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mc:AlternateContent xmlns:mc="http://schemas.openxmlformats.org/markup-compatibility/2006">
    <mc:Choice Requires="x15">
      <x15ac:absPath xmlns:x15ac="http://schemas.microsoft.com/office/spreadsheetml/2010/11/ac" url="C:\Users\Audra Edmunds\Documents\Girl Scouts\TRAX\2020 updates\playing with\"/>
    </mc:Choice>
  </mc:AlternateContent>
  <xr:revisionPtr revIDLastSave="0" documentId="13_ncr:1_{1534190B-25F8-4520-AB06-73170ABF1131}" xr6:coauthVersionLast="45" xr6:coauthVersionMax="45" xr10:uidLastSave="{00000000-0000-0000-0000-000000000000}"/>
  <bookViews>
    <workbookView xWindow="-120" yWindow="-120" windowWidth="29040" windowHeight="15840" tabRatio="944" xr2:uid="{00000000-000D-0000-FFFF-FFFF00000000}"/>
  </bookViews>
  <sheets>
    <sheet name="Instructions" sheetId="33" r:id="rId1"/>
    <sheet name="Parent Contact Info" sheetId="34" r:id="rId2"/>
    <sheet name="Registration" sheetId="35" r:id="rId3"/>
    <sheet name="Dues" sheetId="120" r:id="rId4"/>
    <sheet name="Attendance" sheetId="36" r:id="rId5"/>
    <sheet name="FT" sheetId="146" r:id="rId6"/>
    <sheet name="Badges" sheetId="121" r:id="rId7"/>
    <sheet name="Journey" sheetId="47" r:id="rId8"/>
    <sheet name="Council Own" sheetId="143" r:id="rId9"/>
    <sheet name="Age-Level" sheetId="122" r:id="rId10"/>
    <sheet name="Gold" sheetId="105" r:id="rId11"/>
    <sheet name="Bridging" sheetId="40" r:id="rId12"/>
    <sheet name="Fun Patches" sheetId="79" r:id="rId13"/>
    <sheet name="Summary" sheetId="124" r:id="rId14"/>
    <sheet name="Order" sheetId="144" r:id="rId15"/>
    <sheet name="Senior_1" sheetId="145" r:id="rId16"/>
    <sheet name="Senior_2" sheetId="166" r:id="rId17"/>
    <sheet name="Senior_3" sheetId="167" r:id="rId18"/>
    <sheet name="Senior_4" sheetId="168" r:id="rId19"/>
    <sheet name="Senior_5" sheetId="169" r:id="rId20"/>
    <sheet name="Senior_6" sheetId="170" r:id="rId21"/>
    <sheet name="Senior_7" sheetId="171" r:id="rId22"/>
    <sheet name="Senior_8" sheetId="172" r:id="rId23"/>
    <sheet name="Senior_9" sheetId="173" r:id="rId24"/>
    <sheet name="Senior_10" sheetId="174" r:id="rId25"/>
    <sheet name="Senior_11" sheetId="175" r:id="rId26"/>
    <sheet name="Senior_12" sheetId="176" r:id="rId27"/>
    <sheet name="Senior_13" sheetId="177" r:id="rId28"/>
    <sheet name="Senior_14" sheetId="178" r:id="rId29"/>
    <sheet name="Senior_15" sheetId="179" r:id="rId30"/>
    <sheet name="Senior_16" sheetId="180" r:id="rId31"/>
    <sheet name="Senior_17" sheetId="181" r:id="rId32"/>
    <sheet name="Senior_18" sheetId="182" r:id="rId33"/>
    <sheet name="Senior_19" sheetId="183" r:id="rId34"/>
    <sheet name="Senior_20" sheetId="184" r:id="rId35"/>
  </sheets>
  <definedNames>
    <definedName name="_xlnm.Print_Area" localSheetId="6">Badges!$A$1:$W$900</definedName>
    <definedName name="_xlnm.Print_Area" localSheetId="8">'Council Own'!$A$1:$W$124</definedName>
    <definedName name="_xlnm.Print_Area" localSheetId="0">Instructions!$A$2:$F$69</definedName>
    <definedName name="_xlnm.Print_Area" localSheetId="14">Order!$A$1:$V$75</definedName>
    <definedName name="_xlnm.Print_Area" localSheetId="15">Senior_1!$A$1:$AC$75</definedName>
    <definedName name="_xlnm.Print_Area" localSheetId="24">Senior_10!$A$1:$AC$75</definedName>
    <definedName name="_xlnm.Print_Area" localSheetId="25">Senior_11!$A$1:$AC$75</definedName>
    <definedName name="_xlnm.Print_Area" localSheetId="26">Senior_12!$A$1:$AC$75</definedName>
    <definedName name="_xlnm.Print_Area" localSheetId="27">Senior_13!$A$1:$AC$75</definedName>
    <definedName name="_xlnm.Print_Area" localSheetId="28">Senior_14!$A$1:$AC$75</definedName>
    <definedName name="_xlnm.Print_Area" localSheetId="29">Senior_15!$A$1:$AC$75</definedName>
    <definedName name="_xlnm.Print_Area" localSheetId="30">Senior_16!$A$1:$AC$75</definedName>
    <definedName name="_xlnm.Print_Area" localSheetId="31">Senior_17!$A$1:$AC$75</definedName>
    <definedName name="_xlnm.Print_Area" localSheetId="32">Senior_18!$A$1:$AC$75</definedName>
    <definedName name="_xlnm.Print_Area" localSheetId="33">Senior_19!$A$1:$AC$75</definedName>
    <definedName name="_xlnm.Print_Area" localSheetId="16">Senior_2!$A$1:$AC$75</definedName>
    <definedName name="_xlnm.Print_Area" localSheetId="34">Senior_20!$A$1:$AC$75</definedName>
    <definedName name="_xlnm.Print_Area" localSheetId="17">Senior_3!$A$1:$AC$75</definedName>
    <definedName name="_xlnm.Print_Area" localSheetId="18">Senior_4!$A$1:$AC$75</definedName>
    <definedName name="_xlnm.Print_Area" localSheetId="19">Senior_5!$A$1:$AC$75</definedName>
    <definedName name="_xlnm.Print_Area" localSheetId="20">Senior_6!$A$1:$AC$75</definedName>
    <definedName name="_xlnm.Print_Area" localSheetId="21">Senior_7!$A$1:$AC$75</definedName>
    <definedName name="_xlnm.Print_Area" localSheetId="22">Senior_8!$A$1:$AC$75</definedName>
    <definedName name="_xlnm.Print_Area" localSheetId="23">Senior_9!$A$1:$AC$75</definedName>
    <definedName name="_xlnm.Print_Titles" localSheetId="4">Attendance!$1:$3</definedName>
    <definedName name="_xlnm.Print_Titles" localSheetId="11">Bridging!$1:$4</definedName>
    <definedName name="_xlnm.Print_Titles" localSheetId="8">'Council Own'!$1:$4</definedName>
    <definedName name="_xlnm.Print_Titles" localSheetId="12">'Fun Patches'!$1:$4</definedName>
    <definedName name="_xlnm.Print_Titles" localSheetId="7">Journey!$1:$4</definedName>
    <definedName name="_xlnm.Print_Titles" localSheetId="2">Registration!$1:$4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35" l="1"/>
  <c r="B16" i="35"/>
  <c r="B15" i="35"/>
  <c r="B14" i="35"/>
  <c r="B13" i="35"/>
  <c r="R24" i="184"/>
  <c r="Q24" i="184"/>
  <c r="P24" i="184"/>
  <c r="O24" i="184"/>
  <c r="N24" i="184"/>
  <c r="R19" i="184"/>
  <c r="Q19" i="184"/>
  <c r="P19" i="184"/>
  <c r="O19" i="184"/>
  <c r="N19" i="184"/>
  <c r="R18" i="184"/>
  <c r="Q18" i="184"/>
  <c r="P18" i="184"/>
  <c r="O18" i="184"/>
  <c r="N18" i="184"/>
  <c r="R17" i="184"/>
  <c r="Q17" i="184"/>
  <c r="P17" i="184"/>
  <c r="O17" i="184"/>
  <c r="N17" i="184"/>
  <c r="R16" i="184"/>
  <c r="Q16" i="184"/>
  <c r="P16" i="184"/>
  <c r="O16" i="184"/>
  <c r="N16" i="184"/>
  <c r="H72" i="184"/>
  <c r="G72" i="184"/>
  <c r="F72" i="184"/>
  <c r="H71" i="184"/>
  <c r="G71" i="184"/>
  <c r="F71" i="184"/>
  <c r="E71" i="184"/>
  <c r="D71" i="184"/>
  <c r="H70" i="184"/>
  <c r="G70" i="184"/>
  <c r="F70" i="184"/>
  <c r="E70" i="184"/>
  <c r="D70" i="184"/>
  <c r="H69" i="184"/>
  <c r="G69" i="184"/>
  <c r="F69" i="184"/>
  <c r="E69" i="184"/>
  <c r="D69" i="184"/>
  <c r="H68" i="184"/>
  <c r="G68" i="184"/>
  <c r="F68" i="184"/>
  <c r="E68" i="184"/>
  <c r="D68" i="184"/>
  <c r="H58" i="184"/>
  <c r="G58" i="184"/>
  <c r="F58" i="184"/>
  <c r="E58" i="184"/>
  <c r="D58" i="184"/>
  <c r="H57" i="184"/>
  <c r="G57" i="184"/>
  <c r="F57" i="184"/>
  <c r="E57" i="184"/>
  <c r="D57" i="184"/>
  <c r="H56" i="184"/>
  <c r="G56" i="184"/>
  <c r="F56" i="184"/>
  <c r="E56" i="184"/>
  <c r="D56" i="184"/>
  <c r="H50" i="184"/>
  <c r="G50" i="184"/>
  <c r="F50" i="184"/>
  <c r="E50" i="184"/>
  <c r="D50" i="184"/>
  <c r="H49" i="184"/>
  <c r="G49" i="184"/>
  <c r="F49" i="184"/>
  <c r="E49" i="184"/>
  <c r="D49" i="184"/>
  <c r="H48" i="184"/>
  <c r="G48" i="184"/>
  <c r="F48" i="184"/>
  <c r="E48" i="184"/>
  <c r="D48" i="184"/>
  <c r="H47" i="184"/>
  <c r="G47" i="184"/>
  <c r="F47" i="184"/>
  <c r="E47" i="184"/>
  <c r="D47" i="184"/>
  <c r="H46" i="184"/>
  <c r="G46" i="184"/>
  <c r="F46" i="184"/>
  <c r="E46" i="184"/>
  <c r="D46" i="184"/>
  <c r="H45" i="184"/>
  <c r="G45" i="184"/>
  <c r="F45" i="184"/>
  <c r="E45" i="184"/>
  <c r="D45" i="184"/>
  <c r="H44" i="184"/>
  <c r="G44" i="184"/>
  <c r="F44" i="184"/>
  <c r="E44" i="184"/>
  <c r="D44" i="184"/>
  <c r="H43" i="184"/>
  <c r="G43" i="184"/>
  <c r="F43" i="184"/>
  <c r="E43" i="184"/>
  <c r="D43" i="184"/>
  <c r="H42" i="184"/>
  <c r="G42" i="184"/>
  <c r="F42" i="184"/>
  <c r="E42" i="184"/>
  <c r="D42" i="184"/>
  <c r="H39" i="184"/>
  <c r="G39" i="184"/>
  <c r="F39" i="184"/>
  <c r="E39" i="184"/>
  <c r="D39" i="184"/>
  <c r="H38" i="184"/>
  <c r="G38" i="184"/>
  <c r="F38" i="184"/>
  <c r="E38" i="184"/>
  <c r="D38" i="184"/>
  <c r="H37" i="184"/>
  <c r="G37" i="184"/>
  <c r="F37" i="184"/>
  <c r="E37" i="184"/>
  <c r="D37" i="184"/>
  <c r="H36" i="184"/>
  <c r="G36" i="184"/>
  <c r="F36" i="184"/>
  <c r="E36" i="184"/>
  <c r="D36" i="184"/>
  <c r="H33" i="184"/>
  <c r="G33" i="184"/>
  <c r="F33" i="184"/>
  <c r="E33" i="184"/>
  <c r="D33" i="184"/>
  <c r="H32" i="184"/>
  <c r="G32" i="184"/>
  <c r="F32" i="184"/>
  <c r="E32" i="184"/>
  <c r="D32" i="184"/>
  <c r="H31" i="184"/>
  <c r="G31" i="184"/>
  <c r="F31" i="184"/>
  <c r="E31" i="184"/>
  <c r="D31" i="184"/>
  <c r="H30" i="184"/>
  <c r="G30" i="184"/>
  <c r="F30" i="184"/>
  <c r="E30" i="184"/>
  <c r="D30" i="184"/>
  <c r="H29" i="184"/>
  <c r="G29" i="184"/>
  <c r="F29" i="184"/>
  <c r="E29" i="184"/>
  <c r="D29" i="184"/>
  <c r="H28" i="184"/>
  <c r="G28" i="184"/>
  <c r="F28" i="184"/>
  <c r="E28" i="184"/>
  <c r="D28" i="184"/>
  <c r="H27" i="184"/>
  <c r="G27" i="184"/>
  <c r="F27" i="184"/>
  <c r="E27" i="184"/>
  <c r="D27" i="184"/>
  <c r="H26" i="184"/>
  <c r="G26" i="184"/>
  <c r="F26" i="184"/>
  <c r="E26" i="184"/>
  <c r="D26" i="184"/>
  <c r="H25" i="184"/>
  <c r="G25" i="184"/>
  <c r="F25" i="184"/>
  <c r="E25" i="184"/>
  <c r="D25" i="184"/>
  <c r="H24" i="184"/>
  <c r="G24" i="184"/>
  <c r="F24" i="184"/>
  <c r="E24" i="184"/>
  <c r="D24" i="184"/>
  <c r="H23" i="184"/>
  <c r="G23" i="184"/>
  <c r="F23" i="184"/>
  <c r="E23" i="184"/>
  <c r="D23" i="184"/>
  <c r="H22" i="184"/>
  <c r="G22" i="184"/>
  <c r="F22" i="184"/>
  <c r="E22" i="184"/>
  <c r="D22" i="184"/>
  <c r="H21" i="184"/>
  <c r="G21" i="184"/>
  <c r="F21" i="184"/>
  <c r="E21" i="184"/>
  <c r="D21" i="184"/>
  <c r="H20" i="184"/>
  <c r="G20" i="184"/>
  <c r="F20" i="184"/>
  <c r="E20" i="184"/>
  <c r="D20" i="184"/>
  <c r="H19" i="184"/>
  <c r="G19" i="184"/>
  <c r="F19" i="184"/>
  <c r="E19" i="184"/>
  <c r="D19" i="184"/>
  <c r="H18" i="184"/>
  <c r="G18" i="184"/>
  <c r="F18" i="184"/>
  <c r="E18" i="184"/>
  <c r="D18" i="184"/>
  <c r="H17" i="184"/>
  <c r="G17" i="184"/>
  <c r="F17" i="184"/>
  <c r="E17" i="184"/>
  <c r="D17" i="184"/>
  <c r="H16" i="184"/>
  <c r="G16" i="184"/>
  <c r="F16" i="184"/>
  <c r="E16" i="184"/>
  <c r="D16" i="184"/>
  <c r="H15" i="184"/>
  <c r="G15" i="184"/>
  <c r="F15" i="184"/>
  <c r="E15" i="184"/>
  <c r="D15" i="184"/>
  <c r="H14" i="184"/>
  <c r="G14" i="184"/>
  <c r="F14" i="184"/>
  <c r="E14" i="184"/>
  <c r="D14" i="184"/>
  <c r="H13" i="184"/>
  <c r="G13" i="184"/>
  <c r="F13" i="184"/>
  <c r="E13" i="184"/>
  <c r="D13" i="184"/>
  <c r="H12" i="184"/>
  <c r="G12" i="184"/>
  <c r="F12" i="184"/>
  <c r="E12" i="184"/>
  <c r="D12" i="184"/>
  <c r="H11" i="184"/>
  <c r="G11" i="184"/>
  <c r="F11" i="184"/>
  <c r="E11" i="184"/>
  <c r="D11" i="184"/>
  <c r="H10" i="184"/>
  <c r="G10" i="184"/>
  <c r="F10" i="184"/>
  <c r="E10" i="184"/>
  <c r="D10" i="184"/>
  <c r="H9" i="184"/>
  <c r="G9" i="184"/>
  <c r="F9" i="184"/>
  <c r="E9" i="184"/>
  <c r="D9" i="184"/>
  <c r="H8" i="184"/>
  <c r="G8" i="184"/>
  <c r="F8" i="184"/>
  <c r="E8" i="184"/>
  <c r="D8" i="184"/>
  <c r="H7" i="184"/>
  <c r="G7" i="184"/>
  <c r="F7" i="184"/>
  <c r="E7" i="184"/>
  <c r="D7" i="184"/>
  <c r="H6" i="184"/>
  <c r="G6" i="184"/>
  <c r="F6" i="184"/>
  <c r="E6" i="184"/>
  <c r="D6" i="184"/>
  <c r="H5" i="184"/>
  <c r="G5" i="184"/>
  <c r="F5" i="184"/>
  <c r="E5" i="184"/>
  <c r="D5" i="184"/>
  <c r="H4" i="184"/>
  <c r="G4" i="184"/>
  <c r="F4" i="184"/>
  <c r="E4" i="184"/>
  <c r="D4" i="184"/>
  <c r="Y53" i="184"/>
  <c r="Y52" i="184"/>
  <c r="Y51" i="184"/>
  <c r="Y50" i="184"/>
  <c r="Y49" i="184"/>
  <c r="Y48" i="184"/>
  <c r="Y47" i="184"/>
  <c r="Y46" i="184"/>
  <c r="Y45" i="184"/>
  <c r="Y44" i="184"/>
  <c r="Y43" i="184"/>
  <c r="Y42" i="184"/>
  <c r="Y41" i="184"/>
  <c r="Y40" i="184"/>
  <c r="Y39" i="184"/>
  <c r="Y38" i="184"/>
  <c r="Y37" i="184"/>
  <c r="Y36" i="184"/>
  <c r="Y35" i="184"/>
  <c r="Y34" i="184"/>
  <c r="Y33" i="184"/>
  <c r="Y32" i="184"/>
  <c r="Y31" i="184"/>
  <c r="Y30" i="184"/>
  <c r="Y29" i="184"/>
  <c r="Y28" i="184"/>
  <c r="Y27" i="184"/>
  <c r="Y26" i="184"/>
  <c r="Y25" i="184"/>
  <c r="Y24" i="184"/>
  <c r="Y23" i="184"/>
  <c r="Y22" i="184"/>
  <c r="Y21" i="184"/>
  <c r="Y20" i="184"/>
  <c r="Y19" i="184"/>
  <c r="Y18" i="184"/>
  <c r="Y17" i="184"/>
  <c r="Y16" i="184"/>
  <c r="Y15" i="184"/>
  <c r="Y14" i="184"/>
  <c r="Y13" i="184"/>
  <c r="Y12" i="184"/>
  <c r="Y11" i="184"/>
  <c r="Y10" i="184"/>
  <c r="Y9" i="184"/>
  <c r="Y8" i="184"/>
  <c r="Y7" i="184"/>
  <c r="Y6" i="184"/>
  <c r="Y5" i="184"/>
  <c r="Y4" i="184"/>
  <c r="T40" i="184"/>
  <c r="T39" i="184"/>
  <c r="T38" i="184"/>
  <c r="T37" i="184"/>
  <c r="T36" i="184"/>
  <c r="T35" i="184"/>
  <c r="T34" i="184"/>
  <c r="T33" i="184"/>
  <c r="T32" i="184"/>
  <c r="T31" i="184"/>
  <c r="T30" i="184"/>
  <c r="T27" i="184"/>
  <c r="T26" i="184"/>
  <c r="T25" i="184"/>
  <c r="T24" i="184"/>
  <c r="T23" i="184"/>
  <c r="T22" i="184"/>
  <c r="T21" i="184"/>
  <c r="T20" i="184"/>
  <c r="T19" i="184"/>
  <c r="T18" i="184"/>
  <c r="T17" i="184"/>
  <c r="T16" i="184"/>
  <c r="T13" i="184"/>
  <c r="T12" i="184"/>
  <c r="T11" i="184"/>
  <c r="T10" i="184"/>
  <c r="T9" i="184"/>
  <c r="T8" i="184"/>
  <c r="T7" i="184"/>
  <c r="T6" i="184"/>
  <c r="T5" i="184"/>
  <c r="T4" i="184"/>
  <c r="J72" i="184"/>
  <c r="J71" i="184"/>
  <c r="J70" i="184"/>
  <c r="J69" i="184"/>
  <c r="J68" i="184"/>
  <c r="J65" i="184"/>
  <c r="J64" i="184"/>
  <c r="J63" i="184"/>
  <c r="J62" i="184"/>
  <c r="J61" i="184"/>
  <c r="J60" i="184"/>
  <c r="J59" i="184"/>
  <c r="J58" i="184"/>
  <c r="J57" i="184"/>
  <c r="J56" i="184"/>
  <c r="J55" i="184"/>
  <c r="J54" i="184"/>
  <c r="J53" i="184"/>
  <c r="J50" i="184"/>
  <c r="J49" i="184"/>
  <c r="J48" i="184"/>
  <c r="J47" i="184"/>
  <c r="J46" i="184"/>
  <c r="J45" i="184"/>
  <c r="J44" i="184"/>
  <c r="J43" i="184"/>
  <c r="J42" i="184"/>
  <c r="J39" i="184"/>
  <c r="J38" i="184"/>
  <c r="J37" i="184"/>
  <c r="J36" i="184"/>
  <c r="J33" i="184"/>
  <c r="J32" i="184"/>
  <c r="J31" i="184"/>
  <c r="J30" i="184"/>
  <c r="J29" i="184"/>
  <c r="J28" i="184"/>
  <c r="J27" i="184"/>
  <c r="J26" i="184"/>
  <c r="J25" i="184"/>
  <c r="J24" i="184"/>
  <c r="J23" i="184"/>
  <c r="J22" i="184"/>
  <c r="J21" i="184"/>
  <c r="J20" i="184"/>
  <c r="J19" i="184"/>
  <c r="J18" i="184"/>
  <c r="J17" i="184"/>
  <c r="J16" i="184"/>
  <c r="J15" i="184"/>
  <c r="J14" i="184"/>
  <c r="J13" i="184"/>
  <c r="J12" i="184"/>
  <c r="J11" i="184"/>
  <c r="J10" i="184"/>
  <c r="J9" i="184"/>
  <c r="J8" i="184"/>
  <c r="J7" i="184"/>
  <c r="J6" i="184"/>
  <c r="J5" i="184"/>
  <c r="J4" i="184"/>
  <c r="X53" i="184"/>
  <c r="X52" i="184"/>
  <c r="X51" i="184"/>
  <c r="X50" i="184"/>
  <c r="X49" i="184"/>
  <c r="X48" i="184"/>
  <c r="X47" i="184"/>
  <c r="X46" i="184"/>
  <c r="X45" i="184"/>
  <c r="X44" i="184"/>
  <c r="X43" i="184"/>
  <c r="X42" i="184"/>
  <c r="X41" i="184"/>
  <c r="X40" i="184"/>
  <c r="X39" i="184"/>
  <c r="X38" i="184"/>
  <c r="X37" i="184"/>
  <c r="X36" i="184"/>
  <c r="X35" i="184"/>
  <c r="X34" i="184"/>
  <c r="X33" i="184"/>
  <c r="X32" i="184"/>
  <c r="X31" i="184"/>
  <c r="X30" i="184"/>
  <c r="X29" i="184"/>
  <c r="X28" i="184"/>
  <c r="X27" i="184"/>
  <c r="X26" i="184"/>
  <c r="X25" i="184"/>
  <c r="X24" i="184"/>
  <c r="X23" i="184"/>
  <c r="X22" i="184"/>
  <c r="X21" i="184"/>
  <c r="X20" i="184"/>
  <c r="X19" i="184"/>
  <c r="X18" i="184"/>
  <c r="X17" i="184"/>
  <c r="X16" i="184"/>
  <c r="X15" i="184"/>
  <c r="X14" i="184"/>
  <c r="X13" i="184"/>
  <c r="X12" i="184"/>
  <c r="X11" i="184"/>
  <c r="X10" i="184"/>
  <c r="X9" i="184"/>
  <c r="X8" i="184"/>
  <c r="X7" i="184"/>
  <c r="X6" i="184"/>
  <c r="X5" i="184"/>
  <c r="X4" i="184"/>
  <c r="S40" i="184"/>
  <c r="S39" i="184"/>
  <c r="S38" i="184"/>
  <c r="S37" i="184"/>
  <c r="S36" i="184"/>
  <c r="S35" i="184"/>
  <c r="S34" i="184"/>
  <c r="S33" i="184"/>
  <c r="S32" i="184"/>
  <c r="S31" i="184"/>
  <c r="S30" i="184"/>
  <c r="S27" i="184"/>
  <c r="S26" i="184"/>
  <c r="S24" i="184"/>
  <c r="S23" i="184"/>
  <c r="S22" i="184"/>
  <c r="S21" i="184"/>
  <c r="S20" i="184"/>
  <c r="S19" i="184"/>
  <c r="S18" i="184"/>
  <c r="S17" i="184"/>
  <c r="S16" i="184"/>
  <c r="S13" i="184"/>
  <c r="S12" i="184"/>
  <c r="S11" i="184"/>
  <c r="S10" i="184"/>
  <c r="S9" i="184"/>
  <c r="S8" i="184"/>
  <c r="S7" i="184"/>
  <c r="S6" i="184"/>
  <c r="S5" i="184"/>
  <c r="S4" i="184"/>
  <c r="I72" i="184"/>
  <c r="I71" i="184"/>
  <c r="I70" i="184"/>
  <c r="I69" i="184"/>
  <c r="I68" i="184"/>
  <c r="I65" i="184"/>
  <c r="I64" i="184"/>
  <c r="I63" i="184"/>
  <c r="I62" i="184"/>
  <c r="K15" i="184" s="1"/>
  <c r="I61" i="184"/>
  <c r="I60" i="184"/>
  <c r="I59" i="184"/>
  <c r="I58" i="184"/>
  <c r="I57" i="184"/>
  <c r="I56" i="184"/>
  <c r="K8" i="184" s="1"/>
  <c r="I55" i="184"/>
  <c r="I54" i="184"/>
  <c r="I53" i="184"/>
  <c r="I50" i="184"/>
  <c r="I49" i="184"/>
  <c r="I48" i="184"/>
  <c r="I47" i="184"/>
  <c r="I46" i="184"/>
  <c r="I45" i="184"/>
  <c r="I44" i="184"/>
  <c r="I43" i="184"/>
  <c r="I42" i="184"/>
  <c r="I39" i="184"/>
  <c r="I38" i="184"/>
  <c r="I37" i="184"/>
  <c r="I36" i="184"/>
  <c r="I33" i="184"/>
  <c r="I32" i="184"/>
  <c r="I31" i="184"/>
  <c r="I30" i="184"/>
  <c r="I29" i="184"/>
  <c r="I28" i="184"/>
  <c r="I27" i="184"/>
  <c r="I26" i="184"/>
  <c r="I25" i="184"/>
  <c r="I24" i="184"/>
  <c r="I23" i="184"/>
  <c r="I22" i="184"/>
  <c r="I21" i="184"/>
  <c r="I20" i="184"/>
  <c r="I19" i="184"/>
  <c r="I18" i="184"/>
  <c r="I17" i="184"/>
  <c r="I16" i="184"/>
  <c r="I15" i="184"/>
  <c r="I14" i="184"/>
  <c r="I13" i="184"/>
  <c r="I12" i="184"/>
  <c r="I11" i="184"/>
  <c r="I10" i="184"/>
  <c r="I9" i="184"/>
  <c r="I8" i="184"/>
  <c r="I7" i="184"/>
  <c r="I6" i="184"/>
  <c r="I5" i="184"/>
  <c r="I4" i="184"/>
  <c r="K65" i="184"/>
  <c r="K63" i="184"/>
  <c r="K61" i="184"/>
  <c r="K55" i="184"/>
  <c r="K5" i="184"/>
  <c r="W53" i="184"/>
  <c r="K53" i="184"/>
  <c r="W52" i="184"/>
  <c r="W51" i="184"/>
  <c r="W50" i="184"/>
  <c r="W49" i="184"/>
  <c r="W48" i="184"/>
  <c r="W47" i="184"/>
  <c r="W46" i="184"/>
  <c r="W45" i="184"/>
  <c r="W44" i="184"/>
  <c r="W43" i="184"/>
  <c r="W42" i="184"/>
  <c r="W41" i="184"/>
  <c r="W40" i="184"/>
  <c r="L40" i="184"/>
  <c r="W39" i="184"/>
  <c r="L39" i="184"/>
  <c r="W38" i="184"/>
  <c r="L38" i="184"/>
  <c r="W37" i="184"/>
  <c r="L37" i="184"/>
  <c r="W36" i="184"/>
  <c r="L36" i="184"/>
  <c r="W35" i="184"/>
  <c r="L35" i="184"/>
  <c r="W34" i="184"/>
  <c r="L34" i="184"/>
  <c r="W33" i="184"/>
  <c r="L33" i="184"/>
  <c r="W32" i="184"/>
  <c r="L32" i="184"/>
  <c r="W31" i="184"/>
  <c r="L31" i="184"/>
  <c r="W30" i="184"/>
  <c r="L30" i="184"/>
  <c r="W29" i="184"/>
  <c r="W28" i="184"/>
  <c r="W27" i="184"/>
  <c r="W26" i="184"/>
  <c r="W25" i="184"/>
  <c r="W24" i="184"/>
  <c r="W23" i="184"/>
  <c r="W22" i="184"/>
  <c r="W21" i="184"/>
  <c r="W20" i="184"/>
  <c r="W19" i="184"/>
  <c r="W18" i="184"/>
  <c r="W17" i="184"/>
  <c r="K17" i="184"/>
  <c r="W16" i="184"/>
  <c r="W15" i="184"/>
  <c r="W14" i="184"/>
  <c r="W13" i="184"/>
  <c r="L13" i="184"/>
  <c r="W12" i="184"/>
  <c r="L12" i="184"/>
  <c r="W11" i="184"/>
  <c r="L11" i="184"/>
  <c r="W10" i="184"/>
  <c r="L10" i="184"/>
  <c r="W9" i="184"/>
  <c r="L9" i="184"/>
  <c r="W8" i="184"/>
  <c r="L8" i="184"/>
  <c r="W7" i="184"/>
  <c r="L7" i="184"/>
  <c r="K7" i="184"/>
  <c r="W6" i="184"/>
  <c r="L6" i="184"/>
  <c r="W5" i="184"/>
  <c r="L5" i="184"/>
  <c r="W4" i="184"/>
  <c r="L4" i="184"/>
  <c r="U1" i="184"/>
  <c r="A229" i="34" s="1"/>
  <c r="T1" i="184"/>
  <c r="W1" i="184" s="1"/>
  <c r="R24" i="183"/>
  <c r="Q24" i="183"/>
  <c r="P24" i="183"/>
  <c r="O24" i="183"/>
  <c r="N24" i="183"/>
  <c r="R19" i="183"/>
  <c r="Q19" i="183"/>
  <c r="P19" i="183"/>
  <c r="O19" i="183"/>
  <c r="N19" i="183"/>
  <c r="R18" i="183"/>
  <c r="Q18" i="183"/>
  <c r="P18" i="183"/>
  <c r="O18" i="183"/>
  <c r="N18" i="183"/>
  <c r="R17" i="183"/>
  <c r="Q17" i="183"/>
  <c r="P17" i="183"/>
  <c r="O17" i="183"/>
  <c r="N17" i="183"/>
  <c r="R16" i="183"/>
  <c r="Q16" i="183"/>
  <c r="P16" i="183"/>
  <c r="O16" i="183"/>
  <c r="N16" i="183"/>
  <c r="H72" i="183"/>
  <c r="G72" i="183"/>
  <c r="F72" i="183"/>
  <c r="H71" i="183"/>
  <c r="G71" i="183"/>
  <c r="F71" i="183"/>
  <c r="E71" i="183"/>
  <c r="D71" i="183"/>
  <c r="H70" i="183"/>
  <c r="G70" i="183"/>
  <c r="F70" i="183"/>
  <c r="E70" i="183"/>
  <c r="D70" i="183"/>
  <c r="H69" i="183"/>
  <c r="G69" i="183"/>
  <c r="F69" i="183"/>
  <c r="E69" i="183"/>
  <c r="D69" i="183"/>
  <c r="H68" i="183"/>
  <c r="G68" i="183"/>
  <c r="F68" i="183"/>
  <c r="E68" i="183"/>
  <c r="D68" i="183"/>
  <c r="H58" i="183"/>
  <c r="G58" i="183"/>
  <c r="F58" i="183"/>
  <c r="E58" i="183"/>
  <c r="D58" i="183"/>
  <c r="H57" i="183"/>
  <c r="G57" i="183"/>
  <c r="F57" i="183"/>
  <c r="E57" i="183"/>
  <c r="D57" i="183"/>
  <c r="H56" i="183"/>
  <c r="G56" i="183"/>
  <c r="F56" i="183"/>
  <c r="E56" i="183"/>
  <c r="D56" i="183"/>
  <c r="H50" i="183"/>
  <c r="G50" i="183"/>
  <c r="F50" i="183"/>
  <c r="E50" i="183"/>
  <c r="D50" i="183"/>
  <c r="H49" i="183"/>
  <c r="G49" i="183"/>
  <c r="F49" i="183"/>
  <c r="E49" i="183"/>
  <c r="D49" i="183"/>
  <c r="H48" i="183"/>
  <c r="G48" i="183"/>
  <c r="F48" i="183"/>
  <c r="E48" i="183"/>
  <c r="D48" i="183"/>
  <c r="H47" i="183"/>
  <c r="G47" i="183"/>
  <c r="F47" i="183"/>
  <c r="E47" i="183"/>
  <c r="D47" i="183"/>
  <c r="H46" i="183"/>
  <c r="G46" i="183"/>
  <c r="F46" i="183"/>
  <c r="E46" i="183"/>
  <c r="D46" i="183"/>
  <c r="H45" i="183"/>
  <c r="G45" i="183"/>
  <c r="F45" i="183"/>
  <c r="E45" i="183"/>
  <c r="D45" i="183"/>
  <c r="H44" i="183"/>
  <c r="G44" i="183"/>
  <c r="F44" i="183"/>
  <c r="E44" i="183"/>
  <c r="D44" i="183"/>
  <c r="H43" i="183"/>
  <c r="G43" i="183"/>
  <c r="F43" i="183"/>
  <c r="E43" i="183"/>
  <c r="D43" i="183"/>
  <c r="H42" i="183"/>
  <c r="G42" i="183"/>
  <c r="F42" i="183"/>
  <c r="E42" i="183"/>
  <c r="D42" i="183"/>
  <c r="H39" i="183"/>
  <c r="G39" i="183"/>
  <c r="F39" i="183"/>
  <c r="E39" i="183"/>
  <c r="D39" i="183"/>
  <c r="H38" i="183"/>
  <c r="G38" i="183"/>
  <c r="F38" i="183"/>
  <c r="E38" i="183"/>
  <c r="D38" i="183"/>
  <c r="H37" i="183"/>
  <c r="G37" i="183"/>
  <c r="F37" i="183"/>
  <c r="E37" i="183"/>
  <c r="D37" i="183"/>
  <c r="H36" i="183"/>
  <c r="G36" i="183"/>
  <c r="F36" i="183"/>
  <c r="E36" i="183"/>
  <c r="D36" i="183"/>
  <c r="H33" i="183"/>
  <c r="G33" i="183"/>
  <c r="F33" i="183"/>
  <c r="E33" i="183"/>
  <c r="D33" i="183"/>
  <c r="H32" i="183"/>
  <c r="G32" i="183"/>
  <c r="F32" i="183"/>
  <c r="E32" i="183"/>
  <c r="D32" i="183"/>
  <c r="H31" i="183"/>
  <c r="G31" i="183"/>
  <c r="F31" i="183"/>
  <c r="E31" i="183"/>
  <c r="D31" i="183"/>
  <c r="H30" i="183"/>
  <c r="G30" i="183"/>
  <c r="F30" i="183"/>
  <c r="E30" i="183"/>
  <c r="D30" i="183"/>
  <c r="H29" i="183"/>
  <c r="G29" i="183"/>
  <c r="F29" i="183"/>
  <c r="E29" i="183"/>
  <c r="D29" i="183"/>
  <c r="H28" i="183"/>
  <c r="G28" i="183"/>
  <c r="F28" i="183"/>
  <c r="E28" i="183"/>
  <c r="D28" i="183"/>
  <c r="H27" i="183"/>
  <c r="G27" i="183"/>
  <c r="F27" i="183"/>
  <c r="E27" i="183"/>
  <c r="D27" i="183"/>
  <c r="H26" i="183"/>
  <c r="G26" i="183"/>
  <c r="F26" i="183"/>
  <c r="E26" i="183"/>
  <c r="D26" i="183"/>
  <c r="H25" i="183"/>
  <c r="G25" i="183"/>
  <c r="F25" i="183"/>
  <c r="E25" i="183"/>
  <c r="D25" i="183"/>
  <c r="H24" i="183"/>
  <c r="G24" i="183"/>
  <c r="F24" i="183"/>
  <c r="E24" i="183"/>
  <c r="D24" i="183"/>
  <c r="H23" i="183"/>
  <c r="G23" i="183"/>
  <c r="F23" i="183"/>
  <c r="E23" i="183"/>
  <c r="D23" i="183"/>
  <c r="H22" i="183"/>
  <c r="G22" i="183"/>
  <c r="F22" i="183"/>
  <c r="E22" i="183"/>
  <c r="D22" i="183"/>
  <c r="H21" i="183"/>
  <c r="G21" i="183"/>
  <c r="F21" i="183"/>
  <c r="E21" i="183"/>
  <c r="D21" i="183"/>
  <c r="H20" i="183"/>
  <c r="G20" i="183"/>
  <c r="F20" i="183"/>
  <c r="E20" i="183"/>
  <c r="D20" i="183"/>
  <c r="H19" i="183"/>
  <c r="G19" i="183"/>
  <c r="F19" i="183"/>
  <c r="E19" i="183"/>
  <c r="D19" i="183"/>
  <c r="H18" i="183"/>
  <c r="G18" i="183"/>
  <c r="F18" i="183"/>
  <c r="E18" i="183"/>
  <c r="D18" i="183"/>
  <c r="H17" i="183"/>
  <c r="G17" i="183"/>
  <c r="F17" i="183"/>
  <c r="E17" i="183"/>
  <c r="D17" i="183"/>
  <c r="H16" i="183"/>
  <c r="G16" i="183"/>
  <c r="F16" i="183"/>
  <c r="E16" i="183"/>
  <c r="D16" i="183"/>
  <c r="H15" i="183"/>
  <c r="G15" i="183"/>
  <c r="F15" i="183"/>
  <c r="E15" i="183"/>
  <c r="D15" i="183"/>
  <c r="H14" i="183"/>
  <c r="G14" i="183"/>
  <c r="F14" i="183"/>
  <c r="E14" i="183"/>
  <c r="D14" i="183"/>
  <c r="H13" i="183"/>
  <c r="G13" i="183"/>
  <c r="F13" i="183"/>
  <c r="E13" i="183"/>
  <c r="D13" i="183"/>
  <c r="H12" i="183"/>
  <c r="G12" i="183"/>
  <c r="F12" i="183"/>
  <c r="E12" i="183"/>
  <c r="D12" i="183"/>
  <c r="H11" i="183"/>
  <c r="G11" i="183"/>
  <c r="F11" i="183"/>
  <c r="E11" i="183"/>
  <c r="D11" i="183"/>
  <c r="H10" i="183"/>
  <c r="G10" i="183"/>
  <c r="F10" i="183"/>
  <c r="E10" i="183"/>
  <c r="D10" i="183"/>
  <c r="H9" i="183"/>
  <c r="G9" i="183"/>
  <c r="F9" i="183"/>
  <c r="E9" i="183"/>
  <c r="D9" i="183"/>
  <c r="H8" i="183"/>
  <c r="G8" i="183"/>
  <c r="F8" i="183"/>
  <c r="E8" i="183"/>
  <c r="D8" i="183"/>
  <c r="H7" i="183"/>
  <c r="G7" i="183"/>
  <c r="F7" i="183"/>
  <c r="E7" i="183"/>
  <c r="D7" i="183"/>
  <c r="H6" i="183"/>
  <c r="G6" i="183"/>
  <c r="F6" i="183"/>
  <c r="E6" i="183"/>
  <c r="D6" i="183"/>
  <c r="H5" i="183"/>
  <c r="G5" i="183"/>
  <c r="F5" i="183"/>
  <c r="E5" i="183"/>
  <c r="D5" i="183"/>
  <c r="H4" i="183"/>
  <c r="G4" i="183"/>
  <c r="F4" i="183"/>
  <c r="E4" i="183"/>
  <c r="D4" i="183"/>
  <c r="Y53" i="183"/>
  <c r="Y52" i="183"/>
  <c r="Y51" i="183"/>
  <c r="Y50" i="183"/>
  <c r="Y49" i="183"/>
  <c r="Y48" i="183"/>
  <c r="Y47" i="183"/>
  <c r="Y46" i="183"/>
  <c r="Y45" i="183"/>
  <c r="Y44" i="183"/>
  <c r="Y43" i="183"/>
  <c r="Y42" i="183"/>
  <c r="Y41" i="183"/>
  <c r="Y40" i="183"/>
  <c r="Y39" i="183"/>
  <c r="Y38" i="183"/>
  <c r="Y37" i="183"/>
  <c r="Y36" i="183"/>
  <c r="Y35" i="183"/>
  <c r="Y34" i="183"/>
  <c r="Y33" i="183"/>
  <c r="Y32" i="183"/>
  <c r="Y31" i="183"/>
  <c r="Y30" i="183"/>
  <c r="Y29" i="183"/>
  <c r="Y28" i="183"/>
  <c r="Y27" i="183"/>
  <c r="Y26" i="183"/>
  <c r="Y25" i="183"/>
  <c r="Y24" i="183"/>
  <c r="Y23" i="183"/>
  <c r="Y22" i="183"/>
  <c r="Y21" i="183"/>
  <c r="Y20" i="183"/>
  <c r="Y19" i="183"/>
  <c r="Y18" i="183"/>
  <c r="Y17" i="183"/>
  <c r="Y16" i="183"/>
  <c r="Y15" i="183"/>
  <c r="Y14" i="183"/>
  <c r="Y13" i="183"/>
  <c r="Y12" i="183"/>
  <c r="Y11" i="183"/>
  <c r="Y10" i="183"/>
  <c r="Y9" i="183"/>
  <c r="Y8" i="183"/>
  <c r="Y7" i="183"/>
  <c r="Y6" i="183"/>
  <c r="Y5" i="183"/>
  <c r="Y4" i="183"/>
  <c r="T40" i="183"/>
  <c r="T39" i="183"/>
  <c r="T38" i="183"/>
  <c r="T37" i="183"/>
  <c r="T36" i="183"/>
  <c r="T35" i="183"/>
  <c r="T34" i="183"/>
  <c r="T33" i="183"/>
  <c r="T32" i="183"/>
  <c r="T31" i="183"/>
  <c r="T30" i="183"/>
  <c r="T27" i="183"/>
  <c r="T26" i="183"/>
  <c r="T25" i="183"/>
  <c r="T24" i="183"/>
  <c r="T23" i="183"/>
  <c r="T22" i="183"/>
  <c r="T21" i="183"/>
  <c r="T20" i="183"/>
  <c r="T19" i="183"/>
  <c r="T18" i="183"/>
  <c r="T17" i="183"/>
  <c r="T16" i="183"/>
  <c r="T13" i="183"/>
  <c r="T12" i="183"/>
  <c r="T11" i="183"/>
  <c r="T10" i="183"/>
  <c r="T9" i="183"/>
  <c r="T8" i="183"/>
  <c r="T7" i="183"/>
  <c r="T6" i="183"/>
  <c r="T5" i="183"/>
  <c r="T4" i="183"/>
  <c r="J72" i="183"/>
  <c r="J71" i="183"/>
  <c r="J70" i="183"/>
  <c r="J69" i="183"/>
  <c r="J68" i="183"/>
  <c r="J65" i="183"/>
  <c r="J64" i="183"/>
  <c r="J63" i="183"/>
  <c r="J62" i="183"/>
  <c r="J61" i="183"/>
  <c r="J60" i="183"/>
  <c r="J59" i="183"/>
  <c r="J58" i="183"/>
  <c r="J57" i="183"/>
  <c r="J56" i="183"/>
  <c r="J55" i="183"/>
  <c r="J54" i="183"/>
  <c r="J53" i="183"/>
  <c r="J50" i="183"/>
  <c r="J49" i="183"/>
  <c r="J48" i="183"/>
  <c r="J47" i="183"/>
  <c r="J46" i="183"/>
  <c r="J45" i="183"/>
  <c r="J44" i="183"/>
  <c r="J43" i="183"/>
  <c r="J42" i="183"/>
  <c r="J39" i="183"/>
  <c r="J38" i="183"/>
  <c r="J37" i="183"/>
  <c r="J36" i="183"/>
  <c r="J33" i="183"/>
  <c r="J32" i="183"/>
  <c r="J31" i="183"/>
  <c r="J30" i="183"/>
  <c r="J29" i="183"/>
  <c r="J28" i="183"/>
  <c r="J27" i="183"/>
  <c r="J26" i="183"/>
  <c r="J25" i="183"/>
  <c r="J24" i="183"/>
  <c r="J23" i="183"/>
  <c r="J22" i="183"/>
  <c r="J21" i="183"/>
  <c r="J20" i="183"/>
  <c r="J19" i="183"/>
  <c r="J18" i="183"/>
  <c r="J17" i="183"/>
  <c r="J16" i="183"/>
  <c r="J15" i="183"/>
  <c r="J14" i="183"/>
  <c r="J13" i="183"/>
  <c r="J12" i="183"/>
  <c r="J11" i="183"/>
  <c r="J10" i="183"/>
  <c r="J9" i="183"/>
  <c r="J8" i="183"/>
  <c r="J7" i="183"/>
  <c r="J6" i="183"/>
  <c r="J5" i="183"/>
  <c r="J4" i="183"/>
  <c r="X53" i="183"/>
  <c r="X52" i="183"/>
  <c r="X51" i="183"/>
  <c r="X50" i="183"/>
  <c r="X49" i="183"/>
  <c r="X48" i="183"/>
  <c r="X47" i="183"/>
  <c r="X46" i="183"/>
  <c r="X45" i="183"/>
  <c r="X44" i="183"/>
  <c r="X43" i="183"/>
  <c r="X42" i="183"/>
  <c r="X41" i="183"/>
  <c r="X40" i="183"/>
  <c r="X39" i="183"/>
  <c r="X38" i="183"/>
  <c r="X37" i="183"/>
  <c r="X36" i="183"/>
  <c r="X35" i="183"/>
  <c r="X34" i="183"/>
  <c r="X33" i="183"/>
  <c r="X32" i="183"/>
  <c r="X31" i="183"/>
  <c r="X30" i="183"/>
  <c r="X29" i="183"/>
  <c r="X28" i="183"/>
  <c r="X27" i="183"/>
  <c r="X26" i="183"/>
  <c r="X25" i="183"/>
  <c r="X24" i="183"/>
  <c r="X23" i="183"/>
  <c r="X22" i="183"/>
  <c r="X21" i="183"/>
  <c r="X20" i="183"/>
  <c r="X19" i="183"/>
  <c r="X18" i="183"/>
  <c r="X17" i="183"/>
  <c r="X16" i="183"/>
  <c r="X15" i="183"/>
  <c r="X14" i="183"/>
  <c r="X13" i="183"/>
  <c r="X12" i="183"/>
  <c r="X11" i="183"/>
  <c r="X10" i="183"/>
  <c r="X9" i="183"/>
  <c r="X8" i="183"/>
  <c r="X7" i="183"/>
  <c r="X6" i="183"/>
  <c r="X5" i="183"/>
  <c r="X4" i="183"/>
  <c r="S40" i="183"/>
  <c r="S39" i="183"/>
  <c r="S38" i="183"/>
  <c r="S37" i="183"/>
  <c r="S36" i="183"/>
  <c r="S35" i="183"/>
  <c r="S34" i="183"/>
  <c r="S33" i="183"/>
  <c r="S32" i="183"/>
  <c r="S31" i="183"/>
  <c r="S30" i="183"/>
  <c r="S27" i="183"/>
  <c r="S26" i="183"/>
  <c r="S24" i="183"/>
  <c r="S23" i="183"/>
  <c r="S22" i="183"/>
  <c r="S21" i="183"/>
  <c r="S20" i="183"/>
  <c r="S19" i="183"/>
  <c r="S18" i="183"/>
  <c r="S17" i="183"/>
  <c r="S16" i="183"/>
  <c r="S13" i="183"/>
  <c r="S12" i="183"/>
  <c r="S11" i="183"/>
  <c r="S10" i="183"/>
  <c r="S9" i="183"/>
  <c r="S8" i="183"/>
  <c r="S7" i="183"/>
  <c r="S6" i="183"/>
  <c r="S5" i="183"/>
  <c r="S4" i="183"/>
  <c r="I72" i="183"/>
  <c r="I71" i="183"/>
  <c r="I70" i="183"/>
  <c r="I69" i="183"/>
  <c r="I68" i="183"/>
  <c r="I65" i="183"/>
  <c r="I64" i="183"/>
  <c r="I63" i="183"/>
  <c r="I62" i="183"/>
  <c r="I61" i="183"/>
  <c r="K61" i="183" s="1"/>
  <c r="I60" i="183"/>
  <c r="I59" i="183"/>
  <c r="I58" i="183"/>
  <c r="I57" i="183"/>
  <c r="I56" i="183"/>
  <c r="I55" i="183"/>
  <c r="K55" i="183" s="1"/>
  <c r="I54" i="183"/>
  <c r="I53" i="183"/>
  <c r="I50" i="183"/>
  <c r="I49" i="183"/>
  <c r="I48" i="183"/>
  <c r="I47" i="183"/>
  <c r="I46" i="183"/>
  <c r="I45" i="183"/>
  <c r="I44" i="183"/>
  <c r="I43" i="183"/>
  <c r="I42" i="183"/>
  <c r="I39" i="183"/>
  <c r="I38" i="183"/>
  <c r="I37" i="183"/>
  <c r="I36" i="183"/>
  <c r="I33" i="183"/>
  <c r="I32" i="183"/>
  <c r="I31" i="183"/>
  <c r="I30" i="183"/>
  <c r="I29" i="183"/>
  <c r="I28" i="183"/>
  <c r="I27" i="183"/>
  <c r="I26" i="183"/>
  <c r="I25" i="183"/>
  <c r="I24" i="183"/>
  <c r="I23" i="183"/>
  <c r="I22" i="183"/>
  <c r="I21" i="183"/>
  <c r="I20" i="183"/>
  <c r="I19" i="183"/>
  <c r="I18" i="183"/>
  <c r="I17" i="183"/>
  <c r="I16" i="183"/>
  <c r="I15" i="183"/>
  <c r="I14" i="183"/>
  <c r="I13" i="183"/>
  <c r="I12" i="183"/>
  <c r="I11" i="183"/>
  <c r="I10" i="183"/>
  <c r="I9" i="183"/>
  <c r="I8" i="183"/>
  <c r="I7" i="183"/>
  <c r="I6" i="183"/>
  <c r="I5" i="183"/>
  <c r="I4" i="183"/>
  <c r="K65" i="183"/>
  <c r="K63" i="183"/>
  <c r="K8" i="183"/>
  <c r="K59" i="183"/>
  <c r="K5" i="183"/>
  <c r="W53" i="183"/>
  <c r="K53" i="183"/>
  <c r="W52" i="183"/>
  <c r="W51" i="183"/>
  <c r="W50" i="183"/>
  <c r="W49" i="183"/>
  <c r="W48" i="183"/>
  <c r="W47" i="183"/>
  <c r="W46" i="183"/>
  <c r="W45" i="183"/>
  <c r="W44" i="183"/>
  <c r="W43" i="183"/>
  <c r="W42" i="183"/>
  <c r="W41" i="183"/>
  <c r="W40" i="183"/>
  <c r="L40" i="183"/>
  <c r="W39" i="183"/>
  <c r="L39" i="183"/>
  <c r="W38" i="183"/>
  <c r="L38" i="183"/>
  <c r="W37" i="183"/>
  <c r="L37" i="183"/>
  <c r="W36" i="183"/>
  <c r="L36" i="183"/>
  <c r="W35" i="183"/>
  <c r="L35" i="183"/>
  <c r="W34" i="183"/>
  <c r="L34" i="183"/>
  <c r="W33" i="183"/>
  <c r="L33" i="183"/>
  <c r="W32" i="183"/>
  <c r="L32" i="183"/>
  <c r="W31" i="183"/>
  <c r="L31" i="183"/>
  <c r="W30" i="183"/>
  <c r="L30" i="183"/>
  <c r="W29" i="183"/>
  <c r="W28" i="183"/>
  <c r="W27" i="183"/>
  <c r="W26" i="183"/>
  <c r="W25" i="183"/>
  <c r="W24" i="183"/>
  <c r="W23" i="183"/>
  <c r="W22" i="183"/>
  <c r="W21" i="183"/>
  <c r="W20" i="183"/>
  <c r="W19" i="183"/>
  <c r="W18" i="183"/>
  <c r="W17" i="183"/>
  <c r="K17" i="183"/>
  <c r="W16" i="183"/>
  <c r="W15" i="183"/>
  <c r="K15" i="183"/>
  <c r="W14" i="183"/>
  <c r="W13" i="183"/>
  <c r="L13" i="183"/>
  <c r="W12" i="183"/>
  <c r="L12" i="183"/>
  <c r="W11" i="183"/>
  <c r="L11" i="183"/>
  <c r="W10" i="183"/>
  <c r="L10" i="183"/>
  <c r="W9" i="183"/>
  <c r="L9" i="183"/>
  <c r="W8" i="183"/>
  <c r="L8" i="183"/>
  <c r="W7" i="183"/>
  <c r="L7" i="183"/>
  <c r="W6" i="183"/>
  <c r="L6" i="183"/>
  <c r="W5" i="183"/>
  <c r="L5" i="183"/>
  <c r="W4" i="183"/>
  <c r="L4" i="183"/>
  <c r="U1" i="183"/>
  <c r="A217" i="34" s="1"/>
  <c r="T1" i="183"/>
  <c r="W1" i="183" s="1"/>
  <c r="R24" i="182"/>
  <c r="Q24" i="182"/>
  <c r="P24" i="182"/>
  <c r="O24" i="182"/>
  <c r="N24" i="182"/>
  <c r="R19" i="182"/>
  <c r="Q19" i="182"/>
  <c r="P19" i="182"/>
  <c r="O19" i="182"/>
  <c r="N19" i="182"/>
  <c r="R18" i="182"/>
  <c r="Q18" i="182"/>
  <c r="P18" i="182"/>
  <c r="O18" i="182"/>
  <c r="N18" i="182"/>
  <c r="R17" i="182"/>
  <c r="Q17" i="182"/>
  <c r="P17" i="182"/>
  <c r="O17" i="182"/>
  <c r="N17" i="182"/>
  <c r="R16" i="182"/>
  <c r="Q16" i="182"/>
  <c r="P16" i="182"/>
  <c r="O16" i="182"/>
  <c r="N16" i="182"/>
  <c r="H72" i="182"/>
  <c r="G72" i="182"/>
  <c r="F72" i="182"/>
  <c r="H71" i="182"/>
  <c r="G71" i="182"/>
  <c r="F71" i="182"/>
  <c r="E71" i="182"/>
  <c r="D71" i="182"/>
  <c r="H70" i="182"/>
  <c r="G70" i="182"/>
  <c r="F70" i="182"/>
  <c r="E70" i="182"/>
  <c r="D70" i="182"/>
  <c r="H69" i="182"/>
  <c r="G69" i="182"/>
  <c r="F69" i="182"/>
  <c r="E69" i="182"/>
  <c r="D69" i="182"/>
  <c r="H68" i="182"/>
  <c r="G68" i="182"/>
  <c r="F68" i="182"/>
  <c r="E68" i="182"/>
  <c r="D68" i="182"/>
  <c r="H58" i="182"/>
  <c r="G58" i="182"/>
  <c r="F58" i="182"/>
  <c r="E58" i="182"/>
  <c r="D58" i="182"/>
  <c r="H57" i="182"/>
  <c r="G57" i="182"/>
  <c r="F57" i="182"/>
  <c r="E57" i="182"/>
  <c r="D57" i="182"/>
  <c r="H56" i="182"/>
  <c r="G56" i="182"/>
  <c r="F56" i="182"/>
  <c r="E56" i="182"/>
  <c r="D56" i="182"/>
  <c r="H50" i="182"/>
  <c r="G50" i="182"/>
  <c r="F50" i="182"/>
  <c r="E50" i="182"/>
  <c r="D50" i="182"/>
  <c r="H49" i="182"/>
  <c r="G49" i="182"/>
  <c r="F49" i="182"/>
  <c r="E49" i="182"/>
  <c r="D49" i="182"/>
  <c r="H48" i="182"/>
  <c r="G48" i="182"/>
  <c r="F48" i="182"/>
  <c r="E48" i="182"/>
  <c r="D48" i="182"/>
  <c r="H47" i="182"/>
  <c r="G47" i="182"/>
  <c r="F47" i="182"/>
  <c r="E47" i="182"/>
  <c r="D47" i="182"/>
  <c r="H46" i="182"/>
  <c r="G46" i="182"/>
  <c r="F46" i="182"/>
  <c r="E46" i="182"/>
  <c r="D46" i="182"/>
  <c r="H45" i="182"/>
  <c r="G45" i="182"/>
  <c r="F45" i="182"/>
  <c r="E45" i="182"/>
  <c r="D45" i="182"/>
  <c r="H44" i="182"/>
  <c r="G44" i="182"/>
  <c r="F44" i="182"/>
  <c r="E44" i="182"/>
  <c r="D44" i="182"/>
  <c r="H43" i="182"/>
  <c r="G43" i="182"/>
  <c r="F43" i="182"/>
  <c r="E43" i="182"/>
  <c r="D43" i="182"/>
  <c r="H42" i="182"/>
  <c r="G42" i="182"/>
  <c r="F42" i="182"/>
  <c r="E42" i="182"/>
  <c r="D42" i="182"/>
  <c r="H39" i="182"/>
  <c r="G39" i="182"/>
  <c r="F39" i="182"/>
  <c r="E39" i="182"/>
  <c r="D39" i="182"/>
  <c r="H38" i="182"/>
  <c r="G38" i="182"/>
  <c r="F38" i="182"/>
  <c r="E38" i="182"/>
  <c r="D38" i="182"/>
  <c r="H37" i="182"/>
  <c r="G37" i="182"/>
  <c r="F37" i="182"/>
  <c r="E37" i="182"/>
  <c r="D37" i="182"/>
  <c r="H36" i="182"/>
  <c r="G36" i="182"/>
  <c r="F36" i="182"/>
  <c r="E36" i="182"/>
  <c r="D36" i="182"/>
  <c r="H33" i="182"/>
  <c r="G33" i="182"/>
  <c r="F33" i="182"/>
  <c r="E33" i="182"/>
  <c r="D33" i="182"/>
  <c r="H32" i="182"/>
  <c r="G32" i="182"/>
  <c r="F32" i="182"/>
  <c r="E32" i="182"/>
  <c r="D32" i="182"/>
  <c r="H31" i="182"/>
  <c r="G31" i="182"/>
  <c r="F31" i="182"/>
  <c r="E31" i="182"/>
  <c r="D31" i="182"/>
  <c r="H30" i="182"/>
  <c r="G30" i="182"/>
  <c r="F30" i="182"/>
  <c r="E30" i="182"/>
  <c r="D30" i="182"/>
  <c r="H29" i="182"/>
  <c r="G29" i="182"/>
  <c r="F29" i="182"/>
  <c r="E29" i="182"/>
  <c r="D29" i="182"/>
  <c r="H28" i="182"/>
  <c r="G28" i="182"/>
  <c r="F28" i="182"/>
  <c r="E28" i="182"/>
  <c r="D28" i="182"/>
  <c r="H27" i="182"/>
  <c r="G27" i="182"/>
  <c r="F27" i="182"/>
  <c r="E27" i="182"/>
  <c r="D27" i="182"/>
  <c r="H26" i="182"/>
  <c r="G26" i="182"/>
  <c r="F26" i="182"/>
  <c r="E26" i="182"/>
  <c r="D26" i="182"/>
  <c r="H25" i="182"/>
  <c r="G25" i="182"/>
  <c r="F25" i="182"/>
  <c r="E25" i="182"/>
  <c r="D25" i="182"/>
  <c r="H24" i="182"/>
  <c r="G24" i="182"/>
  <c r="F24" i="182"/>
  <c r="E24" i="182"/>
  <c r="D24" i="182"/>
  <c r="H23" i="182"/>
  <c r="G23" i="182"/>
  <c r="F23" i="182"/>
  <c r="E23" i="182"/>
  <c r="D23" i="182"/>
  <c r="H22" i="182"/>
  <c r="G22" i="182"/>
  <c r="F22" i="182"/>
  <c r="E22" i="182"/>
  <c r="D22" i="182"/>
  <c r="H21" i="182"/>
  <c r="G21" i="182"/>
  <c r="F21" i="182"/>
  <c r="E21" i="182"/>
  <c r="D21" i="182"/>
  <c r="H20" i="182"/>
  <c r="G20" i="182"/>
  <c r="F20" i="182"/>
  <c r="E20" i="182"/>
  <c r="D20" i="182"/>
  <c r="H19" i="182"/>
  <c r="G19" i="182"/>
  <c r="F19" i="182"/>
  <c r="E19" i="182"/>
  <c r="D19" i="182"/>
  <c r="H18" i="182"/>
  <c r="G18" i="182"/>
  <c r="F18" i="182"/>
  <c r="E18" i="182"/>
  <c r="D18" i="182"/>
  <c r="H17" i="182"/>
  <c r="G17" i="182"/>
  <c r="F17" i="182"/>
  <c r="E17" i="182"/>
  <c r="D17" i="182"/>
  <c r="H16" i="182"/>
  <c r="G16" i="182"/>
  <c r="F16" i="182"/>
  <c r="E16" i="182"/>
  <c r="D16" i="182"/>
  <c r="H15" i="182"/>
  <c r="G15" i="182"/>
  <c r="F15" i="182"/>
  <c r="E15" i="182"/>
  <c r="D15" i="182"/>
  <c r="H14" i="182"/>
  <c r="G14" i="182"/>
  <c r="F14" i="182"/>
  <c r="E14" i="182"/>
  <c r="D14" i="182"/>
  <c r="H13" i="182"/>
  <c r="G13" i="182"/>
  <c r="F13" i="182"/>
  <c r="E13" i="182"/>
  <c r="D13" i="182"/>
  <c r="H12" i="182"/>
  <c r="G12" i="182"/>
  <c r="F12" i="182"/>
  <c r="E12" i="182"/>
  <c r="D12" i="182"/>
  <c r="H11" i="182"/>
  <c r="G11" i="182"/>
  <c r="F11" i="182"/>
  <c r="E11" i="182"/>
  <c r="D11" i="182"/>
  <c r="H10" i="182"/>
  <c r="G10" i="182"/>
  <c r="F10" i="182"/>
  <c r="E10" i="182"/>
  <c r="D10" i="182"/>
  <c r="H9" i="182"/>
  <c r="G9" i="182"/>
  <c r="F9" i="182"/>
  <c r="E9" i="182"/>
  <c r="D9" i="182"/>
  <c r="H8" i="182"/>
  <c r="G8" i="182"/>
  <c r="F8" i="182"/>
  <c r="E8" i="182"/>
  <c r="D8" i="182"/>
  <c r="H7" i="182"/>
  <c r="G7" i="182"/>
  <c r="F7" i="182"/>
  <c r="E7" i="182"/>
  <c r="D7" i="182"/>
  <c r="H6" i="182"/>
  <c r="G6" i="182"/>
  <c r="F6" i="182"/>
  <c r="E6" i="182"/>
  <c r="D6" i="182"/>
  <c r="H5" i="182"/>
  <c r="G5" i="182"/>
  <c r="F5" i="182"/>
  <c r="E5" i="182"/>
  <c r="D5" i="182"/>
  <c r="H4" i="182"/>
  <c r="G4" i="182"/>
  <c r="F4" i="182"/>
  <c r="E4" i="182"/>
  <c r="D4" i="182"/>
  <c r="Y53" i="182"/>
  <c r="Y52" i="182"/>
  <c r="Y51" i="182"/>
  <c r="Y50" i="182"/>
  <c r="Y49" i="182"/>
  <c r="Y48" i="182"/>
  <c r="Y47" i="182"/>
  <c r="Y46" i="182"/>
  <c r="Y45" i="182"/>
  <c r="Y44" i="182"/>
  <c r="Y43" i="182"/>
  <c r="Y42" i="182"/>
  <c r="Y41" i="182"/>
  <c r="Y40" i="182"/>
  <c r="Y39" i="182"/>
  <c r="Y38" i="182"/>
  <c r="Y37" i="182"/>
  <c r="Y36" i="182"/>
  <c r="Y35" i="182"/>
  <c r="Y34" i="182"/>
  <c r="Y33" i="182"/>
  <c r="Y32" i="182"/>
  <c r="Y31" i="182"/>
  <c r="Y30" i="182"/>
  <c r="Y29" i="182"/>
  <c r="Y28" i="182"/>
  <c r="Y27" i="182"/>
  <c r="Y26" i="182"/>
  <c r="Y25" i="182"/>
  <c r="Y24" i="182"/>
  <c r="Y23" i="182"/>
  <c r="Y22" i="182"/>
  <c r="Y21" i="182"/>
  <c r="Y20" i="182"/>
  <c r="Y19" i="182"/>
  <c r="Y18" i="182"/>
  <c r="Y17" i="182"/>
  <c r="Y16" i="182"/>
  <c r="Y15" i="182"/>
  <c r="Y14" i="182"/>
  <c r="Y13" i="182"/>
  <c r="Y12" i="182"/>
  <c r="Y11" i="182"/>
  <c r="Y10" i="182"/>
  <c r="Y9" i="182"/>
  <c r="Y8" i="182"/>
  <c r="Y7" i="182"/>
  <c r="Y6" i="182"/>
  <c r="Y5" i="182"/>
  <c r="Y4" i="182"/>
  <c r="T40" i="182"/>
  <c r="T39" i="182"/>
  <c r="T38" i="182"/>
  <c r="T37" i="182"/>
  <c r="T36" i="182"/>
  <c r="T35" i="182"/>
  <c r="T34" i="182"/>
  <c r="T33" i="182"/>
  <c r="T32" i="182"/>
  <c r="T31" i="182"/>
  <c r="T30" i="182"/>
  <c r="T27" i="182"/>
  <c r="T26" i="182"/>
  <c r="T25" i="182"/>
  <c r="T24" i="182"/>
  <c r="T23" i="182"/>
  <c r="T22" i="182"/>
  <c r="T21" i="182"/>
  <c r="T20" i="182"/>
  <c r="T19" i="182"/>
  <c r="T18" i="182"/>
  <c r="T17" i="182"/>
  <c r="T16" i="182"/>
  <c r="T13" i="182"/>
  <c r="T12" i="182"/>
  <c r="T11" i="182"/>
  <c r="T10" i="182"/>
  <c r="T9" i="182"/>
  <c r="T8" i="182"/>
  <c r="T7" i="182"/>
  <c r="T6" i="182"/>
  <c r="T5" i="182"/>
  <c r="T4" i="182"/>
  <c r="J72" i="182"/>
  <c r="J71" i="182"/>
  <c r="J70" i="182"/>
  <c r="J69" i="182"/>
  <c r="J68" i="182"/>
  <c r="J65" i="182"/>
  <c r="J64" i="182"/>
  <c r="J63" i="182"/>
  <c r="J62" i="182"/>
  <c r="J61" i="182"/>
  <c r="J60" i="182"/>
  <c r="J59" i="182"/>
  <c r="J58" i="182"/>
  <c r="J57" i="182"/>
  <c r="J56" i="182"/>
  <c r="J55" i="182"/>
  <c r="J54" i="182"/>
  <c r="J53" i="182"/>
  <c r="J50" i="182"/>
  <c r="J49" i="182"/>
  <c r="J48" i="182"/>
  <c r="J47" i="182"/>
  <c r="J46" i="182"/>
  <c r="J45" i="182"/>
  <c r="J44" i="182"/>
  <c r="J43" i="182"/>
  <c r="J42" i="182"/>
  <c r="J39" i="182"/>
  <c r="J38" i="182"/>
  <c r="J37" i="182"/>
  <c r="J36" i="182"/>
  <c r="J33" i="182"/>
  <c r="J32" i="182"/>
  <c r="J31" i="182"/>
  <c r="J30" i="182"/>
  <c r="J29" i="182"/>
  <c r="J28" i="182"/>
  <c r="J27" i="182"/>
  <c r="J26" i="182"/>
  <c r="J25" i="182"/>
  <c r="J24" i="182"/>
  <c r="J23" i="182"/>
  <c r="J22" i="182"/>
  <c r="J21" i="182"/>
  <c r="J20" i="182"/>
  <c r="J19" i="182"/>
  <c r="J18" i="182"/>
  <c r="J17" i="182"/>
  <c r="J16" i="182"/>
  <c r="J15" i="182"/>
  <c r="J14" i="182"/>
  <c r="J13" i="182"/>
  <c r="J12" i="182"/>
  <c r="J11" i="182"/>
  <c r="J10" i="182"/>
  <c r="J9" i="182"/>
  <c r="J8" i="182"/>
  <c r="J7" i="182"/>
  <c r="J6" i="182"/>
  <c r="J5" i="182"/>
  <c r="J4" i="182"/>
  <c r="X53" i="182"/>
  <c r="X52" i="182"/>
  <c r="X51" i="182"/>
  <c r="X50" i="182"/>
  <c r="X49" i="182"/>
  <c r="X48" i="182"/>
  <c r="X47" i="182"/>
  <c r="X46" i="182"/>
  <c r="X45" i="182"/>
  <c r="X44" i="182"/>
  <c r="X43" i="182"/>
  <c r="X42" i="182"/>
  <c r="X41" i="182"/>
  <c r="X40" i="182"/>
  <c r="X39" i="182"/>
  <c r="X38" i="182"/>
  <c r="X37" i="182"/>
  <c r="X36" i="182"/>
  <c r="X35" i="182"/>
  <c r="X34" i="182"/>
  <c r="X33" i="182"/>
  <c r="X32" i="182"/>
  <c r="X31" i="182"/>
  <c r="X30" i="182"/>
  <c r="X29" i="182"/>
  <c r="X28" i="182"/>
  <c r="X27" i="182"/>
  <c r="X26" i="182"/>
  <c r="X25" i="182"/>
  <c r="X24" i="182"/>
  <c r="X23" i="182"/>
  <c r="X22" i="182"/>
  <c r="X21" i="182"/>
  <c r="X20" i="182"/>
  <c r="X19" i="182"/>
  <c r="X18" i="182"/>
  <c r="X17" i="182"/>
  <c r="X16" i="182"/>
  <c r="X15" i="182"/>
  <c r="X14" i="182"/>
  <c r="X13" i="182"/>
  <c r="X12" i="182"/>
  <c r="X11" i="182"/>
  <c r="X10" i="182"/>
  <c r="X9" i="182"/>
  <c r="X8" i="182"/>
  <c r="X7" i="182"/>
  <c r="X6" i="182"/>
  <c r="X5" i="182"/>
  <c r="X4" i="182"/>
  <c r="S40" i="182"/>
  <c r="S39" i="182"/>
  <c r="S38" i="182"/>
  <c r="S37" i="182"/>
  <c r="S36" i="182"/>
  <c r="S35" i="182"/>
  <c r="S34" i="182"/>
  <c r="S33" i="182"/>
  <c r="S32" i="182"/>
  <c r="S31" i="182"/>
  <c r="S30" i="182"/>
  <c r="S27" i="182"/>
  <c r="S26" i="182"/>
  <c r="S24" i="182"/>
  <c r="S23" i="182"/>
  <c r="S22" i="182"/>
  <c r="S21" i="182"/>
  <c r="S20" i="182"/>
  <c r="S19" i="182"/>
  <c r="S18" i="182"/>
  <c r="S17" i="182"/>
  <c r="S16" i="182"/>
  <c r="S13" i="182"/>
  <c r="S12" i="182"/>
  <c r="S11" i="182"/>
  <c r="S10" i="182"/>
  <c r="S9" i="182"/>
  <c r="S8" i="182"/>
  <c r="S7" i="182"/>
  <c r="S6" i="182"/>
  <c r="S5" i="182"/>
  <c r="S4" i="182"/>
  <c r="I72" i="182"/>
  <c r="I71" i="182"/>
  <c r="I70" i="182"/>
  <c r="I69" i="182"/>
  <c r="I68" i="182"/>
  <c r="I65" i="182"/>
  <c r="I64" i="182"/>
  <c r="I63" i="182"/>
  <c r="I62" i="182"/>
  <c r="I61" i="182"/>
  <c r="K61" i="182" s="1"/>
  <c r="I60" i="182"/>
  <c r="I59" i="182"/>
  <c r="I58" i="182"/>
  <c r="I57" i="182"/>
  <c r="I56" i="182"/>
  <c r="I55" i="182"/>
  <c r="K55" i="182" s="1"/>
  <c r="I54" i="182"/>
  <c r="I53" i="182"/>
  <c r="I50" i="182"/>
  <c r="I49" i="182"/>
  <c r="I48" i="182"/>
  <c r="I47" i="182"/>
  <c r="I46" i="182"/>
  <c r="I45" i="182"/>
  <c r="I44" i="182"/>
  <c r="I43" i="182"/>
  <c r="I42" i="182"/>
  <c r="I39" i="182"/>
  <c r="I38" i="182"/>
  <c r="I37" i="182"/>
  <c r="I36" i="182"/>
  <c r="I33" i="182"/>
  <c r="I32" i="182"/>
  <c r="I31" i="182"/>
  <c r="I30" i="182"/>
  <c r="I29" i="182"/>
  <c r="I28" i="182"/>
  <c r="I27" i="182"/>
  <c r="I26" i="182"/>
  <c r="I25" i="182"/>
  <c r="I24" i="182"/>
  <c r="I23" i="182"/>
  <c r="I22" i="182"/>
  <c r="I21" i="182"/>
  <c r="I20" i="182"/>
  <c r="I19" i="182"/>
  <c r="I18" i="182"/>
  <c r="I17" i="182"/>
  <c r="I16" i="182"/>
  <c r="I15" i="182"/>
  <c r="I14" i="182"/>
  <c r="I13" i="182"/>
  <c r="I12" i="182"/>
  <c r="I11" i="182"/>
  <c r="I10" i="182"/>
  <c r="I9" i="182"/>
  <c r="I8" i="182"/>
  <c r="I7" i="182"/>
  <c r="I6" i="182"/>
  <c r="I5" i="182"/>
  <c r="I4" i="182"/>
  <c r="K65" i="182"/>
  <c r="K63" i="182"/>
  <c r="K8" i="182"/>
  <c r="K59" i="182"/>
  <c r="K5" i="182"/>
  <c r="W53" i="182"/>
  <c r="K53" i="182"/>
  <c r="W52" i="182"/>
  <c r="W51" i="182"/>
  <c r="W50" i="182"/>
  <c r="W49" i="182"/>
  <c r="W48" i="182"/>
  <c r="W47" i="182"/>
  <c r="W46" i="182"/>
  <c r="W45" i="182"/>
  <c r="W44" i="182"/>
  <c r="W43" i="182"/>
  <c r="W42" i="182"/>
  <c r="W41" i="182"/>
  <c r="W40" i="182"/>
  <c r="L40" i="182"/>
  <c r="W39" i="182"/>
  <c r="L39" i="182"/>
  <c r="W38" i="182"/>
  <c r="L38" i="182"/>
  <c r="W37" i="182"/>
  <c r="L37" i="182"/>
  <c r="W36" i="182"/>
  <c r="L36" i="182"/>
  <c r="W35" i="182"/>
  <c r="L35" i="182"/>
  <c r="W34" i="182"/>
  <c r="L34" i="182"/>
  <c r="W33" i="182"/>
  <c r="L33" i="182"/>
  <c r="W32" i="182"/>
  <c r="L32" i="182"/>
  <c r="W31" i="182"/>
  <c r="L31" i="182"/>
  <c r="W30" i="182"/>
  <c r="L30" i="182"/>
  <c r="W29" i="182"/>
  <c r="W28" i="182"/>
  <c r="W27" i="182"/>
  <c r="W26" i="182"/>
  <c r="W25" i="182"/>
  <c r="W24" i="182"/>
  <c r="W23" i="182"/>
  <c r="W22" i="182"/>
  <c r="W21" i="182"/>
  <c r="W20" i="182"/>
  <c r="W19" i="182"/>
  <c r="W18" i="182"/>
  <c r="W17" i="182"/>
  <c r="K17" i="182"/>
  <c r="W16" i="182"/>
  <c r="W15" i="182"/>
  <c r="K15" i="182"/>
  <c r="W14" i="182"/>
  <c r="W13" i="182"/>
  <c r="L13" i="182"/>
  <c r="W12" i="182"/>
  <c r="L12" i="182"/>
  <c r="W11" i="182"/>
  <c r="L11" i="182"/>
  <c r="W10" i="182"/>
  <c r="L10" i="182"/>
  <c r="W9" i="182"/>
  <c r="L9" i="182"/>
  <c r="W8" i="182"/>
  <c r="L8" i="182"/>
  <c r="W7" i="182"/>
  <c r="L7" i="182"/>
  <c r="W6" i="182"/>
  <c r="L6" i="182"/>
  <c r="W5" i="182"/>
  <c r="L5" i="182"/>
  <c r="W4" i="182"/>
  <c r="L4" i="182"/>
  <c r="U1" i="182"/>
  <c r="A205" i="34" s="1"/>
  <c r="T1" i="182"/>
  <c r="W1" i="182" s="1"/>
  <c r="R24" i="181"/>
  <c r="Q24" i="181"/>
  <c r="P24" i="181"/>
  <c r="O24" i="181"/>
  <c r="N24" i="181"/>
  <c r="R19" i="181"/>
  <c r="Q19" i="181"/>
  <c r="P19" i="181"/>
  <c r="O19" i="181"/>
  <c r="N19" i="181"/>
  <c r="R18" i="181"/>
  <c r="Q18" i="181"/>
  <c r="P18" i="181"/>
  <c r="O18" i="181"/>
  <c r="N18" i="181"/>
  <c r="R17" i="181"/>
  <c r="Q17" i="181"/>
  <c r="P17" i="181"/>
  <c r="O17" i="181"/>
  <c r="N17" i="181"/>
  <c r="R16" i="181"/>
  <c r="Q16" i="181"/>
  <c r="P16" i="181"/>
  <c r="O16" i="181"/>
  <c r="N16" i="181"/>
  <c r="H72" i="181"/>
  <c r="G72" i="181"/>
  <c r="F72" i="181"/>
  <c r="H71" i="181"/>
  <c r="G71" i="181"/>
  <c r="F71" i="181"/>
  <c r="E71" i="181"/>
  <c r="D71" i="181"/>
  <c r="H70" i="181"/>
  <c r="G70" i="181"/>
  <c r="F70" i="181"/>
  <c r="E70" i="181"/>
  <c r="D70" i="181"/>
  <c r="H69" i="181"/>
  <c r="G69" i="181"/>
  <c r="F69" i="181"/>
  <c r="E69" i="181"/>
  <c r="D69" i="181"/>
  <c r="H68" i="181"/>
  <c r="G68" i="181"/>
  <c r="F68" i="181"/>
  <c r="E68" i="181"/>
  <c r="D68" i="181"/>
  <c r="H58" i="181"/>
  <c r="G58" i="181"/>
  <c r="F58" i="181"/>
  <c r="E58" i="181"/>
  <c r="D58" i="181"/>
  <c r="H57" i="181"/>
  <c r="G57" i="181"/>
  <c r="F57" i="181"/>
  <c r="E57" i="181"/>
  <c r="D57" i="181"/>
  <c r="H56" i="181"/>
  <c r="G56" i="181"/>
  <c r="F56" i="181"/>
  <c r="E56" i="181"/>
  <c r="D56" i="181"/>
  <c r="H50" i="181"/>
  <c r="G50" i="181"/>
  <c r="F50" i="181"/>
  <c r="E50" i="181"/>
  <c r="D50" i="181"/>
  <c r="H49" i="181"/>
  <c r="G49" i="181"/>
  <c r="F49" i="181"/>
  <c r="E49" i="181"/>
  <c r="D49" i="181"/>
  <c r="H48" i="181"/>
  <c r="G48" i="181"/>
  <c r="F48" i="181"/>
  <c r="E48" i="181"/>
  <c r="D48" i="181"/>
  <c r="H47" i="181"/>
  <c r="G47" i="181"/>
  <c r="F47" i="181"/>
  <c r="E47" i="181"/>
  <c r="D47" i="181"/>
  <c r="H46" i="181"/>
  <c r="G46" i="181"/>
  <c r="F46" i="181"/>
  <c r="E46" i="181"/>
  <c r="D46" i="181"/>
  <c r="H45" i="181"/>
  <c r="G45" i="181"/>
  <c r="F45" i="181"/>
  <c r="E45" i="181"/>
  <c r="D45" i="181"/>
  <c r="H44" i="181"/>
  <c r="G44" i="181"/>
  <c r="F44" i="181"/>
  <c r="E44" i="181"/>
  <c r="D44" i="181"/>
  <c r="H43" i="181"/>
  <c r="G43" i="181"/>
  <c r="F43" i="181"/>
  <c r="E43" i="181"/>
  <c r="D43" i="181"/>
  <c r="H42" i="181"/>
  <c r="G42" i="181"/>
  <c r="F42" i="181"/>
  <c r="E42" i="181"/>
  <c r="D42" i="181"/>
  <c r="H39" i="181"/>
  <c r="G39" i="181"/>
  <c r="F39" i="181"/>
  <c r="E39" i="181"/>
  <c r="D39" i="181"/>
  <c r="H38" i="181"/>
  <c r="G38" i="181"/>
  <c r="F38" i="181"/>
  <c r="E38" i="181"/>
  <c r="D38" i="181"/>
  <c r="H37" i="181"/>
  <c r="G37" i="181"/>
  <c r="F37" i="181"/>
  <c r="E37" i="181"/>
  <c r="D37" i="181"/>
  <c r="H36" i="181"/>
  <c r="G36" i="181"/>
  <c r="F36" i="181"/>
  <c r="E36" i="181"/>
  <c r="D36" i="181"/>
  <c r="H33" i="181"/>
  <c r="G33" i="181"/>
  <c r="F33" i="181"/>
  <c r="E33" i="181"/>
  <c r="D33" i="181"/>
  <c r="H32" i="181"/>
  <c r="G32" i="181"/>
  <c r="F32" i="181"/>
  <c r="E32" i="181"/>
  <c r="D32" i="181"/>
  <c r="H31" i="181"/>
  <c r="G31" i="181"/>
  <c r="F31" i="181"/>
  <c r="E31" i="181"/>
  <c r="D31" i="181"/>
  <c r="H30" i="181"/>
  <c r="G30" i="181"/>
  <c r="F30" i="181"/>
  <c r="E30" i="181"/>
  <c r="D30" i="181"/>
  <c r="H29" i="181"/>
  <c r="G29" i="181"/>
  <c r="F29" i="181"/>
  <c r="E29" i="181"/>
  <c r="D29" i="181"/>
  <c r="H28" i="181"/>
  <c r="G28" i="181"/>
  <c r="F28" i="181"/>
  <c r="E28" i="181"/>
  <c r="D28" i="181"/>
  <c r="H27" i="181"/>
  <c r="G27" i="181"/>
  <c r="F27" i="181"/>
  <c r="E27" i="181"/>
  <c r="D27" i="181"/>
  <c r="H26" i="181"/>
  <c r="G26" i="181"/>
  <c r="F26" i="181"/>
  <c r="E26" i="181"/>
  <c r="D26" i="181"/>
  <c r="H25" i="181"/>
  <c r="G25" i="181"/>
  <c r="F25" i="181"/>
  <c r="E25" i="181"/>
  <c r="D25" i="181"/>
  <c r="H24" i="181"/>
  <c r="G24" i="181"/>
  <c r="F24" i="181"/>
  <c r="E24" i="181"/>
  <c r="D24" i="181"/>
  <c r="H23" i="181"/>
  <c r="G23" i="181"/>
  <c r="F23" i="181"/>
  <c r="E23" i="181"/>
  <c r="D23" i="181"/>
  <c r="H22" i="181"/>
  <c r="G22" i="181"/>
  <c r="F22" i="181"/>
  <c r="E22" i="181"/>
  <c r="D22" i="181"/>
  <c r="H21" i="181"/>
  <c r="G21" i="181"/>
  <c r="F21" i="181"/>
  <c r="E21" i="181"/>
  <c r="D21" i="181"/>
  <c r="H20" i="181"/>
  <c r="G20" i="181"/>
  <c r="F20" i="181"/>
  <c r="E20" i="181"/>
  <c r="D20" i="181"/>
  <c r="H19" i="181"/>
  <c r="G19" i="181"/>
  <c r="F19" i="181"/>
  <c r="E19" i="181"/>
  <c r="D19" i="181"/>
  <c r="H18" i="181"/>
  <c r="G18" i="181"/>
  <c r="F18" i="181"/>
  <c r="E18" i="181"/>
  <c r="D18" i="181"/>
  <c r="H17" i="181"/>
  <c r="G17" i="181"/>
  <c r="F17" i="181"/>
  <c r="E17" i="181"/>
  <c r="D17" i="181"/>
  <c r="H16" i="181"/>
  <c r="G16" i="181"/>
  <c r="F16" i="181"/>
  <c r="E16" i="181"/>
  <c r="D16" i="181"/>
  <c r="H15" i="181"/>
  <c r="G15" i="181"/>
  <c r="F15" i="181"/>
  <c r="E15" i="181"/>
  <c r="D15" i="181"/>
  <c r="H14" i="181"/>
  <c r="G14" i="181"/>
  <c r="F14" i="181"/>
  <c r="E14" i="181"/>
  <c r="D14" i="181"/>
  <c r="H13" i="181"/>
  <c r="G13" i="181"/>
  <c r="F13" i="181"/>
  <c r="E13" i="181"/>
  <c r="D13" i="181"/>
  <c r="H12" i="181"/>
  <c r="G12" i="181"/>
  <c r="F12" i="181"/>
  <c r="E12" i="181"/>
  <c r="D12" i="181"/>
  <c r="H11" i="181"/>
  <c r="G11" i="181"/>
  <c r="F11" i="181"/>
  <c r="E11" i="181"/>
  <c r="D11" i="181"/>
  <c r="H10" i="181"/>
  <c r="G10" i="181"/>
  <c r="F10" i="181"/>
  <c r="E10" i="181"/>
  <c r="D10" i="181"/>
  <c r="H9" i="181"/>
  <c r="G9" i="181"/>
  <c r="F9" i="181"/>
  <c r="E9" i="181"/>
  <c r="D9" i="181"/>
  <c r="H8" i="181"/>
  <c r="G8" i="181"/>
  <c r="F8" i="181"/>
  <c r="E8" i="181"/>
  <c r="D8" i="181"/>
  <c r="H7" i="181"/>
  <c r="G7" i="181"/>
  <c r="F7" i="181"/>
  <c r="E7" i="181"/>
  <c r="D7" i="181"/>
  <c r="H6" i="181"/>
  <c r="G6" i="181"/>
  <c r="F6" i="181"/>
  <c r="E6" i="181"/>
  <c r="D6" i="181"/>
  <c r="H5" i="181"/>
  <c r="G5" i="181"/>
  <c r="F5" i="181"/>
  <c r="E5" i="181"/>
  <c r="D5" i="181"/>
  <c r="H4" i="181"/>
  <c r="G4" i="181"/>
  <c r="F4" i="181"/>
  <c r="E4" i="181"/>
  <c r="D4" i="181"/>
  <c r="Y53" i="181"/>
  <c r="Y52" i="181"/>
  <c r="Y51" i="181"/>
  <c r="Y50" i="181"/>
  <c r="Y49" i="181"/>
  <c r="Y48" i="181"/>
  <c r="Y47" i="181"/>
  <c r="Y46" i="181"/>
  <c r="Y45" i="181"/>
  <c r="Y44" i="181"/>
  <c r="Y43" i="181"/>
  <c r="Y42" i="181"/>
  <c r="Y41" i="181"/>
  <c r="Y40" i="181"/>
  <c r="Y39" i="181"/>
  <c r="Y38" i="181"/>
  <c r="Y37" i="181"/>
  <c r="Y36" i="181"/>
  <c r="Y35" i="181"/>
  <c r="Y34" i="181"/>
  <c r="Y33" i="181"/>
  <c r="Y32" i="181"/>
  <c r="Y31" i="181"/>
  <c r="Y30" i="181"/>
  <c r="Y29" i="181"/>
  <c r="Y28" i="181"/>
  <c r="Y27" i="181"/>
  <c r="Y26" i="181"/>
  <c r="Y25" i="181"/>
  <c r="Y24" i="181"/>
  <c r="Y23" i="181"/>
  <c r="Y22" i="181"/>
  <c r="Y21" i="181"/>
  <c r="Y20" i="181"/>
  <c r="Y19" i="181"/>
  <c r="Y18" i="181"/>
  <c r="Y17" i="181"/>
  <c r="Y16" i="181"/>
  <c r="Y15" i="181"/>
  <c r="Y14" i="181"/>
  <c r="Y13" i="181"/>
  <c r="Y12" i="181"/>
  <c r="Y11" i="181"/>
  <c r="Y10" i="181"/>
  <c r="Y9" i="181"/>
  <c r="Y8" i="181"/>
  <c r="Y7" i="181"/>
  <c r="Y6" i="181"/>
  <c r="Y5" i="181"/>
  <c r="Y4" i="181"/>
  <c r="T40" i="181"/>
  <c r="T39" i="181"/>
  <c r="T38" i="181"/>
  <c r="T37" i="181"/>
  <c r="T36" i="181"/>
  <c r="T35" i="181"/>
  <c r="T34" i="181"/>
  <c r="T33" i="181"/>
  <c r="T32" i="181"/>
  <c r="T31" i="181"/>
  <c r="T30" i="181"/>
  <c r="T27" i="181"/>
  <c r="T26" i="181"/>
  <c r="T25" i="181"/>
  <c r="T24" i="181"/>
  <c r="T23" i="181"/>
  <c r="T22" i="181"/>
  <c r="T21" i="181"/>
  <c r="T20" i="181"/>
  <c r="T19" i="181"/>
  <c r="T18" i="181"/>
  <c r="T17" i="181"/>
  <c r="T16" i="181"/>
  <c r="T13" i="181"/>
  <c r="T12" i="181"/>
  <c r="T11" i="181"/>
  <c r="T10" i="181"/>
  <c r="T9" i="181"/>
  <c r="T8" i="181"/>
  <c r="T7" i="181"/>
  <c r="T6" i="181"/>
  <c r="T5" i="181"/>
  <c r="T4" i="181"/>
  <c r="J72" i="181"/>
  <c r="J71" i="181"/>
  <c r="J70" i="181"/>
  <c r="J69" i="181"/>
  <c r="J68" i="181"/>
  <c r="J65" i="181"/>
  <c r="J64" i="181"/>
  <c r="J63" i="181"/>
  <c r="J62" i="181"/>
  <c r="J61" i="181"/>
  <c r="J60" i="181"/>
  <c r="J59" i="181"/>
  <c r="J58" i="181"/>
  <c r="J57" i="181"/>
  <c r="J56" i="181"/>
  <c r="J55" i="181"/>
  <c r="J54" i="181"/>
  <c r="J53" i="181"/>
  <c r="J50" i="181"/>
  <c r="J49" i="181"/>
  <c r="J48" i="181"/>
  <c r="J47" i="181"/>
  <c r="J46" i="181"/>
  <c r="J45" i="181"/>
  <c r="J44" i="181"/>
  <c r="J43" i="181"/>
  <c r="J42" i="181"/>
  <c r="J39" i="181"/>
  <c r="J38" i="181"/>
  <c r="J37" i="181"/>
  <c r="J36" i="181"/>
  <c r="J33" i="181"/>
  <c r="J32" i="181"/>
  <c r="J31" i="181"/>
  <c r="J30" i="181"/>
  <c r="J29" i="181"/>
  <c r="J28" i="181"/>
  <c r="J27" i="181"/>
  <c r="J26" i="181"/>
  <c r="J25" i="181"/>
  <c r="J24" i="181"/>
  <c r="J23" i="181"/>
  <c r="J22" i="181"/>
  <c r="J21" i="181"/>
  <c r="J20" i="181"/>
  <c r="J19" i="181"/>
  <c r="J18" i="181"/>
  <c r="J17" i="181"/>
  <c r="J16" i="181"/>
  <c r="J15" i="181"/>
  <c r="J14" i="181"/>
  <c r="J13" i="181"/>
  <c r="J12" i="181"/>
  <c r="J11" i="181"/>
  <c r="J10" i="181"/>
  <c r="J9" i="181"/>
  <c r="J8" i="181"/>
  <c r="J7" i="181"/>
  <c r="J6" i="181"/>
  <c r="J5" i="181"/>
  <c r="J4" i="181"/>
  <c r="X53" i="181"/>
  <c r="X52" i="181"/>
  <c r="X51" i="181"/>
  <c r="X50" i="181"/>
  <c r="X49" i="181"/>
  <c r="X48" i="181"/>
  <c r="X47" i="181"/>
  <c r="X46" i="181"/>
  <c r="X45" i="181"/>
  <c r="X44" i="181"/>
  <c r="X43" i="181"/>
  <c r="X42" i="181"/>
  <c r="X41" i="181"/>
  <c r="X40" i="181"/>
  <c r="X39" i="181"/>
  <c r="X38" i="181"/>
  <c r="X37" i="181"/>
  <c r="X36" i="181"/>
  <c r="X35" i="181"/>
  <c r="X34" i="181"/>
  <c r="X33" i="181"/>
  <c r="X32" i="181"/>
  <c r="X31" i="181"/>
  <c r="X30" i="181"/>
  <c r="X29" i="181"/>
  <c r="X28" i="181"/>
  <c r="X27" i="181"/>
  <c r="X26" i="181"/>
  <c r="X25" i="181"/>
  <c r="X24" i="181"/>
  <c r="X23" i="181"/>
  <c r="X22" i="181"/>
  <c r="X21" i="181"/>
  <c r="X20" i="181"/>
  <c r="X19" i="181"/>
  <c r="X18" i="181"/>
  <c r="X17" i="181"/>
  <c r="X16" i="181"/>
  <c r="X15" i="181"/>
  <c r="X14" i="181"/>
  <c r="X13" i="181"/>
  <c r="X12" i="181"/>
  <c r="X11" i="181"/>
  <c r="X10" i="181"/>
  <c r="X9" i="181"/>
  <c r="X8" i="181"/>
  <c r="X7" i="181"/>
  <c r="X6" i="181"/>
  <c r="X5" i="181"/>
  <c r="X4" i="181"/>
  <c r="S40" i="181"/>
  <c r="S39" i="181"/>
  <c r="S38" i="181"/>
  <c r="S37" i="181"/>
  <c r="S36" i="181"/>
  <c r="S35" i="181"/>
  <c r="S34" i="181"/>
  <c r="S33" i="181"/>
  <c r="S32" i="181"/>
  <c r="S31" i="181"/>
  <c r="S30" i="181"/>
  <c r="S27" i="181"/>
  <c r="S26" i="181"/>
  <c r="S24" i="181"/>
  <c r="S23" i="181"/>
  <c r="S22" i="181"/>
  <c r="S21" i="181"/>
  <c r="S20" i="181"/>
  <c r="S19" i="181"/>
  <c r="S18" i="181"/>
  <c r="S17" i="181"/>
  <c r="S16" i="181"/>
  <c r="S13" i="181"/>
  <c r="S12" i="181"/>
  <c r="S11" i="181"/>
  <c r="S10" i="181"/>
  <c r="S9" i="181"/>
  <c r="S8" i="181"/>
  <c r="S7" i="181"/>
  <c r="S6" i="181"/>
  <c r="S5" i="181"/>
  <c r="S4" i="181"/>
  <c r="I72" i="181"/>
  <c r="I71" i="181"/>
  <c r="I70" i="181"/>
  <c r="I69" i="181"/>
  <c r="I68" i="181"/>
  <c r="I65" i="181"/>
  <c r="I64" i="181"/>
  <c r="I63" i="181"/>
  <c r="I62" i="181"/>
  <c r="I61" i="181"/>
  <c r="K61" i="181" s="1"/>
  <c r="I60" i="181"/>
  <c r="I59" i="181"/>
  <c r="I58" i="181"/>
  <c r="I57" i="181"/>
  <c r="I56" i="181"/>
  <c r="I55" i="181"/>
  <c r="K7" i="181" s="1"/>
  <c r="I54" i="181"/>
  <c r="I53" i="181"/>
  <c r="I50" i="181"/>
  <c r="I49" i="181"/>
  <c r="I48" i="181"/>
  <c r="I47" i="181"/>
  <c r="I46" i="181"/>
  <c r="I45" i="181"/>
  <c r="I44" i="181"/>
  <c r="I43" i="181"/>
  <c r="I42" i="181"/>
  <c r="I39" i="181"/>
  <c r="I38" i="181"/>
  <c r="I37" i="181"/>
  <c r="I36" i="181"/>
  <c r="I33" i="181"/>
  <c r="I32" i="181"/>
  <c r="I31" i="181"/>
  <c r="I30" i="181"/>
  <c r="I29" i="181"/>
  <c r="I28" i="181"/>
  <c r="I27" i="181"/>
  <c r="I26" i="181"/>
  <c r="I25" i="181"/>
  <c r="I24" i="181"/>
  <c r="I23" i="181"/>
  <c r="I22" i="181"/>
  <c r="I21" i="181"/>
  <c r="I20" i="181"/>
  <c r="I19" i="181"/>
  <c r="I18" i="181"/>
  <c r="I17" i="181"/>
  <c r="I16" i="181"/>
  <c r="I15" i="181"/>
  <c r="I14" i="181"/>
  <c r="I13" i="181"/>
  <c r="I12" i="181"/>
  <c r="I11" i="181"/>
  <c r="I10" i="181"/>
  <c r="I9" i="181"/>
  <c r="I8" i="181"/>
  <c r="I7" i="181"/>
  <c r="I6" i="181"/>
  <c r="I5" i="181"/>
  <c r="I4" i="181"/>
  <c r="K65" i="181"/>
  <c r="K63" i="181"/>
  <c r="K8" i="181"/>
  <c r="K59" i="181"/>
  <c r="K55" i="181"/>
  <c r="K5" i="181"/>
  <c r="W53" i="181"/>
  <c r="K53" i="181"/>
  <c r="W52" i="181"/>
  <c r="W51" i="181"/>
  <c r="W50" i="181"/>
  <c r="W49" i="181"/>
  <c r="W48" i="181"/>
  <c r="W47" i="181"/>
  <c r="W46" i="181"/>
  <c r="W45" i="181"/>
  <c r="W44" i="181"/>
  <c r="W43" i="181"/>
  <c r="W42" i="181"/>
  <c r="W41" i="181"/>
  <c r="W40" i="181"/>
  <c r="L40" i="181"/>
  <c r="W39" i="181"/>
  <c r="L39" i="181"/>
  <c r="W38" i="181"/>
  <c r="L38" i="181"/>
  <c r="W37" i="181"/>
  <c r="L37" i="181"/>
  <c r="W36" i="181"/>
  <c r="L36" i="181"/>
  <c r="W35" i="181"/>
  <c r="L35" i="181"/>
  <c r="W34" i="181"/>
  <c r="L34" i="181"/>
  <c r="W33" i="181"/>
  <c r="L33" i="181"/>
  <c r="W32" i="181"/>
  <c r="L32" i="181"/>
  <c r="W31" i="181"/>
  <c r="L31" i="181"/>
  <c r="W30" i="181"/>
  <c r="L30" i="181"/>
  <c r="W29" i="181"/>
  <c r="W28" i="181"/>
  <c r="W27" i="181"/>
  <c r="W26" i="181"/>
  <c r="W25" i="181"/>
  <c r="W24" i="181"/>
  <c r="W23" i="181"/>
  <c r="W22" i="181"/>
  <c r="W21" i="181"/>
  <c r="W20" i="181"/>
  <c r="W19" i="181"/>
  <c r="W18" i="181"/>
  <c r="W17" i="181"/>
  <c r="K17" i="181"/>
  <c r="W16" i="181"/>
  <c r="W15" i="181"/>
  <c r="K15" i="181"/>
  <c r="W14" i="181"/>
  <c r="W13" i="181"/>
  <c r="L13" i="181"/>
  <c r="W12" i="181"/>
  <c r="L12" i="181"/>
  <c r="W11" i="181"/>
  <c r="L11" i="181"/>
  <c r="W10" i="181"/>
  <c r="L10" i="181"/>
  <c r="W9" i="181"/>
  <c r="L9" i="181"/>
  <c r="W8" i="181"/>
  <c r="L8" i="181"/>
  <c r="W7" i="181"/>
  <c r="L7" i="181"/>
  <c r="W6" i="181"/>
  <c r="L6" i="181"/>
  <c r="W5" i="181"/>
  <c r="L5" i="181"/>
  <c r="W4" i="181"/>
  <c r="L4" i="181"/>
  <c r="U1" i="181"/>
  <c r="A193" i="34" s="1"/>
  <c r="T1" i="181"/>
  <c r="W1" i="181" s="1"/>
  <c r="R24" i="180"/>
  <c r="Q24" i="180"/>
  <c r="P24" i="180"/>
  <c r="O24" i="180"/>
  <c r="N24" i="180"/>
  <c r="R19" i="180"/>
  <c r="Q19" i="180"/>
  <c r="P19" i="180"/>
  <c r="O19" i="180"/>
  <c r="N19" i="180"/>
  <c r="R18" i="180"/>
  <c r="Q18" i="180"/>
  <c r="P18" i="180"/>
  <c r="O18" i="180"/>
  <c r="N18" i="180"/>
  <c r="R17" i="180"/>
  <c r="Q17" i="180"/>
  <c r="P17" i="180"/>
  <c r="O17" i="180"/>
  <c r="N17" i="180"/>
  <c r="R16" i="180"/>
  <c r="Q16" i="180"/>
  <c r="P16" i="180"/>
  <c r="O16" i="180"/>
  <c r="N16" i="180"/>
  <c r="H72" i="180"/>
  <c r="G72" i="180"/>
  <c r="F72" i="180"/>
  <c r="H71" i="180"/>
  <c r="G71" i="180"/>
  <c r="F71" i="180"/>
  <c r="E71" i="180"/>
  <c r="D71" i="180"/>
  <c r="H70" i="180"/>
  <c r="G70" i="180"/>
  <c r="F70" i="180"/>
  <c r="E70" i="180"/>
  <c r="D70" i="180"/>
  <c r="H69" i="180"/>
  <c r="G69" i="180"/>
  <c r="F69" i="180"/>
  <c r="E69" i="180"/>
  <c r="D69" i="180"/>
  <c r="H68" i="180"/>
  <c r="G68" i="180"/>
  <c r="F68" i="180"/>
  <c r="E68" i="180"/>
  <c r="D68" i="180"/>
  <c r="H58" i="180"/>
  <c r="G58" i="180"/>
  <c r="F58" i="180"/>
  <c r="E58" i="180"/>
  <c r="D58" i="180"/>
  <c r="H57" i="180"/>
  <c r="G57" i="180"/>
  <c r="F57" i="180"/>
  <c r="E57" i="180"/>
  <c r="D57" i="180"/>
  <c r="H56" i="180"/>
  <c r="G56" i="180"/>
  <c r="F56" i="180"/>
  <c r="E56" i="180"/>
  <c r="D56" i="180"/>
  <c r="H50" i="180"/>
  <c r="G50" i="180"/>
  <c r="F50" i="180"/>
  <c r="E50" i="180"/>
  <c r="D50" i="180"/>
  <c r="H49" i="180"/>
  <c r="G49" i="180"/>
  <c r="F49" i="180"/>
  <c r="E49" i="180"/>
  <c r="D49" i="180"/>
  <c r="H48" i="180"/>
  <c r="G48" i="180"/>
  <c r="F48" i="180"/>
  <c r="E48" i="180"/>
  <c r="D48" i="180"/>
  <c r="H47" i="180"/>
  <c r="G47" i="180"/>
  <c r="F47" i="180"/>
  <c r="E47" i="180"/>
  <c r="D47" i="180"/>
  <c r="H46" i="180"/>
  <c r="G46" i="180"/>
  <c r="F46" i="180"/>
  <c r="E46" i="180"/>
  <c r="D46" i="180"/>
  <c r="H45" i="180"/>
  <c r="G45" i="180"/>
  <c r="F45" i="180"/>
  <c r="E45" i="180"/>
  <c r="D45" i="180"/>
  <c r="H44" i="180"/>
  <c r="G44" i="180"/>
  <c r="F44" i="180"/>
  <c r="E44" i="180"/>
  <c r="D44" i="180"/>
  <c r="H43" i="180"/>
  <c r="G43" i="180"/>
  <c r="F43" i="180"/>
  <c r="E43" i="180"/>
  <c r="D43" i="180"/>
  <c r="H42" i="180"/>
  <c r="G42" i="180"/>
  <c r="F42" i="180"/>
  <c r="E42" i="180"/>
  <c r="D42" i="180"/>
  <c r="H39" i="180"/>
  <c r="G39" i="180"/>
  <c r="F39" i="180"/>
  <c r="E39" i="180"/>
  <c r="D39" i="180"/>
  <c r="H38" i="180"/>
  <c r="G38" i="180"/>
  <c r="F38" i="180"/>
  <c r="E38" i="180"/>
  <c r="D38" i="180"/>
  <c r="H37" i="180"/>
  <c r="G37" i="180"/>
  <c r="F37" i="180"/>
  <c r="E37" i="180"/>
  <c r="D37" i="180"/>
  <c r="H36" i="180"/>
  <c r="G36" i="180"/>
  <c r="F36" i="180"/>
  <c r="E36" i="180"/>
  <c r="D36" i="180"/>
  <c r="H33" i="180"/>
  <c r="G33" i="180"/>
  <c r="F33" i="180"/>
  <c r="E33" i="180"/>
  <c r="D33" i="180"/>
  <c r="H32" i="180"/>
  <c r="G32" i="180"/>
  <c r="F32" i="180"/>
  <c r="E32" i="180"/>
  <c r="D32" i="180"/>
  <c r="H31" i="180"/>
  <c r="G31" i="180"/>
  <c r="F31" i="180"/>
  <c r="E31" i="180"/>
  <c r="D31" i="180"/>
  <c r="H30" i="180"/>
  <c r="G30" i="180"/>
  <c r="F30" i="180"/>
  <c r="E30" i="180"/>
  <c r="D30" i="180"/>
  <c r="H29" i="180"/>
  <c r="G29" i="180"/>
  <c r="F29" i="180"/>
  <c r="E29" i="180"/>
  <c r="D29" i="180"/>
  <c r="H28" i="180"/>
  <c r="G28" i="180"/>
  <c r="F28" i="180"/>
  <c r="E28" i="180"/>
  <c r="D28" i="180"/>
  <c r="H27" i="180"/>
  <c r="G27" i="180"/>
  <c r="F27" i="180"/>
  <c r="E27" i="180"/>
  <c r="D27" i="180"/>
  <c r="H26" i="180"/>
  <c r="G26" i="180"/>
  <c r="F26" i="180"/>
  <c r="E26" i="180"/>
  <c r="D26" i="180"/>
  <c r="H25" i="180"/>
  <c r="G25" i="180"/>
  <c r="F25" i="180"/>
  <c r="E25" i="180"/>
  <c r="D25" i="180"/>
  <c r="H24" i="180"/>
  <c r="G24" i="180"/>
  <c r="F24" i="180"/>
  <c r="E24" i="180"/>
  <c r="D24" i="180"/>
  <c r="H23" i="180"/>
  <c r="G23" i="180"/>
  <c r="F23" i="180"/>
  <c r="E23" i="180"/>
  <c r="D23" i="180"/>
  <c r="H22" i="180"/>
  <c r="G22" i="180"/>
  <c r="F22" i="180"/>
  <c r="E22" i="180"/>
  <c r="D22" i="180"/>
  <c r="H21" i="180"/>
  <c r="G21" i="180"/>
  <c r="F21" i="180"/>
  <c r="E21" i="180"/>
  <c r="D21" i="180"/>
  <c r="H20" i="180"/>
  <c r="G20" i="180"/>
  <c r="F20" i="180"/>
  <c r="E20" i="180"/>
  <c r="D20" i="180"/>
  <c r="H19" i="180"/>
  <c r="G19" i="180"/>
  <c r="F19" i="180"/>
  <c r="E19" i="180"/>
  <c r="D19" i="180"/>
  <c r="H18" i="180"/>
  <c r="G18" i="180"/>
  <c r="F18" i="180"/>
  <c r="E18" i="180"/>
  <c r="D18" i="180"/>
  <c r="H17" i="180"/>
  <c r="G17" i="180"/>
  <c r="F17" i="180"/>
  <c r="E17" i="180"/>
  <c r="D17" i="180"/>
  <c r="H16" i="180"/>
  <c r="G16" i="180"/>
  <c r="F16" i="180"/>
  <c r="E16" i="180"/>
  <c r="D16" i="180"/>
  <c r="H15" i="180"/>
  <c r="G15" i="180"/>
  <c r="F15" i="180"/>
  <c r="E15" i="180"/>
  <c r="D15" i="180"/>
  <c r="H14" i="180"/>
  <c r="G14" i="180"/>
  <c r="F14" i="180"/>
  <c r="E14" i="180"/>
  <c r="D14" i="180"/>
  <c r="H13" i="180"/>
  <c r="G13" i="180"/>
  <c r="F13" i="180"/>
  <c r="E13" i="180"/>
  <c r="D13" i="180"/>
  <c r="H12" i="180"/>
  <c r="G12" i="180"/>
  <c r="F12" i="180"/>
  <c r="E12" i="180"/>
  <c r="D12" i="180"/>
  <c r="H11" i="180"/>
  <c r="G11" i="180"/>
  <c r="F11" i="180"/>
  <c r="E11" i="180"/>
  <c r="D11" i="180"/>
  <c r="H10" i="180"/>
  <c r="G10" i="180"/>
  <c r="F10" i="180"/>
  <c r="E10" i="180"/>
  <c r="D10" i="180"/>
  <c r="H9" i="180"/>
  <c r="G9" i="180"/>
  <c r="F9" i="180"/>
  <c r="E9" i="180"/>
  <c r="D9" i="180"/>
  <c r="H8" i="180"/>
  <c r="G8" i="180"/>
  <c r="F8" i="180"/>
  <c r="E8" i="180"/>
  <c r="D8" i="180"/>
  <c r="H7" i="180"/>
  <c r="G7" i="180"/>
  <c r="F7" i="180"/>
  <c r="E7" i="180"/>
  <c r="D7" i="180"/>
  <c r="H6" i="180"/>
  <c r="G6" i="180"/>
  <c r="F6" i="180"/>
  <c r="E6" i="180"/>
  <c r="D6" i="180"/>
  <c r="H5" i="180"/>
  <c r="G5" i="180"/>
  <c r="F5" i="180"/>
  <c r="E5" i="180"/>
  <c r="D5" i="180"/>
  <c r="H4" i="180"/>
  <c r="G4" i="180"/>
  <c r="F4" i="180"/>
  <c r="E4" i="180"/>
  <c r="D4" i="180"/>
  <c r="Y53" i="180"/>
  <c r="Y52" i="180"/>
  <c r="Y51" i="180"/>
  <c r="Y50" i="180"/>
  <c r="Y49" i="180"/>
  <c r="Y48" i="180"/>
  <c r="Y47" i="180"/>
  <c r="Y46" i="180"/>
  <c r="Y45" i="180"/>
  <c r="Y44" i="180"/>
  <c r="Y43" i="180"/>
  <c r="Y42" i="180"/>
  <c r="Y41" i="180"/>
  <c r="Y40" i="180"/>
  <c r="Y39" i="180"/>
  <c r="Y38" i="180"/>
  <c r="Y37" i="180"/>
  <c r="Y36" i="180"/>
  <c r="Y35" i="180"/>
  <c r="Y34" i="180"/>
  <c r="Y33" i="180"/>
  <c r="Y32" i="180"/>
  <c r="Y31" i="180"/>
  <c r="Y30" i="180"/>
  <c r="Y29" i="180"/>
  <c r="Y28" i="180"/>
  <c r="Y27" i="180"/>
  <c r="Y26" i="180"/>
  <c r="Y25" i="180"/>
  <c r="Y24" i="180"/>
  <c r="Y23" i="180"/>
  <c r="Y22" i="180"/>
  <c r="Y21" i="180"/>
  <c r="Y20" i="180"/>
  <c r="Y19" i="180"/>
  <c r="Y18" i="180"/>
  <c r="Y17" i="180"/>
  <c r="Y16" i="180"/>
  <c r="Y15" i="180"/>
  <c r="Y14" i="180"/>
  <c r="Y13" i="180"/>
  <c r="Y12" i="180"/>
  <c r="Y11" i="180"/>
  <c r="Y10" i="180"/>
  <c r="Y9" i="180"/>
  <c r="Y8" i="180"/>
  <c r="Y7" i="180"/>
  <c r="Y6" i="180"/>
  <c r="Y5" i="180"/>
  <c r="Y4" i="180"/>
  <c r="T40" i="180"/>
  <c r="T39" i="180"/>
  <c r="T38" i="180"/>
  <c r="T37" i="180"/>
  <c r="T36" i="180"/>
  <c r="T35" i="180"/>
  <c r="T34" i="180"/>
  <c r="T33" i="180"/>
  <c r="T32" i="180"/>
  <c r="T31" i="180"/>
  <c r="T30" i="180"/>
  <c r="T27" i="180"/>
  <c r="T26" i="180"/>
  <c r="T25" i="180"/>
  <c r="T24" i="180"/>
  <c r="T23" i="180"/>
  <c r="T22" i="180"/>
  <c r="T21" i="180"/>
  <c r="T20" i="180"/>
  <c r="T19" i="180"/>
  <c r="T18" i="180"/>
  <c r="T17" i="180"/>
  <c r="T16" i="180"/>
  <c r="T13" i="180"/>
  <c r="T12" i="180"/>
  <c r="T11" i="180"/>
  <c r="T10" i="180"/>
  <c r="T9" i="180"/>
  <c r="T8" i="180"/>
  <c r="T7" i="180"/>
  <c r="T6" i="180"/>
  <c r="T5" i="180"/>
  <c r="T4" i="180"/>
  <c r="J72" i="180"/>
  <c r="J71" i="180"/>
  <c r="J70" i="180"/>
  <c r="J69" i="180"/>
  <c r="J68" i="180"/>
  <c r="J65" i="180"/>
  <c r="J64" i="180"/>
  <c r="J63" i="180"/>
  <c r="J62" i="180"/>
  <c r="J61" i="180"/>
  <c r="J60" i="180"/>
  <c r="J59" i="180"/>
  <c r="J58" i="180"/>
  <c r="J57" i="180"/>
  <c r="J56" i="180"/>
  <c r="J55" i="180"/>
  <c r="J54" i="180"/>
  <c r="J53" i="180"/>
  <c r="J50" i="180"/>
  <c r="J49" i="180"/>
  <c r="J48" i="180"/>
  <c r="J47" i="180"/>
  <c r="J46" i="180"/>
  <c r="J45" i="180"/>
  <c r="J44" i="180"/>
  <c r="J43" i="180"/>
  <c r="J42" i="180"/>
  <c r="J39" i="180"/>
  <c r="J38" i="180"/>
  <c r="J37" i="180"/>
  <c r="J36" i="180"/>
  <c r="J33" i="180"/>
  <c r="J32" i="180"/>
  <c r="J31" i="180"/>
  <c r="J30" i="180"/>
  <c r="J29" i="180"/>
  <c r="J28" i="180"/>
  <c r="J27" i="180"/>
  <c r="J26" i="180"/>
  <c r="J25" i="180"/>
  <c r="J24" i="180"/>
  <c r="J23" i="180"/>
  <c r="J22" i="180"/>
  <c r="J21" i="180"/>
  <c r="J20" i="180"/>
  <c r="J19" i="180"/>
  <c r="J18" i="180"/>
  <c r="J17" i="180"/>
  <c r="J16" i="180"/>
  <c r="J15" i="180"/>
  <c r="J14" i="180"/>
  <c r="J13" i="180"/>
  <c r="J12" i="180"/>
  <c r="J11" i="180"/>
  <c r="J10" i="180"/>
  <c r="J9" i="180"/>
  <c r="J8" i="180"/>
  <c r="J7" i="180"/>
  <c r="J6" i="180"/>
  <c r="J5" i="180"/>
  <c r="J4" i="180"/>
  <c r="X53" i="180"/>
  <c r="X52" i="180"/>
  <c r="X51" i="180"/>
  <c r="X50" i="180"/>
  <c r="X49" i="180"/>
  <c r="X48" i="180"/>
  <c r="X47" i="180"/>
  <c r="X46" i="180"/>
  <c r="X45" i="180"/>
  <c r="X44" i="180"/>
  <c r="X43" i="180"/>
  <c r="X42" i="180"/>
  <c r="X41" i="180"/>
  <c r="X40" i="180"/>
  <c r="X39" i="180"/>
  <c r="X38" i="180"/>
  <c r="X37" i="180"/>
  <c r="X36" i="180"/>
  <c r="X35" i="180"/>
  <c r="X34" i="180"/>
  <c r="X33" i="180"/>
  <c r="X32" i="180"/>
  <c r="X31" i="180"/>
  <c r="X30" i="180"/>
  <c r="X29" i="180"/>
  <c r="X28" i="180"/>
  <c r="X27" i="180"/>
  <c r="X26" i="180"/>
  <c r="X25" i="180"/>
  <c r="X24" i="180"/>
  <c r="X23" i="180"/>
  <c r="X22" i="180"/>
  <c r="X21" i="180"/>
  <c r="X20" i="180"/>
  <c r="X19" i="180"/>
  <c r="X18" i="180"/>
  <c r="X17" i="180"/>
  <c r="X16" i="180"/>
  <c r="X15" i="180"/>
  <c r="X14" i="180"/>
  <c r="X13" i="180"/>
  <c r="X12" i="180"/>
  <c r="X11" i="180"/>
  <c r="X10" i="180"/>
  <c r="X9" i="180"/>
  <c r="X8" i="180"/>
  <c r="X7" i="180"/>
  <c r="X6" i="180"/>
  <c r="X5" i="180"/>
  <c r="X4" i="180"/>
  <c r="S40" i="180"/>
  <c r="S39" i="180"/>
  <c r="S38" i="180"/>
  <c r="S37" i="180"/>
  <c r="S36" i="180"/>
  <c r="S35" i="180"/>
  <c r="S34" i="180"/>
  <c r="S33" i="180"/>
  <c r="S32" i="180"/>
  <c r="S31" i="180"/>
  <c r="S30" i="180"/>
  <c r="S27" i="180"/>
  <c r="S26" i="180"/>
  <c r="S24" i="180"/>
  <c r="S23" i="180"/>
  <c r="S22" i="180"/>
  <c r="S21" i="180"/>
  <c r="S20" i="180"/>
  <c r="S19" i="180"/>
  <c r="S18" i="180"/>
  <c r="S17" i="180"/>
  <c r="S16" i="180"/>
  <c r="S13" i="180"/>
  <c r="S12" i="180"/>
  <c r="S11" i="180"/>
  <c r="S10" i="180"/>
  <c r="S9" i="180"/>
  <c r="S8" i="180"/>
  <c r="S7" i="180"/>
  <c r="S6" i="180"/>
  <c r="S5" i="180"/>
  <c r="S4" i="180"/>
  <c r="I72" i="180"/>
  <c r="I71" i="180"/>
  <c r="I70" i="180"/>
  <c r="I69" i="180"/>
  <c r="I68" i="180"/>
  <c r="I65" i="180"/>
  <c r="I64" i="180"/>
  <c r="I63" i="180"/>
  <c r="I62" i="180"/>
  <c r="K15" i="180" s="1"/>
  <c r="I61" i="180"/>
  <c r="I60" i="180"/>
  <c r="I59" i="180"/>
  <c r="I58" i="180"/>
  <c r="I57" i="180"/>
  <c r="I56" i="180"/>
  <c r="K8" i="180" s="1"/>
  <c r="I55" i="180"/>
  <c r="I54" i="180"/>
  <c r="I53" i="180"/>
  <c r="I50" i="180"/>
  <c r="I49" i="180"/>
  <c r="I48" i="180"/>
  <c r="I47" i="180"/>
  <c r="I46" i="180"/>
  <c r="I45" i="180"/>
  <c r="I44" i="180"/>
  <c r="I43" i="180"/>
  <c r="I42" i="180"/>
  <c r="I39" i="180"/>
  <c r="I38" i="180"/>
  <c r="I37" i="180"/>
  <c r="I36" i="180"/>
  <c r="I33" i="180"/>
  <c r="I32" i="180"/>
  <c r="I31" i="180"/>
  <c r="I30" i="180"/>
  <c r="I29" i="180"/>
  <c r="I28" i="180"/>
  <c r="I27" i="180"/>
  <c r="I26" i="180"/>
  <c r="I25" i="180"/>
  <c r="I24" i="180"/>
  <c r="I23" i="180"/>
  <c r="I22" i="180"/>
  <c r="I21" i="180"/>
  <c r="I20" i="180"/>
  <c r="I19" i="180"/>
  <c r="I18" i="180"/>
  <c r="I17" i="180"/>
  <c r="I16" i="180"/>
  <c r="I15" i="180"/>
  <c r="I14" i="180"/>
  <c r="I13" i="180"/>
  <c r="I12" i="180"/>
  <c r="I11" i="180"/>
  <c r="I10" i="180"/>
  <c r="I9" i="180"/>
  <c r="I8" i="180"/>
  <c r="I7" i="180"/>
  <c r="I6" i="180"/>
  <c r="I5" i="180"/>
  <c r="I4" i="180"/>
  <c r="K65" i="180"/>
  <c r="K63" i="180"/>
  <c r="K61" i="180"/>
  <c r="K55" i="180"/>
  <c r="K5" i="180"/>
  <c r="W53" i="180"/>
  <c r="K53" i="180"/>
  <c r="W52" i="180"/>
  <c r="W51" i="180"/>
  <c r="W50" i="180"/>
  <c r="W49" i="180"/>
  <c r="W48" i="180"/>
  <c r="W47" i="180"/>
  <c r="W46" i="180"/>
  <c r="W45" i="180"/>
  <c r="W44" i="180"/>
  <c r="W43" i="180"/>
  <c r="W42" i="180"/>
  <c r="W41" i="180"/>
  <c r="W40" i="180"/>
  <c r="L40" i="180"/>
  <c r="W39" i="180"/>
  <c r="L39" i="180"/>
  <c r="W38" i="180"/>
  <c r="L38" i="180"/>
  <c r="W37" i="180"/>
  <c r="L37" i="180"/>
  <c r="W36" i="180"/>
  <c r="L36" i="180"/>
  <c r="W35" i="180"/>
  <c r="L35" i="180"/>
  <c r="W34" i="180"/>
  <c r="L34" i="180"/>
  <c r="W33" i="180"/>
  <c r="L33" i="180"/>
  <c r="W32" i="180"/>
  <c r="L32" i="180"/>
  <c r="W31" i="180"/>
  <c r="L31" i="180"/>
  <c r="W30" i="180"/>
  <c r="L30" i="180"/>
  <c r="W29" i="180"/>
  <c r="W28" i="180"/>
  <c r="W27" i="180"/>
  <c r="W26" i="180"/>
  <c r="W25" i="180"/>
  <c r="W24" i="180"/>
  <c r="W23" i="180"/>
  <c r="W22" i="180"/>
  <c r="W21" i="180"/>
  <c r="W20" i="180"/>
  <c r="W19" i="180"/>
  <c r="W18" i="180"/>
  <c r="W17" i="180"/>
  <c r="K17" i="180"/>
  <c r="W16" i="180"/>
  <c r="W15" i="180"/>
  <c r="W14" i="180"/>
  <c r="W13" i="180"/>
  <c r="L13" i="180"/>
  <c r="W12" i="180"/>
  <c r="L12" i="180"/>
  <c r="W11" i="180"/>
  <c r="L11" i="180"/>
  <c r="W10" i="180"/>
  <c r="L10" i="180"/>
  <c r="W9" i="180"/>
  <c r="L9" i="180"/>
  <c r="W8" i="180"/>
  <c r="L8" i="180"/>
  <c r="W7" i="180"/>
  <c r="L7" i="180"/>
  <c r="K7" i="180"/>
  <c r="W6" i="180"/>
  <c r="L6" i="180"/>
  <c r="W5" i="180"/>
  <c r="L5" i="180"/>
  <c r="W4" i="180"/>
  <c r="L4" i="180"/>
  <c r="U1" i="180"/>
  <c r="A181" i="34" s="1"/>
  <c r="T1" i="180"/>
  <c r="W1" i="180" s="1"/>
  <c r="R24" i="179"/>
  <c r="Q24" i="179"/>
  <c r="P24" i="179"/>
  <c r="O24" i="179"/>
  <c r="N24" i="179"/>
  <c r="R19" i="179"/>
  <c r="Q19" i="179"/>
  <c r="P19" i="179"/>
  <c r="O19" i="179"/>
  <c r="N19" i="179"/>
  <c r="R18" i="179"/>
  <c r="Q18" i="179"/>
  <c r="P18" i="179"/>
  <c r="O18" i="179"/>
  <c r="N18" i="179"/>
  <c r="R17" i="179"/>
  <c r="Q17" i="179"/>
  <c r="P17" i="179"/>
  <c r="O17" i="179"/>
  <c r="N17" i="179"/>
  <c r="R16" i="179"/>
  <c r="Q16" i="179"/>
  <c r="P16" i="179"/>
  <c r="O16" i="179"/>
  <c r="N16" i="179"/>
  <c r="H72" i="179"/>
  <c r="G72" i="179"/>
  <c r="F72" i="179"/>
  <c r="H71" i="179"/>
  <c r="G71" i="179"/>
  <c r="F71" i="179"/>
  <c r="E71" i="179"/>
  <c r="D71" i="179"/>
  <c r="H70" i="179"/>
  <c r="G70" i="179"/>
  <c r="F70" i="179"/>
  <c r="E70" i="179"/>
  <c r="D70" i="179"/>
  <c r="H69" i="179"/>
  <c r="G69" i="179"/>
  <c r="F69" i="179"/>
  <c r="E69" i="179"/>
  <c r="D69" i="179"/>
  <c r="H68" i="179"/>
  <c r="G68" i="179"/>
  <c r="F68" i="179"/>
  <c r="E68" i="179"/>
  <c r="D68" i="179"/>
  <c r="H58" i="179"/>
  <c r="G58" i="179"/>
  <c r="F58" i="179"/>
  <c r="E58" i="179"/>
  <c r="D58" i="179"/>
  <c r="H57" i="179"/>
  <c r="G57" i="179"/>
  <c r="F57" i="179"/>
  <c r="E57" i="179"/>
  <c r="D57" i="179"/>
  <c r="H56" i="179"/>
  <c r="G56" i="179"/>
  <c r="F56" i="179"/>
  <c r="E56" i="179"/>
  <c r="D56" i="179"/>
  <c r="H50" i="179"/>
  <c r="G50" i="179"/>
  <c r="F50" i="179"/>
  <c r="E50" i="179"/>
  <c r="D50" i="179"/>
  <c r="H49" i="179"/>
  <c r="G49" i="179"/>
  <c r="F49" i="179"/>
  <c r="E49" i="179"/>
  <c r="D49" i="179"/>
  <c r="H48" i="179"/>
  <c r="G48" i="179"/>
  <c r="F48" i="179"/>
  <c r="E48" i="179"/>
  <c r="D48" i="179"/>
  <c r="H47" i="179"/>
  <c r="G47" i="179"/>
  <c r="F47" i="179"/>
  <c r="E47" i="179"/>
  <c r="D47" i="179"/>
  <c r="H46" i="179"/>
  <c r="G46" i="179"/>
  <c r="F46" i="179"/>
  <c r="E46" i="179"/>
  <c r="D46" i="179"/>
  <c r="H45" i="179"/>
  <c r="G45" i="179"/>
  <c r="F45" i="179"/>
  <c r="E45" i="179"/>
  <c r="D45" i="179"/>
  <c r="H44" i="179"/>
  <c r="G44" i="179"/>
  <c r="F44" i="179"/>
  <c r="E44" i="179"/>
  <c r="D44" i="179"/>
  <c r="H43" i="179"/>
  <c r="G43" i="179"/>
  <c r="F43" i="179"/>
  <c r="E43" i="179"/>
  <c r="D43" i="179"/>
  <c r="H42" i="179"/>
  <c r="G42" i="179"/>
  <c r="F42" i="179"/>
  <c r="E42" i="179"/>
  <c r="D42" i="179"/>
  <c r="H39" i="179"/>
  <c r="G39" i="179"/>
  <c r="F39" i="179"/>
  <c r="E39" i="179"/>
  <c r="D39" i="179"/>
  <c r="H38" i="179"/>
  <c r="G38" i="179"/>
  <c r="F38" i="179"/>
  <c r="E38" i="179"/>
  <c r="D38" i="179"/>
  <c r="H37" i="179"/>
  <c r="G37" i="179"/>
  <c r="F37" i="179"/>
  <c r="E37" i="179"/>
  <c r="D37" i="179"/>
  <c r="H36" i="179"/>
  <c r="G36" i="179"/>
  <c r="F36" i="179"/>
  <c r="E36" i="179"/>
  <c r="D36" i="179"/>
  <c r="H33" i="179"/>
  <c r="G33" i="179"/>
  <c r="F33" i="179"/>
  <c r="E33" i="179"/>
  <c r="D33" i="179"/>
  <c r="H32" i="179"/>
  <c r="G32" i="179"/>
  <c r="F32" i="179"/>
  <c r="E32" i="179"/>
  <c r="D32" i="179"/>
  <c r="H31" i="179"/>
  <c r="G31" i="179"/>
  <c r="F31" i="179"/>
  <c r="E31" i="179"/>
  <c r="D31" i="179"/>
  <c r="H30" i="179"/>
  <c r="G30" i="179"/>
  <c r="F30" i="179"/>
  <c r="E30" i="179"/>
  <c r="D30" i="179"/>
  <c r="H29" i="179"/>
  <c r="G29" i="179"/>
  <c r="F29" i="179"/>
  <c r="E29" i="179"/>
  <c r="D29" i="179"/>
  <c r="H28" i="179"/>
  <c r="G28" i="179"/>
  <c r="F28" i="179"/>
  <c r="E28" i="179"/>
  <c r="D28" i="179"/>
  <c r="H27" i="179"/>
  <c r="G27" i="179"/>
  <c r="F27" i="179"/>
  <c r="E27" i="179"/>
  <c r="D27" i="179"/>
  <c r="H26" i="179"/>
  <c r="G26" i="179"/>
  <c r="F26" i="179"/>
  <c r="E26" i="179"/>
  <c r="D26" i="179"/>
  <c r="H25" i="179"/>
  <c r="G25" i="179"/>
  <c r="F25" i="179"/>
  <c r="E25" i="179"/>
  <c r="D25" i="179"/>
  <c r="H24" i="179"/>
  <c r="G24" i="179"/>
  <c r="F24" i="179"/>
  <c r="E24" i="179"/>
  <c r="D24" i="179"/>
  <c r="H23" i="179"/>
  <c r="G23" i="179"/>
  <c r="F23" i="179"/>
  <c r="E23" i="179"/>
  <c r="D23" i="179"/>
  <c r="H22" i="179"/>
  <c r="G22" i="179"/>
  <c r="F22" i="179"/>
  <c r="E22" i="179"/>
  <c r="D22" i="179"/>
  <c r="H21" i="179"/>
  <c r="G21" i="179"/>
  <c r="F21" i="179"/>
  <c r="E21" i="179"/>
  <c r="D21" i="179"/>
  <c r="H20" i="179"/>
  <c r="G20" i="179"/>
  <c r="F20" i="179"/>
  <c r="E20" i="179"/>
  <c r="D20" i="179"/>
  <c r="H19" i="179"/>
  <c r="G19" i="179"/>
  <c r="F19" i="179"/>
  <c r="E19" i="179"/>
  <c r="D19" i="179"/>
  <c r="H18" i="179"/>
  <c r="G18" i="179"/>
  <c r="F18" i="179"/>
  <c r="E18" i="179"/>
  <c r="D18" i="179"/>
  <c r="H17" i="179"/>
  <c r="G17" i="179"/>
  <c r="F17" i="179"/>
  <c r="E17" i="179"/>
  <c r="D17" i="179"/>
  <c r="H16" i="179"/>
  <c r="G16" i="179"/>
  <c r="F16" i="179"/>
  <c r="E16" i="179"/>
  <c r="D16" i="179"/>
  <c r="H15" i="179"/>
  <c r="G15" i="179"/>
  <c r="F15" i="179"/>
  <c r="E15" i="179"/>
  <c r="D15" i="179"/>
  <c r="H14" i="179"/>
  <c r="G14" i="179"/>
  <c r="F14" i="179"/>
  <c r="E14" i="179"/>
  <c r="D14" i="179"/>
  <c r="H13" i="179"/>
  <c r="G13" i="179"/>
  <c r="F13" i="179"/>
  <c r="E13" i="179"/>
  <c r="D13" i="179"/>
  <c r="H12" i="179"/>
  <c r="G12" i="179"/>
  <c r="F12" i="179"/>
  <c r="E12" i="179"/>
  <c r="D12" i="179"/>
  <c r="H11" i="179"/>
  <c r="G11" i="179"/>
  <c r="F11" i="179"/>
  <c r="E11" i="179"/>
  <c r="D11" i="179"/>
  <c r="H10" i="179"/>
  <c r="G10" i="179"/>
  <c r="F10" i="179"/>
  <c r="E10" i="179"/>
  <c r="D10" i="179"/>
  <c r="H9" i="179"/>
  <c r="G9" i="179"/>
  <c r="F9" i="179"/>
  <c r="E9" i="179"/>
  <c r="D9" i="179"/>
  <c r="H8" i="179"/>
  <c r="G8" i="179"/>
  <c r="F8" i="179"/>
  <c r="E8" i="179"/>
  <c r="D8" i="179"/>
  <c r="H7" i="179"/>
  <c r="G7" i="179"/>
  <c r="F7" i="179"/>
  <c r="E7" i="179"/>
  <c r="D7" i="179"/>
  <c r="H6" i="179"/>
  <c r="G6" i="179"/>
  <c r="F6" i="179"/>
  <c r="E6" i="179"/>
  <c r="D6" i="179"/>
  <c r="H5" i="179"/>
  <c r="G5" i="179"/>
  <c r="F5" i="179"/>
  <c r="E5" i="179"/>
  <c r="D5" i="179"/>
  <c r="H4" i="179"/>
  <c r="G4" i="179"/>
  <c r="F4" i="179"/>
  <c r="E4" i="179"/>
  <c r="D4" i="179"/>
  <c r="Y53" i="179"/>
  <c r="Y52" i="179"/>
  <c r="Y51" i="179"/>
  <c r="Y50" i="179"/>
  <c r="Y49" i="179"/>
  <c r="Y48" i="179"/>
  <c r="Y47" i="179"/>
  <c r="Y46" i="179"/>
  <c r="Y45" i="179"/>
  <c r="Y44" i="179"/>
  <c r="Y43" i="179"/>
  <c r="Y42" i="179"/>
  <c r="Y41" i="179"/>
  <c r="Y40" i="179"/>
  <c r="Y39" i="179"/>
  <c r="Y38" i="179"/>
  <c r="Y37" i="179"/>
  <c r="Y36" i="179"/>
  <c r="Y35" i="179"/>
  <c r="Y34" i="179"/>
  <c r="Y33" i="179"/>
  <c r="Y32" i="179"/>
  <c r="Y31" i="179"/>
  <c r="Y30" i="179"/>
  <c r="Y29" i="179"/>
  <c r="Y28" i="179"/>
  <c r="Y27" i="179"/>
  <c r="Y26" i="179"/>
  <c r="Y25" i="179"/>
  <c r="Y24" i="179"/>
  <c r="Y23" i="179"/>
  <c r="Y22" i="179"/>
  <c r="Y21" i="179"/>
  <c r="Y20" i="179"/>
  <c r="Y19" i="179"/>
  <c r="Y18" i="179"/>
  <c r="Y17" i="179"/>
  <c r="Y16" i="179"/>
  <c r="Y15" i="179"/>
  <c r="Y14" i="179"/>
  <c r="Y13" i="179"/>
  <c r="Y12" i="179"/>
  <c r="Y11" i="179"/>
  <c r="Y10" i="179"/>
  <c r="Y9" i="179"/>
  <c r="Y8" i="179"/>
  <c r="Y7" i="179"/>
  <c r="Y6" i="179"/>
  <c r="Y5" i="179"/>
  <c r="Y4" i="179"/>
  <c r="T40" i="179"/>
  <c r="T39" i="179"/>
  <c r="T38" i="179"/>
  <c r="T37" i="179"/>
  <c r="T36" i="179"/>
  <c r="T35" i="179"/>
  <c r="T34" i="179"/>
  <c r="T33" i="179"/>
  <c r="T32" i="179"/>
  <c r="T31" i="179"/>
  <c r="T30" i="179"/>
  <c r="T27" i="179"/>
  <c r="T26" i="179"/>
  <c r="T25" i="179"/>
  <c r="T24" i="179"/>
  <c r="T23" i="179"/>
  <c r="T22" i="179"/>
  <c r="T21" i="179"/>
  <c r="T20" i="179"/>
  <c r="T19" i="179"/>
  <c r="T18" i="179"/>
  <c r="T17" i="179"/>
  <c r="T16" i="179"/>
  <c r="T13" i="179"/>
  <c r="T12" i="179"/>
  <c r="T11" i="179"/>
  <c r="T10" i="179"/>
  <c r="T9" i="179"/>
  <c r="T8" i="179"/>
  <c r="T7" i="179"/>
  <c r="T6" i="179"/>
  <c r="T5" i="179"/>
  <c r="T4" i="179"/>
  <c r="J72" i="179"/>
  <c r="J71" i="179"/>
  <c r="J70" i="179"/>
  <c r="J69" i="179"/>
  <c r="J68" i="179"/>
  <c r="J65" i="179"/>
  <c r="J64" i="179"/>
  <c r="J63" i="179"/>
  <c r="J62" i="179"/>
  <c r="J61" i="179"/>
  <c r="J60" i="179"/>
  <c r="J59" i="179"/>
  <c r="J58" i="179"/>
  <c r="J57" i="179"/>
  <c r="J56" i="179"/>
  <c r="J55" i="179"/>
  <c r="J54" i="179"/>
  <c r="J53" i="179"/>
  <c r="J50" i="179"/>
  <c r="J49" i="179"/>
  <c r="J48" i="179"/>
  <c r="J47" i="179"/>
  <c r="J46" i="179"/>
  <c r="J45" i="179"/>
  <c r="J44" i="179"/>
  <c r="J43" i="179"/>
  <c r="J42" i="179"/>
  <c r="J39" i="179"/>
  <c r="J38" i="179"/>
  <c r="J37" i="179"/>
  <c r="J36" i="179"/>
  <c r="J33" i="179"/>
  <c r="J32" i="179"/>
  <c r="J31" i="179"/>
  <c r="J30" i="179"/>
  <c r="J29" i="179"/>
  <c r="J28" i="179"/>
  <c r="J27" i="179"/>
  <c r="J26" i="179"/>
  <c r="J25" i="179"/>
  <c r="J24" i="179"/>
  <c r="J23" i="179"/>
  <c r="J22" i="179"/>
  <c r="J21" i="179"/>
  <c r="J20" i="179"/>
  <c r="J19" i="179"/>
  <c r="J18" i="179"/>
  <c r="J17" i="179"/>
  <c r="J16" i="179"/>
  <c r="J15" i="179"/>
  <c r="J14" i="179"/>
  <c r="J13" i="179"/>
  <c r="J12" i="179"/>
  <c r="J11" i="179"/>
  <c r="J10" i="179"/>
  <c r="J9" i="179"/>
  <c r="J8" i="179"/>
  <c r="J7" i="179"/>
  <c r="J6" i="179"/>
  <c r="J5" i="179"/>
  <c r="J4" i="179"/>
  <c r="X53" i="179"/>
  <c r="X52" i="179"/>
  <c r="X51" i="179"/>
  <c r="X50" i="179"/>
  <c r="X49" i="179"/>
  <c r="X48" i="179"/>
  <c r="X47" i="179"/>
  <c r="X46" i="179"/>
  <c r="X45" i="179"/>
  <c r="X44" i="179"/>
  <c r="X43" i="179"/>
  <c r="X42" i="179"/>
  <c r="X41" i="179"/>
  <c r="X40" i="179"/>
  <c r="X39" i="179"/>
  <c r="X38" i="179"/>
  <c r="X37" i="179"/>
  <c r="X36" i="179"/>
  <c r="X35" i="179"/>
  <c r="X34" i="179"/>
  <c r="X33" i="179"/>
  <c r="X32" i="179"/>
  <c r="X31" i="179"/>
  <c r="X30" i="179"/>
  <c r="X29" i="179"/>
  <c r="X28" i="179"/>
  <c r="X27" i="179"/>
  <c r="X26" i="179"/>
  <c r="X25" i="179"/>
  <c r="X24" i="179"/>
  <c r="X23" i="179"/>
  <c r="X22" i="179"/>
  <c r="X21" i="179"/>
  <c r="X20" i="179"/>
  <c r="X19" i="179"/>
  <c r="X18" i="179"/>
  <c r="X17" i="179"/>
  <c r="X16" i="179"/>
  <c r="X15" i="179"/>
  <c r="X14" i="179"/>
  <c r="X13" i="179"/>
  <c r="X12" i="179"/>
  <c r="X11" i="179"/>
  <c r="X10" i="179"/>
  <c r="X9" i="179"/>
  <c r="X8" i="179"/>
  <c r="X7" i="179"/>
  <c r="X6" i="179"/>
  <c r="X5" i="179"/>
  <c r="X4" i="179"/>
  <c r="S40" i="179"/>
  <c r="S39" i="179"/>
  <c r="S38" i="179"/>
  <c r="S37" i="179"/>
  <c r="S36" i="179"/>
  <c r="S35" i="179"/>
  <c r="S34" i="179"/>
  <c r="S33" i="179"/>
  <c r="S32" i="179"/>
  <c r="S31" i="179"/>
  <c r="S30" i="179"/>
  <c r="S27" i="179"/>
  <c r="S26" i="179"/>
  <c r="S24" i="179"/>
  <c r="S23" i="179"/>
  <c r="S22" i="179"/>
  <c r="S21" i="179"/>
  <c r="S20" i="179"/>
  <c r="S19" i="179"/>
  <c r="S18" i="179"/>
  <c r="S17" i="179"/>
  <c r="S16" i="179"/>
  <c r="S13" i="179"/>
  <c r="S12" i="179"/>
  <c r="S11" i="179"/>
  <c r="S10" i="179"/>
  <c r="S9" i="179"/>
  <c r="S8" i="179"/>
  <c r="S7" i="179"/>
  <c r="S6" i="179"/>
  <c r="S5" i="179"/>
  <c r="S4" i="179"/>
  <c r="I72" i="179"/>
  <c r="I71" i="179"/>
  <c r="I70" i="179"/>
  <c r="I69" i="179"/>
  <c r="I68" i="179"/>
  <c r="I65" i="179"/>
  <c r="I64" i="179"/>
  <c r="K17" i="179" s="1"/>
  <c r="I63" i="179"/>
  <c r="I62" i="179"/>
  <c r="I61" i="179"/>
  <c r="I60" i="179"/>
  <c r="I59" i="179"/>
  <c r="I58" i="179"/>
  <c r="I57" i="179"/>
  <c r="I56" i="179"/>
  <c r="K8" i="179" s="1"/>
  <c r="I55" i="179"/>
  <c r="K55" i="179" s="1"/>
  <c r="I54" i="179"/>
  <c r="I53" i="179"/>
  <c r="I50" i="179"/>
  <c r="I49" i="179"/>
  <c r="I48" i="179"/>
  <c r="I47" i="179"/>
  <c r="I46" i="179"/>
  <c r="I45" i="179"/>
  <c r="I44" i="179"/>
  <c r="I43" i="179"/>
  <c r="I42" i="179"/>
  <c r="I39" i="179"/>
  <c r="I38" i="179"/>
  <c r="I37" i="179"/>
  <c r="I36" i="179"/>
  <c r="I33" i="179"/>
  <c r="I32" i="179"/>
  <c r="I31" i="179"/>
  <c r="I30" i="179"/>
  <c r="I29" i="179"/>
  <c r="I28" i="179"/>
  <c r="I27" i="179"/>
  <c r="I26" i="179"/>
  <c r="I25" i="179"/>
  <c r="I24" i="179"/>
  <c r="I23" i="179"/>
  <c r="I22" i="179"/>
  <c r="I21" i="179"/>
  <c r="I20" i="179"/>
  <c r="I19" i="179"/>
  <c r="I18" i="179"/>
  <c r="I17" i="179"/>
  <c r="I16" i="179"/>
  <c r="I15" i="179"/>
  <c r="I14" i="179"/>
  <c r="I13" i="179"/>
  <c r="I12" i="179"/>
  <c r="I11" i="179"/>
  <c r="I10" i="179"/>
  <c r="I9" i="179"/>
  <c r="I8" i="179"/>
  <c r="I7" i="179"/>
  <c r="I6" i="179"/>
  <c r="I5" i="179"/>
  <c r="I4" i="179"/>
  <c r="K65" i="179"/>
  <c r="K63" i="179"/>
  <c r="K61" i="179"/>
  <c r="K5" i="179"/>
  <c r="W53" i="179"/>
  <c r="K53" i="179"/>
  <c r="W52" i="179"/>
  <c r="W51" i="179"/>
  <c r="W50" i="179"/>
  <c r="W49" i="179"/>
  <c r="W48" i="179"/>
  <c r="W47" i="179"/>
  <c r="W46" i="179"/>
  <c r="W45" i="179"/>
  <c r="W44" i="179"/>
  <c r="W43" i="179"/>
  <c r="W42" i="179"/>
  <c r="W41" i="179"/>
  <c r="W40" i="179"/>
  <c r="L40" i="179"/>
  <c r="W39" i="179"/>
  <c r="L39" i="179"/>
  <c r="W38" i="179"/>
  <c r="L38" i="179"/>
  <c r="W37" i="179"/>
  <c r="L37" i="179"/>
  <c r="W36" i="179"/>
  <c r="L36" i="179"/>
  <c r="W35" i="179"/>
  <c r="L35" i="179"/>
  <c r="W34" i="179"/>
  <c r="L34" i="179"/>
  <c r="W33" i="179"/>
  <c r="L33" i="179"/>
  <c r="W32" i="179"/>
  <c r="L32" i="179"/>
  <c r="W31" i="179"/>
  <c r="L31" i="179"/>
  <c r="W30" i="179"/>
  <c r="L30" i="179"/>
  <c r="W29" i="179"/>
  <c r="W28" i="179"/>
  <c r="W27" i="179"/>
  <c r="W26" i="179"/>
  <c r="W25" i="179"/>
  <c r="W24" i="179"/>
  <c r="W23" i="179"/>
  <c r="W22" i="179"/>
  <c r="W21" i="179"/>
  <c r="W20" i="179"/>
  <c r="W19" i="179"/>
  <c r="W18" i="179"/>
  <c r="W17" i="179"/>
  <c r="W16" i="179"/>
  <c r="W15" i="179"/>
  <c r="K15" i="179"/>
  <c r="W14" i="179"/>
  <c r="W13" i="179"/>
  <c r="L13" i="179"/>
  <c r="W12" i="179"/>
  <c r="L12" i="179"/>
  <c r="W11" i="179"/>
  <c r="L11" i="179"/>
  <c r="W10" i="179"/>
  <c r="L10" i="179"/>
  <c r="W9" i="179"/>
  <c r="L9" i="179"/>
  <c r="W8" i="179"/>
  <c r="L8" i="179"/>
  <c r="W7" i="179"/>
  <c r="L7" i="179"/>
  <c r="W6" i="179"/>
  <c r="L6" i="179"/>
  <c r="W5" i="179"/>
  <c r="L5" i="179"/>
  <c r="W4" i="179"/>
  <c r="L4" i="179"/>
  <c r="U1" i="179"/>
  <c r="A169" i="34" s="1"/>
  <c r="T1" i="179"/>
  <c r="W1" i="179" s="1"/>
  <c r="R24" i="178"/>
  <c r="Q24" i="178"/>
  <c r="P24" i="178"/>
  <c r="O24" i="178"/>
  <c r="N24" i="178"/>
  <c r="R19" i="178"/>
  <c r="Q19" i="178"/>
  <c r="P19" i="178"/>
  <c r="O19" i="178"/>
  <c r="N19" i="178"/>
  <c r="R18" i="178"/>
  <c r="Q18" i="178"/>
  <c r="P18" i="178"/>
  <c r="O18" i="178"/>
  <c r="N18" i="178"/>
  <c r="R17" i="178"/>
  <c r="Q17" i="178"/>
  <c r="P17" i="178"/>
  <c r="O17" i="178"/>
  <c r="N17" i="178"/>
  <c r="R16" i="178"/>
  <c r="Q16" i="178"/>
  <c r="P16" i="178"/>
  <c r="O16" i="178"/>
  <c r="N16" i="178"/>
  <c r="H72" i="178"/>
  <c r="G72" i="178"/>
  <c r="F72" i="178"/>
  <c r="H71" i="178"/>
  <c r="G71" i="178"/>
  <c r="F71" i="178"/>
  <c r="E71" i="178"/>
  <c r="D71" i="178"/>
  <c r="H70" i="178"/>
  <c r="G70" i="178"/>
  <c r="F70" i="178"/>
  <c r="E70" i="178"/>
  <c r="D70" i="178"/>
  <c r="H69" i="178"/>
  <c r="G69" i="178"/>
  <c r="F69" i="178"/>
  <c r="E69" i="178"/>
  <c r="D69" i="178"/>
  <c r="H68" i="178"/>
  <c r="G68" i="178"/>
  <c r="F68" i="178"/>
  <c r="E68" i="178"/>
  <c r="D68" i="178"/>
  <c r="H58" i="178"/>
  <c r="G58" i="178"/>
  <c r="F58" i="178"/>
  <c r="E58" i="178"/>
  <c r="D58" i="178"/>
  <c r="H57" i="178"/>
  <c r="G57" i="178"/>
  <c r="F57" i="178"/>
  <c r="E57" i="178"/>
  <c r="D57" i="178"/>
  <c r="H56" i="178"/>
  <c r="G56" i="178"/>
  <c r="F56" i="178"/>
  <c r="E56" i="178"/>
  <c r="D56" i="178"/>
  <c r="H50" i="178"/>
  <c r="G50" i="178"/>
  <c r="F50" i="178"/>
  <c r="E50" i="178"/>
  <c r="D50" i="178"/>
  <c r="H49" i="178"/>
  <c r="G49" i="178"/>
  <c r="F49" i="178"/>
  <c r="E49" i="178"/>
  <c r="D49" i="178"/>
  <c r="H48" i="178"/>
  <c r="G48" i="178"/>
  <c r="F48" i="178"/>
  <c r="E48" i="178"/>
  <c r="D48" i="178"/>
  <c r="H47" i="178"/>
  <c r="G47" i="178"/>
  <c r="F47" i="178"/>
  <c r="E47" i="178"/>
  <c r="D47" i="178"/>
  <c r="H46" i="178"/>
  <c r="G46" i="178"/>
  <c r="F46" i="178"/>
  <c r="E46" i="178"/>
  <c r="D46" i="178"/>
  <c r="H45" i="178"/>
  <c r="G45" i="178"/>
  <c r="F45" i="178"/>
  <c r="E45" i="178"/>
  <c r="D45" i="178"/>
  <c r="H44" i="178"/>
  <c r="G44" i="178"/>
  <c r="F44" i="178"/>
  <c r="E44" i="178"/>
  <c r="D44" i="178"/>
  <c r="H43" i="178"/>
  <c r="G43" i="178"/>
  <c r="F43" i="178"/>
  <c r="E43" i="178"/>
  <c r="D43" i="178"/>
  <c r="H42" i="178"/>
  <c r="G42" i="178"/>
  <c r="F42" i="178"/>
  <c r="E42" i="178"/>
  <c r="D42" i="178"/>
  <c r="H39" i="178"/>
  <c r="G39" i="178"/>
  <c r="F39" i="178"/>
  <c r="E39" i="178"/>
  <c r="D39" i="178"/>
  <c r="H38" i="178"/>
  <c r="G38" i="178"/>
  <c r="F38" i="178"/>
  <c r="E38" i="178"/>
  <c r="D38" i="178"/>
  <c r="H37" i="178"/>
  <c r="G37" i="178"/>
  <c r="F37" i="178"/>
  <c r="E37" i="178"/>
  <c r="D37" i="178"/>
  <c r="H36" i="178"/>
  <c r="G36" i="178"/>
  <c r="F36" i="178"/>
  <c r="E36" i="178"/>
  <c r="D36" i="178"/>
  <c r="H33" i="178"/>
  <c r="G33" i="178"/>
  <c r="F33" i="178"/>
  <c r="E33" i="178"/>
  <c r="D33" i="178"/>
  <c r="H32" i="178"/>
  <c r="G32" i="178"/>
  <c r="F32" i="178"/>
  <c r="E32" i="178"/>
  <c r="D32" i="178"/>
  <c r="H31" i="178"/>
  <c r="G31" i="178"/>
  <c r="F31" i="178"/>
  <c r="E31" i="178"/>
  <c r="D31" i="178"/>
  <c r="H30" i="178"/>
  <c r="G30" i="178"/>
  <c r="F30" i="178"/>
  <c r="E30" i="178"/>
  <c r="D30" i="178"/>
  <c r="H29" i="178"/>
  <c r="G29" i="178"/>
  <c r="F29" i="178"/>
  <c r="E29" i="178"/>
  <c r="D29" i="178"/>
  <c r="H28" i="178"/>
  <c r="G28" i="178"/>
  <c r="F28" i="178"/>
  <c r="E28" i="178"/>
  <c r="D28" i="178"/>
  <c r="H27" i="178"/>
  <c r="G27" i="178"/>
  <c r="F27" i="178"/>
  <c r="E27" i="178"/>
  <c r="D27" i="178"/>
  <c r="H26" i="178"/>
  <c r="G26" i="178"/>
  <c r="F26" i="178"/>
  <c r="E26" i="178"/>
  <c r="D26" i="178"/>
  <c r="H25" i="178"/>
  <c r="G25" i="178"/>
  <c r="F25" i="178"/>
  <c r="E25" i="178"/>
  <c r="D25" i="178"/>
  <c r="H24" i="178"/>
  <c r="G24" i="178"/>
  <c r="F24" i="178"/>
  <c r="E24" i="178"/>
  <c r="D24" i="178"/>
  <c r="H23" i="178"/>
  <c r="G23" i="178"/>
  <c r="F23" i="178"/>
  <c r="E23" i="178"/>
  <c r="D23" i="178"/>
  <c r="H22" i="178"/>
  <c r="G22" i="178"/>
  <c r="F22" i="178"/>
  <c r="E22" i="178"/>
  <c r="D22" i="178"/>
  <c r="H21" i="178"/>
  <c r="G21" i="178"/>
  <c r="F21" i="178"/>
  <c r="E21" i="178"/>
  <c r="D21" i="178"/>
  <c r="H20" i="178"/>
  <c r="G20" i="178"/>
  <c r="F20" i="178"/>
  <c r="E20" i="178"/>
  <c r="D20" i="178"/>
  <c r="H19" i="178"/>
  <c r="G19" i="178"/>
  <c r="F19" i="178"/>
  <c r="E19" i="178"/>
  <c r="D19" i="178"/>
  <c r="H18" i="178"/>
  <c r="G18" i="178"/>
  <c r="F18" i="178"/>
  <c r="E18" i="178"/>
  <c r="D18" i="178"/>
  <c r="H17" i="178"/>
  <c r="G17" i="178"/>
  <c r="F17" i="178"/>
  <c r="E17" i="178"/>
  <c r="D17" i="178"/>
  <c r="H16" i="178"/>
  <c r="G16" i="178"/>
  <c r="F16" i="178"/>
  <c r="E16" i="178"/>
  <c r="D16" i="178"/>
  <c r="H15" i="178"/>
  <c r="G15" i="178"/>
  <c r="F15" i="178"/>
  <c r="E15" i="178"/>
  <c r="D15" i="178"/>
  <c r="H14" i="178"/>
  <c r="G14" i="178"/>
  <c r="F14" i="178"/>
  <c r="E14" i="178"/>
  <c r="D14" i="178"/>
  <c r="H13" i="178"/>
  <c r="G13" i="178"/>
  <c r="F13" i="178"/>
  <c r="E13" i="178"/>
  <c r="D13" i="178"/>
  <c r="H12" i="178"/>
  <c r="G12" i="178"/>
  <c r="F12" i="178"/>
  <c r="E12" i="178"/>
  <c r="D12" i="178"/>
  <c r="H11" i="178"/>
  <c r="G11" i="178"/>
  <c r="F11" i="178"/>
  <c r="E11" i="178"/>
  <c r="D11" i="178"/>
  <c r="H10" i="178"/>
  <c r="G10" i="178"/>
  <c r="F10" i="178"/>
  <c r="E10" i="178"/>
  <c r="D10" i="178"/>
  <c r="H9" i="178"/>
  <c r="G9" i="178"/>
  <c r="F9" i="178"/>
  <c r="E9" i="178"/>
  <c r="D9" i="178"/>
  <c r="H8" i="178"/>
  <c r="G8" i="178"/>
  <c r="F8" i="178"/>
  <c r="E8" i="178"/>
  <c r="D8" i="178"/>
  <c r="H7" i="178"/>
  <c r="G7" i="178"/>
  <c r="F7" i="178"/>
  <c r="E7" i="178"/>
  <c r="D7" i="178"/>
  <c r="H6" i="178"/>
  <c r="G6" i="178"/>
  <c r="F6" i="178"/>
  <c r="E6" i="178"/>
  <c r="D6" i="178"/>
  <c r="H5" i="178"/>
  <c r="G5" i="178"/>
  <c r="F5" i="178"/>
  <c r="E5" i="178"/>
  <c r="D5" i="178"/>
  <c r="H4" i="178"/>
  <c r="G4" i="178"/>
  <c r="F4" i="178"/>
  <c r="E4" i="178"/>
  <c r="D4" i="178"/>
  <c r="Y53" i="178"/>
  <c r="Y52" i="178"/>
  <c r="Y51" i="178"/>
  <c r="Y50" i="178"/>
  <c r="Y49" i="178"/>
  <c r="Y48" i="178"/>
  <c r="Y47" i="178"/>
  <c r="Y46" i="178"/>
  <c r="Y45" i="178"/>
  <c r="Y44" i="178"/>
  <c r="Y43" i="178"/>
  <c r="Y42" i="178"/>
  <c r="Y41" i="178"/>
  <c r="Y40" i="178"/>
  <c r="Y39" i="178"/>
  <c r="Y38" i="178"/>
  <c r="Y37" i="178"/>
  <c r="Y36" i="178"/>
  <c r="Y35" i="178"/>
  <c r="Y34" i="178"/>
  <c r="Y33" i="178"/>
  <c r="Y32" i="178"/>
  <c r="Y31" i="178"/>
  <c r="Y30" i="178"/>
  <c r="Y29" i="178"/>
  <c r="Y28" i="178"/>
  <c r="Y27" i="178"/>
  <c r="Y26" i="178"/>
  <c r="Y25" i="178"/>
  <c r="Y24" i="178"/>
  <c r="Y23" i="178"/>
  <c r="Y22" i="178"/>
  <c r="Y21" i="178"/>
  <c r="Y20" i="178"/>
  <c r="Y19" i="178"/>
  <c r="Y18" i="178"/>
  <c r="Y17" i="178"/>
  <c r="Y16" i="178"/>
  <c r="Y15" i="178"/>
  <c r="Y14" i="178"/>
  <c r="Y13" i="178"/>
  <c r="Y12" i="178"/>
  <c r="Y11" i="178"/>
  <c r="Y10" i="178"/>
  <c r="Y9" i="178"/>
  <c r="Y8" i="178"/>
  <c r="Y7" i="178"/>
  <c r="Y6" i="178"/>
  <c r="Y5" i="178"/>
  <c r="Y4" i="178"/>
  <c r="T40" i="178"/>
  <c r="T39" i="178"/>
  <c r="T38" i="178"/>
  <c r="T37" i="178"/>
  <c r="T36" i="178"/>
  <c r="T35" i="178"/>
  <c r="T34" i="178"/>
  <c r="T33" i="178"/>
  <c r="T32" i="178"/>
  <c r="T31" i="178"/>
  <c r="T30" i="178"/>
  <c r="T27" i="178"/>
  <c r="T26" i="178"/>
  <c r="T25" i="178"/>
  <c r="T24" i="178"/>
  <c r="T23" i="178"/>
  <c r="T22" i="178"/>
  <c r="T21" i="178"/>
  <c r="T20" i="178"/>
  <c r="T19" i="178"/>
  <c r="T18" i="178"/>
  <c r="T17" i="178"/>
  <c r="T16" i="178"/>
  <c r="T13" i="178"/>
  <c r="T12" i="178"/>
  <c r="T11" i="178"/>
  <c r="T10" i="178"/>
  <c r="T9" i="178"/>
  <c r="T8" i="178"/>
  <c r="T7" i="178"/>
  <c r="T6" i="178"/>
  <c r="T5" i="178"/>
  <c r="T4" i="178"/>
  <c r="J72" i="178"/>
  <c r="J71" i="178"/>
  <c r="J70" i="178"/>
  <c r="J69" i="178"/>
  <c r="J68" i="178"/>
  <c r="J65" i="178"/>
  <c r="J64" i="178"/>
  <c r="J63" i="178"/>
  <c r="J62" i="178"/>
  <c r="J61" i="178"/>
  <c r="J60" i="178"/>
  <c r="J59" i="178"/>
  <c r="J58" i="178"/>
  <c r="J57" i="178"/>
  <c r="J56" i="178"/>
  <c r="J55" i="178"/>
  <c r="J54" i="178"/>
  <c r="J53" i="178"/>
  <c r="J50" i="178"/>
  <c r="J49" i="178"/>
  <c r="J48" i="178"/>
  <c r="J47" i="178"/>
  <c r="J46" i="178"/>
  <c r="J45" i="178"/>
  <c r="J44" i="178"/>
  <c r="J43" i="178"/>
  <c r="J42" i="178"/>
  <c r="J39" i="178"/>
  <c r="J38" i="178"/>
  <c r="J37" i="178"/>
  <c r="J36" i="178"/>
  <c r="J33" i="178"/>
  <c r="J32" i="178"/>
  <c r="J31" i="178"/>
  <c r="J30" i="178"/>
  <c r="J29" i="178"/>
  <c r="J28" i="178"/>
  <c r="J27" i="178"/>
  <c r="J26" i="178"/>
  <c r="J25" i="178"/>
  <c r="J24" i="178"/>
  <c r="J23" i="178"/>
  <c r="J22" i="178"/>
  <c r="J21" i="178"/>
  <c r="J20" i="178"/>
  <c r="J19" i="178"/>
  <c r="J18" i="178"/>
  <c r="J17" i="178"/>
  <c r="J16" i="178"/>
  <c r="J15" i="178"/>
  <c r="J14" i="178"/>
  <c r="J13" i="178"/>
  <c r="J12" i="178"/>
  <c r="J11" i="178"/>
  <c r="J10" i="178"/>
  <c r="J9" i="178"/>
  <c r="J8" i="178"/>
  <c r="J7" i="178"/>
  <c r="J6" i="178"/>
  <c r="J5" i="178"/>
  <c r="J4" i="178"/>
  <c r="X53" i="178"/>
  <c r="X52" i="178"/>
  <c r="X51" i="178"/>
  <c r="X50" i="178"/>
  <c r="X49" i="178"/>
  <c r="X48" i="178"/>
  <c r="X47" i="178"/>
  <c r="X46" i="178"/>
  <c r="X45" i="178"/>
  <c r="X44" i="178"/>
  <c r="X43" i="178"/>
  <c r="X42" i="178"/>
  <c r="X41" i="178"/>
  <c r="X40" i="178"/>
  <c r="X39" i="178"/>
  <c r="X38" i="178"/>
  <c r="X37" i="178"/>
  <c r="X36" i="178"/>
  <c r="X35" i="178"/>
  <c r="X34" i="178"/>
  <c r="X33" i="178"/>
  <c r="X32" i="178"/>
  <c r="X31" i="178"/>
  <c r="X30" i="178"/>
  <c r="X29" i="178"/>
  <c r="X28" i="178"/>
  <c r="X27" i="178"/>
  <c r="X26" i="178"/>
  <c r="X25" i="178"/>
  <c r="X24" i="178"/>
  <c r="X23" i="178"/>
  <c r="X22" i="178"/>
  <c r="X21" i="178"/>
  <c r="X20" i="178"/>
  <c r="X19" i="178"/>
  <c r="X18" i="178"/>
  <c r="X17" i="178"/>
  <c r="X16" i="178"/>
  <c r="X15" i="178"/>
  <c r="X14" i="178"/>
  <c r="X13" i="178"/>
  <c r="X12" i="178"/>
  <c r="X11" i="178"/>
  <c r="X10" i="178"/>
  <c r="X9" i="178"/>
  <c r="X8" i="178"/>
  <c r="X7" i="178"/>
  <c r="X6" i="178"/>
  <c r="X5" i="178"/>
  <c r="X4" i="178"/>
  <c r="S40" i="178"/>
  <c r="S39" i="178"/>
  <c r="S38" i="178"/>
  <c r="S37" i="178"/>
  <c r="S36" i="178"/>
  <c r="S35" i="178"/>
  <c r="S34" i="178"/>
  <c r="S33" i="178"/>
  <c r="S32" i="178"/>
  <c r="S31" i="178"/>
  <c r="S30" i="178"/>
  <c r="S27" i="178"/>
  <c r="S26" i="178"/>
  <c r="S24" i="178"/>
  <c r="S23" i="178"/>
  <c r="S22" i="178"/>
  <c r="S21" i="178"/>
  <c r="S20" i="178"/>
  <c r="S19" i="178"/>
  <c r="S18" i="178"/>
  <c r="S17" i="178"/>
  <c r="S16" i="178"/>
  <c r="S13" i="178"/>
  <c r="S12" i="178"/>
  <c r="S11" i="178"/>
  <c r="S10" i="178"/>
  <c r="S9" i="178"/>
  <c r="S8" i="178"/>
  <c r="S7" i="178"/>
  <c r="S6" i="178"/>
  <c r="S5" i="178"/>
  <c r="S4" i="178"/>
  <c r="I72" i="178"/>
  <c r="I71" i="178"/>
  <c r="I70" i="178"/>
  <c r="I69" i="178"/>
  <c r="I68" i="178"/>
  <c r="I65" i="178"/>
  <c r="I64" i="178"/>
  <c r="I63" i="178"/>
  <c r="I62" i="178"/>
  <c r="I61" i="178"/>
  <c r="K61" i="178" s="1"/>
  <c r="I60" i="178"/>
  <c r="I59" i="178"/>
  <c r="I58" i="178"/>
  <c r="I57" i="178"/>
  <c r="I56" i="178"/>
  <c r="I55" i="178"/>
  <c r="K55" i="178" s="1"/>
  <c r="I54" i="178"/>
  <c r="I53" i="178"/>
  <c r="I50" i="178"/>
  <c r="I49" i="178"/>
  <c r="I48" i="178"/>
  <c r="I47" i="178"/>
  <c r="I46" i="178"/>
  <c r="I45" i="178"/>
  <c r="I44" i="178"/>
  <c r="I43" i="178"/>
  <c r="I42" i="178"/>
  <c r="I39" i="178"/>
  <c r="I38" i="178"/>
  <c r="I37" i="178"/>
  <c r="I36" i="178"/>
  <c r="I33" i="178"/>
  <c r="I32" i="178"/>
  <c r="I31" i="178"/>
  <c r="I30" i="178"/>
  <c r="I29" i="178"/>
  <c r="I28" i="178"/>
  <c r="I27" i="178"/>
  <c r="I26" i="178"/>
  <c r="I25" i="178"/>
  <c r="I24" i="178"/>
  <c r="I23" i="178"/>
  <c r="I22" i="178"/>
  <c r="I21" i="178"/>
  <c r="I20" i="178"/>
  <c r="I19" i="178"/>
  <c r="I18" i="178"/>
  <c r="I17" i="178"/>
  <c r="I16" i="178"/>
  <c r="I15" i="178"/>
  <c r="I14" i="178"/>
  <c r="I13" i="178"/>
  <c r="I12" i="178"/>
  <c r="I11" i="178"/>
  <c r="I10" i="178"/>
  <c r="I9" i="178"/>
  <c r="I8" i="178"/>
  <c r="I7" i="178"/>
  <c r="I6" i="178"/>
  <c r="I5" i="178"/>
  <c r="I4" i="178"/>
  <c r="K65" i="178"/>
  <c r="K63" i="178"/>
  <c r="K8" i="178"/>
  <c r="K59" i="178"/>
  <c r="K5" i="178"/>
  <c r="W53" i="178"/>
  <c r="K53" i="178"/>
  <c r="W52" i="178"/>
  <c r="W51" i="178"/>
  <c r="W50" i="178"/>
  <c r="W49" i="178"/>
  <c r="W48" i="178"/>
  <c r="W47" i="178"/>
  <c r="W46" i="178"/>
  <c r="W45" i="178"/>
  <c r="W44" i="178"/>
  <c r="W43" i="178"/>
  <c r="W42" i="178"/>
  <c r="W41" i="178"/>
  <c r="W40" i="178"/>
  <c r="L40" i="178"/>
  <c r="W39" i="178"/>
  <c r="L39" i="178"/>
  <c r="W38" i="178"/>
  <c r="L38" i="178"/>
  <c r="W37" i="178"/>
  <c r="L37" i="178"/>
  <c r="W36" i="178"/>
  <c r="L36" i="178"/>
  <c r="W35" i="178"/>
  <c r="L35" i="178"/>
  <c r="W34" i="178"/>
  <c r="L34" i="178"/>
  <c r="W33" i="178"/>
  <c r="L33" i="178"/>
  <c r="W32" i="178"/>
  <c r="L32" i="178"/>
  <c r="W31" i="178"/>
  <c r="L31" i="178"/>
  <c r="W30" i="178"/>
  <c r="L30" i="178"/>
  <c r="W29" i="178"/>
  <c r="W28" i="178"/>
  <c r="W27" i="178"/>
  <c r="W26" i="178"/>
  <c r="W25" i="178"/>
  <c r="W24" i="178"/>
  <c r="W23" i="178"/>
  <c r="W22" i="178"/>
  <c r="W21" i="178"/>
  <c r="W20" i="178"/>
  <c r="W19" i="178"/>
  <c r="W18" i="178"/>
  <c r="W17" i="178"/>
  <c r="K17" i="178"/>
  <c r="W16" i="178"/>
  <c r="W15" i="178"/>
  <c r="K15" i="178"/>
  <c r="W14" i="178"/>
  <c r="W13" i="178"/>
  <c r="L13" i="178"/>
  <c r="W12" i="178"/>
  <c r="L12" i="178"/>
  <c r="W11" i="178"/>
  <c r="L11" i="178"/>
  <c r="W10" i="178"/>
  <c r="L10" i="178"/>
  <c r="W9" i="178"/>
  <c r="L9" i="178"/>
  <c r="W8" i="178"/>
  <c r="L8" i="178"/>
  <c r="W7" i="178"/>
  <c r="L7" i="178"/>
  <c r="W6" i="178"/>
  <c r="L6" i="178"/>
  <c r="W5" i="178"/>
  <c r="L5" i="178"/>
  <c r="W4" i="178"/>
  <c r="L4" i="178"/>
  <c r="U1" i="178"/>
  <c r="A157" i="34" s="1"/>
  <c r="T1" i="178"/>
  <c r="W1" i="178" s="1"/>
  <c r="R24" i="177"/>
  <c r="Q24" i="177"/>
  <c r="P24" i="177"/>
  <c r="O24" i="177"/>
  <c r="N24" i="177"/>
  <c r="R19" i="177"/>
  <c r="Q19" i="177"/>
  <c r="P19" i="177"/>
  <c r="O19" i="177"/>
  <c r="N19" i="177"/>
  <c r="R18" i="177"/>
  <c r="Q18" i="177"/>
  <c r="P18" i="177"/>
  <c r="O18" i="177"/>
  <c r="N18" i="177"/>
  <c r="R17" i="177"/>
  <c r="Q17" i="177"/>
  <c r="P17" i="177"/>
  <c r="O17" i="177"/>
  <c r="N17" i="177"/>
  <c r="R16" i="177"/>
  <c r="Q16" i="177"/>
  <c r="P16" i="177"/>
  <c r="O16" i="177"/>
  <c r="N16" i="177"/>
  <c r="H72" i="177"/>
  <c r="G72" i="177"/>
  <c r="F72" i="177"/>
  <c r="H71" i="177"/>
  <c r="G71" i="177"/>
  <c r="F71" i="177"/>
  <c r="E71" i="177"/>
  <c r="D71" i="177"/>
  <c r="H70" i="177"/>
  <c r="G70" i="177"/>
  <c r="F70" i="177"/>
  <c r="E70" i="177"/>
  <c r="D70" i="177"/>
  <c r="H69" i="177"/>
  <c r="G69" i="177"/>
  <c r="F69" i="177"/>
  <c r="E69" i="177"/>
  <c r="D69" i="177"/>
  <c r="H68" i="177"/>
  <c r="G68" i="177"/>
  <c r="F68" i="177"/>
  <c r="E68" i="177"/>
  <c r="D68" i="177"/>
  <c r="H58" i="177"/>
  <c r="G58" i="177"/>
  <c r="F58" i="177"/>
  <c r="E58" i="177"/>
  <c r="D58" i="177"/>
  <c r="H57" i="177"/>
  <c r="G57" i="177"/>
  <c r="F57" i="177"/>
  <c r="E57" i="177"/>
  <c r="D57" i="177"/>
  <c r="H56" i="177"/>
  <c r="G56" i="177"/>
  <c r="F56" i="177"/>
  <c r="E56" i="177"/>
  <c r="D56" i="177"/>
  <c r="H50" i="177"/>
  <c r="G50" i="177"/>
  <c r="F50" i="177"/>
  <c r="E50" i="177"/>
  <c r="D50" i="177"/>
  <c r="H49" i="177"/>
  <c r="G49" i="177"/>
  <c r="F49" i="177"/>
  <c r="E49" i="177"/>
  <c r="D49" i="177"/>
  <c r="H48" i="177"/>
  <c r="G48" i="177"/>
  <c r="F48" i="177"/>
  <c r="E48" i="177"/>
  <c r="D48" i="177"/>
  <c r="H47" i="177"/>
  <c r="G47" i="177"/>
  <c r="F47" i="177"/>
  <c r="E47" i="177"/>
  <c r="D47" i="177"/>
  <c r="H46" i="177"/>
  <c r="G46" i="177"/>
  <c r="F46" i="177"/>
  <c r="E46" i="177"/>
  <c r="D46" i="177"/>
  <c r="H45" i="177"/>
  <c r="G45" i="177"/>
  <c r="F45" i="177"/>
  <c r="E45" i="177"/>
  <c r="D45" i="177"/>
  <c r="H44" i="177"/>
  <c r="G44" i="177"/>
  <c r="F44" i="177"/>
  <c r="E44" i="177"/>
  <c r="D44" i="177"/>
  <c r="H43" i="177"/>
  <c r="G43" i="177"/>
  <c r="F43" i="177"/>
  <c r="E43" i="177"/>
  <c r="D43" i="177"/>
  <c r="H42" i="177"/>
  <c r="G42" i="177"/>
  <c r="F42" i="177"/>
  <c r="E42" i="177"/>
  <c r="D42" i="177"/>
  <c r="H39" i="177"/>
  <c r="G39" i="177"/>
  <c r="F39" i="177"/>
  <c r="E39" i="177"/>
  <c r="D39" i="177"/>
  <c r="H38" i="177"/>
  <c r="G38" i="177"/>
  <c r="F38" i="177"/>
  <c r="E38" i="177"/>
  <c r="D38" i="177"/>
  <c r="H37" i="177"/>
  <c r="G37" i="177"/>
  <c r="F37" i="177"/>
  <c r="E37" i="177"/>
  <c r="D37" i="177"/>
  <c r="H36" i="177"/>
  <c r="G36" i="177"/>
  <c r="F36" i="177"/>
  <c r="E36" i="177"/>
  <c r="D36" i="177"/>
  <c r="H33" i="177"/>
  <c r="G33" i="177"/>
  <c r="F33" i="177"/>
  <c r="E33" i="177"/>
  <c r="D33" i="177"/>
  <c r="H32" i="177"/>
  <c r="G32" i="177"/>
  <c r="F32" i="177"/>
  <c r="E32" i="177"/>
  <c r="D32" i="177"/>
  <c r="H31" i="177"/>
  <c r="G31" i="177"/>
  <c r="F31" i="177"/>
  <c r="E31" i="177"/>
  <c r="D31" i="177"/>
  <c r="H30" i="177"/>
  <c r="G30" i="177"/>
  <c r="F30" i="177"/>
  <c r="E30" i="177"/>
  <c r="D30" i="177"/>
  <c r="H29" i="177"/>
  <c r="G29" i="177"/>
  <c r="F29" i="177"/>
  <c r="E29" i="177"/>
  <c r="D29" i="177"/>
  <c r="H28" i="177"/>
  <c r="G28" i="177"/>
  <c r="F28" i="177"/>
  <c r="E28" i="177"/>
  <c r="D28" i="177"/>
  <c r="H27" i="177"/>
  <c r="G27" i="177"/>
  <c r="F27" i="177"/>
  <c r="E27" i="177"/>
  <c r="D27" i="177"/>
  <c r="H26" i="177"/>
  <c r="G26" i="177"/>
  <c r="F26" i="177"/>
  <c r="E26" i="177"/>
  <c r="D26" i="177"/>
  <c r="H25" i="177"/>
  <c r="G25" i="177"/>
  <c r="F25" i="177"/>
  <c r="E25" i="177"/>
  <c r="D25" i="177"/>
  <c r="H24" i="177"/>
  <c r="G24" i="177"/>
  <c r="F24" i="177"/>
  <c r="E24" i="177"/>
  <c r="D24" i="177"/>
  <c r="H23" i="177"/>
  <c r="G23" i="177"/>
  <c r="F23" i="177"/>
  <c r="E23" i="177"/>
  <c r="D23" i="177"/>
  <c r="H22" i="177"/>
  <c r="G22" i="177"/>
  <c r="F22" i="177"/>
  <c r="E22" i="177"/>
  <c r="D22" i="177"/>
  <c r="H21" i="177"/>
  <c r="G21" i="177"/>
  <c r="F21" i="177"/>
  <c r="E21" i="177"/>
  <c r="D21" i="177"/>
  <c r="H20" i="177"/>
  <c r="G20" i="177"/>
  <c r="F20" i="177"/>
  <c r="E20" i="177"/>
  <c r="D20" i="177"/>
  <c r="H19" i="177"/>
  <c r="G19" i="177"/>
  <c r="F19" i="177"/>
  <c r="E19" i="177"/>
  <c r="D19" i="177"/>
  <c r="H18" i="177"/>
  <c r="G18" i="177"/>
  <c r="F18" i="177"/>
  <c r="E18" i="177"/>
  <c r="D18" i="177"/>
  <c r="H17" i="177"/>
  <c r="G17" i="177"/>
  <c r="F17" i="177"/>
  <c r="E17" i="177"/>
  <c r="D17" i="177"/>
  <c r="H16" i="177"/>
  <c r="G16" i="177"/>
  <c r="F16" i="177"/>
  <c r="E16" i="177"/>
  <c r="D16" i="177"/>
  <c r="H15" i="177"/>
  <c r="G15" i="177"/>
  <c r="F15" i="177"/>
  <c r="E15" i="177"/>
  <c r="D15" i="177"/>
  <c r="H14" i="177"/>
  <c r="G14" i="177"/>
  <c r="F14" i="177"/>
  <c r="E14" i="177"/>
  <c r="D14" i="177"/>
  <c r="H13" i="177"/>
  <c r="G13" i="177"/>
  <c r="F13" i="177"/>
  <c r="E13" i="177"/>
  <c r="D13" i="177"/>
  <c r="H12" i="177"/>
  <c r="G12" i="177"/>
  <c r="F12" i="177"/>
  <c r="E12" i="177"/>
  <c r="D12" i="177"/>
  <c r="H11" i="177"/>
  <c r="G11" i="177"/>
  <c r="F11" i="177"/>
  <c r="E11" i="177"/>
  <c r="D11" i="177"/>
  <c r="H10" i="177"/>
  <c r="G10" i="177"/>
  <c r="F10" i="177"/>
  <c r="E10" i="177"/>
  <c r="D10" i="177"/>
  <c r="H9" i="177"/>
  <c r="G9" i="177"/>
  <c r="F9" i="177"/>
  <c r="E9" i="177"/>
  <c r="D9" i="177"/>
  <c r="H8" i="177"/>
  <c r="G8" i="177"/>
  <c r="F8" i="177"/>
  <c r="E8" i="177"/>
  <c r="D8" i="177"/>
  <c r="H7" i="177"/>
  <c r="G7" i="177"/>
  <c r="F7" i="177"/>
  <c r="E7" i="177"/>
  <c r="D7" i="177"/>
  <c r="H6" i="177"/>
  <c r="G6" i="177"/>
  <c r="F6" i="177"/>
  <c r="E6" i="177"/>
  <c r="D6" i="177"/>
  <c r="H5" i="177"/>
  <c r="G5" i="177"/>
  <c r="F5" i="177"/>
  <c r="E5" i="177"/>
  <c r="D5" i="177"/>
  <c r="H4" i="177"/>
  <c r="G4" i="177"/>
  <c r="F4" i="177"/>
  <c r="E4" i="177"/>
  <c r="D4" i="177"/>
  <c r="Y53" i="177"/>
  <c r="Y52" i="177"/>
  <c r="Y51" i="177"/>
  <c r="Y50" i="177"/>
  <c r="Y49" i="177"/>
  <c r="Y48" i="177"/>
  <c r="Y47" i="177"/>
  <c r="Y46" i="177"/>
  <c r="Y45" i="177"/>
  <c r="Y44" i="177"/>
  <c r="Y43" i="177"/>
  <c r="Y42" i="177"/>
  <c r="Y41" i="177"/>
  <c r="Y40" i="177"/>
  <c r="Y39" i="177"/>
  <c r="Y38" i="177"/>
  <c r="Y37" i="177"/>
  <c r="Y36" i="177"/>
  <c r="Y35" i="177"/>
  <c r="Y34" i="177"/>
  <c r="Y33" i="177"/>
  <c r="Y32" i="177"/>
  <c r="Y31" i="177"/>
  <c r="Y30" i="177"/>
  <c r="Y29" i="177"/>
  <c r="Y28" i="177"/>
  <c r="Y27" i="177"/>
  <c r="Y26" i="177"/>
  <c r="Y25" i="177"/>
  <c r="Y24" i="177"/>
  <c r="Y23" i="177"/>
  <c r="Y22" i="177"/>
  <c r="Y21" i="177"/>
  <c r="Y20" i="177"/>
  <c r="Y19" i="177"/>
  <c r="Y18" i="177"/>
  <c r="Y17" i="177"/>
  <c r="Y16" i="177"/>
  <c r="Y15" i="177"/>
  <c r="Y14" i="177"/>
  <c r="Y13" i="177"/>
  <c r="Y12" i="177"/>
  <c r="Y11" i="177"/>
  <c r="Y10" i="177"/>
  <c r="Y9" i="177"/>
  <c r="Y8" i="177"/>
  <c r="Y7" i="177"/>
  <c r="Y6" i="177"/>
  <c r="Y5" i="177"/>
  <c r="Y4" i="177"/>
  <c r="T40" i="177"/>
  <c r="T39" i="177"/>
  <c r="T38" i="177"/>
  <c r="T37" i="177"/>
  <c r="T36" i="177"/>
  <c r="T35" i="177"/>
  <c r="T34" i="177"/>
  <c r="T33" i="177"/>
  <c r="T32" i="177"/>
  <c r="T31" i="177"/>
  <c r="T30" i="177"/>
  <c r="T27" i="177"/>
  <c r="T26" i="177"/>
  <c r="T25" i="177"/>
  <c r="T24" i="177"/>
  <c r="T23" i="177"/>
  <c r="T22" i="177"/>
  <c r="T21" i="177"/>
  <c r="T20" i="177"/>
  <c r="T19" i="177"/>
  <c r="T18" i="177"/>
  <c r="T17" i="177"/>
  <c r="T16" i="177"/>
  <c r="T13" i="177"/>
  <c r="T12" i="177"/>
  <c r="T11" i="177"/>
  <c r="T10" i="177"/>
  <c r="T9" i="177"/>
  <c r="T8" i="177"/>
  <c r="T7" i="177"/>
  <c r="T6" i="177"/>
  <c r="T5" i="177"/>
  <c r="T4" i="177"/>
  <c r="J72" i="177"/>
  <c r="J71" i="177"/>
  <c r="J70" i="177"/>
  <c r="J69" i="177"/>
  <c r="J68" i="177"/>
  <c r="J65" i="177"/>
  <c r="J64" i="177"/>
  <c r="J63" i="177"/>
  <c r="J62" i="177"/>
  <c r="J61" i="177"/>
  <c r="J60" i="177"/>
  <c r="J59" i="177"/>
  <c r="J58" i="177"/>
  <c r="J57" i="177"/>
  <c r="J56" i="177"/>
  <c r="J55" i="177"/>
  <c r="J54" i="177"/>
  <c r="J53" i="177"/>
  <c r="J50" i="177"/>
  <c r="J49" i="177"/>
  <c r="J48" i="177"/>
  <c r="J47" i="177"/>
  <c r="J46" i="177"/>
  <c r="J45" i="177"/>
  <c r="J44" i="177"/>
  <c r="J43" i="177"/>
  <c r="J42" i="177"/>
  <c r="J39" i="177"/>
  <c r="J38" i="177"/>
  <c r="J37" i="177"/>
  <c r="J36" i="177"/>
  <c r="J33" i="177"/>
  <c r="J32" i="177"/>
  <c r="J31" i="177"/>
  <c r="J30" i="177"/>
  <c r="J29" i="177"/>
  <c r="J28" i="177"/>
  <c r="J27" i="177"/>
  <c r="J26" i="177"/>
  <c r="J25" i="177"/>
  <c r="J24" i="177"/>
  <c r="J23" i="177"/>
  <c r="J22" i="177"/>
  <c r="J21" i="177"/>
  <c r="J20" i="177"/>
  <c r="J19" i="177"/>
  <c r="J18" i="177"/>
  <c r="J17" i="177"/>
  <c r="J16" i="177"/>
  <c r="J15" i="177"/>
  <c r="J14" i="177"/>
  <c r="J13" i="177"/>
  <c r="J12" i="177"/>
  <c r="J11" i="177"/>
  <c r="J10" i="177"/>
  <c r="J9" i="177"/>
  <c r="J8" i="177"/>
  <c r="J7" i="177"/>
  <c r="J6" i="177"/>
  <c r="J5" i="177"/>
  <c r="J4" i="177"/>
  <c r="X53" i="177"/>
  <c r="X52" i="177"/>
  <c r="X51" i="177"/>
  <c r="X50" i="177"/>
  <c r="X49" i="177"/>
  <c r="X48" i="177"/>
  <c r="X47" i="177"/>
  <c r="X46" i="177"/>
  <c r="X45" i="177"/>
  <c r="X44" i="177"/>
  <c r="X43" i="177"/>
  <c r="X42" i="177"/>
  <c r="X41" i="177"/>
  <c r="X40" i="177"/>
  <c r="X39" i="177"/>
  <c r="X38" i="177"/>
  <c r="X37" i="177"/>
  <c r="X36" i="177"/>
  <c r="X35" i="177"/>
  <c r="X34" i="177"/>
  <c r="X33" i="177"/>
  <c r="X32" i="177"/>
  <c r="X31" i="177"/>
  <c r="X30" i="177"/>
  <c r="X29" i="177"/>
  <c r="X28" i="177"/>
  <c r="X27" i="177"/>
  <c r="X26" i="177"/>
  <c r="X25" i="177"/>
  <c r="X24" i="177"/>
  <c r="X23" i="177"/>
  <c r="X22" i="177"/>
  <c r="X21" i="177"/>
  <c r="X20" i="177"/>
  <c r="X19" i="177"/>
  <c r="X18" i="177"/>
  <c r="X17" i="177"/>
  <c r="X16" i="177"/>
  <c r="X15" i="177"/>
  <c r="X14" i="177"/>
  <c r="X13" i="177"/>
  <c r="X12" i="177"/>
  <c r="X11" i="177"/>
  <c r="X10" i="177"/>
  <c r="X9" i="177"/>
  <c r="X8" i="177"/>
  <c r="X7" i="177"/>
  <c r="X6" i="177"/>
  <c r="X5" i="177"/>
  <c r="X4" i="177"/>
  <c r="S40" i="177"/>
  <c r="S39" i="177"/>
  <c r="S38" i="177"/>
  <c r="S37" i="177"/>
  <c r="S36" i="177"/>
  <c r="S35" i="177"/>
  <c r="S34" i="177"/>
  <c r="S33" i="177"/>
  <c r="S32" i="177"/>
  <c r="S31" i="177"/>
  <c r="S30" i="177"/>
  <c r="S27" i="177"/>
  <c r="S26" i="177"/>
  <c r="S24" i="177"/>
  <c r="S23" i="177"/>
  <c r="S22" i="177"/>
  <c r="S21" i="177"/>
  <c r="S20" i="177"/>
  <c r="S19" i="177"/>
  <c r="S18" i="177"/>
  <c r="S17" i="177"/>
  <c r="S16" i="177"/>
  <c r="S13" i="177"/>
  <c r="S12" i="177"/>
  <c r="S11" i="177"/>
  <c r="S10" i="177"/>
  <c r="S9" i="177"/>
  <c r="S8" i="177"/>
  <c r="S7" i="177"/>
  <c r="S6" i="177"/>
  <c r="S5" i="177"/>
  <c r="S4" i="177"/>
  <c r="I72" i="177"/>
  <c r="I71" i="177"/>
  <c r="I70" i="177"/>
  <c r="I69" i="177"/>
  <c r="I68" i="177"/>
  <c r="I65" i="177"/>
  <c r="I64" i="177"/>
  <c r="I63" i="177"/>
  <c r="I62" i="177"/>
  <c r="I61" i="177"/>
  <c r="K61" i="177" s="1"/>
  <c r="I60" i="177"/>
  <c r="I59" i="177"/>
  <c r="I58" i="177"/>
  <c r="I57" i="177"/>
  <c r="I56" i="177"/>
  <c r="I55" i="177"/>
  <c r="K55" i="177" s="1"/>
  <c r="I54" i="177"/>
  <c r="I53" i="177"/>
  <c r="I50" i="177"/>
  <c r="I49" i="177"/>
  <c r="I48" i="177"/>
  <c r="I47" i="177"/>
  <c r="I46" i="177"/>
  <c r="I45" i="177"/>
  <c r="I44" i="177"/>
  <c r="I43" i="177"/>
  <c r="I42" i="177"/>
  <c r="I39" i="177"/>
  <c r="I38" i="177"/>
  <c r="I37" i="177"/>
  <c r="I36" i="177"/>
  <c r="I33" i="177"/>
  <c r="I32" i="177"/>
  <c r="I31" i="177"/>
  <c r="I30" i="177"/>
  <c r="I29" i="177"/>
  <c r="I28" i="177"/>
  <c r="I27" i="177"/>
  <c r="I26" i="177"/>
  <c r="I25" i="177"/>
  <c r="I24" i="177"/>
  <c r="I23" i="177"/>
  <c r="I22" i="177"/>
  <c r="I21" i="177"/>
  <c r="I20" i="177"/>
  <c r="I19" i="177"/>
  <c r="I18" i="177"/>
  <c r="I17" i="177"/>
  <c r="I16" i="177"/>
  <c r="I15" i="177"/>
  <c r="I14" i="177"/>
  <c r="I13" i="177"/>
  <c r="I12" i="177"/>
  <c r="I11" i="177"/>
  <c r="I10" i="177"/>
  <c r="I9" i="177"/>
  <c r="I8" i="177"/>
  <c r="I7" i="177"/>
  <c r="I6" i="177"/>
  <c r="I5" i="177"/>
  <c r="I4" i="177"/>
  <c r="K65" i="177"/>
  <c r="K63" i="177"/>
  <c r="K8" i="177"/>
  <c r="K59" i="177"/>
  <c r="K5" i="177"/>
  <c r="W53" i="177"/>
  <c r="K53" i="177"/>
  <c r="W52" i="177"/>
  <c r="W51" i="177"/>
  <c r="W50" i="177"/>
  <c r="W49" i="177"/>
  <c r="W48" i="177"/>
  <c r="W47" i="177"/>
  <c r="W46" i="177"/>
  <c r="W45" i="177"/>
  <c r="W44" i="177"/>
  <c r="W43" i="177"/>
  <c r="W42" i="177"/>
  <c r="W41" i="177"/>
  <c r="W40" i="177"/>
  <c r="L40" i="177"/>
  <c r="W39" i="177"/>
  <c r="L39" i="177"/>
  <c r="W38" i="177"/>
  <c r="L38" i="177"/>
  <c r="W37" i="177"/>
  <c r="L37" i="177"/>
  <c r="W36" i="177"/>
  <c r="L36" i="177"/>
  <c r="W35" i="177"/>
  <c r="L35" i="177"/>
  <c r="W34" i="177"/>
  <c r="L34" i="177"/>
  <c r="W33" i="177"/>
  <c r="L33" i="177"/>
  <c r="W32" i="177"/>
  <c r="L32" i="177"/>
  <c r="W31" i="177"/>
  <c r="L31" i="177"/>
  <c r="W30" i="177"/>
  <c r="L30" i="177"/>
  <c r="W29" i="177"/>
  <c r="W28" i="177"/>
  <c r="W27" i="177"/>
  <c r="W26" i="177"/>
  <c r="W25" i="177"/>
  <c r="W24" i="177"/>
  <c r="W23" i="177"/>
  <c r="W22" i="177"/>
  <c r="W21" i="177"/>
  <c r="W20" i="177"/>
  <c r="W19" i="177"/>
  <c r="W18" i="177"/>
  <c r="W17" i="177"/>
  <c r="K17" i="177"/>
  <c r="W16" i="177"/>
  <c r="W15" i="177"/>
  <c r="K15" i="177"/>
  <c r="W14" i="177"/>
  <c r="W13" i="177"/>
  <c r="L13" i="177"/>
  <c r="W12" i="177"/>
  <c r="L12" i="177"/>
  <c r="W11" i="177"/>
  <c r="L11" i="177"/>
  <c r="W10" i="177"/>
  <c r="L10" i="177"/>
  <c r="W9" i="177"/>
  <c r="L9" i="177"/>
  <c r="W8" i="177"/>
  <c r="L8" i="177"/>
  <c r="W7" i="177"/>
  <c r="L7" i="177"/>
  <c r="W6" i="177"/>
  <c r="L6" i="177"/>
  <c r="W5" i="177"/>
  <c r="L5" i="177"/>
  <c r="W4" i="177"/>
  <c r="L4" i="177"/>
  <c r="U1" i="177"/>
  <c r="A145" i="34" s="1"/>
  <c r="T1" i="177"/>
  <c r="W1" i="177" s="1"/>
  <c r="R24" i="176"/>
  <c r="Q24" i="176"/>
  <c r="P24" i="176"/>
  <c r="O24" i="176"/>
  <c r="N24" i="176"/>
  <c r="R19" i="176"/>
  <c r="Q19" i="176"/>
  <c r="P19" i="176"/>
  <c r="O19" i="176"/>
  <c r="N19" i="176"/>
  <c r="R18" i="176"/>
  <c r="Q18" i="176"/>
  <c r="P18" i="176"/>
  <c r="O18" i="176"/>
  <c r="N18" i="176"/>
  <c r="R17" i="176"/>
  <c r="Q17" i="176"/>
  <c r="P17" i="176"/>
  <c r="O17" i="176"/>
  <c r="N17" i="176"/>
  <c r="R16" i="176"/>
  <c r="Q16" i="176"/>
  <c r="P16" i="176"/>
  <c r="O16" i="176"/>
  <c r="N16" i="176"/>
  <c r="H72" i="176"/>
  <c r="G72" i="176"/>
  <c r="F72" i="176"/>
  <c r="H71" i="176"/>
  <c r="G71" i="176"/>
  <c r="F71" i="176"/>
  <c r="E71" i="176"/>
  <c r="D71" i="176"/>
  <c r="H70" i="176"/>
  <c r="G70" i="176"/>
  <c r="F70" i="176"/>
  <c r="E70" i="176"/>
  <c r="D70" i="176"/>
  <c r="H69" i="176"/>
  <c r="G69" i="176"/>
  <c r="F69" i="176"/>
  <c r="E69" i="176"/>
  <c r="D69" i="176"/>
  <c r="H68" i="176"/>
  <c r="G68" i="176"/>
  <c r="F68" i="176"/>
  <c r="E68" i="176"/>
  <c r="D68" i="176"/>
  <c r="H58" i="176"/>
  <c r="G58" i="176"/>
  <c r="F58" i="176"/>
  <c r="E58" i="176"/>
  <c r="D58" i="176"/>
  <c r="H57" i="176"/>
  <c r="G57" i="176"/>
  <c r="F57" i="176"/>
  <c r="E57" i="176"/>
  <c r="D57" i="176"/>
  <c r="H56" i="176"/>
  <c r="G56" i="176"/>
  <c r="F56" i="176"/>
  <c r="E56" i="176"/>
  <c r="D56" i="176"/>
  <c r="H50" i="176"/>
  <c r="G50" i="176"/>
  <c r="F50" i="176"/>
  <c r="E50" i="176"/>
  <c r="D50" i="176"/>
  <c r="H49" i="176"/>
  <c r="G49" i="176"/>
  <c r="F49" i="176"/>
  <c r="E49" i="176"/>
  <c r="D49" i="176"/>
  <c r="H48" i="176"/>
  <c r="G48" i="176"/>
  <c r="F48" i="176"/>
  <c r="E48" i="176"/>
  <c r="D48" i="176"/>
  <c r="H47" i="176"/>
  <c r="G47" i="176"/>
  <c r="F47" i="176"/>
  <c r="E47" i="176"/>
  <c r="D47" i="176"/>
  <c r="H46" i="176"/>
  <c r="G46" i="176"/>
  <c r="F46" i="176"/>
  <c r="E46" i="176"/>
  <c r="D46" i="176"/>
  <c r="H45" i="176"/>
  <c r="G45" i="176"/>
  <c r="F45" i="176"/>
  <c r="E45" i="176"/>
  <c r="D45" i="176"/>
  <c r="H44" i="176"/>
  <c r="G44" i="176"/>
  <c r="F44" i="176"/>
  <c r="E44" i="176"/>
  <c r="D44" i="176"/>
  <c r="H43" i="176"/>
  <c r="G43" i="176"/>
  <c r="F43" i="176"/>
  <c r="E43" i="176"/>
  <c r="D43" i="176"/>
  <c r="H42" i="176"/>
  <c r="G42" i="176"/>
  <c r="F42" i="176"/>
  <c r="E42" i="176"/>
  <c r="D42" i="176"/>
  <c r="H39" i="176"/>
  <c r="G39" i="176"/>
  <c r="F39" i="176"/>
  <c r="E39" i="176"/>
  <c r="D39" i="176"/>
  <c r="H38" i="176"/>
  <c r="G38" i="176"/>
  <c r="F38" i="176"/>
  <c r="E38" i="176"/>
  <c r="D38" i="176"/>
  <c r="H37" i="176"/>
  <c r="G37" i="176"/>
  <c r="F37" i="176"/>
  <c r="E37" i="176"/>
  <c r="D37" i="176"/>
  <c r="H36" i="176"/>
  <c r="G36" i="176"/>
  <c r="F36" i="176"/>
  <c r="E36" i="176"/>
  <c r="D36" i="176"/>
  <c r="H33" i="176"/>
  <c r="G33" i="176"/>
  <c r="F33" i="176"/>
  <c r="E33" i="176"/>
  <c r="D33" i="176"/>
  <c r="H32" i="176"/>
  <c r="G32" i="176"/>
  <c r="F32" i="176"/>
  <c r="E32" i="176"/>
  <c r="D32" i="176"/>
  <c r="H31" i="176"/>
  <c r="G31" i="176"/>
  <c r="F31" i="176"/>
  <c r="E31" i="176"/>
  <c r="D31" i="176"/>
  <c r="H30" i="176"/>
  <c r="G30" i="176"/>
  <c r="F30" i="176"/>
  <c r="E30" i="176"/>
  <c r="D30" i="176"/>
  <c r="H29" i="176"/>
  <c r="G29" i="176"/>
  <c r="F29" i="176"/>
  <c r="E29" i="176"/>
  <c r="D29" i="176"/>
  <c r="H28" i="176"/>
  <c r="G28" i="176"/>
  <c r="F28" i="176"/>
  <c r="E28" i="176"/>
  <c r="D28" i="176"/>
  <c r="H27" i="176"/>
  <c r="G27" i="176"/>
  <c r="F27" i="176"/>
  <c r="E27" i="176"/>
  <c r="D27" i="176"/>
  <c r="H26" i="176"/>
  <c r="G26" i="176"/>
  <c r="F26" i="176"/>
  <c r="E26" i="176"/>
  <c r="D26" i="176"/>
  <c r="H25" i="176"/>
  <c r="G25" i="176"/>
  <c r="F25" i="176"/>
  <c r="E25" i="176"/>
  <c r="D25" i="176"/>
  <c r="H24" i="176"/>
  <c r="G24" i="176"/>
  <c r="F24" i="176"/>
  <c r="E24" i="176"/>
  <c r="D24" i="176"/>
  <c r="H23" i="176"/>
  <c r="G23" i="176"/>
  <c r="F23" i="176"/>
  <c r="E23" i="176"/>
  <c r="D23" i="176"/>
  <c r="H22" i="176"/>
  <c r="G22" i="176"/>
  <c r="F22" i="176"/>
  <c r="E22" i="176"/>
  <c r="D22" i="176"/>
  <c r="H21" i="176"/>
  <c r="G21" i="176"/>
  <c r="F21" i="176"/>
  <c r="E21" i="176"/>
  <c r="D21" i="176"/>
  <c r="H20" i="176"/>
  <c r="G20" i="176"/>
  <c r="F20" i="176"/>
  <c r="E20" i="176"/>
  <c r="D20" i="176"/>
  <c r="H19" i="176"/>
  <c r="G19" i="176"/>
  <c r="F19" i="176"/>
  <c r="E19" i="176"/>
  <c r="D19" i="176"/>
  <c r="H18" i="176"/>
  <c r="G18" i="176"/>
  <c r="F18" i="176"/>
  <c r="E18" i="176"/>
  <c r="D18" i="176"/>
  <c r="H17" i="176"/>
  <c r="G17" i="176"/>
  <c r="F17" i="176"/>
  <c r="E17" i="176"/>
  <c r="D17" i="176"/>
  <c r="H16" i="176"/>
  <c r="G16" i="176"/>
  <c r="F16" i="176"/>
  <c r="E16" i="176"/>
  <c r="D16" i="176"/>
  <c r="H15" i="176"/>
  <c r="G15" i="176"/>
  <c r="F15" i="176"/>
  <c r="E15" i="176"/>
  <c r="D15" i="176"/>
  <c r="H14" i="176"/>
  <c r="G14" i="176"/>
  <c r="F14" i="176"/>
  <c r="E14" i="176"/>
  <c r="D14" i="176"/>
  <c r="H13" i="176"/>
  <c r="G13" i="176"/>
  <c r="F13" i="176"/>
  <c r="E13" i="176"/>
  <c r="D13" i="176"/>
  <c r="H12" i="176"/>
  <c r="G12" i="176"/>
  <c r="F12" i="176"/>
  <c r="E12" i="176"/>
  <c r="D12" i="176"/>
  <c r="H11" i="176"/>
  <c r="G11" i="176"/>
  <c r="F11" i="176"/>
  <c r="E11" i="176"/>
  <c r="D11" i="176"/>
  <c r="H10" i="176"/>
  <c r="G10" i="176"/>
  <c r="F10" i="176"/>
  <c r="E10" i="176"/>
  <c r="D10" i="176"/>
  <c r="H9" i="176"/>
  <c r="G9" i="176"/>
  <c r="F9" i="176"/>
  <c r="E9" i="176"/>
  <c r="D9" i="176"/>
  <c r="H8" i="176"/>
  <c r="G8" i="176"/>
  <c r="F8" i="176"/>
  <c r="E8" i="176"/>
  <c r="D8" i="176"/>
  <c r="H7" i="176"/>
  <c r="G7" i="176"/>
  <c r="F7" i="176"/>
  <c r="E7" i="176"/>
  <c r="D7" i="176"/>
  <c r="H6" i="176"/>
  <c r="G6" i="176"/>
  <c r="F6" i="176"/>
  <c r="E6" i="176"/>
  <c r="D6" i="176"/>
  <c r="H5" i="176"/>
  <c r="G5" i="176"/>
  <c r="F5" i="176"/>
  <c r="E5" i="176"/>
  <c r="D5" i="176"/>
  <c r="H4" i="176"/>
  <c r="G4" i="176"/>
  <c r="F4" i="176"/>
  <c r="E4" i="176"/>
  <c r="D4" i="176"/>
  <c r="Y53" i="176"/>
  <c r="Y52" i="176"/>
  <c r="Y51" i="176"/>
  <c r="Y50" i="176"/>
  <c r="Y49" i="176"/>
  <c r="Y48" i="176"/>
  <c r="Y47" i="176"/>
  <c r="Y46" i="176"/>
  <c r="Y45" i="176"/>
  <c r="Y44" i="176"/>
  <c r="Y43" i="176"/>
  <c r="Y42" i="176"/>
  <c r="Y41" i="176"/>
  <c r="Y40" i="176"/>
  <c r="Y39" i="176"/>
  <c r="Y38" i="176"/>
  <c r="Y37" i="176"/>
  <c r="Y36" i="176"/>
  <c r="Y35" i="176"/>
  <c r="Y34" i="176"/>
  <c r="Y33" i="176"/>
  <c r="Y32" i="176"/>
  <c r="Y31" i="176"/>
  <c r="Y30" i="176"/>
  <c r="Y29" i="176"/>
  <c r="Y28" i="176"/>
  <c r="Y27" i="176"/>
  <c r="Y26" i="176"/>
  <c r="Y25" i="176"/>
  <c r="Y24" i="176"/>
  <c r="Y23" i="176"/>
  <c r="Y22" i="176"/>
  <c r="Y21" i="176"/>
  <c r="Y20" i="176"/>
  <c r="Y19" i="176"/>
  <c r="Y18" i="176"/>
  <c r="Y17" i="176"/>
  <c r="Y16" i="176"/>
  <c r="Y15" i="176"/>
  <c r="Y14" i="176"/>
  <c r="Y13" i="176"/>
  <c r="Y12" i="176"/>
  <c r="Y11" i="176"/>
  <c r="Y10" i="176"/>
  <c r="Y9" i="176"/>
  <c r="Y8" i="176"/>
  <c r="Y7" i="176"/>
  <c r="Y6" i="176"/>
  <c r="Y5" i="176"/>
  <c r="Y4" i="176"/>
  <c r="T40" i="176"/>
  <c r="T39" i="176"/>
  <c r="T38" i="176"/>
  <c r="T37" i="176"/>
  <c r="T36" i="176"/>
  <c r="T35" i="176"/>
  <c r="T34" i="176"/>
  <c r="T33" i="176"/>
  <c r="T32" i="176"/>
  <c r="T31" i="176"/>
  <c r="T30" i="176"/>
  <c r="T27" i="176"/>
  <c r="T26" i="176"/>
  <c r="T25" i="176"/>
  <c r="T24" i="176"/>
  <c r="T23" i="176"/>
  <c r="T22" i="176"/>
  <c r="T21" i="176"/>
  <c r="T20" i="176"/>
  <c r="T19" i="176"/>
  <c r="T18" i="176"/>
  <c r="T17" i="176"/>
  <c r="T16" i="176"/>
  <c r="T13" i="176"/>
  <c r="T12" i="176"/>
  <c r="T11" i="176"/>
  <c r="T10" i="176"/>
  <c r="T9" i="176"/>
  <c r="T8" i="176"/>
  <c r="T7" i="176"/>
  <c r="T6" i="176"/>
  <c r="T5" i="176"/>
  <c r="T4" i="176"/>
  <c r="J72" i="176"/>
  <c r="J71" i="176"/>
  <c r="J70" i="176"/>
  <c r="J69" i="176"/>
  <c r="J68" i="176"/>
  <c r="J65" i="176"/>
  <c r="J64" i="176"/>
  <c r="J63" i="176"/>
  <c r="J62" i="176"/>
  <c r="J61" i="176"/>
  <c r="J60" i="176"/>
  <c r="J59" i="176"/>
  <c r="J58" i="176"/>
  <c r="J57" i="176"/>
  <c r="J56" i="176"/>
  <c r="J55" i="176"/>
  <c r="J54" i="176"/>
  <c r="J53" i="176"/>
  <c r="J50" i="176"/>
  <c r="J49" i="176"/>
  <c r="J48" i="176"/>
  <c r="J47" i="176"/>
  <c r="J46" i="176"/>
  <c r="J45" i="176"/>
  <c r="J44" i="176"/>
  <c r="J43" i="176"/>
  <c r="J42" i="176"/>
  <c r="J39" i="176"/>
  <c r="J38" i="176"/>
  <c r="J37" i="176"/>
  <c r="J36" i="176"/>
  <c r="J33" i="176"/>
  <c r="J32" i="176"/>
  <c r="J31" i="176"/>
  <c r="J30" i="176"/>
  <c r="J29" i="176"/>
  <c r="J28" i="176"/>
  <c r="J27" i="176"/>
  <c r="J26" i="176"/>
  <c r="J25" i="176"/>
  <c r="J24" i="176"/>
  <c r="J23" i="176"/>
  <c r="J22" i="176"/>
  <c r="J21" i="176"/>
  <c r="J20" i="176"/>
  <c r="J19" i="176"/>
  <c r="J18" i="176"/>
  <c r="J17" i="176"/>
  <c r="J16" i="176"/>
  <c r="J15" i="176"/>
  <c r="J14" i="176"/>
  <c r="J13" i="176"/>
  <c r="J12" i="176"/>
  <c r="J11" i="176"/>
  <c r="J10" i="176"/>
  <c r="J9" i="176"/>
  <c r="J8" i="176"/>
  <c r="J7" i="176"/>
  <c r="J6" i="176"/>
  <c r="J5" i="176"/>
  <c r="J4" i="176"/>
  <c r="X53" i="176"/>
  <c r="X52" i="176"/>
  <c r="X51" i="176"/>
  <c r="X50" i="176"/>
  <c r="X49" i="176"/>
  <c r="X48" i="176"/>
  <c r="X47" i="176"/>
  <c r="X46" i="176"/>
  <c r="X45" i="176"/>
  <c r="X44" i="176"/>
  <c r="X43" i="176"/>
  <c r="X42" i="176"/>
  <c r="X41" i="176"/>
  <c r="X40" i="176"/>
  <c r="X39" i="176"/>
  <c r="X38" i="176"/>
  <c r="X37" i="176"/>
  <c r="X36" i="176"/>
  <c r="X35" i="176"/>
  <c r="X34" i="176"/>
  <c r="X33" i="176"/>
  <c r="X32" i="176"/>
  <c r="X31" i="176"/>
  <c r="X30" i="176"/>
  <c r="X29" i="176"/>
  <c r="X28" i="176"/>
  <c r="X27" i="176"/>
  <c r="X26" i="176"/>
  <c r="X25" i="176"/>
  <c r="X24" i="176"/>
  <c r="X23" i="176"/>
  <c r="X22" i="176"/>
  <c r="X21" i="176"/>
  <c r="X20" i="176"/>
  <c r="X19" i="176"/>
  <c r="X18" i="176"/>
  <c r="X17" i="176"/>
  <c r="X16" i="176"/>
  <c r="X15" i="176"/>
  <c r="X14" i="176"/>
  <c r="X13" i="176"/>
  <c r="X12" i="176"/>
  <c r="X11" i="176"/>
  <c r="X10" i="176"/>
  <c r="X9" i="176"/>
  <c r="X8" i="176"/>
  <c r="X7" i="176"/>
  <c r="X6" i="176"/>
  <c r="X5" i="176"/>
  <c r="X4" i="176"/>
  <c r="S40" i="176"/>
  <c r="S39" i="176"/>
  <c r="S38" i="176"/>
  <c r="S37" i="176"/>
  <c r="S36" i="176"/>
  <c r="S35" i="176"/>
  <c r="S34" i="176"/>
  <c r="S33" i="176"/>
  <c r="S32" i="176"/>
  <c r="S31" i="176"/>
  <c r="S30" i="176"/>
  <c r="S27" i="176"/>
  <c r="S26" i="176"/>
  <c r="S24" i="176"/>
  <c r="S23" i="176"/>
  <c r="S22" i="176"/>
  <c r="S21" i="176"/>
  <c r="S20" i="176"/>
  <c r="S19" i="176"/>
  <c r="S18" i="176"/>
  <c r="S17" i="176"/>
  <c r="S16" i="176"/>
  <c r="S13" i="176"/>
  <c r="S12" i="176"/>
  <c r="S11" i="176"/>
  <c r="S10" i="176"/>
  <c r="S9" i="176"/>
  <c r="S8" i="176"/>
  <c r="S7" i="176"/>
  <c r="S6" i="176"/>
  <c r="S5" i="176"/>
  <c r="S4" i="176"/>
  <c r="I72" i="176"/>
  <c r="I71" i="176"/>
  <c r="I70" i="176"/>
  <c r="I69" i="176"/>
  <c r="I68" i="176"/>
  <c r="I65" i="176"/>
  <c r="I64" i="176"/>
  <c r="I63" i="176"/>
  <c r="I62" i="176"/>
  <c r="I61" i="176"/>
  <c r="K61" i="176" s="1"/>
  <c r="I60" i="176"/>
  <c r="I59" i="176"/>
  <c r="I58" i="176"/>
  <c r="I57" i="176"/>
  <c r="I56" i="176"/>
  <c r="I55" i="176"/>
  <c r="K55" i="176" s="1"/>
  <c r="I54" i="176"/>
  <c r="I53" i="176"/>
  <c r="I50" i="176"/>
  <c r="I49" i="176"/>
  <c r="I48" i="176"/>
  <c r="I47" i="176"/>
  <c r="I46" i="176"/>
  <c r="I45" i="176"/>
  <c r="I44" i="176"/>
  <c r="I43" i="176"/>
  <c r="I42" i="176"/>
  <c r="I39" i="176"/>
  <c r="I38" i="176"/>
  <c r="I37" i="176"/>
  <c r="I36" i="176"/>
  <c r="I33" i="176"/>
  <c r="I32" i="176"/>
  <c r="I31" i="176"/>
  <c r="I30" i="176"/>
  <c r="I29" i="176"/>
  <c r="I28" i="176"/>
  <c r="I27" i="176"/>
  <c r="I26" i="176"/>
  <c r="I25" i="176"/>
  <c r="I24" i="176"/>
  <c r="I23" i="176"/>
  <c r="I22" i="176"/>
  <c r="I21" i="176"/>
  <c r="I20" i="176"/>
  <c r="I19" i="176"/>
  <c r="I18" i="176"/>
  <c r="I17" i="176"/>
  <c r="I16" i="176"/>
  <c r="I15" i="176"/>
  <c r="I14" i="176"/>
  <c r="I13" i="176"/>
  <c r="I12" i="176"/>
  <c r="I11" i="176"/>
  <c r="I10" i="176"/>
  <c r="I9" i="176"/>
  <c r="I8" i="176"/>
  <c r="I7" i="176"/>
  <c r="I6" i="176"/>
  <c r="I5" i="176"/>
  <c r="I4" i="176"/>
  <c r="K65" i="176"/>
  <c r="K63" i="176"/>
  <c r="K8" i="176"/>
  <c r="K59" i="176"/>
  <c r="K5" i="176"/>
  <c r="W53" i="176"/>
  <c r="K53" i="176"/>
  <c r="W52" i="176"/>
  <c r="W51" i="176"/>
  <c r="W50" i="176"/>
  <c r="W49" i="176"/>
  <c r="W48" i="176"/>
  <c r="W47" i="176"/>
  <c r="W46" i="176"/>
  <c r="W45" i="176"/>
  <c r="W44" i="176"/>
  <c r="W43" i="176"/>
  <c r="W42" i="176"/>
  <c r="W41" i="176"/>
  <c r="W40" i="176"/>
  <c r="L40" i="176"/>
  <c r="W39" i="176"/>
  <c r="L39" i="176"/>
  <c r="W38" i="176"/>
  <c r="L38" i="176"/>
  <c r="W37" i="176"/>
  <c r="L37" i="176"/>
  <c r="W36" i="176"/>
  <c r="L36" i="176"/>
  <c r="W35" i="176"/>
  <c r="L35" i="176"/>
  <c r="W34" i="176"/>
  <c r="L34" i="176"/>
  <c r="W33" i="176"/>
  <c r="L33" i="176"/>
  <c r="W32" i="176"/>
  <c r="L32" i="176"/>
  <c r="W31" i="176"/>
  <c r="L31" i="176"/>
  <c r="W30" i="176"/>
  <c r="L30" i="176"/>
  <c r="W29" i="176"/>
  <c r="W28" i="176"/>
  <c r="W27" i="176"/>
  <c r="W26" i="176"/>
  <c r="W25" i="176"/>
  <c r="W24" i="176"/>
  <c r="W23" i="176"/>
  <c r="W22" i="176"/>
  <c r="W21" i="176"/>
  <c r="W20" i="176"/>
  <c r="W19" i="176"/>
  <c r="W18" i="176"/>
  <c r="W17" i="176"/>
  <c r="K17" i="176"/>
  <c r="W16" i="176"/>
  <c r="W15" i="176"/>
  <c r="K15" i="176"/>
  <c r="W14" i="176"/>
  <c r="W13" i="176"/>
  <c r="L13" i="176"/>
  <c r="W12" i="176"/>
  <c r="L12" i="176"/>
  <c r="W11" i="176"/>
  <c r="L11" i="176"/>
  <c r="W10" i="176"/>
  <c r="L10" i="176"/>
  <c r="W9" i="176"/>
  <c r="L9" i="176"/>
  <c r="W8" i="176"/>
  <c r="L8" i="176"/>
  <c r="W7" i="176"/>
  <c r="L7" i="176"/>
  <c r="W6" i="176"/>
  <c r="L6" i="176"/>
  <c r="W5" i="176"/>
  <c r="L5" i="176"/>
  <c r="W4" i="176"/>
  <c r="L4" i="176"/>
  <c r="U1" i="176"/>
  <c r="A133" i="34" s="1"/>
  <c r="T1" i="176"/>
  <c r="W1" i="176" s="1"/>
  <c r="R24" i="175"/>
  <c r="Q24" i="175"/>
  <c r="P24" i="175"/>
  <c r="O24" i="175"/>
  <c r="N24" i="175"/>
  <c r="R19" i="175"/>
  <c r="Q19" i="175"/>
  <c r="P19" i="175"/>
  <c r="O19" i="175"/>
  <c r="N19" i="175"/>
  <c r="R18" i="175"/>
  <c r="Q18" i="175"/>
  <c r="P18" i="175"/>
  <c r="O18" i="175"/>
  <c r="N18" i="175"/>
  <c r="R17" i="175"/>
  <c r="Q17" i="175"/>
  <c r="P17" i="175"/>
  <c r="O17" i="175"/>
  <c r="N17" i="175"/>
  <c r="R16" i="175"/>
  <c r="Q16" i="175"/>
  <c r="P16" i="175"/>
  <c r="O16" i="175"/>
  <c r="N16" i="175"/>
  <c r="H72" i="175"/>
  <c r="G72" i="175"/>
  <c r="F72" i="175"/>
  <c r="H71" i="175"/>
  <c r="G71" i="175"/>
  <c r="F71" i="175"/>
  <c r="E71" i="175"/>
  <c r="D71" i="175"/>
  <c r="H70" i="175"/>
  <c r="G70" i="175"/>
  <c r="F70" i="175"/>
  <c r="E70" i="175"/>
  <c r="D70" i="175"/>
  <c r="H69" i="175"/>
  <c r="G69" i="175"/>
  <c r="F69" i="175"/>
  <c r="E69" i="175"/>
  <c r="D69" i="175"/>
  <c r="H68" i="175"/>
  <c r="G68" i="175"/>
  <c r="F68" i="175"/>
  <c r="E68" i="175"/>
  <c r="D68" i="175"/>
  <c r="H58" i="175"/>
  <c r="G58" i="175"/>
  <c r="F58" i="175"/>
  <c r="E58" i="175"/>
  <c r="D58" i="175"/>
  <c r="H57" i="175"/>
  <c r="G57" i="175"/>
  <c r="F57" i="175"/>
  <c r="E57" i="175"/>
  <c r="D57" i="175"/>
  <c r="H56" i="175"/>
  <c r="G56" i="175"/>
  <c r="F56" i="175"/>
  <c r="E56" i="175"/>
  <c r="D56" i="175"/>
  <c r="H50" i="175"/>
  <c r="G50" i="175"/>
  <c r="F50" i="175"/>
  <c r="E50" i="175"/>
  <c r="D50" i="175"/>
  <c r="H49" i="175"/>
  <c r="G49" i="175"/>
  <c r="F49" i="175"/>
  <c r="E49" i="175"/>
  <c r="D49" i="175"/>
  <c r="H48" i="175"/>
  <c r="G48" i="175"/>
  <c r="F48" i="175"/>
  <c r="E48" i="175"/>
  <c r="D48" i="175"/>
  <c r="H47" i="175"/>
  <c r="G47" i="175"/>
  <c r="F47" i="175"/>
  <c r="E47" i="175"/>
  <c r="D47" i="175"/>
  <c r="H46" i="175"/>
  <c r="G46" i="175"/>
  <c r="F46" i="175"/>
  <c r="E46" i="175"/>
  <c r="D46" i="175"/>
  <c r="H45" i="175"/>
  <c r="G45" i="175"/>
  <c r="F45" i="175"/>
  <c r="E45" i="175"/>
  <c r="D45" i="175"/>
  <c r="H44" i="175"/>
  <c r="G44" i="175"/>
  <c r="F44" i="175"/>
  <c r="E44" i="175"/>
  <c r="D44" i="175"/>
  <c r="H43" i="175"/>
  <c r="G43" i="175"/>
  <c r="F43" i="175"/>
  <c r="E43" i="175"/>
  <c r="D43" i="175"/>
  <c r="H42" i="175"/>
  <c r="G42" i="175"/>
  <c r="F42" i="175"/>
  <c r="E42" i="175"/>
  <c r="D42" i="175"/>
  <c r="H39" i="175"/>
  <c r="G39" i="175"/>
  <c r="F39" i="175"/>
  <c r="E39" i="175"/>
  <c r="D39" i="175"/>
  <c r="H38" i="175"/>
  <c r="G38" i="175"/>
  <c r="F38" i="175"/>
  <c r="E38" i="175"/>
  <c r="D38" i="175"/>
  <c r="H37" i="175"/>
  <c r="G37" i="175"/>
  <c r="F37" i="175"/>
  <c r="E37" i="175"/>
  <c r="D37" i="175"/>
  <c r="H36" i="175"/>
  <c r="G36" i="175"/>
  <c r="F36" i="175"/>
  <c r="E36" i="175"/>
  <c r="D36" i="175"/>
  <c r="H33" i="175"/>
  <c r="G33" i="175"/>
  <c r="F33" i="175"/>
  <c r="E33" i="175"/>
  <c r="D33" i="175"/>
  <c r="H32" i="175"/>
  <c r="G32" i="175"/>
  <c r="F32" i="175"/>
  <c r="E32" i="175"/>
  <c r="D32" i="175"/>
  <c r="H31" i="175"/>
  <c r="G31" i="175"/>
  <c r="F31" i="175"/>
  <c r="E31" i="175"/>
  <c r="D31" i="175"/>
  <c r="H30" i="175"/>
  <c r="G30" i="175"/>
  <c r="F30" i="175"/>
  <c r="E30" i="175"/>
  <c r="D30" i="175"/>
  <c r="H29" i="175"/>
  <c r="G29" i="175"/>
  <c r="F29" i="175"/>
  <c r="E29" i="175"/>
  <c r="D29" i="175"/>
  <c r="H28" i="175"/>
  <c r="G28" i="175"/>
  <c r="F28" i="175"/>
  <c r="E28" i="175"/>
  <c r="D28" i="175"/>
  <c r="H27" i="175"/>
  <c r="G27" i="175"/>
  <c r="F27" i="175"/>
  <c r="E27" i="175"/>
  <c r="D27" i="175"/>
  <c r="H26" i="175"/>
  <c r="G26" i="175"/>
  <c r="F26" i="175"/>
  <c r="E26" i="175"/>
  <c r="D26" i="175"/>
  <c r="H25" i="175"/>
  <c r="G25" i="175"/>
  <c r="F25" i="175"/>
  <c r="E25" i="175"/>
  <c r="D25" i="175"/>
  <c r="H24" i="175"/>
  <c r="G24" i="175"/>
  <c r="F24" i="175"/>
  <c r="E24" i="175"/>
  <c r="D24" i="175"/>
  <c r="H23" i="175"/>
  <c r="G23" i="175"/>
  <c r="F23" i="175"/>
  <c r="E23" i="175"/>
  <c r="D23" i="175"/>
  <c r="H22" i="175"/>
  <c r="G22" i="175"/>
  <c r="F22" i="175"/>
  <c r="E22" i="175"/>
  <c r="D22" i="175"/>
  <c r="H21" i="175"/>
  <c r="G21" i="175"/>
  <c r="F21" i="175"/>
  <c r="E21" i="175"/>
  <c r="D21" i="175"/>
  <c r="H20" i="175"/>
  <c r="G20" i="175"/>
  <c r="F20" i="175"/>
  <c r="E20" i="175"/>
  <c r="D20" i="175"/>
  <c r="H19" i="175"/>
  <c r="G19" i="175"/>
  <c r="F19" i="175"/>
  <c r="E19" i="175"/>
  <c r="D19" i="175"/>
  <c r="H18" i="175"/>
  <c r="G18" i="175"/>
  <c r="F18" i="175"/>
  <c r="E18" i="175"/>
  <c r="D18" i="175"/>
  <c r="H17" i="175"/>
  <c r="G17" i="175"/>
  <c r="F17" i="175"/>
  <c r="E17" i="175"/>
  <c r="D17" i="175"/>
  <c r="H16" i="175"/>
  <c r="G16" i="175"/>
  <c r="F16" i="175"/>
  <c r="E16" i="175"/>
  <c r="D16" i="175"/>
  <c r="H15" i="175"/>
  <c r="G15" i="175"/>
  <c r="F15" i="175"/>
  <c r="E15" i="175"/>
  <c r="D15" i="175"/>
  <c r="H14" i="175"/>
  <c r="G14" i="175"/>
  <c r="F14" i="175"/>
  <c r="E14" i="175"/>
  <c r="D14" i="175"/>
  <c r="H13" i="175"/>
  <c r="G13" i="175"/>
  <c r="F13" i="175"/>
  <c r="E13" i="175"/>
  <c r="D13" i="175"/>
  <c r="H12" i="175"/>
  <c r="G12" i="175"/>
  <c r="F12" i="175"/>
  <c r="E12" i="175"/>
  <c r="D12" i="175"/>
  <c r="H11" i="175"/>
  <c r="G11" i="175"/>
  <c r="F11" i="175"/>
  <c r="E11" i="175"/>
  <c r="D11" i="175"/>
  <c r="H10" i="175"/>
  <c r="G10" i="175"/>
  <c r="F10" i="175"/>
  <c r="E10" i="175"/>
  <c r="D10" i="175"/>
  <c r="H9" i="175"/>
  <c r="G9" i="175"/>
  <c r="F9" i="175"/>
  <c r="E9" i="175"/>
  <c r="D9" i="175"/>
  <c r="H8" i="175"/>
  <c r="G8" i="175"/>
  <c r="F8" i="175"/>
  <c r="E8" i="175"/>
  <c r="D8" i="175"/>
  <c r="H7" i="175"/>
  <c r="G7" i="175"/>
  <c r="F7" i="175"/>
  <c r="E7" i="175"/>
  <c r="D7" i="175"/>
  <c r="H6" i="175"/>
  <c r="G6" i="175"/>
  <c r="F6" i="175"/>
  <c r="E6" i="175"/>
  <c r="D6" i="175"/>
  <c r="H5" i="175"/>
  <c r="G5" i="175"/>
  <c r="F5" i="175"/>
  <c r="E5" i="175"/>
  <c r="D5" i="175"/>
  <c r="H4" i="175"/>
  <c r="G4" i="175"/>
  <c r="F4" i="175"/>
  <c r="E4" i="175"/>
  <c r="D4" i="175"/>
  <c r="Y53" i="175"/>
  <c r="Y52" i="175"/>
  <c r="Y51" i="175"/>
  <c r="Y50" i="175"/>
  <c r="Y49" i="175"/>
  <c r="Y48" i="175"/>
  <c r="Y47" i="175"/>
  <c r="Y46" i="175"/>
  <c r="Y45" i="175"/>
  <c r="Y44" i="175"/>
  <c r="Y43" i="175"/>
  <c r="Y42" i="175"/>
  <c r="Y41" i="175"/>
  <c r="Y40" i="175"/>
  <c r="Y39" i="175"/>
  <c r="Y38" i="175"/>
  <c r="Y37" i="175"/>
  <c r="Y36" i="175"/>
  <c r="Y35" i="175"/>
  <c r="Y34" i="175"/>
  <c r="Y33" i="175"/>
  <c r="Y32" i="175"/>
  <c r="Y31" i="175"/>
  <c r="Y30" i="175"/>
  <c r="Y29" i="175"/>
  <c r="Y28" i="175"/>
  <c r="Y27" i="175"/>
  <c r="Y26" i="175"/>
  <c r="Y25" i="175"/>
  <c r="Y24" i="175"/>
  <c r="Y23" i="175"/>
  <c r="Y22" i="175"/>
  <c r="Y21" i="175"/>
  <c r="Y20" i="175"/>
  <c r="Y19" i="175"/>
  <c r="Y18" i="175"/>
  <c r="Y17" i="175"/>
  <c r="Y16" i="175"/>
  <c r="Y15" i="175"/>
  <c r="Y14" i="175"/>
  <c r="Y13" i="175"/>
  <c r="Y12" i="175"/>
  <c r="Y11" i="175"/>
  <c r="Y10" i="175"/>
  <c r="Y9" i="175"/>
  <c r="Y8" i="175"/>
  <c r="Y7" i="175"/>
  <c r="Y6" i="175"/>
  <c r="Y5" i="175"/>
  <c r="Y4" i="175"/>
  <c r="T40" i="175"/>
  <c r="T39" i="175"/>
  <c r="T38" i="175"/>
  <c r="T37" i="175"/>
  <c r="T36" i="175"/>
  <c r="T35" i="175"/>
  <c r="T34" i="175"/>
  <c r="T33" i="175"/>
  <c r="T32" i="175"/>
  <c r="T31" i="175"/>
  <c r="T30" i="175"/>
  <c r="T27" i="175"/>
  <c r="T26" i="175"/>
  <c r="T25" i="175"/>
  <c r="T24" i="175"/>
  <c r="T23" i="175"/>
  <c r="T22" i="175"/>
  <c r="T21" i="175"/>
  <c r="T20" i="175"/>
  <c r="T19" i="175"/>
  <c r="T18" i="175"/>
  <c r="T17" i="175"/>
  <c r="T16" i="175"/>
  <c r="T13" i="175"/>
  <c r="T12" i="175"/>
  <c r="T11" i="175"/>
  <c r="T10" i="175"/>
  <c r="T9" i="175"/>
  <c r="T8" i="175"/>
  <c r="T7" i="175"/>
  <c r="T6" i="175"/>
  <c r="T5" i="175"/>
  <c r="T4" i="175"/>
  <c r="J72" i="175"/>
  <c r="J71" i="175"/>
  <c r="J70" i="175"/>
  <c r="J69" i="175"/>
  <c r="J68" i="175"/>
  <c r="J65" i="175"/>
  <c r="J64" i="175"/>
  <c r="J63" i="175"/>
  <c r="J62" i="175"/>
  <c r="J61" i="175"/>
  <c r="J60" i="175"/>
  <c r="J59" i="175"/>
  <c r="J58" i="175"/>
  <c r="J57" i="175"/>
  <c r="J56" i="175"/>
  <c r="J55" i="175"/>
  <c r="J54" i="175"/>
  <c r="J53" i="175"/>
  <c r="J50" i="175"/>
  <c r="J49" i="175"/>
  <c r="J48" i="175"/>
  <c r="J47" i="175"/>
  <c r="J46" i="175"/>
  <c r="J45" i="175"/>
  <c r="J44" i="175"/>
  <c r="J43" i="175"/>
  <c r="J42" i="175"/>
  <c r="J39" i="175"/>
  <c r="J38" i="175"/>
  <c r="J37" i="175"/>
  <c r="J36" i="175"/>
  <c r="J33" i="175"/>
  <c r="J32" i="175"/>
  <c r="J31" i="175"/>
  <c r="J30" i="175"/>
  <c r="J29" i="175"/>
  <c r="J28" i="175"/>
  <c r="J27" i="175"/>
  <c r="J26" i="175"/>
  <c r="J25" i="175"/>
  <c r="J24" i="175"/>
  <c r="J23" i="175"/>
  <c r="J22" i="175"/>
  <c r="J21" i="175"/>
  <c r="J20" i="175"/>
  <c r="J19" i="175"/>
  <c r="J18" i="175"/>
  <c r="J17" i="175"/>
  <c r="J16" i="175"/>
  <c r="J15" i="175"/>
  <c r="J14" i="175"/>
  <c r="J13" i="175"/>
  <c r="J12" i="175"/>
  <c r="J11" i="175"/>
  <c r="J10" i="175"/>
  <c r="J9" i="175"/>
  <c r="J8" i="175"/>
  <c r="J7" i="175"/>
  <c r="J6" i="175"/>
  <c r="J5" i="175"/>
  <c r="J4" i="175"/>
  <c r="X53" i="175"/>
  <c r="X52" i="175"/>
  <c r="X51" i="175"/>
  <c r="X50" i="175"/>
  <c r="X49" i="175"/>
  <c r="X48" i="175"/>
  <c r="X47" i="175"/>
  <c r="X46" i="175"/>
  <c r="X45" i="175"/>
  <c r="X44" i="175"/>
  <c r="X43" i="175"/>
  <c r="X42" i="175"/>
  <c r="X41" i="175"/>
  <c r="X40" i="175"/>
  <c r="X39" i="175"/>
  <c r="X38" i="175"/>
  <c r="X37" i="175"/>
  <c r="X36" i="175"/>
  <c r="X35" i="175"/>
  <c r="X34" i="175"/>
  <c r="X33" i="175"/>
  <c r="X32" i="175"/>
  <c r="X31" i="175"/>
  <c r="X30" i="175"/>
  <c r="X29" i="175"/>
  <c r="X28" i="175"/>
  <c r="X27" i="175"/>
  <c r="X26" i="175"/>
  <c r="X25" i="175"/>
  <c r="X24" i="175"/>
  <c r="X23" i="175"/>
  <c r="X22" i="175"/>
  <c r="X21" i="175"/>
  <c r="X20" i="175"/>
  <c r="X19" i="175"/>
  <c r="X18" i="175"/>
  <c r="X17" i="175"/>
  <c r="X16" i="175"/>
  <c r="X15" i="175"/>
  <c r="X14" i="175"/>
  <c r="X13" i="175"/>
  <c r="X12" i="175"/>
  <c r="X11" i="175"/>
  <c r="X10" i="175"/>
  <c r="X9" i="175"/>
  <c r="X8" i="175"/>
  <c r="X7" i="175"/>
  <c r="X6" i="175"/>
  <c r="X5" i="175"/>
  <c r="X4" i="175"/>
  <c r="S40" i="175"/>
  <c r="S39" i="175"/>
  <c r="S38" i="175"/>
  <c r="S37" i="175"/>
  <c r="S36" i="175"/>
  <c r="S35" i="175"/>
  <c r="S34" i="175"/>
  <c r="S33" i="175"/>
  <c r="S32" i="175"/>
  <c r="S31" i="175"/>
  <c r="S30" i="175"/>
  <c r="S27" i="175"/>
  <c r="S26" i="175"/>
  <c r="S24" i="175"/>
  <c r="S23" i="175"/>
  <c r="S22" i="175"/>
  <c r="S21" i="175"/>
  <c r="S20" i="175"/>
  <c r="S19" i="175"/>
  <c r="S18" i="175"/>
  <c r="S17" i="175"/>
  <c r="S16" i="175"/>
  <c r="S13" i="175"/>
  <c r="S12" i="175"/>
  <c r="S11" i="175"/>
  <c r="S10" i="175"/>
  <c r="S9" i="175"/>
  <c r="S8" i="175"/>
  <c r="S7" i="175"/>
  <c r="S6" i="175"/>
  <c r="S5" i="175"/>
  <c r="S4" i="175"/>
  <c r="I72" i="175"/>
  <c r="I71" i="175"/>
  <c r="I70" i="175"/>
  <c r="I69" i="175"/>
  <c r="I68" i="175"/>
  <c r="I65" i="175"/>
  <c r="I64" i="175"/>
  <c r="K65" i="175" s="1"/>
  <c r="I63" i="175"/>
  <c r="I62" i="175"/>
  <c r="K63" i="175" s="1"/>
  <c r="I61" i="175"/>
  <c r="I60" i="175"/>
  <c r="I59" i="175"/>
  <c r="I58" i="175"/>
  <c r="I57" i="175"/>
  <c r="I56" i="175"/>
  <c r="K8" i="175" s="1"/>
  <c r="I55" i="175"/>
  <c r="I54" i="175"/>
  <c r="I53" i="175"/>
  <c r="I50" i="175"/>
  <c r="I49" i="175"/>
  <c r="I48" i="175"/>
  <c r="I47" i="175"/>
  <c r="I46" i="175"/>
  <c r="I45" i="175"/>
  <c r="I44" i="175"/>
  <c r="I43" i="175"/>
  <c r="I42" i="175"/>
  <c r="I39" i="175"/>
  <c r="I38" i="175"/>
  <c r="I37" i="175"/>
  <c r="I36" i="175"/>
  <c r="I33" i="175"/>
  <c r="I32" i="175"/>
  <c r="I31" i="175"/>
  <c r="I30" i="175"/>
  <c r="I29" i="175"/>
  <c r="I28" i="175"/>
  <c r="I27" i="175"/>
  <c r="I26" i="175"/>
  <c r="I25" i="175"/>
  <c r="I24" i="175"/>
  <c r="I23" i="175"/>
  <c r="I22" i="175"/>
  <c r="I21" i="175"/>
  <c r="I20" i="175"/>
  <c r="I19" i="175"/>
  <c r="I18" i="175"/>
  <c r="I17" i="175"/>
  <c r="I16" i="175"/>
  <c r="I15" i="175"/>
  <c r="I14" i="175"/>
  <c r="I13" i="175"/>
  <c r="I12" i="175"/>
  <c r="I11" i="175"/>
  <c r="I10" i="175"/>
  <c r="I9" i="175"/>
  <c r="I8" i="175"/>
  <c r="I7" i="175"/>
  <c r="I6" i="175"/>
  <c r="I5" i="175"/>
  <c r="I4" i="175"/>
  <c r="K61" i="175"/>
  <c r="K55" i="175"/>
  <c r="K5" i="175"/>
  <c r="W53" i="175"/>
  <c r="K53" i="175"/>
  <c r="W52" i="175"/>
  <c r="W51" i="175"/>
  <c r="W50" i="175"/>
  <c r="W49" i="175"/>
  <c r="W48" i="175"/>
  <c r="W47" i="175"/>
  <c r="W46" i="175"/>
  <c r="W45" i="175"/>
  <c r="W44" i="175"/>
  <c r="W43" i="175"/>
  <c r="W42" i="175"/>
  <c r="W41" i="175"/>
  <c r="W40" i="175"/>
  <c r="L40" i="175"/>
  <c r="W39" i="175"/>
  <c r="L39" i="175"/>
  <c r="W38" i="175"/>
  <c r="L38" i="175"/>
  <c r="W37" i="175"/>
  <c r="L37" i="175"/>
  <c r="W36" i="175"/>
  <c r="L36" i="175"/>
  <c r="W35" i="175"/>
  <c r="L35" i="175"/>
  <c r="W34" i="175"/>
  <c r="L34" i="175"/>
  <c r="W33" i="175"/>
  <c r="L33" i="175"/>
  <c r="W32" i="175"/>
  <c r="L32" i="175"/>
  <c r="W31" i="175"/>
  <c r="L31" i="175"/>
  <c r="W30" i="175"/>
  <c r="L30" i="175"/>
  <c r="W29" i="175"/>
  <c r="W28" i="175"/>
  <c r="W27" i="175"/>
  <c r="W26" i="175"/>
  <c r="W25" i="175"/>
  <c r="W24" i="175"/>
  <c r="W23" i="175"/>
  <c r="W22" i="175"/>
  <c r="W21" i="175"/>
  <c r="W20" i="175"/>
  <c r="W19" i="175"/>
  <c r="W18" i="175"/>
  <c r="W17" i="175"/>
  <c r="W16" i="175"/>
  <c r="W15" i="175"/>
  <c r="W14" i="175"/>
  <c r="W13" i="175"/>
  <c r="L13" i="175"/>
  <c r="W12" i="175"/>
  <c r="L12" i="175"/>
  <c r="W11" i="175"/>
  <c r="L11" i="175"/>
  <c r="W10" i="175"/>
  <c r="L10" i="175"/>
  <c r="W9" i="175"/>
  <c r="L9" i="175"/>
  <c r="W8" i="175"/>
  <c r="L8" i="175"/>
  <c r="W7" i="175"/>
  <c r="L7" i="175"/>
  <c r="K7" i="175"/>
  <c r="W6" i="175"/>
  <c r="L6" i="175"/>
  <c r="W5" i="175"/>
  <c r="L5" i="175"/>
  <c r="W4" i="175"/>
  <c r="L4" i="175"/>
  <c r="U1" i="175"/>
  <c r="A121" i="34" s="1"/>
  <c r="T1" i="175"/>
  <c r="W1" i="175" s="1"/>
  <c r="R24" i="174"/>
  <c r="Q24" i="174"/>
  <c r="P24" i="174"/>
  <c r="O24" i="174"/>
  <c r="N24" i="174"/>
  <c r="R19" i="174"/>
  <c r="Q19" i="174"/>
  <c r="P19" i="174"/>
  <c r="O19" i="174"/>
  <c r="N19" i="174"/>
  <c r="R18" i="174"/>
  <c r="Q18" i="174"/>
  <c r="P18" i="174"/>
  <c r="O18" i="174"/>
  <c r="N18" i="174"/>
  <c r="R17" i="174"/>
  <c r="Q17" i="174"/>
  <c r="P17" i="174"/>
  <c r="O17" i="174"/>
  <c r="N17" i="174"/>
  <c r="R16" i="174"/>
  <c r="Q16" i="174"/>
  <c r="P16" i="174"/>
  <c r="O16" i="174"/>
  <c r="N16" i="174"/>
  <c r="H72" i="174"/>
  <c r="G72" i="174"/>
  <c r="F72" i="174"/>
  <c r="H71" i="174"/>
  <c r="G71" i="174"/>
  <c r="F71" i="174"/>
  <c r="E71" i="174"/>
  <c r="D71" i="174"/>
  <c r="H70" i="174"/>
  <c r="G70" i="174"/>
  <c r="F70" i="174"/>
  <c r="E70" i="174"/>
  <c r="D70" i="174"/>
  <c r="H69" i="174"/>
  <c r="G69" i="174"/>
  <c r="F69" i="174"/>
  <c r="E69" i="174"/>
  <c r="D69" i="174"/>
  <c r="H68" i="174"/>
  <c r="G68" i="174"/>
  <c r="F68" i="174"/>
  <c r="E68" i="174"/>
  <c r="D68" i="174"/>
  <c r="H58" i="174"/>
  <c r="G58" i="174"/>
  <c r="F58" i="174"/>
  <c r="E58" i="174"/>
  <c r="D58" i="174"/>
  <c r="H57" i="174"/>
  <c r="G57" i="174"/>
  <c r="F57" i="174"/>
  <c r="E57" i="174"/>
  <c r="D57" i="174"/>
  <c r="H56" i="174"/>
  <c r="G56" i="174"/>
  <c r="F56" i="174"/>
  <c r="E56" i="174"/>
  <c r="D56" i="174"/>
  <c r="H50" i="174"/>
  <c r="G50" i="174"/>
  <c r="F50" i="174"/>
  <c r="E50" i="174"/>
  <c r="D50" i="174"/>
  <c r="H49" i="174"/>
  <c r="G49" i="174"/>
  <c r="F49" i="174"/>
  <c r="E49" i="174"/>
  <c r="D49" i="174"/>
  <c r="H48" i="174"/>
  <c r="G48" i="174"/>
  <c r="F48" i="174"/>
  <c r="E48" i="174"/>
  <c r="D48" i="174"/>
  <c r="H47" i="174"/>
  <c r="G47" i="174"/>
  <c r="F47" i="174"/>
  <c r="E47" i="174"/>
  <c r="D47" i="174"/>
  <c r="H46" i="174"/>
  <c r="G46" i="174"/>
  <c r="F46" i="174"/>
  <c r="E46" i="174"/>
  <c r="D46" i="174"/>
  <c r="H45" i="174"/>
  <c r="G45" i="174"/>
  <c r="F45" i="174"/>
  <c r="E45" i="174"/>
  <c r="D45" i="174"/>
  <c r="H44" i="174"/>
  <c r="G44" i="174"/>
  <c r="F44" i="174"/>
  <c r="E44" i="174"/>
  <c r="D44" i="174"/>
  <c r="H43" i="174"/>
  <c r="G43" i="174"/>
  <c r="F43" i="174"/>
  <c r="E43" i="174"/>
  <c r="D43" i="174"/>
  <c r="H42" i="174"/>
  <c r="G42" i="174"/>
  <c r="F42" i="174"/>
  <c r="E42" i="174"/>
  <c r="D42" i="174"/>
  <c r="H39" i="174"/>
  <c r="G39" i="174"/>
  <c r="F39" i="174"/>
  <c r="E39" i="174"/>
  <c r="D39" i="174"/>
  <c r="H38" i="174"/>
  <c r="G38" i="174"/>
  <c r="F38" i="174"/>
  <c r="E38" i="174"/>
  <c r="D38" i="174"/>
  <c r="H37" i="174"/>
  <c r="G37" i="174"/>
  <c r="F37" i="174"/>
  <c r="E37" i="174"/>
  <c r="D37" i="174"/>
  <c r="H36" i="174"/>
  <c r="G36" i="174"/>
  <c r="F36" i="174"/>
  <c r="E36" i="174"/>
  <c r="D36" i="174"/>
  <c r="H33" i="174"/>
  <c r="G33" i="174"/>
  <c r="F33" i="174"/>
  <c r="E33" i="174"/>
  <c r="D33" i="174"/>
  <c r="H32" i="174"/>
  <c r="G32" i="174"/>
  <c r="F32" i="174"/>
  <c r="E32" i="174"/>
  <c r="D32" i="174"/>
  <c r="H31" i="174"/>
  <c r="G31" i="174"/>
  <c r="F31" i="174"/>
  <c r="E31" i="174"/>
  <c r="D31" i="174"/>
  <c r="H30" i="174"/>
  <c r="G30" i="174"/>
  <c r="F30" i="174"/>
  <c r="E30" i="174"/>
  <c r="D30" i="174"/>
  <c r="H29" i="174"/>
  <c r="G29" i="174"/>
  <c r="F29" i="174"/>
  <c r="E29" i="174"/>
  <c r="D29" i="174"/>
  <c r="H28" i="174"/>
  <c r="G28" i="174"/>
  <c r="F28" i="174"/>
  <c r="E28" i="174"/>
  <c r="D28" i="174"/>
  <c r="H27" i="174"/>
  <c r="G27" i="174"/>
  <c r="F27" i="174"/>
  <c r="E27" i="174"/>
  <c r="D27" i="174"/>
  <c r="H26" i="174"/>
  <c r="G26" i="174"/>
  <c r="F26" i="174"/>
  <c r="E26" i="174"/>
  <c r="D26" i="174"/>
  <c r="H25" i="174"/>
  <c r="G25" i="174"/>
  <c r="F25" i="174"/>
  <c r="E25" i="174"/>
  <c r="D25" i="174"/>
  <c r="H24" i="174"/>
  <c r="G24" i="174"/>
  <c r="F24" i="174"/>
  <c r="E24" i="174"/>
  <c r="D24" i="174"/>
  <c r="H23" i="174"/>
  <c r="G23" i="174"/>
  <c r="F23" i="174"/>
  <c r="E23" i="174"/>
  <c r="D23" i="174"/>
  <c r="H22" i="174"/>
  <c r="G22" i="174"/>
  <c r="F22" i="174"/>
  <c r="E22" i="174"/>
  <c r="D22" i="174"/>
  <c r="H21" i="174"/>
  <c r="G21" i="174"/>
  <c r="F21" i="174"/>
  <c r="E21" i="174"/>
  <c r="D21" i="174"/>
  <c r="H20" i="174"/>
  <c r="G20" i="174"/>
  <c r="F20" i="174"/>
  <c r="E20" i="174"/>
  <c r="D20" i="174"/>
  <c r="H19" i="174"/>
  <c r="G19" i="174"/>
  <c r="F19" i="174"/>
  <c r="E19" i="174"/>
  <c r="D19" i="174"/>
  <c r="H18" i="174"/>
  <c r="G18" i="174"/>
  <c r="F18" i="174"/>
  <c r="E18" i="174"/>
  <c r="D18" i="174"/>
  <c r="H17" i="174"/>
  <c r="G17" i="174"/>
  <c r="F17" i="174"/>
  <c r="E17" i="174"/>
  <c r="D17" i="174"/>
  <c r="H16" i="174"/>
  <c r="G16" i="174"/>
  <c r="F16" i="174"/>
  <c r="E16" i="174"/>
  <c r="D16" i="174"/>
  <c r="H15" i="174"/>
  <c r="G15" i="174"/>
  <c r="F15" i="174"/>
  <c r="E15" i="174"/>
  <c r="D15" i="174"/>
  <c r="H14" i="174"/>
  <c r="G14" i="174"/>
  <c r="F14" i="174"/>
  <c r="E14" i="174"/>
  <c r="D14" i="174"/>
  <c r="H13" i="174"/>
  <c r="G13" i="174"/>
  <c r="F13" i="174"/>
  <c r="E13" i="174"/>
  <c r="D13" i="174"/>
  <c r="H12" i="174"/>
  <c r="G12" i="174"/>
  <c r="F12" i="174"/>
  <c r="E12" i="174"/>
  <c r="D12" i="174"/>
  <c r="H11" i="174"/>
  <c r="G11" i="174"/>
  <c r="F11" i="174"/>
  <c r="E11" i="174"/>
  <c r="D11" i="174"/>
  <c r="H10" i="174"/>
  <c r="G10" i="174"/>
  <c r="F10" i="174"/>
  <c r="E10" i="174"/>
  <c r="D10" i="174"/>
  <c r="H9" i="174"/>
  <c r="G9" i="174"/>
  <c r="F9" i="174"/>
  <c r="E9" i="174"/>
  <c r="D9" i="174"/>
  <c r="H8" i="174"/>
  <c r="G8" i="174"/>
  <c r="F8" i="174"/>
  <c r="E8" i="174"/>
  <c r="D8" i="174"/>
  <c r="H7" i="174"/>
  <c r="G7" i="174"/>
  <c r="F7" i="174"/>
  <c r="E7" i="174"/>
  <c r="D7" i="174"/>
  <c r="H6" i="174"/>
  <c r="G6" i="174"/>
  <c r="F6" i="174"/>
  <c r="E6" i="174"/>
  <c r="D6" i="174"/>
  <c r="H5" i="174"/>
  <c r="G5" i="174"/>
  <c r="F5" i="174"/>
  <c r="E5" i="174"/>
  <c r="D5" i="174"/>
  <c r="H4" i="174"/>
  <c r="G4" i="174"/>
  <c r="F4" i="174"/>
  <c r="E4" i="174"/>
  <c r="D4" i="174"/>
  <c r="Y53" i="174"/>
  <c r="Y52" i="174"/>
  <c r="Y51" i="174"/>
  <c r="Y50" i="174"/>
  <c r="Y49" i="174"/>
  <c r="Y48" i="174"/>
  <c r="Y47" i="174"/>
  <c r="Y46" i="174"/>
  <c r="Y45" i="174"/>
  <c r="Y44" i="174"/>
  <c r="Y43" i="174"/>
  <c r="Y42" i="174"/>
  <c r="Y41" i="174"/>
  <c r="Y40" i="174"/>
  <c r="Y39" i="174"/>
  <c r="Y38" i="174"/>
  <c r="Y37" i="174"/>
  <c r="Y36" i="174"/>
  <c r="Y35" i="174"/>
  <c r="Y34" i="174"/>
  <c r="Y33" i="174"/>
  <c r="Y32" i="174"/>
  <c r="Y31" i="174"/>
  <c r="Y30" i="174"/>
  <c r="Y29" i="174"/>
  <c r="Y28" i="174"/>
  <c r="Y27" i="174"/>
  <c r="Y26" i="174"/>
  <c r="Y25" i="174"/>
  <c r="Y24" i="174"/>
  <c r="Y23" i="174"/>
  <c r="Y22" i="174"/>
  <c r="Y21" i="174"/>
  <c r="Y20" i="174"/>
  <c r="Y19" i="174"/>
  <c r="Y18" i="174"/>
  <c r="Y17" i="174"/>
  <c r="Y16" i="174"/>
  <c r="Y15" i="174"/>
  <c r="Y14" i="174"/>
  <c r="Y13" i="174"/>
  <c r="Y12" i="174"/>
  <c r="Y11" i="174"/>
  <c r="Y10" i="174"/>
  <c r="Y9" i="174"/>
  <c r="Y8" i="174"/>
  <c r="Y7" i="174"/>
  <c r="Y6" i="174"/>
  <c r="Y5" i="174"/>
  <c r="Y4" i="174"/>
  <c r="T40" i="174"/>
  <c r="T39" i="174"/>
  <c r="T38" i="174"/>
  <c r="T37" i="174"/>
  <c r="T36" i="174"/>
  <c r="T35" i="174"/>
  <c r="T34" i="174"/>
  <c r="T33" i="174"/>
  <c r="T32" i="174"/>
  <c r="T31" i="174"/>
  <c r="T30" i="174"/>
  <c r="T27" i="174"/>
  <c r="T26" i="174"/>
  <c r="T25" i="174"/>
  <c r="T24" i="174"/>
  <c r="T23" i="174"/>
  <c r="T22" i="174"/>
  <c r="T21" i="174"/>
  <c r="T20" i="174"/>
  <c r="T19" i="174"/>
  <c r="T18" i="174"/>
  <c r="T17" i="174"/>
  <c r="T16" i="174"/>
  <c r="T13" i="174"/>
  <c r="T12" i="174"/>
  <c r="T11" i="174"/>
  <c r="T10" i="174"/>
  <c r="T9" i="174"/>
  <c r="T8" i="174"/>
  <c r="T7" i="174"/>
  <c r="T6" i="174"/>
  <c r="T5" i="174"/>
  <c r="T4" i="174"/>
  <c r="J72" i="174"/>
  <c r="J71" i="174"/>
  <c r="J70" i="174"/>
  <c r="J69" i="174"/>
  <c r="J68" i="174"/>
  <c r="J65" i="174"/>
  <c r="J64" i="174"/>
  <c r="J63" i="174"/>
  <c r="J62" i="174"/>
  <c r="J61" i="174"/>
  <c r="J60" i="174"/>
  <c r="J59" i="174"/>
  <c r="J58" i="174"/>
  <c r="J57" i="174"/>
  <c r="J56" i="174"/>
  <c r="J55" i="174"/>
  <c r="J54" i="174"/>
  <c r="J53" i="174"/>
  <c r="J50" i="174"/>
  <c r="J49" i="174"/>
  <c r="J48" i="174"/>
  <c r="J47" i="174"/>
  <c r="J46" i="174"/>
  <c r="J45" i="174"/>
  <c r="J44" i="174"/>
  <c r="J43" i="174"/>
  <c r="J42" i="174"/>
  <c r="J39" i="174"/>
  <c r="J38" i="174"/>
  <c r="J37" i="174"/>
  <c r="J36" i="174"/>
  <c r="J33" i="174"/>
  <c r="J32" i="174"/>
  <c r="J31" i="174"/>
  <c r="J30" i="174"/>
  <c r="J29" i="174"/>
  <c r="J28" i="174"/>
  <c r="J27" i="174"/>
  <c r="J26" i="174"/>
  <c r="J25" i="174"/>
  <c r="J24" i="174"/>
  <c r="J23" i="174"/>
  <c r="J22" i="174"/>
  <c r="J21" i="174"/>
  <c r="J20" i="174"/>
  <c r="J19" i="174"/>
  <c r="J18" i="174"/>
  <c r="J17" i="174"/>
  <c r="J16" i="174"/>
  <c r="J15" i="174"/>
  <c r="J14" i="174"/>
  <c r="J13" i="174"/>
  <c r="J12" i="174"/>
  <c r="J11" i="174"/>
  <c r="J10" i="174"/>
  <c r="J9" i="174"/>
  <c r="J8" i="174"/>
  <c r="J7" i="174"/>
  <c r="J6" i="174"/>
  <c r="J5" i="174"/>
  <c r="J4" i="174"/>
  <c r="X53" i="174"/>
  <c r="X52" i="174"/>
  <c r="X51" i="174"/>
  <c r="X50" i="174"/>
  <c r="X49" i="174"/>
  <c r="X48" i="174"/>
  <c r="X47" i="174"/>
  <c r="X46" i="174"/>
  <c r="X45" i="174"/>
  <c r="X44" i="174"/>
  <c r="X43" i="174"/>
  <c r="X42" i="174"/>
  <c r="X41" i="174"/>
  <c r="X40" i="174"/>
  <c r="X39" i="174"/>
  <c r="X38" i="174"/>
  <c r="X37" i="174"/>
  <c r="X36" i="174"/>
  <c r="X35" i="174"/>
  <c r="X34" i="174"/>
  <c r="X33" i="174"/>
  <c r="X32" i="174"/>
  <c r="X31" i="174"/>
  <c r="X30" i="174"/>
  <c r="X29" i="174"/>
  <c r="X28" i="174"/>
  <c r="X27" i="174"/>
  <c r="X26" i="174"/>
  <c r="X25" i="174"/>
  <c r="X24" i="174"/>
  <c r="X23" i="174"/>
  <c r="X22" i="174"/>
  <c r="X21" i="174"/>
  <c r="X20" i="174"/>
  <c r="X19" i="174"/>
  <c r="X18" i="174"/>
  <c r="X17" i="174"/>
  <c r="X16" i="174"/>
  <c r="X15" i="174"/>
  <c r="X14" i="174"/>
  <c r="X13" i="174"/>
  <c r="X12" i="174"/>
  <c r="X11" i="174"/>
  <c r="X10" i="174"/>
  <c r="X9" i="174"/>
  <c r="X8" i="174"/>
  <c r="X7" i="174"/>
  <c r="X6" i="174"/>
  <c r="X5" i="174"/>
  <c r="X4" i="174"/>
  <c r="S40" i="174"/>
  <c r="S39" i="174"/>
  <c r="S38" i="174"/>
  <c r="S37" i="174"/>
  <c r="S36" i="174"/>
  <c r="S35" i="174"/>
  <c r="S34" i="174"/>
  <c r="S33" i="174"/>
  <c r="S32" i="174"/>
  <c r="S31" i="174"/>
  <c r="S30" i="174"/>
  <c r="S27" i="174"/>
  <c r="S26" i="174"/>
  <c r="S24" i="174"/>
  <c r="S23" i="174"/>
  <c r="S22" i="174"/>
  <c r="S21" i="174"/>
  <c r="S20" i="174"/>
  <c r="S19" i="174"/>
  <c r="S18" i="174"/>
  <c r="S17" i="174"/>
  <c r="S16" i="174"/>
  <c r="S13" i="174"/>
  <c r="S12" i="174"/>
  <c r="S11" i="174"/>
  <c r="S10" i="174"/>
  <c r="S9" i="174"/>
  <c r="S8" i="174"/>
  <c r="S7" i="174"/>
  <c r="S6" i="174"/>
  <c r="S5" i="174"/>
  <c r="S4" i="174"/>
  <c r="I72" i="174"/>
  <c r="I71" i="174"/>
  <c r="I70" i="174"/>
  <c r="I69" i="174"/>
  <c r="I68" i="174"/>
  <c r="I65" i="174"/>
  <c r="I64" i="174"/>
  <c r="I63" i="174"/>
  <c r="K63" i="174" s="1"/>
  <c r="I62" i="174"/>
  <c r="I61" i="174"/>
  <c r="K61" i="174" s="1"/>
  <c r="I60" i="174"/>
  <c r="I59" i="174"/>
  <c r="I58" i="174"/>
  <c r="I57" i="174"/>
  <c r="K8" i="174" s="1"/>
  <c r="I56" i="174"/>
  <c r="I55" i="174"/>
  <c r="K55" i="174" s="1"/>
  <c r="I54" i="174"/>
  <c r="I53" i="174"/>
  <c r="I50" i="174"/>
  <c r="I49" i="174"/>
  <c r="I48" i="174"/>
  <c r="I47" i="174"/>
  <c r="I46" i="174"/>
  <c r="I45" i="174"/>
  <c r="I44" i="174"/>
  <c r="I43" i="174"/>
  <c r="I42" i="174"/>
  <c r="I39" i="174"/>
  <c r="I38" i="174"/>
  <c r="I37" i="174"/>
  <c r="I36" i="174"/>
  <c r="I33" i="174"/>
  <c r="I32" i="174"/>
  <c r="I31" i="174"/>
  <c r="I30" i="174"/>
  <c r="I29" i="174"/>
  <c r="I28" i="174"/>
  <c r="I27" i="174"/>
  <c r="I26" i="174"/>
  <c r="I25" i="174"/>
  <c r="I24" i="174"/>
  <c r="I23" i="174"/>
  <c r="I22" i="174"/>
  <c r="I21" i="174"/>
  <c r="I20" i="174"/>
  <c r="I19" i="174"/>
  <c r="I18" i="174"/>
  <c r="I17" i="174"/>
  <c r="I16" i="174"/>
  <c r="I15" i="174"/>
  <c r="I14" i="174"/>
  <c r="I13" i="174"/>
  <c r="I12" i="174"/>
  <c r="I11" i="174"/>
  <c r="I10" i="174"/>
  <c r="I9" i="174"/>
  <c r="I8" i="174"/>
  <c r="I7" i="174"/>
  <c r="I6" i="174"/>
  <c r="I5" i="174"/>
  <c r="I4" i="174"/>
  <c r="K65" i="174"/>
  <c r="K5" i="174"/>
  <c r="W53" i="174"/>
  <c r="K53" i="174"/>
  <c r="W52" i="174"/>
  <c r="W51" i="174"/>
  <c r="W50" i="174"/>
  <c r="W49" i="174"/>
  <c r="W48" i="174"/>
  <c r="W47" i="174"/>
  <c r="W46" i="174"/>
  <c r="W45" i="174"/>
  <c r="W44" i="174"/>
  <c r="W43" i="174"/>
  <c r="W42" i="174"/>
  <c r="W41" i="174"/>
  <c r="W40" i="174"/>
  <c r="L40" i="174"/>
  <c r="W39" i="174"/>
  <c r="L39" i="174"/>
  <c r="W38" i="174"/>
  <c r="L38" i="174"/>
  <c r="W37" i="174"/>
  <c r="L37" i="174"/>
  <c r="W36" i="174"/>
  <c r="L36" i="174"/>
  <c r="W35" i="174"/>
  <c r="L35" i="174"/>
  <c r="W34" i="174"/>
  <c r="L34" i="174"/>
  <c r="W33" i="174"/>
  <c r="L33" i="174"/>
  <c r="W32" i="174"/>
  <c r="L32" i="174"/>
  <c r="W31" i="174"/>
  <c r="L31" i="174"/>
  <c r="W30" i="174"/>
  <c r="L30" i="174"/>
  <c r="W29" i="174"/>
  <c r="W28" i="174"/>
  <c r="W27" i="174"/>
  <c r="W26" i="174"/>
  <c r="W25" i="174"/>
  <c r="W24" i="174"/>
  <c r="W23" i="174"/>
  <c r="W22" i="174"/>
  <c r="W21" i="174"/>
  <c r="W20" i="174"/>
  <c r="W19" i="174"/>
  <c r="W18" i="174"/>
  <c r="W17" i="174"/>
  <c r="K17" i="174"/>
  <c r="W16" i="174"/>
  <c r="W15" i="174"/>
  <c r="K15" i="174"/>
  <c r="W14" i="174"/>
  <c r="W13" i="174"/>
  <c r="L13" i="174"/>
  <c r="W12" i="174"/>
  <c r="L12" i="174"/>
  <c r="W11" i="174"/>
  <c r="L11" i="174"/>
  <c r="W10" i="174"/>
  <c r="L10" i="174"/>
  <c r="W9" i="174"/>
  <c r="L9" i="174"/>
  <c r="W8" i="174"/>
  <c r="L8" i="174"/>
  <c r="W7" i="174"/>
  <c r="L7" i="174"/>
  <c r="W6" i="174"/>
  <c r="L6" i="174"/>
  <c r="W5" i="174"/>
  <c r="L5" i="174"/>
  <c r="W4" i="174"/>
  <c r="L4" i="174"/>
  <c r="U1" i="174"/>
  <c r="A109" i="34" s="1"/>
  <c r="T1" i="174"/>
  <c r="W1" i="174" s="1"/>
  <c r="R24" i="173"/>
  <c r="Q24" i="173"/>
  <c r="P24" i="173"/>
  <c r="O24" i="173"/>
  <c r="N24" i="173"/>
  <c r="R19" i="173"/>
  <c r="Q19" i="173"/>
  <c r="P19" i="173"/>
  <c r="O19" i="173"/>
  <c r="N19" i="173"/>
  <c r="R18" i="173"/>
  <c r="Q18" i="173"/>
  <c r="P18" i="173"/>
  <c r="O18" i="173"/>
  <c r="N18" i="173"/>
  <c r="R17" i="173"/>
  <c r="Q17" i="173"/>
  <c r="P17" i="173"/>
  <c r="O17" i="173"/>
  <c r="N17" i="173"/>
  <c r="R16" i="173"/>
  <c r="Q16" i="173"/>
  <c r="P16" i="173"/>
  <c r="O16" i="173"/>
  <c r="N16" i="173"/>
  <c r="H72" i="173"/>
  <c r="G72" i="173"/>
  <c r="F72" i="173"/>
  <c r="H71" i="173"/>
  <c r="G71" i="173"/>
  <c r="F71" i="173"/>
  <c r="E71" i="173"/>
  <c r="D71" i="173"/>
  <c r="H70" i="173"/>
  <c r="G70" i="173"/>
  <c r="F70" i="173"/>
  <c r="E70" i="173"/>
  <c r="D70" i="173"/>
  <c r="H69" i="173"/>
  <c r="G69" i="173"/>
  <c r="F69" i="173"/>
  <c r="E69" i="173"/>
  <c r="D69" i="173"/>
  <c r="H68" i="173"/>
  <c r="G68" i="173"/>
  <c r="F68" i="173"/>
  <c r="E68" i="173"/>
  <c r="D68" i="173"/>
  <c r="H58" i="173"/>
  <c r="G58" i="173"/>
  <c r="F58" i="173"/>
  <c r="E58" i="173"/>
  <c r="D58" i="173"/>
  <c r="H57" i="173"/>
  <c r="G57" i="173"/>
  <c r="F57" i="173"/>
  <c r="E57" i="173"/>
  <c r="D57" i="173"/>
  <c r="H56" i="173"/>
  <c r="G56" i="173"/>
  <c r="F56" i="173"/>
  <c r="E56" i="173"/>
  <c r="D56" i="173"/>
  <c r="H50" i="173"/>
  <c r="G50" i="173"/>
  <c r="F50" i="173"/>
  <c r="E50" i="173"/>
  <c r="D50" i="173"/>
  <c r="H49" i="173"/>
  <c r="G49" i="173"/>
  <c r="F49" i="173"/>
  <c r="E49" i="173"/>
  <c r="D49" i="173"/>
  <c r="H48" i="173"/>
  <c r="G48" i="173"/>
  <c r="F48" i="173"/>
  <c r="E48" i="173"/>
  <c r="D48" i="173"/>
  <c r="H47" i="173"/>
  <c r="G47" i="173"/>
  <c r="F47" i="173"/>
  <c r="E47" i="173"/>
  <c r="D47" i="173"/>
  <c r="H46" i="173"/>
  <c r="G46" i="173"/>
  <c r="F46" i="173"/>
  <c r="E46" i="173"/>
  <c r="D46" i="173"/>
  <c r="H45" i="173"/>
  <c r="G45" i="173"/>
  <c r="F45" i="173"/>
  <c r="E45" i="173"/>
  <c r="D45" i="173"/>
  <c r="H44" i="173"/>
  <c r="G44" i="173"/>
  <c r="F44" i="173"/>
  <c r="E44" i="173"/>
  <c r="D44" i="173"/>
  <c r="H43" i="173"/>
  <c r="G43" i="173"/>
  <c r="F43" i="173"/>
  <c r="E43" i="173"/>
  <c r="D43" i="173"/>
  <c r="H42" i="173"/>
  <c r="G42" i="173"/>
  <c r="F42" i="173"/>
  <c r="E42" i="173"/>
  <c r="D42" i="173"/>
  <c r="H39" i="173"/>
  <c r="G39" i="173"/>
  <c r="F39" i="173"/>
  <c r="E39" i="173"/>
  <c r="D39" i="173"/>
  <c r="H38" i="173"/>
  <c r="G38" i="173"/>
  <c r="F38" i="173"/>
  <c r="E38" i="173"/>
  <c r="D38" i="173"/>
  <c r="H37" i="173"/>
  <c r="G37" i="173"/>
  <c r="F37" i="173"/>
  <c r="E37" i="173"/>
  <c r="D37" i="173"/>
  <c r="H36" i="173"/>
  <c r="G36" i="173"/>
  <c r="F36" i="173"/>
  <c r="E36" i="173"/>
  <c r="D36" i="173"/>
  <c r="H33" i="173"/>
  <c r="G33" i="173"/>
  <c r="F33" i="173"/>
  <c r="E33" i="173"/>
  <c r="D33" i="173"/>
  <c r="H32" i="173"/>
  <c r="G32" i="173"/>
  <c r="F32" i="173"/>
  <c r="E32" i="173"/>
  <c r="D32" i="173"/>
  <c r="H31" i="173"/>
  <c r="G31" i="173"/>
  <c r="F31" i="173"/>
  <c r="E31" i="173"/>
  <c r="D31" i="173"/>
  <c r="H30" i="173"/>
  <c r="G30" i="173"/>
  <c r="F30" i="173"/>
  <c r="E30" i="173"/>
  <c r="D30" i="173"/>
  <c r="H29" i="173"/>
  <c r="G29" i="173"/>
  <c r="F29" i="173"/>
  <c r="E29" i="173"/>
  <c r="D29" i="173"/>
  <c r="H28" i="173"/>
  <c r="G28" i="173"/>
  <c r="F28" i="173"/>
  <c r="E28" i="173"/>
  <c r="D28" i="173"/>
  <c r="H27" i="173"/>
  <c r="G27" i="173"/>
  <c r="F27" i="173"/>
  <c r="E27" i="173"/>
  <c r="D27" i="173"/>
  <c r="H26" i="173"/>
  <c r="G26" i="173"/>
  <c r="F26" i="173"/>
  <c r="E26" i="173"/>
  <c r="D26" i="173"/>
  <c r="H25" i="173"/>
  <c r="G25" i="173"/>
  <c r="F25" i="173"/>
  <c r="E25" i="173"/>
  <c r="D25" i="173"/>
  <c r="H24" i="173"/>
  <c r="G24" i="173"/>
  <c r="F24" i="173"/>
  <c r="E24" i="173"/>
  <c r="D24" i="173"/>
  <c r="H23" i="173"/>
  <c r="G23" i="173"/>
  <c r="F23" i="173"/>
  <c r="E23" i="173"/>
  <c r="D23" i="173"/>
  <c r="H22" i="173"/>
  <c r="G22" i="173"/>
  <c r="F22" i="173"/>
  <c r="E22" i="173"/>
  <c r="D22" i="173"/>
  <c r="H21" i="173"/>
  <c r="G21" i="173"/>
  <c r="F21" i="173"/>
  <c r="E21" i="173"/>
  <c r="D21" i="173"/>
  <c r="H20" i="173"/>
  <c r="G20" i="173"/>
  <c r="F20" i="173"/>
  <c r="E20" i="173"/>
  <c r="D20" i="173"/>
  <c r="H19" i="173"/>
  <c r="G19" i="173"/>
  <c r="F19" i="173"/>
  <c r="E19" i="173"/>
  <c r="D19" i="173"/>
  <c r="H18" i="173"/>
  <c r="G18" i="173"/>
  <c r="F18" i="173"/>
  <c r="E18" i="173"/>
  <c r="D18" i="173"/>
  <c r="H17" i="173"/>
  <c r="G17" i="173"/>
  <c r="F17" i="173"/>
  <c r="E17" i="173"/>
  <c r="D17" i="173"/>
  <c r="H16" i="173"/>
  <c r="G16" i="173"/>
  <c r="F16" i="173"/>
  <c r="E16" i="173"/>
  <c r="D16" i="173"/>
  <c r="H15" i="173"/>
  <c r="G15" i="173"/>
  <c r="F15" i="173"/>
  <c r="E15" i="173"/>
  <c r="D15" i="173"/>
  <c r="H14" i="173"/>
  <c r="G14" i="173"/>
  <c r="F14" i="173"/>
  <c r="E14" i="173"/>
  <c r="D14" i="173"/>
  <c r="H13" i="173"/>
  <c r="G13" i="173"/>
  <c r="F13" i="173"/>
  <c r="E13" i="173"/>
  <c r="D13" i="173"/>
  <c r="H12" i="173"/>
  <c r="G12" i="173"/>
  <c r="F12" i="173"/>
  <c r="E12" i="173"/>
  <c r="D12" i="173"/>
  <c r="H11" i="173"/>
  <c r="G11" i="173"/>
  <c r="F11" i="173"/>
  <c r="E11" i="173"/>
  <c r="D11" i="173"/>
  <c r="H10" i="173"/>
  <c r="G10" i="173"/>
  <c r="F10" i="173"/>
  <c r="E10" i="173"/>
  <c r="D10" i="173"/>
  <c r="H9" i="173"/>
  <c r="G9" i="173"/>
  <c r="F9" i="173"/>
  <c r="E9" i="173"/>
  <c r="D9" i="173"/>
  <c r="H8" i="173"/>
  <c r="G8" i="173"/>
  <c r="F8" i="173"/>
  <c r="E8" i="173"/>
  <c r="D8" i="173"/>
  <c r="H7" i="173"/>
  <c r="G7" i="173"/>
  <c r="F7" i="173"/>
  <c r="E7" i="173"/>
  <c r="D7" i="173"/>
  <c r="H6" i="173"/>
  <c r="G6" i="173"/>
  <c r="F6" i="173"/>
  <c r="E6" i="173"/>
  <c r="D6" i="173"/>
  <c r="H5" i="173"/>
  <c r="G5" i="173"/>
  <c r="F5" i="173"/>
  <c r="E5" i="173"/>
  <c r="D5" i="173"/>
  <c r="H4" i="173"/>
  <c r="G4" i="173"/>
  <c r="F4" i="173"/>
  <c r="E4" i="173"/>
  <c r="D4" i="173"/>
  <c r="Y53" i="173"/>
  <c r="Y52" i="173"/>
  <c r="Y51" i="173"/>
  <c r="Y50" i="173"/>
  <c r="Y49" i="173"/>
  <c r="Y48" i="173"/>
  <c r="Y47" i="173"/>
  <c r="Y46" i="173"/>
  <c r="Y45" i="173"/>
  <c r="Y44" i="173"/>
  <c r="Y43" i="173"/>
  <c r="Y42" i="173"/>
  <c r="Y41" i="173"/>
  <c r="Y40" i="173"/>
  <c r="Y39" i="173"/>
  <c r="Y38" i="173"/>
  <c r="Y37" i="173"/>
  <c r="Y36" i="173"/>
  <c r="Y35" i="173"/>
  <c r="Y34" i="173"/>
  <c r="Y33" i="173"/>
  <c r="Y32" i="173"/>
  <c r="Y31" i="173"/>
  <c r="Y30" i="173"/>
  <c r="Y29" i="173"/>
  <c r="Y28" i="173"/>
  <c r="Y27" i="173"/>
  <c r="Y26" i="173"/>
  <c r="Y25" i="173"/>
  <c r="Y24" i="173"/>
  <c r="Y23" i="173"/>
  <c r="Y22" i="173"/>
  <c r="Y21" i="173"/>
  <c r="Y20" i="173"/>
  <c r="Y19" i="173"/>
  <c r="Y18" i="173"/>
  <c r="Y17" i="173"/>
  <c r="Y16" i="173"/>
  <c r="Y15" i="173"/>
  <c r="Y14" i="173"/>
  <c r="Y13" i="173"/>
  <c r="Y12" i="173"/>
  <c r="Y11" i="173"/>
  <c r="Y10" i="173"/>
  <c r="Y9" i="173"/>
  <c r="Y8" i="173"/>
  <c r="Y7" i="173"/>
  <c r="Y6" i="173"/>
  <c r="Y5" i="173"/>
  <c r="Y4" i="173"/>
  <c r="T40" i="173"/>
  <c r="T39" i="173"/>
  <c r="T38" i="173"/>
  <c r="T37" i="173"/>
  <c r="T36" i="173"/>
  <c r="T35" i="173"/>
  <c r="T34" i="173"/>
  <c r="T33" i="173"/>
  <c r="T32" i="173"/>
  <c r="T31" i="173"/>
  <c r="T30" i="173"/>
  <c r="T27" i="173"/>
  <c r="T26" i="173"/>
  <c r="T25" i="173"/>
  <c r="T24" i="173"/>
  <c r="T23" i="173"/>
  <c r="T22" i="173"/>
  <c r="T21" i="173"/>
  <c r="T20" i="173"/>
  <c r="T19" i="173"/>
  <c r="T18" i="173"/>
  <c r="T17" i="173"/>
  <c r="T16" i="173"/>
  <c r="T13" i="173"/>
  <c r="T12" i="173"/>
  <c r="T11" i="173"/>
  <c r="T10" i="173"/>
  <c r="T9" i="173"/>
  <c r="T8" i="173"/>
  <c r="T7" i="173"/>
  <c r="T6" i="173"/>
  <c r="T5" i="173"/>
  <c r="T4" i="173"/>
  <c r="J72" i="173"/>
  <c r="J71" i="173"/>
  <c r="J70" i="173"/>
  <c r="J69" i="173"/>
  <c r="J68" i="173"/>
  <c r="J65" i="173"/>
  <c r="J64" i="173"/>
  <c r="J63" i="173"/>
  <c r="J62" i="173"/>
  <c r="J61" i="173"/>
  <c r="J60" i="173"/>
  <c r="J59" i="173"/>
  <c r="J58" i="173"/>
  <c r="J57" i="173"/>
  <c r="J56" i="173"/>
  <c r="J55" i="173"/>
  <c r="J54" i="173"/>
  <c r="J53" i="173"/>
  <c r="J50" i="173"/>
  <c r="J49" i="173"/>
  <c r="J48" i="173"/>
  <c r="J47" i="173"/>
  <c r="J46" i="173"/>
  <c r="J45" i="173"/>
  <c r="J44" i="173"/>
  <c r="J43" i="173"/>
  <c r="J42" i="173"/>
  <c r="J39" i="173"/>
  <c r="J38" i="173"/>
  <c r="J37" i="173"/>
  <c r="J36" i="173"/>
  <c r="J33" i="173"/>
  <c r="J32" i="173"/>
  <c r="J31" i="173"/>
  <c r="J30" i="173"/>
  <c r="J29" i="173"/>
  <c r="J28" i="173"/>
  <c r="J27" i="173"/>
  <c r="J26" i="173"/>
  <c r="J25" i="173"/>
  <c r="J24" i="173"/>
  <c r="J23" i="173"/>
  <c r="J22" i="173"/>
  <c r="J21" i="173"/>
  <c r="J20" i="173"/>
  <c r="J19" i="173"/>
  <c r="J18" i="173"/>
  <c r="J17" i="173"/>
  <c r="J16" i="173"/>
  <c r="J15" i="173"/>
  <c r="J14" i="173"/>
  <c r="J13" i="173"/>
  <c r="J12" i="173"/>
  <c r="J11" i="173"/>
  <c r="J10" i="173"/>
  <c r="J9" i="173"/>
  <c r="J8" i="173"/>
  <c r="J7" i="173"/>
  <c r="J6" i="173"/>
  <c r="J5" i="173"/>
  <c r="J4" i="173"/>
  <c r="X53" i="173"/>
  <c r="X52" i="173"/>
  <c r="X51" i="173"/>
  <c r="X50" i="173"/>
  <c r="X49" i="173"/>
  <c r="X48" i="173"/>
  <c r="X47" i="173"/>
  <c r="X46" i="173"/>
  <c r="X45" i="173"/>
  <c r="X44" i="173"/>
  <c r="X43" i="173"/>
  <c r="X42" i="173"/>
  <c r="X41" i="173"/>
  <c r="X40" i="173"/>
  <c r="X39" i="173"/>
  <c r="X38" i="173"/>
  <c r="X37" i="173"/>
  <c r="X36" i="173"/>
  <c r="X35" i="173"/>
  <c r="X34" i="173"/>
  <c r="X33" i="173"/>
  <c r="X32" i="173"/>
  <c r="X31" i="173"/>
  <c r="X30" i="173"/>
  <c r="X29" i="173"/>
  <c r="X28" i="173"/>
  <c r="X27" i="173"/>
  <c r="X26" i="173"/>
  <c r="X25" i="173"/>
  <c r="X24" i="173"/>
  <c r="X23" i="173"/>
  <c r="X22" i="173"/>
  <c r="X21" i="173"/>
  <c r="X20" i="173"/>
  <c r="X19" i="173"/>
  <c r="X18" i="173"/>
  <c r="X17" i="173"/>
  <c r="X16" i="173"/>
  <c r="X15" i="173"/>
  <c r="X14" i="173"/>
  <c r="X13" i="173"/>
  <c r="X12" i="173"/>
  <c r="X11" i="173"/>
  <c r="X10" i="173"/>
  <c r="X9" i="173"/>
  <c r="X8" i="173"/>
  <c r="X7" i="173"/>
  <c r="X6" i="173"/>
  <c r="X5" i="173"/>
  <c r="X4" i="173"/>
  <c r="S40" i="173"/>
  <c r="S39" i="173"/>
  <c r="S38" i="173"/>
  <c r="S37" i="173"/>
  <c r="S36" i="173"/>
  <c r="S35" i="173"/>
  <c r="S34" i="173"/>
  <c r="S33" i="173"/>
  <c r="S32" i="173"/>
  <c r="S31" i="173"/>
  <c r="S30" i="173"/>
  <c r="S27" i="173"/>
  <c r="S26" i="173"/>
  <c r="S24" i="173"/>
  <c r="S23" i="173"/>
  <c r="S22" i="173"/>
  <c r="S21" i="173"/>
  <c r="S20" i="173"/>
  <c r="S19" i="173"/>
  <c r="S18" i="173"/>
  <c r="S17" i="173"/>
  <c r="S16" i="173"/>
  <c r="S13" i="173"/>
  <c r="S12" i="173"/>
  <c r="S11" i="173"/>
  <c r="S10" i="173"/>
  <c r="S9" i="173"/>
  <c r="S8" i="173"/>
  <c r="S7" i="173"/>
  <c r="S6" i="173"/>
  <c r="S5" i="173"/>
  <c r="S4" i="173"/>
  <c r="I72" i="173"/>
  <c r="I71" i="173"/>
  <c r="I70" i="173"/>
  <c r="I69" i="173"/>
  <c r="I68" i="173"/>
  <c r="I65" i="173"/>
  <c r="I64" i="173"/>
  <c r="K17" i="173" s="1"/>
  <c r="I63" i="173"/>
  <c r="I62" i="173"/>
  <c r="I61" i="173"/>
  <c r="I60" i="173"/>
  <c r="I59" i="173"/>
  <c r="I58" i="173"/>
  <c r="I57" i="173"/>
  <c r="I56" i="173"/>
  <c r="K8" i="173" s="1"/>
  <c r="I55" i="173"/>
  <c r="K55" i="173" s="1"/>
  <c r="I54" i="173"/>
  <c r="I53" i="173"/>
  <c r="I50" i="173"/>
  <c r="I49" i="173"/>
  <c r="I48" i="173"/>
  <c r="I47" i="173"/>
  <c r="I46" i="173"/>
  <c r="I45" i="173"/>
  <c r="I44" i="173"/>
  <c r="I43" i="173"/>
  <c r="I42" i="173"/>
  <c r="I39" i="173"/>
  <c r="I38" i="173"/>
  <c r="I37" i="173"/>
  <c r="I36" i="173"/>
  <c r="I33" i="173"/>
  <c r="I32" i="173"/>
  <c r="I31" i="173"/>
  <c r="I30" i="173"/>
  <c r="I29" i="173"/>
  <c r="I28" i="173"/>
  <c r="I27" i="173"/>
  <c r="I26" i="173"/>
  <c r="I25" i="173"/>
  <c r="I24" i="173"/>
  <c r="I23" i="173"/>
  <c r="I22" i="173"/>
  <c r="I21" i="173"/>
  <c r="I20" i="173"/>
  <c r="I19" i="173"/>
  <c r="I18" i="173"/>
  <c r="I17" i="173"/>
  <c r="I16" i="173"/>
  <c r="I15" i="173"/>
  <c r="I14" i="173"/>
  <c r="I13" i="173"/>
  <c r="I12" i="173"/>
  <c r="I11" i="173"/>
  <c r="I10" i="173"/>
  <c r="I9" i="173"/>
  <c r="I8" i="173"/>
  <c r="I7" i="173"/>
  <c r="I6" i="173"/>
  <c r="I5" i="173"/>
  <c r="I4" i="173"/>
  <c r="K65" i="173"/>
  <c r="K63" i="173"/>
  <c r="K61" i="173"/>
  <c r="K5" i="173"/>
  <c r="W53" i="173"/>
  <c r="K53" i="173"/>
  <c r="W52" i="173"/>
  <c r="W51" i="173"/>
  <c r="W50" i="173"/>
  <c r="W49" i="173"/>
  <c r="W48" i="173"/>
  <c r="W47" i="173"/>
  <c r="W46" i="173"/>
  <c r="W45" i="173"/>
  <c r="W44" i="173"/>
  <c r="W43" i="173"/>
  <c r="W42" i="173"/>
  <c r="W41" i="173"/>
  <c r="W40" i="173"/>
  <c r="L40" i="173"/>
  <c r="W39" i="173"/>
  <c r="L39" i="173"/>
  <c r="W38" i="173"/>
  <c r="L38" i="173"/>
  <c r="W37" i="173"/>
  <c r="L37" i="173"/>
  <c r="W36" i="173"/>
  <c r="L36" i="173"/>
  <c r="W35" i="173"/>
  <c r="L35" i="173"/>
  <c r="W34" i="173"/>
  <c r="L34" i="173"/>
  <c r="W33" i="173"/>
  <c r="L33" i="173"/>
  <c r="W32" i="173"/>
  <c r="L32" i="173"/>
  <c r="W31" i="173"/>
  <c r="L31" i="173"/>
  <c r="W30" i="173"/>
  <c r="L30" i="173"/>
  <c r="W29" i="173"/>
  <c r="W28" i="173"/>
  <c r="W27" i="173"/>
  <c r="W26" i="173"/>
  <c r="W25" i="173"/>
  <c r="W24" i="173"/>
  <c r="W23" i="173"/>
  <c r="W22" i="173"/>
  <c r="W21" i="173"/>
  <c r="W20" i="173"/>
  <c r="W19" i="173"/>
  <c r="W18" i="173"/>
  <c r="W17" i="173"/>
  <c r="W16" i="173"/>
  <c r="W15" i="173"/>
  <c r="K15" i="173"/>
  <c r="W14" i="173"/>
  <c r="W13" i="173"/>
  <c r="L13" i="173"/>
  <c r="W12" i="173"/>
  <c r="L12" i="173"/>
  <c r="W11" i="173"/>
  <c r="L11" i="173"/>
  <c r="W10" i="173"/>
  <c r="L10" i="173"/>
  <c r="W9" i="173"/>
  <c r="L9" i="173"/>
  <c r="W8" i="173"/>
  <c r="L8" i="173"/>
  <c r="W7" i="173"/>
  <c r="L7" i="173"/>
  <c r="W6" i="173"/>
  <c r="L6" i="173"/>
  <c r="W5" i="173"/>
  <c r="L5" i="173"/>
  <c r="W4" i="173"/>
  <c r="L4" i="173"/>
  <c r="U1" i="173"/>
  <c r="A97" i="34" s="1"/>
  <c r="T1" i="173"/>
  <c r="W1" i="173" s="1"/>
  <c r="R24" i="172"/>
  <c r="Q24" i="172"/>
  <c r="P24" i="172"/>
  <c r="O24" i="172"/>
  <c r="N24" i="172"/>
  <c r="R19" i="172"/>
  <c r="Q19" i="172"/>
  <c r="P19" i="172"/>
  <c r="O19" i="172"/>
  <c r="N19" i="172"/>
  <c r="R18" i="172"/>
  <c r="Q18" i="172"/>
  <c r="P18" i="172"/>
  <c r="O18" i="172"/>
  <c r="N18" i="172"/>
  <c r="R17" i="172"/>
  <c r="Q17" i="172"/>
  <c r="P17" i="172"/>
  <c r="O17" i="172"/>
  <c r="N17" i="172"/>
  <c r="R16" i="172"/>
  <c r="Q16" i="172"/>
  <c r="P16" i="172"/>
  <c r="O16" i="172"/>
  <c r="N16" i="172"/>
  <c r="H72" i="172"/>
  <c r="G72" i="172"/>
  <c r="F72" i="172"/>
  <c r="H71" i="172"/>
  <c r="G71" i="172"/>
  <c r="F71" i="172"/>
  <c r="E71" i="172"/>
  <c r="D71" i="172"/>
  <c r="H70" i="172"/>
  <c r="G70" i="172"/>
  <c r="F70" i="172"/>
  <c r="E70" i="172"/>
  <c r="D70" i="172"/>
  <c r="H69" i="172"/>
  <c r="G69" i="172"/>
  <c r="F69" i="172"/>
  <c r="E69" i="172"/>
  <c r="D69" i="172"/>
  <c r="H68" i="172"/>
  <c r="G68" i="172"/>
  <c r="F68" i="172"/>
  <c r="E68" i="172"/>
  <c r="D68" i="172"/>
  <c r="H58" i="172"/>
  <c r="G58" i="172"/>
  <c r="F58" i="172"/>
  <c r="E58" i="172"/>
  <c r="D58" i="172"/>
  <c r="H57" i="172"/>
  <c r="G57" i="172"/>
  <c r="F57" i="172"/>
  <c r="E57" i="172"/>
  <c r="D57" i="172"/>
  <c r="H56" i="172"/>
  <c r="G56" i="172"/>
  <c r="F56" i="172"/>
  <c r="E56" i="172"/>
  <c r="D56" i="172"/>
  <c r="H50" i="172"/>
  <c r="G50" i="172"/>
  <c r="F50" i="172"/>
  <c r="E50" i="172"/>
  <c r="D50" i="172"/>
  <c r="H49" i="172"/>
  <c r="G49" i="172"/>
  <c r="F49" i="172"/>
  <c r="E49" i="172"/>
  <c r="D49" i="172"/>
  <c r="H48" i="172"/>
  <c r="G48" i="172"/>
  <c r="F48" i="172"/>
  <c r="E48" i="172"/>
  <c r="D48" i="172"/>
  <c r="H47" i="172"/>
  <c r="G47" i="172"/>
  <c r="F47" i="172"/>
  <c r="E47" i="172"/>
  <c r="D47" i="172"/>
  <c r="H46" i="172"/>
  <c r="G46" i="172"/>
  <c r="F46" i="172"/>
  <c r="E46" i="172"/>
  <c r="D46" i="172"/>
  <c r="H45" i="172"/>
  <c r="G45" i="172"/>
  <c r="F45" i="172"/>
  <c r="E45" i="172"/>
  <c r="D45" i="172"/>
  <c r="H44" i="172"/>
  <c r="G44" i="172"/>
  <c r="F44" i="172"/>
  <c r="E44" i="172"/>
  <c r="D44" i="172"/>
  <c r="H43" i="172"/>
  <c r="G43" i="172"/>
  <c r="F43" i="172"/>
  <c r="E43" i="172"/>
  <c r="D43" i="172"/>
  <c r="H42" i="172"/>
  <c r="G42" i="172"/>
  <c r="F42" i="172"/>
  <c r="E42" i="172"/>
  <c r="D42" i="172"/>
  <c r="H39" i="172"/>
  <c r="G39" i="172"/>
  <c r="F39" i="172"/>
  <c r="E39" i="172"/>
  <c r="D39" i="172"/>
  <c r="H38" i="172"/>
  <c r="G38" i="172"/>
  <c r="F38" i="172"/>
  <c r="E38" i="172"/>
  <c r="D38" i="172"/>
  <c r="H37" i="172"/>
  <c r="G37" i="172"/>
  <c r="F37" i="172"/>
  <c r="E37" i="172"/>
  <c r="D37" i="172"/>
  <c r="H36" i="172"/>
  <c r="G36" i="172"/>
  <c r="F36" i="172"/>
  <c r="E36" i="172"/>
  <c r="D36" i="172"/>
  <c r="H33" i="172"/>
  <c r="G33" i="172"/>
  <c r="F33" i="172"/>
  <c r="E33" i="172"/>
  <c r="D33" i="172"/>
  <c r="H32" i="172"/>
  <c r="G32" i="172"/>
  <c r="F32" i="172"/>
  <c r="E32" i="172"/>
  <c r="D32" i="172"/>
  <c r="H31" i="172"/>
  <c r="G31" i="172"/>
  <c r="F31" i="172"/>
  <c r="E31" i="172"/>
  <c r="D31" i="172"/>
  <c r="H30" i="172"/>
  <c r="G30" i="172"/>
  <c r="F30" i="172"/>
  <c r="E30" i="172"/>
  <c r="D30" i="172"/>
  <c r="H29" i="172"/>
  <c r="G29" i="172"/>
  <c r="F29" i="172"/>
  <c r="E29" i="172"/>
  <c r="D29" i="172"/>
  <c r="H28" i="172"/>
  <c r="G28" i="172"/>
  <c r="F28" i="172"/>
  <c r="E28" i="172"/>
  <c r="D28" i="172"/>
  <c r="H27" i="172"/>
  <c r="G27" i="172"/>
  <c r="F27" i="172"/>
  <c r="E27" i="172"/>
  <c r="D27" i="172"/>
  <c r="H26" i="172"/>
  <c r="G26" i="172"/>
  <c r="F26" i="172"/>
  <c r="E26" i="172"/>
  <c r="D26" i="172"/>
  <c r="H25" i="172"/>
  <c r="G25" i="172"/>
  <c r="F25" i="172"/>
  <c r="E25" i="172"/>
  <c r="D25" i="172"/>
  <c r="H24" i="172"/>
  <c r="G24" i="172"/>
  <c r="F24" i="172"/>
  <c r="E24" i="172"/>
  <c r="D24" i="172"/>
  <c r="H23" i="172"/>
  <c r="G23" i="172"/>
  <c r="F23" i="172"/>
  <c r="E23" i="172"/>
  <c r="D23" i="172"/>
  <c r="H22" i="172"/>
  <c r="G22" i="172"/>
  <c r="F22" i="172"/>
  <c r="E22" i="172"/>
  <c r="D22" i="172"/>
  <c r="H21" i="172"/>
  <c r="G21" i="172"/>
  <c r="F21" i="172"/>
  <c r="E21" i="172"/>
  <c r="D21" i="172"/>
  <c r="H20" i="172"/>
  <c r="G20" i="172"/>
  <c r="F20" i="172"/>
  <c r="E20" i="172"/>
  <c r="D20" i="172"/>
  <c r="H19" i="172"/>
  <c r="G19" i="172"/>
  <c r="F19" i="172"/>
  <c r="E19" i="172"/>
  <c r="D19" i="172"/>
  <c r="H18" i="172"/>
  <c r="G18" i="172"/>
  <c r="F18" i="172"/>
  <c r="E18" i="172"/>
  <c r="D18" i="172"/>
  <c r="H17" i="172"/>
  <c r="G17" i="172"/>
  <c r="F17" i="172"/>
  <c r="E17" i="172"/>
  <c r="D17" i="172"/>
  <c r="H16" i="172"/>
  <c r="G16" i="172"/>
  <c r="F16" i="172"/>
  <c r="E16" i="172"/>
  <c r="D16" i="172"/>
  <c r="H15" i="172"/>
  <c r="G15" i="172"/>
  <c r="F15" i="172"/>
  <c r="E15" i="172"/>
  <c r="D15" i="172"/>
  <c r="H14" i="172"/>
  <c r="G14" i="172"/>
  <c r="F14" i="172"/>
  <c r="E14" i="172"/>
  <c r="D14" i="172"/>
  <c r="H13" i="172"/>
  <c r="G13" i="172"/>
  <c r="F13" i="172"/>
  <c r="E13" i="172"/>
  <c r="D13" i="172"/>
  <c r="H12" i="172"/>
  <c r="G12" i="172"/>
  <c r="F12" i="172"/>
  <c r="E12" i="172"/>
  <c r="D12" i="172"/>
  <c r="H11" i="172"/>
  <c r="G11" i="172"/>
  <c r="F11" i="172"/>
  <c r="E11" i="172"/>
  <c r="D11" i="172"/>
  <c r="H10" i="172"/>
  <c r="G10" i="172"/>
  <c r="F10" i="172"/>
  <c r="E10" i="172"/>
  <c r="D10" i="172"/>
  <c r="H9" i="172"/>
  <c r="G9" i="172"/>
  <c r="F9" i="172"/>
  <c r="E9" i="172"/>
  <c r="D9" i="172"/>
  <c r="H8" i="172"/>
  <c r="G8" i="172"/>
  <c r="F8" i="172"/>
  <c r="E8" i="172"/>
  <c r="D8" i="172"/>
  <c r="H7" i="172"/>
  <c r="G7" i="172"/>
  <c r="F7" i="172"/>
  <c r="E7" i="172"/>
  <c r="D7" i="172"/>
  <c r="H6" i="172"/>
  <c r="G6" i="172"/>
  <c r="F6" i="172"/>
  <c r="E6" i="172"/>
  <c r="D6" i="172"/>
  <c r="H5" i="172"/>
  <c r="G5" i="172"/>
  <c r="F5" i="172"/>
  <c r="E5" i="172"/>
  <c r="D5" i="172"/>
  <c r="H4" i="172"/>
  <c r="G4" i="172"/>
  <c r="F4" i="172"/>
  <c r="E4" i="172"/>
  <c r="D4" i="172"/>
  <c r="Y53" i="172"/>
  <c r="Y52" i="172"/>
  <c r="Y51" i="172"/>
  <c r="Y50" i="172"/>
  <c r="Y49" i="172"/>
  <c r="Y48" i="172"/>
  <c r="Y47" i="172"/>
  <c r="Y46" i="172"/>
  <c r="Y45" i="172"/>
  <c r="Y44" i="172"/>
  <c r="Y43" i="172"/>
  <c r="Y42" i="172"/>
  <c r="Y41" i="172"/>
  <c r="Y40" i="172"/>
  <c r="Y39" i="172"/>
  <c r="Y38" i="172"/>
  <c r="Y37" i="172"/>
  <c r="Y36" i="172"/>
  <c r="Y35" i="172"/>
  <c r="Y34" i="172"/>
  <c r="Y33" i="172"/>
  <c r="Y32" i="172"/>
  <c r="Y31" i="172"/>
  <c r="Y30" i="172"/>
  <c r="Y29" i="172"/>
  <c r="Y28" i="172"/>
  <c r="Y27" i="172"/>
  <c r="Y26" i="172"/>
  <c r="Y25" i="172"/>
  <c r="Y24" i="172"/>
  <c r="Y23" i="172"/>
  <c r="Y22" i="172"/>
  <c r="Y21" i="172"/>
  <c r="Y20" i="172"/>
  <c r="Y19" i="172"/>
  <c r="Y18" i="172"/>
  <c r="Y17" i="172"/>
  <c r="Y16" i="172"/>
  <c r="Y15" i="172"/>
  <c r="Y14" i="172"/>
  <c r="Y13" i="172"/>
  <c r="Y12" i="172"/>
  <c r="Y11" i="172"/>
  <c r="Y10" i="172"/>
  <c r="Y9" i="172"/>
  <c r="Y8" i="172"/>
  <c r="Y7" i="172"/>
  <c r="Y6" i="172"/>
  <c r="Y5" i="172"/>
  <c r="Y4" i="172"/>
  <c r="T40" i="172"/>
  <c r="T39" i="172"/>
  <c r="T38" i="172"/>
  <c r="T37" i="172"/>
  <c r="T36" i="172"/>
  <c r="T35" i="172"/>
  <c r="T34" i="172"/>
  <c r="T33" i="172"/>
  <c r="T32" i="172"/>
  <c r="T31" i="172"/>
  <c r="T30" i="172"/>
  <c r="T27" i="172"/>
  <c r="T26" i="172"/>
  <c r="T25" i="172"/>
  <c r="T24" i="172"/>
  <c r="T23" i="172"/>
  <c r="T22" i="172"/>
  <c r="T21" i="172"/>
  <c r="T20" i="172"/>
  <c r="T19" i="172"/>
  <c r="T18" i="172"/>
  <c r="T17" i="172"/>
  <c r="T16" i="172"/>
  <c r="T13" i="172"/>
  <c r="T12" i="172"/>
  <c r="T11" i="172"/>
  <c r="T10" i="172"/>
  <c r="T9" i="172"/>
  <c r="T8" i="172"/>
  <c r="T7" i="172"/>
  <c r="T6" i="172"/>
  <c r="T5" i="172"/>
  <c r="T4" i="172"/>
  <c r="J72" i="172"/>
  <c r="J71" i="172"/>
  <c r="J70" i="172"/>
  <c r="J69" i="172"/>
  <c r="J68" i="172"/>
  <c r="J65" i="172"/>
  <c r="J64" i="172"/>
  <c r="J63" i="172"/>
  <c r="J62" i="172"/>
  <c r="J61" i="172"/>
  <c r="J60" i="172"/>
  <c r="J59" i="172"/>
  <c r="J58" i="172"/>
  <c r="J57" i="172"/>
  <c r="J56" i="172"/>
  <c r="J55" i="172"/>
  <c r="J54" i="172"/>
  <c r="J53" i="172"/>
  <c r="J50" i="172"/>
  <c r="J49" i="172"/>
  <c r="J48" i="172"/>
  <c r="J47" i="172"/>
  <c r="J46" i="172"/>
  <c r="J45" i="172"/>
  <c r="J44" i="172"/>
  <c r="J43" i="172"/>
  <c r="J42" i="172"/>
  <c r="J39" i="172"/>
  <c r="J38" i="172"/>
  <c r="J37" i="172"/>
  <c r="J36" i="172"/>
  <c r="J33" i="172"/>
  <c r="J32" i="172"/>
  <c r="J31" i="172"/>
  <c r="J30" i="172"/>
  <c r="J29" i="172"/>
  <c r="J28" i="172"/>
  <c r="J27" i="172"/>
  <c r="J26" i="172"/>
  <c r="J25" i="172"/>
  <c r="J24" i="172"/>
  <c r="J23" i="172"/>
  <c r="J22" i="172"/>
  <c r="J21" i="172"/>
  <c r="J20" i="172"/>
  <c r="J19" i="172"/>
  <c r="J18" i="172"/>
  <c r="J17" i="172"/>
  <c r="J16" i="172"/>
  <c r="J15" i="172"/>
  <c r="J14" i="172"/>
  <c r="J13" i="172"/>
  <c r="J12" i="172"/>
  <c r="J11" i="172"/>
  <c r="J10" i="172"/>
  <c r="J9" i="172"/>
  <c r="J8" i="172"/>
  <c r="J7" i="172"/>
  <c r="J6" i="172"/>
  <c r="J5" i="172"/>
  <c r="J4" i="172"/>
  <c r="X53" i="172"/>
  <c r="X52" i="172"/>
  <c r="X51" i="172"/>
  <c r="X50" i="172"/>
  <c r="X49" i="172"/>
  <c r="X48" i="172"/>
  <c r="X47" i="172"/>
  <c r="X46" i="172"/>
  <c r="X45" i="172"/>
  <c r="X44" i="172"/>
  <c r="X43" i="172"/>
  <c r="X42" i="172"/>
  <c r="X41" i="172"/>
  <c r="X40" i="172"/>
  <c r="X39" i="172"/>
  <c r="X38" i="172"/>
  <c r="X37" i="172"/>
  <c r="X36" i="172"/>
  <c r="X35" i="172"/>
  <c r="X34" i="172"/>
  <c r="X33" i="172"/>
  <c r="X32" i="172"/>
  <c r="X31" i="172"/>
  <c r="X30" i="172"/>
  <c r="X29" i="172"/>
  <c r="X28" i="172"/>
  <c r="X27" i="172"/>
  <c r="X26" i="172"/>
  <c r="X25" i="172"/>
  <c r="X24" i="172"/>
  <c r="X23" i="172"/>
  <c r="X22" i="172"/>
  <c r="X21" i="172"/>
  <c r="X20" i="172"/>
  <c r="X19" i="172"/>
  <c r="X18" i="172"/>
  <c r="X17" i="172"/>
  <c r="X16" i="172"/>
  <c r="X15" i="172"/>
  <c r="X14" i="172"/>
  <c r="X13" i="172"/>
  <c r="X12" i="172"/>
  <c r="X11" i="172"/>
  <c r="X10" i="172"/>
  <c r="X9" i="172"/>
  <c r="X8" i="172"/>
  <c r="X7" i="172"/>
  <c r="X6" i="172"/>
  <c r="X5" i="172"/>
  <c r="X4" i="172"/>
  <c r="S40" i="172"/>
  <c r="S39" i="172"/>
  <c r="S38" i="172"/>
  <c r="S37" i="172"/>
  <c r="S36" i="172"/>
  <c r="S35" i="172"/>
  <c r="S34" i="172"/>
  <c r="S33" i="172"/>
  <c r="S32" i="172"/>
  <c r="S31" i="172"/>
  <c r="S30" i="172"/>
  <c r="S27" i="172"/>
  <c r="S26" i="172"/>
  <c r="S24" i="172"/>
  <c r="S23" i="172"/>
  <c r="S22" i="172"/>
  <c r="S21" i="172"/>
  <c r="S20" i="172"/>
  <c r="S19" i="172"/>
  <c r="S18" i="172"/>
  <c r="S17" i="172"/>
  <c r="S16" i="172"/>
  <c r="S13" i="172"/>
  <c r="S12" i="172"/>
  <c r="S11" i="172"/>
  <c r="S10" i="172"/>
  <c r="S9" i="172"/>
  <c r="S8" i="172"/>
  <c r="S7" i="172"/>
  <c r="S6" i="172"/>
  <c r="S5" i="172"/>
  <c r="S4" i="172"/>
  <c r="I72" i="172"/>
  <c r="I71" i="172"/>
  <c r="I70" i="172"/>
  <c r="I69" i="172"/>
  <c r="I68" i="172"/>
  <c r="I65" i="172"/>
  <c r="I64" i="172"/>
  <c r="I63" i="172"/>
  <c r="K63" i="172" s="1"/>
  <c r="I62" i="172"/>
  <c r="I61" i="172"/>
  <c r="I60" i="172"/>
  <c r="I59" i="172"/>
  <c r="I58" i="172"/>
  <c r="I57" i="172"/>
  <c r="K8" i="172" s="1"/>
  <c r="I56" i="172"/>
  <c r="I55" i="172"/>
  <c r="I54" i="172"/>
  <c r="I53" i="172"/>
  <c r="I50" i="172"/>
  <c r="I49" i="172"/>
  <c r="I48" i="172"/>
  <c r="I47" i="172"/>
  <c r="I46" i="172"/>
  <c r="I45" i="172"/>
  <c r="I44" i="172"/>
  <c r="I43" i="172"/>
  <c r="I42" i="172"/>
  <c r="I39" i="172"/>
  <c r="I38" i="172"/>
  <c r="I37" i="172"/>
  <c r="I36" i="172"/>
  <c r="I33" i="172"/>
  <c r="I32" i="172"/>
  <c r="I31" i="172"/>
  <c r="I30" i="172"/>
  <c r="I29" i="172"/>
  <c r="I28" i="172"/>
  <c r="I27" i="172"/>
  <c r="I26" i="172"/>
  <c r="I25" i="172"/>
  <c r="I24" i="172"/>
  <c r="I23" i="172"/>
  <c r="I22" i="172"/>
  <c r="I21" i="172"/>
  <c r="I20" i="172"/>
  <c r="I19" i="172"/>
  <c r="I18" i="172"/>
  <c r="I17" i="172"/>
  <c r="I16" i="172"/>
  <c r="I15" i="172"/>
  <c r="I14" i="172"/>
  <c r="I13" i="172"/>
  <c r="I12" i="172"/>
  <c r="I11" i="172"/>
  <c r="I10" i="172"/>
  <c r="I9" i="172"/>
  <c r="I8" i="172"/>
  <c r="I7" i="172"/>
  <c r="I6" i="172"/>
  <c r="I5" i="172"/>
  <c r="I4" i="172"/>
  <c r="K65" i="172"/>
  <c r="K61" i="172"/>
  <c r="K55" i="172"/>
  <c r="K5" i="172"/>
  <c r="W53" i="172"/>
  <c r="K53" i="172"/>
  <c r="W52" i="172"/>
  <c r="W51" i="172"/>
  <c r="W50" i="172"/>
  <c r="W49" i="172"/>
  <c r="W48" i="172"/>
  <c r="W47" i="172"/>
  <c r="W46" i="172"/>
  <c r="W45" i="172"/>
  <c r="W44" i="172"/>
  <c r="W43" i="172"/>
  <c r="W42" i="172"/>
  <c r="W41" i="172"/>
  <c r="W40" i="172"/>
  <c r="L40" i="172"/>
  <c r="W39" i="172"/>
  <c r="L39" i="172"/>
  <c r="W38" i="172"/>
  <c r="L38" i="172"/>
  <c r="W37" i="172"/>
  <c r="L37" i="172"/>
  <c r="W36" i="172"/>
  <c r="L36" i="172"/>
  <c r="W35" i="172"/>
  <c r="L35" i="172"/>
  <c r="W34" i="172"/>
  <c r="L34" i="172"/>
  <c r="W33" i="172"/>
  <c r="L33" i="172"/>
  <c r="W32" i="172"/>
  <c r="L32" i="172"/>
  <c r="W31" i="172"/>
  <c r="L31" i="172"/>
  <c r="W30" i="172"/>
  <c r="L30" i="172"/>
  <c r="W29" i="172"/>
  <c r="W28" i="172"/>
  <c r="W27" i="172"/>
  <c r="W26" i="172"/>
  <c r="W25" i="172"/>
  <c r="W24" i="172"/>
  <c r="W23" i="172"/>
  <c r="W22" i="172"/>
  <c r="W21" i="172"/>
  <c r="W20" i="172"/>
  <c r="W19" i="172"/>
  <c r="W18" i="172"/>
  <c r="W17" i="172"/>
  <c r="K17" i="172"/>
  <c r="W16" i="172"/>
  <c r="W15" i="172"/>
  <c r="K15" i="172"/>
  <c r="W14" i="172"/>
  <c r="W13" i="172"/>
  <c r="L13" i="172"/>
  <c r="W12" i="172"/>
  <c r="L12" i="172"/>
  <c r="W11" i="172"/>
  <c r="L11" i="172"/>
  <c r="W10" i="172"/>
  <c r="L10" i="172"/>
  <c r="W9" i="172"/>
  <c r="L9" i="172"/>
  <c r="W8" i="172"/>
  <c r="L8" i="172"/>
  <c r="W7" i="172"/>
  <c r="L7" i="172"/>
  <c r="K7" i="172"/>
  <c r="W6" i="172"/>
  <c r="L6" i="172"/>
  <c r="W5" i="172"/>
  <c r="L5" i="172"/>
  <c r="W4" i="172"/>
  <c r="L4" i="172"/>
  <c r="U1" i="172"/>
  <c r="A85" i="34" s="1"/>
  <c r="T1" i="172"/>
  <c r="W1" i="172" s="1"/>
  <c r="R24" i="171"/>
  <c r="Q24" i="171"/>
  <c r="P24" i="171"/>
  <c r="O24" i="171"/>
  <c r="N24" i="171"/>
  <c r="R19" i="171"/>
  <c r="Q19" i="171"/>
  <c r="P19" i="171"/>
  <c r="O19" i="171"/>
  <c r="N19" i="171"/>
  <c r="R18" i="171"/>
  <c r="Q18" i="171"/>
  <c r="P18" i="171"/>
  <c r="O18" i="171"/>
  <c r="N18" i="171"/>
  <c r="R17" i="171"/>
  <c r="Q17" i="171"/>
  <c r="P17" i="171"/>
  <c r="O17" i="171"/>
  <c r="N17" i="171"/>
  <c r="R16" i="171"/>
  <c r="Q16" i="171"/>
  <c r="P16" i="171"/>
  <c r="O16" i="171"/>
  <c r="N16" i="171"/>
  <c r="H72" i="171"/>
  <c r="G72" i="171"/>
  <c r="F72" i="171"/>
  <c r="H71" i="171"/>
  <c r="G71" i="171"/>
  <c r="F71" i="171"/>
  <c r="E71" i="171"/>
  <c r="D71" i="171"/>
  <c r="H70" i="171"/>
  <c r="G70" i="171"/>
  <c r="F70" i="171"/>
  <c r="E70" i="171"/>
  <c r="D70" i="171"/>
  <c r="H69" i="171"/>
  <c r="G69" i="171"/>
  <c r="F69" i="171"/>
  <c r="E69" i="171"/>
  <c r="D69" i="171"/>
  <c r="H68" i="171"/>
  <c r="G68" i="171"/>
  <c r="F68" i="171"/>
  <c r="E68" i="171"/>
  <c r="D68" i="171"/>
  <c r="H58" i="171"/>
  <c r="G58" i="171"/>
  <c r="F58" i="171"/>
  <c r="E58" i="171"/>
  <c r="D58" i="171"/>
  <c r="H57" i="171"/>
  <c r="G57" i="171"/>
  <c r="F57" i="171"/>
  <c r="E57" i="171"/>
  <c r="D57" i="171"/>
  <c r="H56" i="171"/>
  <c r="G56" i="171"/>
  <c r="F56" i="171"/>
  <c r="E56" i="171"/>
  <c r="D56" i="171"/>
  <c r="H50" i="171"/>
  <c r="G50" i="171"/>
  <c r="F50" i="171"/>
  <c r="E50" i="171"/>
  <c r="D50" i="171"/>
  <c r="H49" i="171"/>
  <c r="G49" i="171"/>
  <c r="F49" i="171"/>
  <c r="E49" i="171"/>
  <c r="D49" i="171"/>
  <c r="H48" i="171"/>
  <c r="G48" i="171"/>
  <c r="F48" i="171"/>
  <c r="E48" i="171"/>
  <c r="D48" i="171"/>
  <c r="H47" i="171"/>
  <c r="G47" i="171"/>
  <c r="F47" i="171"/>
  <c r="E47" i="171"/>
  <c r="D47" i="171"/>
  <c r="H46" i="171"/>
  <c r="G46" i="171"/>
  <c r="F46" i="171"/>
  <c r="E46" i="171"/>
  <c r="D46" i="171"/>
  <c r="H45" i="171"/>
  <c r="G45" i="171"/>
  <c r="F45" i="171"/>
  <c r="E45" i="171"/>
  <c r="D45" i="171"/>
  <c r="H44" i="171"/>
  <c r="G44" i="171"/>
  <c r="F44" i="171"/>
  <c r="E44" i="171"/>
  <c r="D44" i="171"/>
  <c r="H43" i="171"/>
  <c r="G43" i="171"/>
  <c r="F43" i="171"/>
  <c r="E43" i="171"/>
  <c r="D43" i="171"/>
  <c r="H42" i="171"/>
  <c r="G42" i="171"/>
  <c r="F42" i="171"/>
  <c r="E42" i="171"/>
  <c r="D42" i="171"/>
  <c r="H39" i="171"/>
  <c r="G39" i="171"/>
  <c r="F39" i="171"/>
  <c r="E39" i="171"/>
  <c r="D39" i="171"/>
  <c r="H38" i="171"/>
  <c r="G38" i="171"/>
  <c r="F38" i="171"/>
  <c r="E38" i="171"/>
  <c r="D38" i="171"/>
  <c r="H37" i="171"/>
  <c r="G37" i="171"/>
  <c r="F37" i="171"/>
  <c r="E37" i="171"/>
  <c r="D37" i="171"/>
  <c r="H36" i="171"/>
  <c r="G36" i="171"/>
  <c r="F36" i="171"/>
  <c r="E36" i="171"/>
  <c r="D36" i="171"/>
  <c r="H33" i="171"/>
  <c r="G33" i="171"/>
  <c r="F33" i="171"/>
  <c r="E33" i="171"/>
  <c r="D33" i="171"/>
  <c r="H32" i="171"/>
  <c r="G32" i="171"/>
  <c r="F32" i="171"/>
  <c r="E32" i="171"/>
  <c r="D32" i="171"/>
  <c r="H31" i="171"/>
  <c r="G31" i="171"/>
  <c r="F31" i="171"/>
  <c r="E31" i="171"/>
  <c r="D31" i="171"/>
  <c r="H30" i="171"/>
  <c r="G30" i="171"/>
  <c r="F30" i="171"/>
  <c r="E30" i="171"/>
  <c r="D30" i="171"/>
  <c r="H29" i="171"/>
  <c r="G29" i="171"/>
  <c r="F29" i="171"/>
  <c r="E29" i="171"/>
  <c r="D29" i="171"/>
  <c r="H28" i="171"/>
  <c r="G28" i="171"/>
  <c r="F28" i="171"/>
  <c r="E28" i="171"/>
  <c r="D28" i="171"/>
  <c r="H27" i="171"/>
  <c r="G27" i="171"/>
  <c r="F27" i="171"/>
  <c r="E27" i="171"/>
  <c r="D27" i="171"/>
  <c r="H26" i="171"/>
  <c r="G26" i="171"/>
  <c r="F26" i="171"/>
  <c r="E26" i="171"/>
  <c r="D26" i="171"/>
  <c r="H25" i="171"/>
  <c r="G25" i="171"/>
  <c r="F25" i="171"/>
  <c r="E25" i="171"/>
  <c r="D25" i="171"/>
  <c r="H24" i="171"/>
  <c r="G24" i="171"/>
  <c r="F24" i="171"/>
  <c r="E24" i="171"/>
  <c r="D24" i="171"/>
  <c r="H23" i="171"/>
  <c r="G23" i="171"/>
  <c r="F23" i="171"/>
  <c r="E23" i="171"/>
  <c r="D23" i="171"/>
  <c r="H22" i="171"/>
  <c r="G22" i="171"/>
  <c r="F22" i="171"/>
  <c r="E22" i="171"/>
  <c r="D22" i="171"/>
  <c r="H21" i="171"/>
  <c r="G21" i="171"/>
  <c r="F21" i="171"/>
  <c r="E21" i="171"/>
  <c r="D21" i="171"/>
  <c r="H20" i="171"/>
  <c r="G20" i="171"/>
  <c r="F20" i="171"/>
  <c r="E20" i="171"/>
  <c r="D20" i="171"/>
  <c r="H19" i="171"/>
  <c r="G19" i="171"/>
  <c r="F19" i="171"/>
  <c r="E19" i="171"/>
  <c r="D19" i="171"/>
  <c r="H18" i="171"/>
  <c r="G18" i="171"/>
  <c r="F18" i="171"/>
  <c r="E18" i="171"/>
  <c r="D18" i="171"/>
  <c r="H17" i="171"/>
  <c r="G17" i="171"/>
  <c r="F17" i="171"/>
  <c r="E17" i="171"/>
  <c r="D17" i="171"/>
  <c r="H16" i="171"/>
  <c r="G16" i="171"/>
  <c r="F16" i="171"/>
  <c r="E16" i="171"/>
  <c r="D16" i="171"/>
  <c r="H15" i="171"/>
  <c r="G15" i="171"/>
  <c r="F15" i="171"/>
  <c r="E15" i="171"/>
  <c r="D15" i="171"/>
  <c r="H14" i="171"/>
  <c r="G14" i="171"/>
  <c r="F14" i="171"/>
  <c r="E14" i="171"/>
  <c r="D14" i="171"/>
  <c r="H13" i="171"/>
  <c r="G13" i="171"/>
  <c r="F13" i="171"/>
  <c r="E13" i="171"/>
  <c r="D13" i="171"/>
  <c r="H12" i="171"/>
  <c r="G12" i="171"/>
  <c r="F12" i="171"/>
  <c r="E12" i="171"/>
  <c r="D12" i="171"/>
  <c r="H11" i="171"/>
  <c r="G11" i="171"/>
  <c r="F11" i="171"/>
  <c r="E11" i="171"/>
  <c r="D11" i="171"/>
  <c r="H10" i="171"/>
  <c r="G10" i="171"/>
  <c r="F10" i="171"/>
  <c r="E10" i="171"/>
  <c r="D10" i="171"/>
  <c r="H9" i="171"/>
  <c r="G9" i="171"/>
  <c r="F9" i="171"/>
  <c r="E9" i="171"/>
  <c r="D9" i="171"/>
  <c r="H8" i="171"/>
  <c r="G8" i="171"/>
  <c r="F8" i="171"/>
  <c r="E8" i="171"/>
  <c r="D8" i="171"/>
  <c r="H7" i="171"/>
  <c r="G7" i="171"/>
  <c r="F7" i="171"/>
  <c r="E7" i="171"/>
  <c r="D7" i="171"/>
  <c r="H6" i="171"/>
  <c r="G6" i="171"/>
  <c r="F6" i="171"/>
  <c r="E6" i="171"/>
  <c r="D6" i="171"/>
  <c r="H5" i="171"/>
  <c r="G5" i="171"/>
  <c r="F5" i="171"/>
  <c r="E5" i="171"/>
  <c r="D5" i="171"/>
  <c r="H4" i="171"/>
  <c r="G4" i="171"/>
  <c r="F4" i="171"/>
  <c r="E4" i="171"/>
  <c r="D4" i="171"/>
  <c r="Y53" i="171"/>
  <c r="Y52" i="171"/>
  <c r="Y51" i="171"/>
  <c r="Y50" i="171"/>
  <c r="Y49" i="171"/>
  <c r="Y48" i="171"/>
  <c r="Y47" i="171"/>
  <c r="Y46" i="171"/>
  <c r="Y45" i="171"/>
  <c r="Y44" i="171"/>
  <c r="Y43" i="171"/>
  <c r="Y42" i="171"/>
  <c r="Y41" i="171"/>
  <c r="Y40" i="171"/>
  <c r="Y39" i="171"/>
  <c r="Y38" i="171"/>
  <c r="Y37" i="171"/>
  <c r="Y36" i="171"/>
  <c r="Y35" i="171"/>
  <c r="Y34" i="171"/>
  <c r="Y33" i="171"/>
  <c r="Y32" i="171"/>
  <c r="Y31" i="171"/>
  <c r="Y30" i="171"/>
  <c r="Y29" i="171"/>
  <c r="Y28" i="171"/>
  <c r="Y27" i="171"/>
  <c r="Y26" i="171"/>
  <c r="Y25" i="171"/>
  <c r="Y24" i="171"/>
  <c r="Y23" i="171"/>
  <c r="Y22" i="171"/>
  <c r="Y21" i="171"/>
  <c r="Y20" i="171"/>
  <c r="Y19" i="171"/>
  <c r="Y18" i="171"/>
  <c r="Y17" i="171"/>
  <c r="Y16" i="171"/>
  <c r="Y15" i="171"/>
  <c r="Y14" i="171"/>
  <c r="Y13" i="171"/>
  <c r="Y12" i="171"/>
  <c r="Y11" i="171"/>
  <c r="Y10" i="171"/>
  <c r="Y9" i="171"/>
  <c r="Y8" i="171"/>
  <c r="Y7" i="171"/>
  <c r="Y6" i="171"/>
  <c r="Y5" i="171"/>
  <c r="Y4" i="171"/>
  <c r="T40" i="171"/>
  <c r="T39" i="171"/>
  <c r="T38" i="171"/>
  <c r="T37" i="171"/>
  <c r="T36" i="171"/>
  <c r="T35" i="171"/>
  <c r="T34" i="171"/>
  <c r="T33" i="171"/>
  <c r="T32" i="171"/>
  <c r="T31" i="171"/>
  <c r="T30" i="171"/>
  <c r="T27" i="171"/>
  <c r="T26" i="171"/>
  <c r="T25" i="171"/>
  <c r="T24" i="171"/>
  <c r="T23" i="171"/>
  <c r="T22" i="171"/>
  <c r="T21" i="171"/>
  <c r="T20" i="171"/>
  <c r="T19" i="171"/>
  <c r="T18" i="171"/>
  <c r="T17" i="171"/>
  <c r="T16" i="171"/>
  <c r="T13" i="171"/>
  <c r="T12" i="171"/>
  <c r="T11" i="171"/>
  <c r="T10" i="171"/>
  <c r="T9" i="171"/>
  <c r="T8" i="171"/>
  <c r="T7" i="171"/>
  <c r="T6" i="171"/>
  <c r="T5" i="171"/>
  <c r="T4" i="171"/>
  <c r="J72" i="171"/>
  <c r="J71" i="171"/>
  <c r="J70" i="171"/>
  <c r="J69" i="171"/>
  <c r="J68" i="171"/>
  <c r="J65" i="171"/>
  <c r="J64" i="171"/>
  <c r="J63" i="171"/>
  <c r="J62" i="171"/>
  <c r="J61" i="171"/>
  <c r="J60" i="171"/>
  <c r="J59" i="171"/>
  <c r="J58" i="171"/>
  <c r="J57" i="171"/>
  <c r="J56" i="171"/>
  <c r="J55" i="171"/>
  <c r="J54" i="171"/>
  <c r="J53" i="171"/>
  <c r="J50" i="171"/>
  <c r="J49" i="171"/>
  <c r="J48" i="171"/>
  <c r="J47" i="171"/>
  <c r="J46" i="171"/>
  <c r="J45" i="171"/>
  <c r="J44" i="171"/>
  <c r="J43" i="171"/>
  <c r="J42" i="171"/>
  <c r="J39" i="171"/>
  <c r="J38" i="171"/>
  <c r="J37" i="171"/>
  <c r="J36" i="171"/>
  <c r="J33" i="171"/>
  <c r="J32" i="171"/>
  <c r="J31" i="171"/>
  <c r="J30" i="171"/>
  <c r="J29" i="171"/>
  <c r="J28" i="171"/>
  <c r="J27" i="171"/>
  <c r="J26" i="171"/>
  <c r="J25" i="171"/>
  <c r="J24" i="171"/>
  <c r="J23" i="171"/>
  <c r="J22" i="171"/>
  <c r="J21" i="171"/>
  <c r="J20" i="171"/>
  <c r="J19" i="171"/>
  <c r="J18" i="171"/>
  <c r="J17" i="171"/>
  <c r="J16" i="171"/>
  <c r="J15" i="171"/>
  <c r="J14" i="171"/>
  <c r="J13" i="171"/>
  <c r="J12" i="171"/>
  <c r="J11" i="171"/>
  <c r="J10" i="171"/>
  <c r="J9" i="171"/>
  <c r="J8" i="171"/>
  <c r="J7" i="171"/>
  <c r="J6" i="171"/>
  <c r="J5" i="171"/>
  <c r="J4" i="171"/>
  <c r="X53" i="171"/>
  <c r="X52" i="171"/>
  <c r="X51" i="171"/>
  <c r="X50" i="171"/>
  <c r="X49" i="171"/>
  <c r="X48" i="171"/>
  <c r="X47" i="171"/>
  <c r="X46" i="171"/>
  <c r="X45" i="171"/>
  <c r="X44" i="171"/>
  <c r="X43" i="171"/>
  <c r="X42" i="171"/>
  <c r="X41" i="171"/>
  <c r="X40" i="171"/>
  <c r="X39" i="171"/>
  <c r="X38" i="171"/>
  <c r="X37" i="171"/>
  <c r="X36" i="171"/>
  <c r="X35" i="171"/>
  <c r="X34" i="171"/>
  <c r="X33" i="171"/>
  <c r="X32" i="171"/>
  <c r="X31" i="171"/>
  <c r="X30" i="171"/>
  <c r="X29" i="171"/>
  <c r="X28" i="171"/>
  <c r="X27" i="171"/>
  <c r="X26" i="171"/>
  <c r="X25" i="171"/>
  <c r="X24" i="171"/>
  <c r="X23" i="171"/>
  <c r="X22" i="171"/>
  <c r="X21" i="171"/>
  <c r="X20" i="171"/>
  <c r="X19" i="171"/>
  <c r="X18" i="171"/>
  <c r="X17" i="171"/>
  <c r="X16" i="171"/>
  <c r="X15" i="171"/>
  <c r="X14" i="171"/>
  <c r="X13" i="171"/>
  <c r="X12" i="171"/>
  <c r="X11" i="171"/>
  <c r="X10" i="171"/>
  <c r="X9" i="171"/>
  <c r="X8" i="171"/>
  <c r="X7" i="171"/>
  <c r="X6" i="171"/>
  <c r="X5" i="171"/>
  <c r="X4" i="171"/>
  <c r="S40" i="171"/>
  <c r="S39" i="171"/>
  <c r="S38" i="171"/>
  <c r="S37" i="171"/>
  <c r="S36" i="171"/>
  <c r="S35" i="171"/>
  <c r="S34" i="171"/>
  <c r="S33" i="171"/>
  <c r="S32" i="171"/>
  <c r="S31" i="171"/>
  <c r="S30" i="171"/>
  <c r="S27" i="171"/>
  <c r="S26" i="171"/>
  <c r="S24" i="171"/>
  <c r="S23" i="171"/>
  <c r="S22" i="171"/>
  <c r="S21" i="171"/>
  <c r="S20" i="171"/>
  <c r="S19" i="171"/>
  <c r="S18" i="171"/>
  <c r="S17" i="171"/>
  <c r="S16" i="171"/>
  <c r="S13" i="171"/>
  <c r="S12" i="171"/>
  <c r="S11" i="171"/>
  <c r="S10" i="171"/>
  <c r="S9" i="171"/>
  <c r="S8" i="171"/>
  <c r="S7" i="171"/>
  <c r="S6" i="171"/>
  <c r="S5" i="171"/>
  <c r="S4" i="171"/>
  <c r="I72" i="171"/>
  <c r="I71" i="171"/>
  <c r="I70" i="171"/>
  <c r="I69" i="171"/>
  <c r="I68" i="171"/>
  <c r="I65" i="171"/>
  <c r="I64" i="171"/>
  <c r="I63" i="171"/>
  <c r="I62" i="171"/>
  <c r="I61" i="171"/>
  <c r="K61" i="171" s="1"/>
  <c r="I60" i="171"/>
  <c r="I59" i="171"/>
  <c r="I58" i="171"/>
  <c r="I57" i="171"/>
  <c r="I56" i="171"/>
  <c r="I55" i="171"/>
  <c r="K55" i="171" s="1"/>
  <c r="I54" i="171"/>
  <c r="I53" i="171"/>
  <c r="I50" i="171"/>
  <c r="I49" i="171"/>
  <c r="I48" i="171"/>
  <c r="I47" i="171"/>
  <c r="I46" i="171"/>
  <c r="I45" i="171"/>
  <c r="I44" i="171"/>
  <c r="I43" i="171"/>
  <c r="I42" i="171"/>
  <c r="I39" i="171"/>
  <c r="I38" i="171"/>
  <c r="I37" i="171"/>
  <c r="I36" i="171"/>
  <c r="I33" i="171"/>
  <c r="I32" i="171"/>
  <c r="I31" i="171"/>
  <c r="I30" i="171"/>
  <c r="I29" i="171"/>
  <c r="I28" i="171"/>
  <c r="I27" i="171"/>
  <c r="I26" i="171"/>
  <c r="I25" i="171"/>
  <c r="I24" i="171"/>
  <c r="I23" i="171"/>
  <c r="I22" i="171"/>
  <c r="I21" i="171"/>
  <c r="I20" i="171"/>
  <c r="I19" i="171"/>
  <c r="I18" i="171"/>
  <c r="I17" i="171"/>
  <c r="I16" i="171"/>
  <c r="I15" i="171"/>
  <c r="I14" i="171"/>
  <c r="I13" i="171"/>
  <c r="I12" i="171"/>
  <c r="I11" i="171"/>
  <c r="I10" i="171"/>
  <c r="I9" i="171"/>
  <c r="I8" i="171"/>
  <c r="I7" i="171"/>
  <c r="I6" i="171"/>
  <c r="I5" i="171"/>
  <c r="I4" i="171"/>
  <c r="K65" i="171"/>
  <c r="K63" i="171"/>
  <c r="K8" i="171"/>
  <c r="K59" i="171"/>
  <c r="K5" i="171"/>
  <c r="W53" i="171"/>
  <c r="K53" i="171"/>
  <c r="W52" i="171"/>
  <c r="W51" i="171"/>
  <c r="W50" i="171"/>
  <c r="W49" i="171"/>
  <c r="W48" i="171"/>
  <c r="W47" i="171"/>
  <c r="W46" i="171"/>
  <c r="W45" i="171"/>
  <c r="W44" i="171"/>
  <c r="W43" i="171"/>
  <c r="W42" i="171"/>
  <c r="W41" i="171"/>
  <c r="W40" i="171"/>
  <c r="L40" i="171"/>
  <c r="W39" i="171"/>
  <c r="L39" i="171"/>
  <c r="W38" i="171"/>
  <c r="L38" i="171"/>
  <c r="W37" i="171"/>
  <c r="L37" i="171"/>
  <c r="W36" i="171"/>
  <c r="L36" i="171"/>
  <c r="W35" i="171"/>
  <c r="L35" i="171"/>
  <c r="W34" i="171"/>
  <c r="L34" i="171"/>
  <c r="W33" i="171"/>
  <c r="L33" i="171"/>
  <c r="W32" i="171"/>
  <c r="L32" i="171"/>
  <c r="W31" i="171"/>
  <c r="L31" i="171"/>
  <c r="W30" i="171"/>
  <c r="L30" i="171"/>
  <c r="W29" i="171"/>
  <c r="W28" i="171"/>
  <c r="W27" i="171"/>
  <c r="W26" i="171"/>
  <c r="W25" i="171"/>
  <c r="W24" i="171"/>
  <c r="W23" i="171"/>
  <c r="W22" i="171"/>
  <c r="W21" i="171"/>
  <c r="W20" i="171"/>
  <c r="W19" i="171"/>
  <c r="W18" i="171"/>
  <c r="W17" i="171"/>
  <c r="K17" i="171"/>
  <c r="W16" i="171"/>
  <c r="W15" i="171"/>
  <c r="K15" i="171"/>
  <c r="W14" i="171"/>
  <c r="W13" i="171"/>
  <c r="L13" i="171"/>
  <c r="W12" i="171"/>
  <c r="L12" i="171"/>
  <c r="W11" i="171"/>
  <c r="L11" i="171"/>
  <c r="W10" i="171"/>
  <c r="L10" i="171"/>
  <c r="W9" i="171"/>
  <c r="L9" i="171"/>
  <c r="W8" i="171"/>
  <c r="L8" i="171"/>
  <c r="W7" i="171"/>
  <c r="L7" i="171"/>
  <c r="W6" i="171"/>
  <c r="L6" i="171"/>
  <c r="W5" i="171"/>
  <c r="L5" i="171"/>
  <c r="W4" i="171"/>
  <c r="L4" i="171"/>
  <c r="U1" i="171"/>
  <c r="A73" i="34" s="1"/>
  <c r="T1" i="171"/>
  <c r="W1" i="171" s="1"/>
  <c r="R24" i="170"/>
  <c r="Q24" i="170"/>
  <c r="P24" i="170"/>
  <c r="O24" i="170"/>
  <c r="N24" i="170"/>
  <c r="R19" i="170"/>
  <c r="Q19" i="170"/>
  <c r="P19" i="170"/>
  <c r="O19" i="170"/>
  <c r="N19" i="170"/>
  <c r="R18" i="170"/>
  <c r="Q18" i="170"/>
  <c r="P18" i="170"/>
  <c r="O18" i="170"/>
  <c r="N18" i="170"/>
  <c r="R17" i="170"/>
  <c r="Q17" i="170"/>
  <c r="P17" i="170"/>
  <c r="O17" i="170"/>
  <c r="N17" i="170"/>
  <c r="R16" i="170"/>
  <c r="Q16" i="170"/>
  <c r="P16" i="170"/>
  <c r="O16" i="170"/>
  <c r="N16" i="170"/>
  <c r="H72" i="170"/>
  <c r="G72" i="170"/>
  <c r="F72" i="170"/>
  <c r="H71" i="170"/>
  <c r="G71" i="170"/>
  <c r="F71" i="170"/>
  <c r="E71" i="170"/>
  <c r="D71" i="170"/>
  <c r="H70" i="170"/>
  <c r="G70" i="170"/>
  <c r="F70" i="170"/>
  <c r="E70" i="170"/>
  <c r="D70" i="170"/>
  <c r="H69" i="170"/>
  <c r="G69" i="170"/>
  <c r="F69" i="170"/>
  <c r="E69" i="170"/>
  <c r="D69" i="170"/>
  <c r="H68" i="170"/>
  <c r="G68" i="170"/>
  <c r="F68" i="170"/>
  <c r="E68" i="170"/>
  <c r="D68" i="170"/>
  <c r="H58" i="170"/>
  <c r="G58" i="170"/>
  <c r="F58" i="170"/>
  <c r="E58" i="170"/>
  <c r="D58" i="170"/>
  <c r="H57" i="170"/>
  <c r="G57" i="170"/>
  <c r="F57" i="170"/>
  <c r="E57" i="170"/>
  <c r="D57" i="170"/>
  <c r="H56" i="170"/>
  <c r="G56" i="170"/>
  <c r="F56" i="170"/>
  <c r="E56" i="170"/>
  <c r="D56" i="170"/>
  <c r="H50" i="170"/>
  <c r="G50" i="170"/>
  <c r="F50" i="170"/>
  <c r="E50" i="170"/>
  <c r="D50" i="170"/>
  <c r="H49" i="170"/>
  <c r="G49" i="170"/>
  <c r="F49" i="170"/>
  <c r="E49" i="170"/>
  <c r="D49" i="170"/>
  <c r="H48" i="170"/>
  <c r="G48" i="170"/>
  <c r="F48" i="170"/>
  <c r="E48" i="170"/>
  <c r="D48" i="170"/>
  <c r="H47" i="170"/>
  <c r="G47" i="170"/>
  <c r="F47" i="170"/>
  <c r="E47" i="170"/>
  <c r="D47" i="170"/>
  <c r="H46" i="170"/>
  <c r="G46" i="170"/>
  <c r="F46" i="170"/>
  <c r="E46" i="170"/>
  <c r="D46" i="170"/>
  <c r="H45" i="170"/>
  <c r="G45" i="170"/>
  <c r="F45" i="170"/>
  <c r="E45" i="170"/>
  <c r="D45" i="170"/>
  <c r="H44" i="170"/>
  <c r="G44" i="170"/>
  <c r="F44" i="170"/>
  <c r="E44" i="170"/>
  <c r="D44" i="170"/>
  <c r="H43" i="170"/>
  <c r="G43" i="170"/>
  <c r="F43" i="170"/>
  <c r="E43" i="170"/>
  <c r="D43" i="170"/>
  <c r="H42" i="170"/>
  <c r="G42" i="170"/>
  <c r="F42" i="170"/>
  <c r="E42" i="170"/>
  <c r="D42" i="170"/>
  <c r="H39" i="170"/>
  <c r="G39" i="170"/>
  <c r="F39" i="170"/>
  <c r="E39" i="170"/>
  <c r="D39" i="170"/>
  <c r="H38" i="170"/>
  <c r="G38" i="170"/>
  <c r="F38" i="170"/>
  <c r="E38" i="170"/>
  <c r="D38" i="170"/>
  <c r="H37" i="170"/>
  <c r="G37" i="170"/>
  <c r="F37" i="170"/>
  <c r="E37" i="170"/>
  <c r="D37" i="170"/>
  <c r="H36" i="170"/>
  <c r="G36" i="170"/>
  <c r="F36" i="170"/>
  <c r="E36" i="170"/>
  <c r="D36" i="170"/>
  <c r="H33" i="170"/>
  <c r="G33" i="170"/>
  <c r="F33" i="170"/>
  <c r="E33" i="170"/>
  <c r="D33" i="170"/>
  <c r="H32" i="170"/>
  <c r="G32" i="170"/>
  <c r="F32" i="170"/>
  <c r="E32" i="170"/>
  <c r="D32" i="170"/>
  <c r="H31" i="170"/>
  <c r="G31" i="170"/>
  <c r="F31" i="170"/>
  <c r="E31" i="170"/>
  <c r="D31" i="170"/>
  <c r="H30" i="170"/>
  <c r="G30" i="170"/>
  <c r="F30" i="170"/>
  <c r="E30" i="170"/>
  <c r="D30" i="170"/>
  <c r="H29" i="170"/>
  <c r="G29" i="170"/>
  <c r="F29" i="170"/>
  <c r="E29" i="170"/>
  <c r="D29" i="170"/>
  <c r="H28" i="170"/>
  <c r="G28" i="170"/>
  <c r="F28" i="170"/>
  <c r="E28" i="170"/>
  <c r="D28" i="170"/>
  <c r="H27" i="170"/>
  <c r="G27" i="170"/>
  <c r="F27" i="170"/>
  <c r="E27" i="170"/>
  <c r="D27" i="170"/>
  <c r="H26" i="170"/>
  <c r="G26" i="170"/>
  <c r="F26" i="170"/>
  <c r="E26" i="170"/>
  <c r="D26" i="170"/>
  <c r="H25" i="170"/>
  <c r="G25" i="170"/>
  <c r="F25" i="170"/>
  <c r="E25" i="170"/>
  <c r="D25" i="170"/>
  <c r="H24" i="170"/>
  <c r="G24" i="170"/>
  <c r="F24" i="170"/>
  <c r="E24" i="170"/>
  <c r="D24" i="170"/>
  <c r="H23" i="170"/>
  <c r="G23" i="170"/>
  <c r="F23" i="170"/>
  <c r="E23" i="170"/>
  <c r="D23" i="170"/>
  <c r="H22" i="170"/>
  <c r="G22" i="170"/>
  <c r="F22" i="170"/>
  <c r="E22" i="170"/>
  <c r="D22" i="170"/>
  <c r="H21" i="170"/>
  <c r="G21" i="170"/>
  <c r="F21" i="170"/>
  <c r="E21" i="170"/>
  <c r="D21" i="170"/>
  <c r="H20" i="170"/>
  <c r="G20" i="170"/>
  <c r="F20" i="170"/>
  <c r="E20" i="170"/>
  <c r="D20" i="170"/>
  <c r="H19" i="170"/>
  <c r="G19" i="170"/>
  <c r="F19" i="170"/>
  <c r="E19" i="170"/>
  <c r="D19" i="170"/>
  <c r="H18" i="170"/>
  <c r="G18" i="170"/>
  <c r="F18" i="170"/>
  <c r="E18" i="170"/>
  <c r="D18" i="170"/>
  <c r="H17" i="170"/>
  <c r="G17" i="170"/>
  <c r="F17" i="170"/>
  <c r="E17" i="170"/>
  <c r="D17" i="170"/>
  <c r="H16" i="170"/>
  <c r="G16" i="170"/>
  <c r="F16" i="170"/>
  <c r="E16" i="170"/>
  <c r="D16" i="170"/>
  <c r="H15" i="170"/>
  <c r="G15" i="170"/>
  <c r="F15" i="170"/>
  <c r="E15" i="170"/>
  <c r="D15" i="170"/>
  <c r="H14" i="170"/>
  <c r="G14" i="170"/>
  <c r="F14" i="170"/>
  <c r="E14" i="170"/>
  <c r="D14" i="170"/>
  <c r="H13" i="170"/>
  <c r="G13" i="170"/>
  <c r="F13" i="170"/>
  <c r="E13" i="170"/>
  <c r="D13" i="170"/>
  <c r="H12" i="170"/>
  <c r="G12" i="170"/>
  <c r="F12" i="170"/>
  <c r="E12" i="170"/>
  <c r="D12" i="170"/>
  <c r="H11" i="170"/>
  <c r="G11" i="170"/>
  <c r="F11" i="170"/>
  <c r="E11" i="170"/>
  <c r="D11" i="170"/>
  <c r="H10" i="170"/>
  <c r="G10" i="170"/>
  <c r="F10" i="170"/>
  <c r="E10" i="170"/>
  <c r="D10" i="170"/>
  <c r="H9" i="170"/>
  <c r="G9" i="170"/>
  <c r="F9" i="170"/>
  <c r="E9" i="170"/>
  <c r="D9" i="170"/>
  <c r="H8" i="170"/>
  <c r="G8" i="170"/>
  <c r="F8" i="170"/>
  <c r="E8" i="170"/>
  <c r="D8" i="170"/>
  <c r="H7" i="170"/>
  <c r="G7" i="170"/>
  <c r="F7" i="170"/>
  <c r="E7" i="170"/>
  <c r="D7" i="170"/>
  <c r="H6" i="170"/>
  <c r="G6" i="170"/>
  <c r="F6" i="170"/>
  <c r="E6" i="170"/>
  <c r="D6" i="170"/>
  <c r="H5" i="170"/>
  <c r="G5" i="170"/>
  <c r="F5" i="170"/>
  <c r="E5" i="170"/>
  <c r="D5" i="170"/>
  <c r="H4" i="170"/>
  <c r="G4" i="170"/>
  <c r="F4" i="170"/>
  <c r="E4" i="170"/>
  <c r="D4" i="170"/>
  <c r="Y53" i="170"/>
  <c r="Y52" i="170"/>
  <c r="Y51" i="170"/>
  <c r="Y50" i="170"/>
  <c r="Y49" i="170"/>
  <c r="Y48" i="170"/>
  <c r="Y47" i="170"/>
  <c r="Y46" i="170"/>
  <c r="Y45" i="170"/>
  <c r="Y44" i="170"/>
  <c r="Y43" i="170"/>
  <c r="Y42" i="170"/>
  <c r="Y41" i="170"/>
  <c r="Y40" i="170"/>
  <c r="Y39" i="170"/>
  <c r="Y38" i="170"/>
  <c r="Y37" i="170"/>
  <c r="Y36" i="170"/>
  <c r="Y35" i="170"/>
  <c r="Y34" i="170"/>
  <c r="Y33" i="170"/>
  <c r="Y32" i="170"/>
  <c r="Y31" i="170"/>
  <c r="Y30" i="170"/>
  <c r="Y29" i="170"/>
  <c r="Y28" i="170"/>
  <c r="Y27" i="170"/>
  <c r="Y26" i="170"/>
  <c r="Y25" i="170"/>
  <c r="Y24" i="170"/>
  <c r="Y23" i="170"/>
  <c r="Y22" i="170"/>
  <c r="Y21" i="170"/>
  <c r="Y20" i="170"/>
  <c r="Y19" i="170"/>
  <c r="Y18" i="170"/>
  <c r="Y17" i="170"/>
  <c r="Y16" i="170"/>
  <c r="Y15" i="170"/>
  <c r="Y14" i="170"/>
  <c r="Y13" i="170"/>
  <c r="Y12" i="170"/>
  <c r="Y11" i="170"/>
  <c r="Y10" i="170"/>
  <c r="Y9" i="170"/>
  <c r="Y8" i="170"/>
  <c r="Y7" i="170"/>
  <c r="Y6" i="170"/>
  <c r="Y5" i="170"/>
  <c r="Y4" i="170"/>
  <c r="T40" i="170"/>
  <c r="T39" i="170"/>
  <c r="T38" i="170"/>
  <c r="T37" i="170"/>
  <c r="T36" i="170"/>
  <c r="T35" i="170"/>
  <c r="T34" i="170"/>
  <c r="T33" i="170"/>
  <c r="T32" i="170"/>
  <c r="T31" i="170"/>
  <c r="T30" i="170"/>
  <c r="T27" i="170"/>
  <c r="T26" i="170"/>
  <c r="T25" i="170"/>
  <c r="T24" i="170"/>
  <c r="T23" i="170"/>
  <c r="T22" i="170"/>
  <c r="T21" i="170"/>
  <c r="T20" i="170"/>
  <c r="T19" i="170"/>
  <c r="T18" i="170"/>
  <c r="T17" i="170"/>
  <c r="T16" i="170"/>
  <c r="T13" i="170"/>
  <c r="T12" i="170"/>
  <c r="T11" i="170"/>
  <c r="T10" i="170"/>
  <c r="T9" i="170"/>
  <c r="T8" i="170"/>
  <c r="T7" i="170"/>
  <c r="T6" i="170"/>
  <c r="T5" i="170"/>
  <c r="T4" i="170"/>
  <c r="J72" i="170"/>
  <c r="J71" i="170"/>
  <c r="J70" i="170"/>
  <c r="J69" i="170"/>
  <c r="J68" i="170"/>
  <c r="J65" i="170"/>
  <c r="J64" i="170"/>
  <c r="J63" i="170"/>
  <c r="J62" i="170"/>
  <c r="J61" i="170"/>
  <c r="J60" i="170"/>
  <c r="J59" i="170"/>
  <c r="J58" i="170"/>
  <c r="J57" i="170"/>
  <c r="J56" i="170"/>
  <c r="J55" i="170"/>
  <c r="J54" i="170"/>
  <c r="J53" i="170"/>
  <c r="J50" i="170"/>
  <c r="J49" i="170"/>
  <c r="J48" i="170"/>
  <c r="J47" i="170"/>
  <c r="J46" i="170"/>
  <c r="J45" i="170"/>
  <c r="J44" i="170"/>
  <c r="J43" i="170"/>
  <c r="J42" i="170"/>
  <c r="J39" i="170"/>
  <c r="J38" i="170"/>
  <c r="J37" i="170"/>
  <c r="J36" i="170"/>
  <c r="J33" i="170"/>
  <c r="J32" i="170"/>
  <c r="J31" i="170"/>
  <c r="J30" i="170"/>
  <c r="J29" i="170"/>
  <c r="J28" i="170"/>
  <c r="J27" i="170"/>
  <c r="J26" i="170"/>
  <c r="J25" i="170"/>
  <c r="J24" i="170"/>
  <c r="J23" i="170"/>
  <c r="J22" i="170"/>
  <c r="J21" i="170"/>
  <c r="J20" i="170"/>
  <c r="J19" i="170"/>
  <c r="J18" i="170"/>
  <c r="J17" i="170"/>
  <c r="J16" i="170"/>
  <c r="J15" i="170"/>
  <c r="J14" i="170"/>
  <c r="J13" i="170"/>
  <c r="J12" i="170"/>
  <c r="J11" i="170"/>
  <c r="J10" i="170"/>
  <c r="J9" i="170"/>
  <c r="J8" i="170"/>
  <c r="J7" i="170"/>
  <c r="J6" i="170"/>
  <c r="J5" i="170"/>
  <c r="J4" i="170"/>
  <c r="X53" i="170"/>
  <c r="X52" i="170"/>
  <c r="X51" i="170"/>
  <c r="X50" i="170"/>
  <c r="X49" i="170"/>
  <c r="X48" i="170"/>
  <c r="X47" i="170"/>
  <c r="X46" i="170"/>
  <c r="X45" i="170"/>
  <c r="X44" i="170"/>
  <c r="X43" i="170"/>
  <c r="X42" i="170"/>
  <c r="X41" i="170"/>
  <c r="X40" i="170"/>
  <c r="X39" i="170"/>
  <c r="X38" i="170"/>
  <c r="X37" i="170"/>
  <c r="X36" i="170"/>
  <c r="X35" i="170"/>
  <c r="X34" i="170"/>
  <c r="X33" i="170"/>
  <c r="X32" i="170"/>
  <c r="X31" i="170"/>
  <c r="X30" i="170"/>
  <c r="X29" i="170"/>
  <c r="X28" i="170"/>
  <c r="X27" i="170"/>
  <c r="X26" i="170"/>
  <c r="X25" i="170"/>
  <c r="X24" i="170"/>
  <c r="X23" i="170"/>
  <c r="X22" i="170"/>
  <c r="X21" i="170"/>
  <c r="X20" i="170"/>
  <c r="X19" i="170"/>
  <c r="X18" i="170"/>
  <c r="X17" i="170"/>
  <c r="X16" i="170"/>
  <c r="X15" i="170"/>
  <c r="X14" i="170"/>
  <c r="X13" i="170"/>
  <c r="X12" i="170"/>
  <c r="X11" i="170"/>
  <c r="X10" i="170"/>
  <c r="X9" i="170"/>
  <c r="X8" i="170"/>
  <c r="X7" i="170"/>
  <c r="X6" i="170"/>
  <c r="X5" i="170"/>
  <c r="X4" i="170"/>
  <c r="S40" i="170"/>
  <c r="S39" i="170"/>
  <c r="S38" i="170"/>
  <c r="S37" i="170"/>
  <c r="S36" i="170"/>
  <c r="S35" i="170"/>
  <c r="S34" i="170"/>
  <c r="S33" i="170"/>
  <c r="S32" i="170"/>
  <c r="S31" i="170"/>
  <c r="S30" i="170"/>
  <c r="S27" i="170"/>
  <c r="S26" i="170"/>
  <c r="S24" i="170"/>
  <c r="S23" i="170"/>
  <c r="S22" i="170"/>
  <c r="S21" i="170"/>
  <c r="S20" i="170"/>
  <c r="S19" i="170"/>
  <c r="S18" i="170"/>
  <c r="S17" i="170"/>
  <c r="S16" i="170"/>
  <c r="S13" i="170"/>
  <c r="S12" i="170"/>
  <c r="S11" i="170"/>
  <c r="S10" i="170"/>
  <c r="S9" i="170"/>
  <c r="S8" i="170"/>
  <c r="S7" i="170"/>
  <c r="S6" i="170"/>
  <c r="S5" i="170"/>
  <c r="S4" i="170"/>
  <c r="I72" i="170"/>
  <c r="I71" i="170"/>
  <c r="I70" i="170"/>
  <c r="I69" i="170"/>
  <c r="I68" i="170"/>
  <c r="I65" i="170"/>
  <c r="I64" i="170"/>
  <c r="I63" i="170"/>
  <c r="I62" i="170"/>
  <c r="I61" i="170"/>
  <c r="K61" i="170" s="1"/>
  <c r="I60" i="170"/>
  <c r="I59" i="170"/>
  <c r="I58" i="170"/>
  <c r="I57" i="170"/>
  <c r="I56" i="170"/>
  <c r="I55" i="170"/>
  <c r="K55" i="170" s="1"/>
  <c r="I54" i="170"/>
  <c r="I53" i="170"/>
  <c r="I50" i="170"/>
  <c r="I49" i="170"/>
  <c r="I48" i="170"/>
  <c r="I47" i="170"/>
  <c r="I46" i="170"/>
  <c r="I45" i="170"/>
  <c r="I44" i="170"/>
  <c r="I43" i="170"/>
  <c r="I42" i="170"/>
  <c r="I39" i="170"/>
  <c r="I38" i="170"/>
  <c r="I37" i="170"/>
  <c r="I36" i="170"/>
  <c r="I33" i="170"/>
  <c r="I32" i="170"/>
  <c r="I31" i="170"/>
  <c r="I30" i="170"/>
  <c r="I29" i="170"/>
  <c r="I28" i="170"/>
  <c r="I27" i="170"/>
  <c r="I26" i="170"/>
  <c r="I25" i="170"/>
  <c r="I24" i="170"/>
  <c r="I23" i="170"/>
  <c r="I22" i="170"/>
  <c r="I21" i="170"/>
  <c r="I20" i="170"/>
  <c r="I19" i="170"/>
  <c r="I18" i="170"/>
  <c r="I17" i="170"/>
  <c r="I16" i="170"/>
  <c r="I15" i="170"/>
  <c r="I14" i="170"/>
  <c r="I13" i="170"/>
  <c r="I12" i="170"/>
  <c r="I11" i="170"/>
  <c r="I10" i="170"/>
  <c r="I9" i="170"/>
  <c r="I8" i="170"/>
  <c r="I7" i="170"/>
  <c r="I6" i="170"/>
  <c r="I5" i="170"/>
  <c r="I4" i="170"/>
  <c r="K65" i="170"/>
  <c r="K63" i="170"/>
  <c r="K8" i="170"/>
  <c r="K59" i="170"/>
  <c r="K5" i="170"/>
  <c r="W53" i="170"/>
  <c r="K53" i="170"/>
  <c r="W52" i="170"/>
  <c r="W51" i="170"/>
  <c r="W50" i="170"/>
  <c r="W49" i="170"/>
  <c r="W48" i="170"/>
  <c r="W47" i="170"/>
  <c r="W46" i="170"/>
  <c r="W45" i="170"/>
  <c r="W44" i="170"/>
  <c r="W43" i="170"/>
  <c r="W42" i="170"/>
  <c r="W41" i="170"/>
  <c r="W40" i="170"/>
  <c r="L40" i="170"/>
  <c r="W39" i="170"/>
  <c r="L39" i="170"/>
  <c r="W38" i="170"/>
  <c r="L38" i="170"/>
  <c r="W37" i="170"/>
  <c r="L37" i="170"/>
  <c r="W36" i="170"/>
  <c r="L36" i="170"/>
  <c r="W35" i="170"/>
  <c r="L35" i="170"/>
  <c r="W34" i="170"/>
  <c r="L34" i="170"/>
  <c r="W33" i="170"/>
  <c r="L33" i="170"/>
  <c r="W32" i="170"/>
  <c r="L32" i="170"/>
  <c r="W31" i="170"/>
  <c r="L31" i="170"/>
  <c r="W30" i="170"/>
  <c r="L30" i="170"/>
  <c r="W29" i="170"/>
  <c r="W28" i="170"/>
  <c r="W27" i="170"/>
  <c r="W26" i="170"/>
  <c r="W25" i="170"/>
  <c r="W24" i="170"/>
  <c r="W23" i="170"/>
  <c r="W22" i="170"/>
  <c r="W21" i="170"/>
  <c r="W20" i="170"/>
  <c r="W19" i="170"/>
  <c r="W18" i="170"/>
  <c r="W17" i="170"/>
  <c r="K17" i="170"/>
  <c r="W16" i="170"/>
  <c r="W15" i="170"/>
  <c r="K15" i="170"/>
  <c r="W14" i="170"/>
  <c r="W13" i="170"/>
  <c r="L13" i="170"/>
  <c r="W12" i="170"/>
  <c r="L12" i="170"/>
  <c r="W11" i="170"/>
  <c r="L11" i="170"/>
  <c r="W10" i="170"/>
  <c r="L10" i="170"/>
  <c r="W9" i="170"/>
  <c r="L9" i="170"/>
  <c r="W8" i="170"/>
  <c r="L8" i="170"/>
  <c r="W7" i="170"/>
  <c r="L7" i="170"/>
  <c r="W6" i="170"/>
  <c r="L6" i="170"/>
  <c r="W5" i="170"/>
  <c r="L5" i="170"/>
  <c r="W4" i="170"/>
  <c r="L4" i="170"/>
  <c r="U1" i="170"/>
  <c r="A61" i="34" s="1"/>
  <c r="T1" i="170"/>
  <c r="W1" i="170" s="1"/>
  <c r="R24" i="169"/>
  <c r="Q24" i="169"/>
  <c r="P24" i="169"/>
  <c r="O24" i="169"/>
  <c r="N24" i="169"/>
  <c r="R19" i="169"/>
  <c r="Q19" i="169"/>
  <c r="P19" i="169"/>
  <c r="O19" i="169"/>
  <c r="N19" i="169"/>
  <c r="R18" i="169"/>
  <c r="Q18" i="169"/>
  <c r="P18" i="169"/>
  <c r="O18" i="169"/>
  <c r="N18" i="169"/>
  <c r="R17" i="169"/>
  <c r="Q17" i="169"/>
  <c r="P17" i="169"/>
  <c r="O17" i="169"/>
  <c r="N17" i="169"/>
  <c r="R16" i="169"/>
  <c r="Q16" i="169"/>
  <c r="P16" i="169"/>
  <c r="O16" i="169"/>
  <c r="N16" i="169"/>
  <c r="H72" i="169"/>
  <c r="G72" i="169"/>
  <c r="F72" i="169"/>
  <c r="H71" i="169"/>
  <c r="G71" i="169"/>
  <c r="F71" i="169"/>
  <c r="E71" i="169"/>
  <c r="D71" i="169"/>
  <c r="H70" i="169"/>
  <c r="G70" i="169"/>
  <c r="F70" i="169"/>
  <c r="E70" i="169"/>
  <c r="D70" i="169"/>
  <c r="H69" i="169"/>
  <c r="G69" i="169"/>
  <c r="F69" i="169"/>
  <c r="E69" i="169"/>
  <c r="D69" i="169"/>
  <c r="H68" i="169"/>
  <c r="G68" i="169"/>
  <c r="F68" i="169"/>
  <c r="E68" i="169"/>
  <c r="D68" i="169"/>
  <c r="H58" i="169"/>
  <c r="G58" i="169"/>
  <c r="F58" i="169"/>
  <c r="E58" i="169"/>
  <c r="D58" i="169"/>
  <c r="H57" i="169"/>
  <c r="G57" i="169"/>
  <c r="F57" i="169"/>
  <c r="E57" i="169"/>
  <c r="D57" i="169"/>
  <c r="H56" i="169"/>
  <c r="G56" i="169"/>
  <c r="F56" i="169"/>
  <c r="E56" i="169"/>
  <c r="D56" i="169"/>
  <c r="H50" i="169"/>
  <c r="G50" i="169"/>
  <c r="F50" i="169"/>
  <c r="E50" i="169"/>
  <c r="D50" i="169"/>
  <c r="H49" i="169"/>
  <c r="G49" i="169"/>
  <c r="F49" i="169"/>
  <c r="E49" i="169"/>
  <c r="D49" i="169"/>
  <c r="H48" i="169"/>
  <c r="G48" i="169"/>
  <c r="F48" i="169"/>
  <c r="E48" i="169"/>
  <c r="D48" i="169"/>
  <c r="H47" i="169"/>
  <c r="G47" i="169"/>
  <c r="F47" i="169"/>
  <c r="E47" i="169"/>
  <c r="D47" i="169"/>
  <c r="H46" i="169"/>
  <c r="G46" i="169"/>
  <c r="F46" i="169"/>
  <c r="E46" i="169"/>
  <c r="D46" i="169"/>
  <c r="H45" i="169"/>
  <c r="G45" i="169"/>
  <c r="F45" i="169"/>
  <c r="E45" i="169"/>
  <c r="D45" i="169"/>
  <c r="H44" i="169"/>
  <c r="G44" i="169"/>
  <c r="F44" i="169"/>
  <c r="E44" i="169"/>
  <c r="D44" i="169"/>
  <c r="H43" i="169"/>
  <c r="G43" i="169"/>
  <c r="F43" i="169"/>
  <c r="E43" i="169"/>
  <c r="D43" i="169"/>
  <c r="H42" i="169"/>
  <c r="G42" i="169"/>
  <c r="F42" i="169"/>
  <c r="E42" i="169"/>
  <c r="D42" i="169"/>
  <c r="H39" i="169"/>
  <c r="G39" i="169"/>
  <c r="F39" i="169"/>
  <c r="E39" i="169"/>
  <c r="D39" i="169"/>
  <c r="H38" i="169"/>
  <c r="G38" i="169"/>
  <c r="F38" i="169"/>
  <c r="E38" i="169"/>
  <c r="D38" i="169"/>
  <c r="H37" i="169"/>
  <c r="G37" i="169"/>
  <c r="F37" i="169"/>
  <c r="E37" i="169"/>
  <c r="D37" i="169"/>
  <c r="H36" i="169"/>
  <c r="G36" i="169"/>
  <c r="F36" i="169"/>
  <c r="E36" i="169"/>
  <c r="D36" i="169"/>
  <c r="H33" i="169"/>
  <c r="G33" i="169"/>
  <c r="F33" i="169"/>
  <c r="E33" i="169"/>
  <c r="D33" i="169"/>
  <c r="H32" i="169"/>
  <c r="G32" i="169"/>
  <c r="F32" i="169"/>
  <c r="E32" i="169"/>
  <c r="D32" i="169"/>
  <c r="H31" i="169"/>
  <c r="G31" i="169"/>
  <c r="F31" i="169"/>
  <c r="E31" i="169"/>
  <c r="D31" i="169"/>
  <c r="H30" i="169"/>
  <c r="G30" i="169"/>
  <c r="F30" i="169"/>
  <c r="E30" i="169"/>
  <c r="D30" i="169"/>
  <c r="H29" i="169"/>
  <c r="G29" i="169"/>
  <c r="F29" i="169"/>
  <c r="E29" i="169"/>
  <c r="D29" i="169"/>
  <c r="H28" i="169"/>
  <c r="G28" i="169"/>
  <c r="F28" i="169"/>
  <c r="E28" i="169"/>
  <c r="D28" i="169"/>
  <c r="H27" i="169"/>
  <c r="G27" i="169"/>
  <c r="F27" i="169"/>
  <c r="E27" i="169"/>
  <c r="D27" i="169"/>
  <c r="H26" i="169"/>
  <c r="G26" i="169"/>
  <c r="F26" i="169"/>
  <c r="E26" i="169"/>
  <c r="D26" i="169"/>
  <c r="H25" i="169"/>
  <c r="G25" i="169"/>
  <c r="F25" i="169"/>
  <c r="E25" i="169"/>
  <c r="D25" i="169"/>
  <c r="H24" i="169"/>
  <c r="G24" i="169"/>
  <c r="F24" i="169"/>
  <c r="E24" i="169"/>
  <c r="D24" i="169"/>
  <c r="H23" i="169"/>
  <c r="G23" i="169"/>
  <c r="F23" i="169"/>
  <c r="E23" i="169"/>
  <c r="D23" i="169"/>
  <c r="H22" i="169"/>
  <c r="G22" i="169"/>
  <c r="F22" i="169"/>
  <c r="E22" i="169"/>
  <c r="D22" i="169"/>
  <c r="H21" i="169"/>
  <c r="G21" i="169"/>
  <c r="F21" i="169"/>
  <c r="E21" i="169"/>
  <c r="D21" i="169"/>
  <c r="H20" i="169"/>
  <c r="G20" i="169"/>
  <c r="F20" i="169"/>
  <c r="E20" i="169"/>
  <c r="D20" i="169"/>
  <c r="H19" i="169"/>
  <c r="G19" i="169"/>
  <c r="F19" i="169"/>
  <c r="E19" i="169"/>
  <c r="D19" i="169"/>
  <c r="H18" i="169"/>
  <c r="G18" i="169"/>
  <c r="F18" i="169"/>
  <c r="E18" i="169"/>
  <c r="D18" i="169"/>
  <c r="H17" i="169"/>
  <c r="G17" i="169"/>
  <c r="F17" i="169"/>
  <c r="E17" i="169"/>
  <c r="D17" i="169"/>
  <c r="H16" i="169"/>
  <c r="G16" i="169"/>
  <c r="F16" i="169"/>
  <c r="E16" i="169"/>
  <c r="D16" i="169"/>
  <c r="H15" i="169"/>
  <c r="G15" i="169"/>
  <c r="F15" i="169"/>
  <c r="E15" i="169"/>
  <c r="D15" i="169"/>
  <c r="H14" i="169"/>
  <c r="G14" i="169"/>
  <c r="F14" i="169"/>
  <c r="E14" i="169"/>
  <c r="D14" i="169"/>
  <c r="H13" i="169"/>
  <c r="G13" i="169"/>
  <c r="F13" i="169"/>
  <c r="E13" i="169"/>
  <c r="D13" i="169"/>
  <c r="H12" i="169"/>
  <c r="G12" i="169"/>
  <c r="F12" i="169"/>
  <c r="E12" i="169"/>
  <c r="D12" i="169"/>
  <c r="H11" i="169"/>
  <c r="G11" i="169"/>
  <c r="F11" i="169"/>
  <c r="E11" i="169"/>
  <c r="D11" i="169"/>
  <c r="H10" i="169"/>
  <c r="G10" i="169"/>
  <c r="F10" i="169"/>
  <c r="E10" i="169"/>
  <c r="D10" i="169"/>
  <c r="H9" i="169"/>
  <c r="G9" i="169"/>
  <c r="F9" i="169"/>
  <c r="E9" i="169"/>
  <c r="D9" i="169"/>
  <c r="H8" i="169"/>
  <c r="G8" i="169"/>
  <c r="F8" i="169"/>
  <c r="E8" i="169"/>
  <c r="D8" i="169"/>
  <c r="H7" i="169"/>
  <c r="G7" i="169"/>
  <c r="F7" i="169"/>
  <c r="E7" i="169"/>
  <c r="D7" i="169"/>
  <c r="H6" i="169"/>
  <c r="G6" i="169"/>
  <c r="F6" i="169"/>
  <c r="E6" i="169"/>
  <c r="D6" i="169"/>
  <c r="H5" i="169"/>
  <c r="G5" i="169"/>
  <c r="F5" i="169"/>
  <c r="E5" i="169"/>
  <c r="D5" i="169"/>
  <c r="H4" i="169"/>
  <c r="G4" i="169"/>
  <c r="F4" i="169"/>
  <c r="E4" i="169"/>
  <c r="D4" i="169"/>
  <c r="Y53" i="169"/>
  <c r="Y52" i="169"/>
  <c r="Y51" i="169"/>
  <c r="Y50" i="169"/>
  <c r="Y49" i="169"/>
  <c r="Y48" i="169"/>
  <c r="Y47" i="169"/>
  <c r="Y46" i="169"/>
  <c r="Y45" i="169"/>
  <c r="Y44" i="169"/>
  <c r="Y43" i="169"/>
  <c r="Y42" i="169"/>
  <c r="Y41" i="169"/>
  <c r="Y40" i="169"/>
  <c r="Y39" i="169"/>
  <c r="Y38" i="169"/>
  <c r="Y37" i="169"/>
  <c r="Y36" i="169"/>
  <c r="Y35" i="169"/>
  <c r="Y34" i="169"/>
  <c r="Y33" i="169"/>
  <c r="Y32" i="169"/>
  <c r="Y31" i="169"/>
  <c r="Y30" i="169"/>
  <c r="Y29" i="169"/>
  <c r="Y28" i="169"/>
  <c r="Y27" i="169"/>
  <c r="Y26" i="169"/>
  <c r="Y25" i="169"/>
  <c r="Y24" i="169"/>
  <c r="Y23" i="169"/>
  <c r="Y22" i="169"/>
  <c r="Y21" i="169"/>
  <c r="Y20" i="169"/>
  <c r="Y19" i="169"/>
  <c r="Y18" i="169"/>
  <c r="Y17" i="169"/>
  <c r="Y16" i="169"/>
  <c r="Y15" i="169"/>
  <c r="Y14" i="169"/>
  <c r="Y13" i="169"/>
  <c r="Y12" i="169"/>
  <c r="Y11" i="169"/>
  <c r="Y10" i="169"/>
  <c r="Y9" i="169"/>
  <c r="Y8" i="169"/>
  <c r="Y7" i="169"/>
  <c r="Y6" i="169"/>
  <c r="Y5" i="169"/>
  <c r="Y4" i="169"/>
  <c r="T40" i="169"/>
  <c r="T39" i="169"/>
  <c r="T38" i="169"/>
  <c r="T37" i="169"/>
  <c r="T36" i="169"/>
  <c r="T35" i="169"/>
  <c r="T34" i="169"/>
  <c r="T33" i="169"/>
  <c r="T32" i="169"/>
  <c r="T31" i="169"/>
  <c r="T30" i="169"/>
  <c r="T27" i="169"/>
  <c r="T26" i="169"/>
  <c r="T25" i="169"/>
  <c r="T24" i="169"/>
  <c r="T23" i="169"/>
  <c r="T22" i="169"/>
  <c r="T21" i="169"/>
  <c r="T20" i="169"/>
  <c r="T19" i="169"/>
  <c r="T18" i="169"/>
  <c r="T17" i="169"/>
  <c r="T16" i="169"/>
  <c r="T13" i="169"/>
  <c r="T12" i="169"/>
  <c r="T11" i="169"/>
  <c r="T10" i="169"/>
  <c r="T9" i="169"/>
  <c r="T8" i="169"/>
  <c r="T7" i="169"/>
  <c r="T6" i="169"/>
  <c r="T5" i="169"/>
  <c r="T4" i="169"/>
  <c r="J72" i="169"/>
  <c r="J71" i="169"/>
  <c r="J70" i="169"/>
  <c r="J69" i="169"/>
  <c r="J68" i="169"/>
  <c r="J65" i="169"/>
  <c r="J64" i="169"/>
  <c r="J63" i="169"/>
  <c r="J62" i="169"/>
  <c r="J61" i="169"/>
  <c r="J60" i="169"/>
  <c r="J59" i="169"/>
  <c r="J58" i="169"/>
  <c r="J57" i="169"/>
  <c r="J56" i="169"/>
  <c r="J55" i="169"/>
  <c r="J54" i="169"/>
  <c r="J53" i="169"/>
  <c r="J50" i="169"/>
  <c r="J49" i="169"/>
  <c r="J48" i="169"/>
  <c r="J47" i="169"/>
  <c r="J46" i="169"/>
  <c r="J45" i="169"/>
  <c r="J44" i="169"/>
  <c r="J43" i="169"/>
  <c r="J42" i="169"/>
  <c r="J39" i="169"/>
  <c r="J38" i="169"/>
  <c r="J37" i="169"/>
  <c r="J36" i="169"/>
  <c r="J33" i="169"/>
  <c r="J32" i="169"/>
  <c r="J31" i="169"/>
  <c r="J30" i="169"/>
  <c r="J29" i="169"/>
  <c r="J28" i="169"/>
  <c r="J27" i="169"/>
  <c r="J26" i="169"/>
  <c r="J25" i="169"/>
  <c r="J24" i="169"/>
  <c r="J23" i="169"/>
  <c r="J22" i="169"/>
  <c r="J21" i="169"/>
  <c r="J20" i="169"/>
  <c r="J19" i="169"/>
  <c r="J18" i="169"/>
  <c r="J17" i="169"/>
  <c r="J16" i="169"/>
  <c r="J15" i="169"/>
  <c r="J14" i="169"/>
  <c r="J13" i="169"/>
  <c r="J12" i="169"/>
  <c r="J11" i="169"/>
  <c r="J10" i="169"/>
  <c r="J9" i="169"/>
  <c r="J8" i="169"/>
  <c r="J7" i="169"/>
  <c r="J6" i="169"/>
  <c r="J5" i="169"/>
  <c r="J4" i="169"/>
  <c r="X53" i="169"/>
  <c r="X52" i="169"/>
  <c r="X51" i="169"/>
  <c r="X50" i="169"/>
  <c r="X49" i="169"/>
  <c r="X48" i="169"/>
  <c r="X47" i="169"/>
  <c r="X46" i="169"/>
  <c r="X45" i="169"/>
  <c r="X44" i="169"/>
  <c r="X43" i="169"/>
  <c r="X42" i="169"/>
  <c r="X41" i="169"/>
  <c r="X40" i="169"/>
  <c r="X39" i="169"/>
  <c r="X38" i="169"/>
  <c r="X37" i="169"/>
  <c r="X36" i="169"/>
  <c r="X35" i="169"/>
  <c r="X34" i="169"/>
  <c r="X33" i="169"/>
  <c r="X32" i="169"/>
  <c r="X31" i="169"/>
  <c r="X30" i="169"/>
  <c r="X29" i="169"/>
  <c r="X28" i="169"/>
  <c r="X27" i="169"/>
  <c r="X26" i="169"/>
  <c r="X25" i="169"/>
  <c r="X24" i="169"/>
  <c r="X23" i="169"/>
  <c r="X22" i="169"/>
  <c r="X21" i="169"/>
  <c r="X20" i="169"/>
  <c r="X19" i="169"/>
  <c r="X18" i="169"/>
  <c r="X17" i="169"/>
  <c r="X16" i="169"/>
  <c r="X15" i="169"/>
  <c r="X14" i="169"/>
  <c r="X13" i="169"/>
  <c r="X12" i="169"/>
  <c r="X11" i="169"/>
  <c r="X10" i="169"/>
  <c r="X9" i="169"/>
  <c r="X8" i="169"/>
  <c r="X7" i="169"/>
  <c r="X6" i="169"/>
  <c r="X5" i="169"/>
  <c r="X4" i="169"/>
  <c r="S40" i="169"/>
  <c r="S39" i="169"/>
  <c r="S38" i="169"/>
  <c r="S37" i="169"/>
  <c r="S36" i="169"/>
  <c r="S35" i="169"/>
  <c r="S34" i="169"/>
  <c r="S33" i="169"/>
  <c r="S32" i="169"/>
  <c r="S31" i="169"/>
  <c r="S30" i="169"/>
  <c r="S27" i="169"/>
  <c r="S26" i="169"/>
  <c r="S24" i="169"/>
  <c r="S23" i="169"/>
  <c r="S22" i="169"/>
  <c r="S21" i="169"/>
  <c r="S20" i="169"/>
  <c r="S19" i="169"/>
  <c r="S18" i="169"/>
  <c r="S17" i="169"/>
  <c r="S16" i="169"/>
  <c r="S13" i="169"/>
  <c r="S12" i="169"/>
  <c r="S11" i="169"/>
  <c r="S10" i="169"/>
  <c r="S9" i="169"/>
  <c r="S8" i="169"/>
  <c r="S7" i="169"/>
  <c r="S6" i="169"/>
  <c r="S5" i="169"/>
  <c r="S4" i="169"/>
  <c r="I72" i="169"/>
  <c r="I71" i="169"/>
  <c r="I70" i="169"/>
  <c r="I69" i="169"/>
  <c r="I68" i="169"/>
  <c r="I65" i="169"/>
  <c r="I64" i="169"/>
  <c r="I63" i="169"/>
  <c r="I62" i="169"/>
  <c r="K15" i="169" s="1"/>
  <c r="I61" i="169"/>
  <c r="K61" i="169" s="1"/>
  <c r="I60" i="169"/>
  <c r="I59" i="169"/>
  <c r="I58" i="169"/>
  <c r="I57" i="169"/>
  <c r="I56" i="169"/>
  <c r="K8" i="169" s="1"/>
  <c r="I55" i="169"/>
  <c r="K55" i="169" s="1"/>
  <c r="I54" i="169"/>
  <c r="I53" i="169"/>
  <c r="I50" i="169"/>
  <c r="I49" i="169"/>
  <c r="I48" i="169"/>
  <c r="I47" i="169"/>
  <c r="I46" i="169"/>
  <c r="I45" i="169"/>
  <c r="I44" i="169"/>
  <c r="I43" i="169"/>
  <c r="I42" i="169"/>
  <c r="I39" i="169"/>
  <c r="I38" i="169"/>
  <c r="I37" i="169"/>
  <c r="I36" i="169"/>
  <c r="I33" i="169"/>
  <c r="I32" i="169"/>
  <c r="I31" i="169"/>
  <c r="I30" i="169"/>
  <c r="I29" i="169"/>
  <c r="I28" i="169"/>
  <c r="I27" i="169"/>
  <c r="I26" i="169"/>
  <c r="I25" i="169"/>
  <c r="I24" i="169"/>
  <c r="I23" i="169"/>
  <c r="I22" i="169"/>
  <c r="I21" i="169"/>
  <c r="I20" i="169"/>
  <c r="I19" i="169"/>
  <c r="I18" i="169"/>
  <c r="I17" i="169"/>
  <c r="I16" i="169"/>
  <c r="I15" i="169"/>
  <c r="I14" i="169"/>
  <c r="I13" i="169"/>
  <c r="I12" i="169"/>
  <c r="I11" i="169"/>
  <c r="I10" i="169"/>
  <c r="I9" i="169"/>
  <c r="I8" i="169"/>
  <c r="I7" i="169"/>
  <c r="I6" i="169"/>
  <c r="I5" i="169"/>
  <c r="I4" i="169"/>
  <c r="K65" i="169"/>
  <c r="K63" i="169"/>
  <c r="K5" i="169"/>
  <c r="W53" i="169"/>
  <c r="K53" i="169"/>
  <c r="W52" i="169"/>
  <c r="W51" i="169"/>
  <c r="W50" i="169"/>
  <c r="W49" i="169"/>
  <c r="W48" i="169"/>
  <c r="W47" i="169"/>
  <c r="W46" i="169"/>
  <c r="W45" i="169"/>
  <c r="W44" i="169"/>
  <c r="W43" i="169"/>
  <c r="W42" i="169"/>
  <c r="W41" i="169"/>
  <c r="W40" i="169"/>
  <c r="L40" i="169"/>
  <c r="W39" i="169"/>
  <c r="L39" i="169"/>
  <c r="W38" i="169"/>
  <c r="L38" i="169"/>
  <c r="W37" i="169"/>
  <c r="L37" i="169"/>
  <c r="W36" i="169"/>
  <c r="L36" i="169"/>
  <c r="W35" i="169"/>
  <c r="L35" i="169"/>
  <c r="W34" i="169"/>
  <c r="L34" i="169"/>
  <c r="W33" i="169"/>
  <c r="L33" i="169"/>
  <c r="W32" i="169"/>
  <c r="L32" i="169"/>
  <c r="W31" i="169"/>
  <c r="L31" i="169"/>
  <c r="W30" i="169"/>
  <c r="L30" i="169"/>
  <c r="W29" i="169"/>
  <c r="W28" i="169"/>
  <c r="W27" i="169"/>
  <c r="W26" i="169"/>
  <c r="W25" i="169"/>
  <c r="W24" i="169"/>
  <c r="W23" i="169"/>
  <c r="W22" i="169"/>
  <c r="W21" i="169"/>
  <c r="W20" i="169"/>
  <c r="W19" i="169"/>
  <c r="W18" i="169"/>
  <c r="W17" i="169"/>
  <c r="K17" i="169"/>
  <c r="W16" i="169"/>
  <c r="W15" i="169"/>
  <c r="W14" i="169"/>
  <c r="W13" i="169"/>
  <c r="L13" i="169"/>
  <c r="W12" i="169"/>
  <c r="L12" i="169"/>
  <c r="W11" i="169"/>
  <c r="L11" i="169"/>
  <c r="W10" i="169"/>
  <c r="L10" i="169"/>
  <c r="W9" i="169"/>
  <c r="L9" i="169"/>
  <c r="W8" i="169"/>
  <c r="L8" i="169"/>
  <c r="W7" i="169"/>
  <c r="L7" i="169"/>
  <c r="W6" i="169"/>
  <c r="L6" i="169"/>
  <c r="W5" i="169"/>
  <c r="L5" i="169"/>
  <c r="W4" i="169"/>
  <c r="L4" i="169"/>
  <c r="U1" i="169"/>
  <c r="A49" i="34" s="1"/>
  <c r="T1" i="169"/>
  <c r="W1" i="169" s="1"/>
  <c r="R24" i="168"/>
  <c r="Q24" i="168"/>
  <c r="P24" i="168"/>
  <c r="O24" i="168"/>
  <c r="N24" i="168"/>
  <c r="R19" i="168"/>
  <c r="Q19" i="168"/>
  <c r="P19" i="168"/>
  <c r="O19" i="168"/>
  <c r="N19" i="168"/>
  <c r="R18" i="168"/>
  <c r="Q18" i="168"/>
  <c r="P18" i="168"/>
  <c r="O18" i="168"/>
  <c r="N18" i="168"/>
  <c r="R17" i="168"/>
  <c r="Q17" i="168"/>
  <c r="P17" i="168"/>
  <c r="O17" i="168"/>
  <c r="N17" i="168"/>
  <c r="R16" i="168"/>
  <c r="Q16" i="168"/>
  <c r="P16" i="168"/>
  <c r="O16" i="168"/>
  <c r="N16" i="168"/>
  <c r="H72" i="168"/>
  <c r="G72" i="168"/>
  <c r="F72" i="168"/>
  <c r="H71" i="168"/>
  <c r="G71" i="168"/>
  <c r="F71" i="168"/>
  <c r="E71" i="168"/>
  <c r="D71" i="168"/>
  <c r="H70" i="168"/>
  <c r="G70" i="168"/>
  <c r="F70" i="168"/>
  <c r="E70" i="168"/>
  <c r="D70" i="168"/>
  <c r="H69" i="168"/>
  <c r="G69" i="168"/>
  <c r="F69" i="168"/>
  <c r="E69" i="168"/>
  <c r="D69" i="168"/>
  <c r="H68" i="168"/>
  <c r="G68" i="168"/>
  <c r="F68" i="168"/>
  <c r="E68" i="168"/>
  <c r="D68" i="168"/>
  <c r="H58" i="168"/>
  <c r="G58" i="168"/>
  <c r="F58" i="168"/>
  <c r="E58" i="168"/>
  <c r="D58" i="168"/>
  <c r="H57" i="168"/>
  <c r="G57" i="168"/>
  <c r="F57" i="168"/>
  <c r="E57" i="168"/>
  <c r="D57" i="168"/>
  <c r="H56" i="168"/>
  <c r="G56" i="168"/>
  <c r="F56" i="168"/>
  <c r="E56" i="168"/>
  <c r="D56" i="168"/>
  <c r="H50" i="168"/>
  <c r="G50" i="168"/>
  <c r="F50" i="168"/>
  <c r="E50" i="168"/>
  <c r="D50" i="168"/>
  <c r="H49" i="168"/>
  <c r="G49" i="168"/>
  <c r="F49" i="168"/>
  <c r="E49" i="168"/>
  <c r="D49" i="168"/>
  <c r="H48" i="168"/>
  <c r="G48" i="168"/>
  <c r="F48" i="168"/>
  <c r="E48" i="168"/>
  <c r="D48" i="168"/>
  <c r="H47" i="168"/>
  <c r="G47" i="168"/>
  <c r="F47" i="168"/>
  <c r="E47" i="168"/>
  <c r="D47" i="168"/>
  <c r="H46" i="168"/>
  <c r="G46" i="168"/>
  <c r="F46" i="168"/>
  <c r="E46" i="168"/>
  <c r="D46" i="168"/>
  <c r="H45" i="168"/>
  <c r="G45" i="168"/>
  <c r="F45" i="168"/>
  <c r="E45" i="168"/>
  <c r="D45" i="168"/>
  <c r="H44" i="168"/>
  <c r="G44" i="168"/>
  <c r="F44" i="168"/>
  <c r="E44" i="168"/>
  <c r="D44" i="168"/>
  <c r="H43" i="168"/>
  <c r="G43" i="168"/>
  <c r="F43" i="168"/>
  <c r="E43" i="168"/>
  <c r="D43" i="168"/>
  <c r="H42" i="168"/>
  <c r="G42" i="168"/>
  <c r="F42" i="168"/>
  <c r="E42" i="168"/>
  <c r="D42" i="168"/>
  <c r="H39" i="168"/>
  <c r="G39" i="168"/>
  <c r="F39" i="168"/>
  <c r="E39" i="168"/>
  <c r="D39" i="168"/>
  <c r="H38" i="168"/>
  <c r="G38" i="168"/>
  <c r="F38" i="168"/>
  <c r="E38" i="168"/>
  <c r="D38" i="168"/>
  <c r="H37" i="168"/>
  <c r="G37" i="168"/>
  <c r="F37" i="168"/>
  <c r="E37" i="168"/>
  <c r="D37" i="168"/>
  <c r="H36" i="168"/>
  <c r="G36" i="168"/>
  <c r="F36" i="168"/>
  <c r="E36" i="168"/>
  <c r="D36" i="168"/>
  <c r="H33" i="168"/>
  <c r="G33" i="168"/>
  <c r="F33" i="168"/>
  <c r="E33" i="168"/>
  <c r="D33" i="168"/>
  <c r="H32" i="168"/>
  <c r="G32" i="168"/>
  <c r="F32" i="168"/>
  <c r="E32" i="168"/>
  <c r="D32" i="168"/>
  <c r="H31" i="168"/>
  <c r="G31" i="168"/>
  <c r="F31" i="168"/>
  <c r="E31" i="168"/>
  <c r="D31" i="168"/>
  <c r="H30" i="168"/>
  <c r="G30" i="168"/>
  <c r="F30" i="168"/>
  <c r="E30" i="168"/>
  <c r="D30" i="168"/>
  <c r="H29" i="168"/>
  <c r="G29" i="168"/>
  <c r="F29" i="168"/>
  <c r="E29" i="168"/>
  <c r="D29" i="168"/>
  <c r="H28" i="168"/>
  <c r="G28" i="168"/>
  <c r="F28" i="168"/>
  <c r="E28" i="168"/>
  <c r="D28" i="168"/>
  <c r="H27" i="168"/>
  <c r="G27" i="168"/>
  <c r="F27" i="168"/>
  <c r="E27" i="168"/>
  <c r="D27" i="168"/>
  <c r="H26" i="168"/>
  <c r="G26" i="168"/>
  <c r="F26" i="168"/>
  <c r="E26" i="168"/>
  <c r="D26" i="168"/>
  <c r="H25" i="168"/>
  <c r="G25" i="168"/>
  <c r="F25" i="168"/>
  <c r="E25" i="168"/>
  <c r="D25" i="168"/>
  <c r="H24" i="168"/>
  <c r="G24" i="168"/>
  <c r="F24" i="168"/>
  <c r="E24" i="168"/>
  <c r="D24" i="168"/>
  <c r="H23" i="168"/>
  <c r="G23" i="168"/>
  <c r="F23" i="168"/>
  <c r="E23" i="168"/>
  <c r="D23" i="168"/>
  <c r="H22" i="168"/>
  <c r="G22" i="168"/>
  <c r="F22" i="168"/>
  <c r="E22" i="168"/>
  <c r="D22" i="168"/>
  <c r="H21" i="168"/>
  <c r="G21" i="168"/>
  <c r="F21" i="168"/>
  <c r="E21" i="168"/>
  <c r="D21" i="168"/>
  <c r="H20" i="168"/>
  <c r="G20" i="168"/>
  <c r="F20" i="168"/>
  <c r="E20" i="168"/>
  <c r="D20" i="168"/>
  <c r="H19" i="168"/>
  <c r="G19" i="168"/>
  <c r="F19" i="168"/>
  <c r="E19" i="168"/>
  <c r="D19" i="168"/>
  <c r="H18" i="168"/>
  <c r="G18" i="168"/>
  <c r="F18" i="168"/>
  <c r="E18" i="168"/>
  <c r="D18" i="168"/>
  <c r="H17" i="168"/>
  <c r="G17" i="168"/>
  <c r="F17" i="168"/>
  <c r="E17" i="168"/>
  <c r="D17" i="168"/>
  <c r="H16" i="168"/>
  <c r="G16" i="168"/>
  <c r="F16" i="168"/>
  <c r="E16" i="168"/>
  <c r="D16" i="168"/>
  <c r="H15" i="168"/>
  <c r="G15" i="168"/>
  <c r="F15" i="168"/>
  <c r="E15" i="168"/>
  <c r="D15" i="168"/>
  <c r="H14" i="168"/>
  <c r="G14" i="168"/>
  <c r="F14" i="168"/>
  <c r="E14" i="168"/>
  <c r="D14" i="168"/>
  <c r="H13" i="168"/>
  <c r="G13" i="168"/>
  <c r="F13" i="168"/>
  <c r="E13" i="168"/>
  <c r="D13" i="168"/>
  <c r="H12" i="168"/>
  <c r="G12" i="168"/>
  <c r="F12" i="168"/>
  <c r="E12" i="168"/>
  <c r="D12" i="168"/>
  <c r="H11" i="168"/>
  <c r="G11" i="168"/>
  <c r="F11" i="168"/>
  <c r="E11" i="168"/>
  <c r="D11" i="168"/>
  <c r="H10" i="168"/>
  <c r="G10" i="168"/>
  <c r="F10" i="168"/>
  <c r="E10" i="168"/>
  <c r="D10" i="168"/>
  <c r="H9" i="168"/>
  <c r="G9" i="168"/>
  <c r="F9" i="168"/>
  <c r="E9" i="168"/>
  <c r="D9" i="168"/>
  <c r="H8" i="168"/>
  <c r="G8" i="168"/>
  <c r="F8" i="168"/>
  <c r="E8" i="168"/>
  <c r="D8" i="168"/>
  <c r="H7" i="168"/>
  <c r="G7" i="168"/>
  <c r="F7" i="168"/>
  <c r="E7" i="168"/>
  <c r="D7" i="168"/>
  <c r="H6" i="168"/>
  <c r="G6" i="168"/>
  <c r="F6" i="168"/>
  <c r="E6" i="168"/>
  <c r="D6" i="168"/>
  <c r="H5" i="168"/>
  <c r="G5" i="168"/>
  <c r="F5" i="168"/>
  <c r="E5" i="168"/>
  <c r="D5" i="168"/>
  <c r="H4" i="168"/>
  <c r="G4" i="168"/>
  <c r="F4" i="168"/>
  <c r="E4" i="168"/>
  <c r="D4" i="168"/>
  <c r="Y53" i="168"/>
  <c r="Y52" i="168"/>
  <c r="Y51" i="168"/>
  <c r="Y50" i="168"/>
  <c r="Y49" i="168"/>
  <c r="Y48" i="168"/>
  <c r="Y47" i="168"/>
  <c r="Y46" i="168"/>
  <c r="Y45" i="168"/>
  <c r="Y44" i="168"/>
  <c r="Y43" i="168"/>
  <c r="Y42" i="168"/>
  <c r="Y41" i="168"/>
  <c r="Y40" i="168"/>
  <c r="Y39" i="168"/>
  <c r="Y38" i="168"/>
  <c r="Y37" i="168"/>
  <c r="Y36" i="168"/>
  <c r="Y35" i="168"/>
  <c r="Y34" i="168"/>
  <c r="Y33" i="168"/>
  <c r="Y32" i="168"/>
  <c r="Y31" i="168"/>
  <c r="Y30" i="168"/>
  <c r="Y29" i="168"/>
  <c r="Y28" i="168"/>
  <c r="Y27" i="168"/>
  <c r="Y26" i="168"/>
  <c r="Y25" i="168"/>
  <c r="Y24" i="168"/>
  <c r="Y23" i="168"/>
  <c r="Y22" i="168"/>
  <c r="Y21" i="168"/>
  <c r="Y20" i="168"/>
  <c r="Y19" i="168"/>
  <c r="Y18" i="168"/>
  <c r="Y17" i="168"/>
  <c r="Y16" i="168"/>
  <c r="Y15" i="168"/>
  <c r="Y14" i="168"/>
  <c r="Y13" i="168"/>
  <c r="Y12" i="168"/>
  <c r="Y11" i="168"/>
  <c r="Y10" i="168"/>
  <c r="Y9" i="168"/>
  <c r="Y8" i="168"/>
  <c r="Y7" i="168"/>
  <c r="Y6" i="168"/>
  <c r="Y5" i="168"/>
  <c r="Y4" i="168"/>
  <c r="T40" i="168"/>
  <c r="T39" i="168"/>
  <c r="T38" i="168"/>
  <c r="T37" i="168"/>
  <c r="T36" i="168"/>
  <c r="T35" i="168"/>
  <c r="T34" i="168"/>
  <c r="T33" i="168"/>
  <c r="T32" i="168"/>
  <c r="T31" i="168"/>
  <c r="T30" i="168"/>
  <c r="T27" i="168"/>
  <c r="T26" i="168"/>
  <c r="T25" i="168"/>
  <c r="T24" i="168"/>
  <c r="T23" i="168"/>
  <c r="T22" i="168"/>
  <c r="T21" i="168"/>
  <c r="T20" i="168"/>
  <c r="T19" i="168"/>
  <c r="T18" i="168"/>
  <c r="T17" i="168"/>
  <c r="T16" i="168"/>
  <c r="T13" i="168"/>
  <c r="T12" i="168"/>
  <c r="T11" i="168"/>
  <c r="T10" i="168"/>
  <c r="T9" i="168"/>
  <c r="T8" i="168"/>
  <c r="T7" i="168"/>
  <c r="T6" i="168"/>
  <c r="T5" i="168"/>
  <c r="T4" i="168"/>
  <c r="J72" i="168"/>
  <c r="J71" i="168"/>
  <c r="J70" i="168"/>
  <c r="J69" i="168"/>
  <c r="J68" i="168"/>
  <c r="J65" i="168"/>
  <c r="J64" i="168"/>
  <c r="J63" i="168"/>
  <c r="J62" i="168"/>
  <c r="J61" i="168"/>
  <c r="J60" i="168"/>
  <c r="J59" i="168"/>
  <c r="J58" i="168"/>
  <c r="J57" i="168"/>
  <c r="J56" i="168"/>
  <c r="J55" i="168"/>
  <c r="J54" i="168"/>
  <c r="J53" i="168"/>
  <c r="J50" i="168"/>
  <c r="J49" i="168"/>
  <c r="J48" i="168"/>
  <c r="J47" i="168"/>
  <c r="J46" i="168"/>
  <c r="J45" i="168"/>
  <c r="J44" i="168"/>
  <c r="J43" i="168"/>
  <c r="J42" i="168"/>
  <c r="J39" i="168"/>
  <c r="J38" i="168"/>
  <c r="J37" i="168"/>
  <c r="J36" i="168"/>
  <c r="J33" i="168"/>
  <c r="J32" i="168"/>
  <c r="J31" i="168"/>
  <c r="J30" i="168"/>
  <c r="J29" i="168"/>
  <c r="J28" i="168"/>
  <c r="J27" i="168"/>
  <c r="J26" i="168"/>
  <c r="J25" i="168"/>
  <c r="J24" i="168"/>
  <c r="J23" i="168"/>
  <c r="J22" i="168"/>
  <c r="J21" i="168"/>
  <c r="J20" i="168"/>
  <c r="J19" i="168"/>
  <c r="J18" i="168"/>
  <c r="J17" i="168"/>
  <c r="J16" i="168"/>
  <c r="J15" i="168"/>
  <c r="J14" i="168"/>
  <c r="J13" i="168"/>
  <c r="J12" i="168"/>
  <c r="J11" i="168"/>
  <c r="J10" i="168"/>
  <c r="J9" i="168"/>
  <c r="J8" i="168"/>
  <c r="J7" i="168"/>
  <c r="J6" i="168"/>
  <c r="J5" i="168"/>
  <c r="J4" i="168"/>
  <c r="X53" i="168"/>
  <c r="X52" i="168"/>
  <c r="X51" i="168"/>
  <c r="X50" i="168"/>
  <c r="X49" i="168"/>
  <c r="X48" i="168"/>
  <c r="X47" i="168"/>
  <c r="X46" i="168"/>
  <c r="X45" i="168"/>
  <c r="X44" i="168"/>
  <c r="X43" i="168"/>
  <c r="X42" i="168"/>
  <c r="X41" i="168"/>
  <c r="X40" i="168"/>
  <c r="X39" i="168"/>
  <c r="X38" i="168"/>
  <c r="X37" i="168"/>
  <c r="X36" i="168"/>
  <c r="X35" i="168"/>
  <c r="X34" i="168"/>
  <c r="X33" i="168"/>
  <c r="X32" i="168"/>
  <c r="X31" i="168"/>
  <c r="X30" i="168"/>
  <c r="X29" i="168"/>
  <c r="X28" i="168"/>
  <c r="X27" i="168"/>
  <c r="X26" i="168"/>
  <c r="X25" i="168"/>
  <c r="X24" i="168"/>
  <c r="X23" i="168"/>
  <c r="X22" i="168"/>
  <c r="X21" i="168"/>
  <c r="X20" i="168"/>
  <c r="X19" i="168"/>
  <c r="X18" i="168"/>
  <c r="X17" i="168"/>
  <c r="X16" i="168"/>
  <c r="X15" i="168"/>
  <c r="X14" i="168"/>
  <c r="X13" i="168"/>
  <c r="X12" i="168"/>
  <c r="X11" i="168"/>
  <c r="X10" i="168"/>
  <c r="X9" i="168"/>
  <c r="X8" i="168"/>
  <c r="X7" i="168"/>
  <c r="X6" i="168"/>
  <c r="X5" i="168"/>
  <c r="X4" i="168"/>
  <c r="S40" i="168"/>
  <c r="S39" i="168"/>
  <c r="S38" i="168"/>
  <c r="S37" i="168"/>
  <c r="S36" i="168"/>
  <c r="S35" i="168"/>
  <c r="S34" i="168"/>
  <c r="S33" i="168"/>
  <c r="S32" i="168"/>
  <c r="S31" i="168"/>
  <c r="S30" i="168"/>
  <c r="S27" i="168"/>
  <c r="S26" i="168"/>
  <c r="S24" i="168"/>
  <c r="S23" i="168"/>
  <c r="S22" i="168"/>
  <c r="S21" i="168"/>
  <c r="S20" i="168"/>
  <c r="S19" i="168"/>
  <c r="S18" i="168"/>
  <c r="S17" i="168"/>
  <c r="S16" i="168"/>
  <c r="S13" i="168"/>
  <c r="S12" i="168"/>
  <c r="S11" i="168"/>
  <c r="S10" i="168"/>
  <c r="S9" i="168"/>
  <c r="S8" i="168"/>
  <c r="S7" i="168"/>
  <c r="S6" i="168"/>
  <c r="S5" i="168"/>
  <c r="S4" i="168"/>
  <c r="I72" i="168"/>
  <c r="I71" i="168"/>
  <c r="I70" i="168"/>
  <c r="I69" i="168"/>
  <c r="I68" i="168"/>
  <c r="I65" i="168"/>
  <c r="I64" i="168"/>
  <c r="I63" i="168"/>
  <c r="I62" i="168"/>
  <c r="K15" i="168" s="1"/>
  <c r="I61" i="168"/>
  <c r="I60" i="168"/>
  <c r="I59" i="168"/>
  <c r="I58" i="168"/>
  <c r="I57" i="168"/>
  <c r="I56" i="168"/>
  <c r="K8" i="168" s="1"/>
  <c r="I55" i="168"/>
  <c r="I54" i="168"/>
  <c r="I53" i="168"/>
  <c r="I50" i="168"/>
  <c r="I49" i="168"/>
  <c r="I48" i="168"/>
  <c r="I47" i="168"/>
  <c r="I46" i="168"/>
  <c r="I45" i="168"/>
  <c r="I44" i="168"/>
  <c r="I43" i="168"/>
  <c r="I42" i="168"/>
  <c r="I39" i="168"/>
  <c r="I38" i="168"/>
  <c r="I37" i="168"/>
  <c r="I36" i="168"/>
  <c r="I33" i="168"/>
  <c r="I32" i="168"/>
  <c r="I31" i="168"/>
  <c r="I30" i="168"/>
  <c r="I29" i="168"/>
  <c r="I28" i="168"/>
  <c r="I27" i="168"/>
  <c r="I26" i="168"/>
  <c r="I25" i="168"/>
  <c r="I24" i="168"/>
  <c r="I23" i="168"/>
  <c r="I22" i="168"/>
  <c r="I21" i="168"/>
  <c r="I20" i="168"/>
  <c r="I19" i="168"/>
  <c r="I18" i="168"/>
  <c r="I17" i="168"/>
  <c r="I16" i="168"/>
  <c r="I15" i="168"/>
  <c r="I14" i="168"/>
  <c r="I13" i="168"/>
  <c r="I12" i="168"/>
  <c r="I11" i="168"/>
  <c r="I10" i="168"/>
  <c r="I9" i="168"/>
  <c r="I8" i="168"/>
  <c r="I7" i="168"/>
  <c r="I6" i="168"/>
  <c r="I5" i="168"/>
  <c r="I4" i="168"/>
  <c r="K65" i="168"/>
  <c r="K63" i="168"/>
  <c r="K61" i="168"/>
  <c r="K55" i="168"/>
  <c r="K54" i="168"/>
  <c r="W53" i="168"/>
  <c r="K53" i="168"/>
  <c r="W52" i="168"/>
  <c r="W51" i="168"/>
  <c r="W50" i="168"/>
  <c r="W49" i="168"/>
  <c r="W48" i="168"/>
  <c r="W47" i="168"/>
  <c r="W46" i="168"/>
  <c r="W45" i="168"/>
  <c r="W44" i="168"/>
  <c r="W43" i="168"/>
  <c r="W42" i="168"/>
  <c r="W41" i="168"/>
  <c r="W40" i="168"/>
  <c r="L40" i="168"/>
  <c r="W39" i="168"/>
  <c r="L39" i="168"/>
  <c r="W38" i="168"/>
  <c r="L38" i="168"/>
  <c r="W37" i="168"/>
  <c r="L37" i="168"/>
  <c r="W36" i="168"/>
  <c r="L36" i="168"/>
  <c r="W35" i="168"/>
  <c r="L35" i="168"/>
  <c r="W34" i="168"/>
  <c r="L34" i="168"/>
  <c r="W33" i="168"/>
  <c r="L33" i="168"/>
  <c r="W32" i="168"/>
  <c r="L32" i="168"/>
  <c r="W31" i="168"/>
  <c r="L31" i="168"/>
  <c r="W30" i="168"/>
  <c r="L30" i="168"/>
  <c r="W29" i="168"/>
  <c r="W28" i="168"/>
  <c r="W27" i="168"/>
  <c r="W26" i="168"/>
  <c r="W25" i="168"/>
  <c r="W24" i="168"/>
  <c r="W23" i="168"/>
  <c r="W22" i="168"/>
  <c r="W21" i="168"/>
  <c r="W20" i="168"/>
  <c r="W19" i="168"/>
  <c r="W18" i="168"/>
  <c r="W17" i="168"/>
  <c r="K17" i="168"/>
  <c r="W16" i="168"/>
  <c r="W15" i="168"/>
  <c r="W14" i="168"/>
  <c r="W13" i="168"/>
  <c r="L13" i="168"/>
  <c r="W12" i="168"/>
  <c r="L12" i="168"/>
  <c r="W11" i="168"/>
  <c r="L11" i="168"/>
  <c r="W10" i="168"/>
  <c r="L10" i="168"/>
  <c r="W9" i="168"/>
  <c r="L9" i="168"/>
  <c r="W8" i="168"/>
  <c r="L8" i="168"/>
  <c r="W7" i="168"/>
  <c r="L7" i="168"/>
  <c r="K7" i="168"/>
  <c r="W6" i="168"/>
  <c r="L6" i="168"/>
  <c r="W5" i="168"/>
  <c r="L5" i="168"/>
  <c r="K5" i="168"/>
  <c r="W4" i="168"/>
  <c r="L4" i="168"/>
  <c r="U1" i="168"/>
  <c r="A37" i="34" s="1"/>
  <c r="T1" i="168"/>
  <c r="W1" i="168" s="1"/>
  <c r="R24" i="167"/>
  <c r="Q24" i="167"/>
  <c r="P24" i="167"/>
  <c r="O24" i="167"/>
  <c r="N24" i="167"/>
  <c r="R19" i="167"/>
  <c r="Q19" i="167"/>
  <c r="P19" i="167"/>
  <c r="O19" i="167"/>
  <c r="N19" i="167"/>
  <c r="R18" i="167"/>
  <c r="Q18" i="167"/>
  <c r="P18" i="167"/>
  <c r="O18" i="167"/>
  <c r="N18" i="167"/>
  <c r="R17" i="167"/>
  <c r="Q17" i="167"/>
  <c r="P17" i="167"/>
  <c r="O17" i="167"/>
  <c r="N17" i="167"/>
  <c r="R16" i="167"/>
  <c r="Q16" i="167"/>
  <c r="P16" i="167"/>
  <c r="O16" i="167"/>
  <c r="N16" i="167"/>
  <c r="H72" i="167"/>
  <c r="G72" i="167"/>
  <c r="F72" i="167"/>
  <c r="H71" i="167"/>
  <c r="G71" i="167"/>
  <c r="F71" i="167"/>
  <c r="E71" i="167"/>
  <c r="D71" i="167"/>
  <c r="H70" i="167"/>
  <c r="G70" i="167"/>
  <c r="F70" i="167"/>
  <c r="E70" i="167"/>
  <c r="D70" i="167"/>
  <c r="H69" i="167"/>
  <c r="G69" i="167"/>
  <c r="F69" i="167"/>
  <c r="E69" i="167"/>
  <c r="D69" i="167"/>
  <c r="H68" i="167"/>
  <c r="G68" i="167"/>
  <c r="F68" i="167"/>
  <c r="E68" i="167"/>
  <c r="D68" i="167"/>
  <c r="H58" i="167"/>
  <c r="G58" i="167"/>
  <c r="F58" i="167"/>
  <c r="E58" i="167"/>
  <c r="D58" i="167"/>
  <c r="H57" i="167"/>
  <c r="G57" i="167"/>
  <c r="F57" i="167"/>
  <c r="E57" i="167"/>
  <c r="D57" i="167"/>
  <c r="H56" i="167"/>
  <c r="G56" i="167"/>
  <c r="F56" i="167"/>
  <c r="E56" i="167"/>
  <c r="D56" i="167"/>
  <c r="H50" i="167"/>
  <c r="G50" i="167"/>
  <c r="F50" i="167"/>
  <c r="E50" i="167"/>
  <c r="D50" i="167"/>
  <c r="H49" i="167"/>
  <c r="G49" i="167"/>
  <c r="F49" i="167"/>
  <c r="E49" i="167"/>
  <c r="D49" i="167"/>
  <c r="H48" i="167"/>
  <c r="G48" i="167"/>
  <c r="F48" i="167"/>
  <c r="E48" i="167"/>
  <c r="D48" i="167"/>
  <c r="H47" i="167"/>
  <c r="G47" i="167"/>
  <c r="F47" i="167"/>
  <c r="E47" i="167"/>
  <c r="D47" i="167"/>
  <c r="H46" i="167"/>
  <c r="G46" i="167"/>
  <c r="F46" i="167"/>
  <c r="E46" i="167"/>
  <c r="D46" i="167"/>
  <c r="H45" i="167"/>
  <c r="G45" i="167"/>
  <c r="F45" i="167"/>
  <c r="E45" i="167"/>
  <c r="D45" i="167"/>
  <c r="H44" i="167"/>
  <c r="G44" i="167"/>
  <c r="F44" i="167"/>
  <c r="E44" i="167"/>
  <c r="D44" i="167"/>
  <c r="H43" i="167"/>
  <c r="G43" i="167"/>
  <c r="F43" i="167"/>
  <c r="E43" i="167"/>
  <c r="D43" i="167"/>
  <c r="H42" i="167"/>
  <c r="G42" i="167"/>
  <c r="F42" i="167"/>
  <c r="E42" i="167"/>
  <c r="D42" i="167"/>
  <c r="H39" i="167"/>
  <c r="G39" i="167"/>
  <c r="F39" i="167"/>
  <c r="E39" i="167"/>
  <c r="D39" i="167"/>
  <c r="H38" i="167"/>
  <c r="G38" i="167"/>
  <c r="F38" i="167"/>
  <c r="E38" i="167"/>
  <c r="D38" i="167"/>
  <c r="H37" i="167"/>
  <c r="G37" i="167"/>
  <c r="F37" i="167"/>
  <c r="E37" i="167"/>
  <c r="D37" i="167"/>
  <c r="H36" i="167"/>
  <c r="G36" i="167"/>
  <c r="F36" i="167"/>
  <c r="E36" i="167"/>
  <c r="D36" i="167"/>
  <c r="H33" i="167"/>
  <c r="G33" i="167"/>
  <c r="F33" i="167"/>
  <c r="E33" i="167"/>
  <c r="D33" i="167"/>
  <c r="H32" i="167"/>
  <c r="G32" i="167"/>
  <c r="F32" i="167"/>
  <c r="E32" i="167"/>
  <c r="D32" i="167"/>
  <c r="H31" i="167"/>
  <c r="G31" i="167"/>
  <c r="F31" i="167"/>
  <c r="E31" i="167"/>
  <c r="D31" i="167"/>
  <c r="H30" i="167"/>
  <c r="G30" i="167"/>
  <c r="F30" i="167"/>
  <c r="E30" i="167"/>
  <c r="D30" i="167"/>
  <c r="H29" i="167"/>
  <c r="G29" i="167"/>
  <c r="F29" i="167"/>
  <c r="E29" i="167"/>
  <c r="D29" i="167"/>
  <c r="H28" i="167"/>
  <c r="G28" i="167"/>
  <c r="F28" i="167"/>
  <c r="E28" i="167"/>
  <c r="D28" i="167"/>
  <c r="H27" i="167"/>
  <c r="G27" i="167"/>
  <c r="F27" i="167"/>
  <c r="E27" i="167"/>
  <c r="D27" i="167"/>
  <c r="H26" i="167"/>
  <c r="G26" i="167"/>
  <c r="F26" i="167"/>
  <c r="E26" i="167"/>
  <c r="D26" i="167"/>
  <c r="H25" i="167"/>
  <c r="G25" i="167"/>
  <c r="F25" i="167"/>
  <c r="E25" i="167"/>
  <c r="D25" i="167"/>
  <c r="H24" i="167"/>
  <c r="G24" i="167"/>
  <c r="F24" i="167"/>
  <c r="E24" i="167"/>
  <c r="D24" i="167"/>
  <c r="H23" i="167"/>
  <c r="G23" i="167"/>
  <c r="F23" i="167"/>
  <c r="E23" i="167"/>
  <c r="D23" i="167"/>
  <c r="H22" i="167"/>
  <c r="G22" i="167"/>
  <c r="F22" i="167"/>
  <c r="E22" i="167"/>
  <c r="D22" i="167"/>
  <c r="H21" i="167"/>
  <c r="G21" i="167"/>
  <c r="F21" i="167"/>
  <c r="E21" i="167"/>
  <c r="D21" i="167"/>
  <c r="H20" i="167"/>
  <c r="G20" i="167"/>
  <c r="F20" i="167"/>
  <c r="E20" i="167"/>
  <c r="D20" i="167"/>
  <c r="H19" i="167"/>
  <c r="G19" i="167"/>
  <c r="F19" i="167"/>
  <c r="E19" i="167"/>
  <c r="D19" i="167"/>
  <c r="H18" i="167"/>
  <c r="G18" i="167"/>
  <c r="F18" i="167"/>
  <c r="E18" i="167"/>
  <c r="D18" i="167"/>
  <c r="H17" i="167"/>
  <c r="G17" i="167"/>
  <c r="F17" i="167"/>
  <c r="E17" i="167"/>
  <c r="D17" i="167"/>
  <c r="H16" i="167"/>
  <c r="G16" i="167"/>
  <c r="F16" i="167"/>
  <c r="E16" i="167"/>
  <c r="D16" i="167"/>
  <c r="H15" i="167"/>
  <c r="G15" i="167"/>
  <c r="F15" i="167"/>
  <c r="E15" i="167"/>
  <c r="D15" i="167"/>
  <c r="H14" i="167"/>
  <c r="G14" i="167"/>
  <c r="F14" i="167"/>
  <c r="E14" i="167"/>
  <c r="D14" i="167"/>
  <c r="H13" i="167"/>
  <c r="G13" i="167"/>
  <c r="F13" i="167"/>
  <c r="E13" i="167"/>
  <c r="D13" i="167"/>
  <c r="H12" i="167"/>
  <c r="G12" i="167"/>
  <c r="F12" i="167"/>
  <c r="E12" i="167"/>
  <c r="D12" i="167"/>
  <c r="H11" i="167"/>
  <c r="G11" i="167"/>
  <c r="F11" i="167"/>
  <c r="E11" i="167"/>
  <c r="D11" i="167"/>
  <c r="H10" i="167"/>
  <c r="G10" i="167"/>
  <c r="F10" i="167"/>
  <c r="E10" i="167"/>
  <c r="D10" i="167"/>
  <c r="H9" i="167"/>
  <c r="G9" i="167"/>
  <c r="F9" i="167"/>
  <c r="E9" i="167"/>
  <c r="D9" i="167"/>
  <c r="H8" i="167"/>
  <c r="G8" i="167"/>
  <c r="F8" i="167"/>
  <c r="E8" i="167"/>
  <c r="D8" i="167"/>
  <c r="H7" i="167"/>
  <c r="G7" i="167"/>
  <c r="F7" i="167"/>
  <c r="E7" i="167"/>
  <c r="D7" i="167"/>
  <c r="H6" i="167"/>
  <c r="G6" i="167"/>
  <c r="F6" i="167"/>
  <c r="E6" i="167"/>
  <c r="D6" i="167"/>
  <c r="H5" i="167"/>
  <c r="G5" i="167"/>
  <c r="F5" i="167"/>
  <c r="E5" i="167"/>
  <c r="D5" i="167"/>
  <c r="H4" i="167"/>
  <c r="G4" i="167"/>
  <c r="F4" i="167"/>
  <c r="E4" i="167"/>
  <c r="D4" i="167"/>
  <c r="Y53" i="167"/>
  <c r="Y52" i="167"/>
  <c r="Y51" i="167"/>
  <c r="Y50" i="167"/>
  <c r="Y49" i="167"/>
  <c r="Y48" i="167"/>
  <c r="Y47" i="167"/>
  <c r="Y46" i="167"/>
  <c r="Y45" i="167"/>
  <c r="Y44" i="167"/>
  <c r="Y43" i="167"/>
  <c r="Y42" i="167"/>
  <c r="Y41" i="167"/>
  <c r="Y40" i="167"/>
  <c r="Y39" i="167"/>
  <c r="Y38" i="167"/>
  <c r="Y37" i="167"/>
  <c r="Y36" i="167"/>
  <c r="Y35" i="167"/>
  <c r="Y34" i="167"/>
  <c r="Y33" i="167"/>
  <c r="Y32" i="167"/>
  <c r="Y31" i="167"/>
  <c r="Y30" i="167"/>
  <c r="Y29" i="167"/>
  <c r="Y28" i="167"/>
  <c r="Y27" i="167"/>
  <c r="Y26" i="167"/>
  <c r="Y25" i="167"/>
  <c r="Y24" i="167"/>
  <c r="Y23" i="167"/>
  <c r="Y22" i="167"/>
  <c r="Y21" i="167"/>
  <c r="Y20" i="167"/>
  <c r="Y19" i="167"/>
  <c r="Y18" i="167"/>
  <c r="Y17" i="167"/>
  <c r="Y16" i="167"/>
  <c r="Y15" i="167"/>
  <c r="Y14" i="167"/>
  <c r="Y13" i="167"/>
  <c r="Y12" i="167"/>
  <c r="Y11" i="167"/>
  <c r="Y10" i="167"/>
  <c r="Y9" i="167"/>
  <c r="Y8" i="167"/>
  <c r="Y7" i="167"/>
  <c r="Y6" i="167"/>
  <c r="Y5" i="167"/>
  <c r="Y4" i="167"/>
  <c r="T40" i="167"/>
  <c r="T39" i="167"/>
  <c r="T38" i="167"/>
  <c r="T37" i="167"/>
  <c r="T36" i="167"/>
  <c r="T35" i="167"/>
  <c r="T34" i="167"/>
  <c r="T33" i="167"/>
  <c r="T32" i="167"/>
  <c r="T31" i="167"/>
  <c r="T30" i="167"/>
  <c r="T27" i="167"/>
  <c r="T26" i="167"/>
  <c r="T25" i="167"/>
  <c r="T24" i="167"/>
  <c r="T23" i="167"/>
  <c r="T22" i="167"/>
  <c r="T21" i="167"/>
  <c r="T20" i="167"/>
  <c r="T19" i="167"/>
  <c r="T18" i="167"/>
  <c r="T17" i="167"/>
  <c r="T16" i="167"/>
  <c r="T13" i="167"/>
  <c r="T12" i="167"/>
  <c r="T11" i="167"/>
  <c r="T10" i="167"/>
  <c r="T9" i="167"/>
  <c r="T8" i="167"/>
  <c r="T7" i="167"/>
  <c r="T6" i="167"/>
  <c r="T5" i="167"/>
  <c r="T4" i="167"/>
  <c r="J72" i="167"/>
  <c r="J71" i="167"/>
  <c r="J70" i="167"/>
  <c r="J69" i="167"/>
  <c r="J68" i="167"/>
  <c r="J65" i="167"/>
  <c r="J64" i="167"/>
  <c r="J63" i="167"/>
  <c r="J62" i="167"/>
  <c r="J61" i="167"/>
  <c r="J60" i="167"/>
  <c r="J59" i="167"/>
  <c r="J58" i="167"/>
  <c r="J57" i="167"/>
  <c r="J56" i="167"/>
  <c r="J55" i="167"/>
  <c r="J54" i="167"/>
  <c r="J53" i="167"/>
  <c r="J50" i="167"/>
  <c r="J49" i="167"/>
  <c r="J48" i="167"/>
  <c r="J47" i="167"/>
  <c r="J46" i="167"/>
  <c r="J45" i="167"/>
  <c r="J44" i="167"/>
  <c r="J43" i="167"/>
  <c r="J42" i="167"/>
  <c r="J39" i="167"/>
  <c r="J38" i="167"/>
  <c r="J37" i="167"/>
  <c r="J36" i="167"/>
  <c r="J33" i="167"/>
  <c r="J32" i="167"/>
  <c r="J31" i="167"/>
  <c r="J30" i="167"/>
  <c r="J29" i="167"/>
  <c r="J28" i="167"/>
  <c r="J27" i="167"/>
  <c r="J26" i="167"/>
  <c r="J25" i="167"/>
  <c r="J24" i="167"/>
  <c r="J23" i="167"/>
  <c r="J22" i="167"/>
  <c r="J21" i="167"/>
  <c r="J20" i="167"/>
  <c r="J19" i="167"/>
  <c r="J18" i="167"/>
  <c r="J17" i="167"/>
  <c r="J16" i="167"/>
  <c r="J15" i="167"/>
  <c r="J14" i="167"/>
  <c r="J13" i="167"/>
  <c r="J12" i="167"/>
  <c r="J11" i="167"/>
  <c r="J10" i="167"/>
  <c r="J9" i="167"/>
  <c r="J8" i="167"/>
  <c r="J7" i="167"/>
  <c r="J6" i="167"/>
  <c r="J5" i="167"/>
  <c r="J4" i="167"/>
  <c r="X53" i="167"/>
  <c r="X52" i="167"/>
  <c r="X51" i="167"/>
  <c r="X50" i="167"/>
  <c r="X49" i="167"/>
  <c r="X48" i="167"/>
  <c r="X47" i="167"/>
  <c r="X46" i="167"/>
  <c r="X45" i="167"/>
  <c r="X44" i="167"/>
  <c r="X43" i="167"/>
  <c r="X42" i="167"/>
  <c r="X41" i="167"/>
  <c r="X40" i="167"/>
  <c r="X39" i="167"/>
  <c r="X38" i="167"/>
  <c r="X37" i="167"/>
  <c r="X36" i="167"/>
  <c r="X35" i="167"/>
  <c r="X34" i="167"/>
  <c r="X33" i="167"/>
  <c r="X32" i="167"/>
  <c r="X31" i="167"/>
  <c r="X30" i="167"/>
  <c r="X29" i="167"/>
  <c r="X28" i="167"/>
  <c r="X27" i="167"/>
  <c r="X26" i="167"/>
  <c r="X25" i="167"/>
  <c r="X24" i="167"/>
  <c r="X23" i="167"/>
  <c r="X22" i="167"/>
  <c r="X21" i="167"/>
  <c r="X20" i="167"/>
  <c r="X19" i="167"/>
  <c r="X18" i="167"/>
  <c r="X17" i="167"/>
  <c r="X16" i="167"/>
  <c r="X15" i="167"/>
  <c r="X14" i="167"/>
  <c r="X13" i="167"/>
  <c r="X12" i="167"/>
  <c r="X11" i="167"/>
  <c r="X10" i="167"/>
  <c r="X9" i="167"/>
  <c r="X8" i="167"/>
  <c r="X7" i="167"/>
  <c r="X6" i="167"/>
  <c r="X5" i="167"/>
  <c r="X4" i="167"/>
  <c r="S40" i="167"/>
  <c r="S39" i="167"/>
  <c r="S38" i="167"/>
  <c r="S37" i="167"/>
  <c r="S36" i="167"/>
  <c r="S35" i="167"/>
  <c r="S34" i="167"/>
  <c r="S33" i="167"/>
  <c r="S32" i="167"/>
  <c r="S31" i="167"/>
  <c r="S30" i="167"/>
  <c r="S27" i="167"/>
  <c r="S26" i="167"/>
  <c r="S24" i="167"/>
  <c r="S23" i="167"/>
  <c r="S22" i="167"/>
  <c r="S21" i="167"/>
  <c r="S20" i="167"/>
  <c r="S19" i="167"/>
  <c r="S18" i="167"/>
  <c r="S17" i="167"/>
  <c r="S16" i="167"/>
  <c r="S13" i="167"/>
  <c r="S12" i="167"/>
  <c r="S11" i="167"/>
  <c r="S10" i="167"/>
  <c r="S9" i="167"/>
  <c r="S8" i="167"/>
  <c r="S7" i="167"/>
  <c r="S6" i="167"/>
  <c r="S5" i="167"/>
  <c r="S4" i="167"/>
  <c r="I72" i="167"/>
  <c r="I71" i="167"/>
  <c r="I70" i="167"/>
  <c r="I69" i="167"/>
  <c r="I68" i="167"/>
  <c r="I65" i="167"/>
  <c r="I64" i="167"/>
  <c r="K17" i="167" s="1"/>
  <c r="I63" i="167"/>
  <c r="K63" i="167" s="1"/>
  <c r="I62" i="167"/>
  <c r="I61" i="167"/>
  <c r="K13" i="167" s="1"/>
  <c r="I60" i="167"/>
  <c r="I59" i="167"/>
  <c r="I58" i="167"/>
  <c r="I57" i="167"/>
  <c r="K59" i="167" s="1"/>
  <c r="I56" i="167"/>
  <c r="I55" i="167"/>
  <c r="K7" i="167" s="1"/>
  <c r="I54" i="167"/>
  <c r="I53" i="167"/>
  <c r="I50" i="167"/>
  <c r="I49" i="167"/>
  <c r="I48" i="167"/>
  <c r="I47" i="167"/>
  <c r="I46" i="167"/>
  <c r="I45" i="167"/>
  <c r="I44" i="167"/>
  <c r="I43" i="167"/>
  <c r="I42" i="167"/>
  <c r="I39" i="167"/>
  <c r="I38" i="167"/>
  <c r="I37" i="167"/>
  <c r="I36" i="167"/>
  <c r="I33" i="167"/>
  <c r="I32" i="167"/>
  <c r="I31" i="167"/>
  <c r="I30" i="167"/>
  <c r="I29" i="167"/>
  <c r="I28" i="167"/>
  <c r="I27" i="167"/>
  <c r="I26" i="167"/>
  <c r="I25" i="167"/>
  <c r="I24" i="167"/>
  <c r="I23" i="167"/>
  <c r="I22" i="167"/>
  <c r="I21" i="167"/>
  <c r="I20" i="167"/>
  <c r="I19" i="167"/>
  <c r="I18" i="167"/>
  <c r="I17" i="167"/>
  <c r="I16" i="167"/>
  <c r="I15" i="167"/>
  <c r="I14" i="167"/>
  <c r="I13" i="167"/>
  <c r="I12" i="167"/>
  <c r="I11" i="167"/>
  <c r="I10" i="167"/>
  <c r="I9" i="167"/>
  <c r="I8" i="167"/>
  <c r="I7" i="167"/>
  <c r="I6" i="167"/>
  <c r="I5" i="167"/>
  <c r="I4" i="167"/>
  <c r="K65" i="167"/>
  <c r="K61" i="167"/>
  <c r="K54" i="167"/>
  <c r="W53" i="167"/>
  <c r="K53" i="167"/>
  <c r="W52" i="167"/>
  <c r="W51" i="167"/>
  <c r="W50" i="167"/>
  <c r="W49" i="167"/>
  <c r="W48" i="167"/>
  <c r="W47" i="167"/>
  <c r="W46" i="167"/>
  <c r="W45" i="167"/>
  <c r="W44" i="167"/>
  <c r="W43" i="167"/>
  <c r="W42" i="167"/>
  <c r="W41" i="167"/>
  <c r="W40" i="167"/>
  <c r="L40" i="167"/>
  <c r="W39" i="167"/>
  <c r="L39" i="167"/>
  <c r="W38" i="167"/>
  <c r="L38" i="167"/>
  <c r="W37" i="167"/>
  <c r="L37" i="167"/>
  <c r="W36" i="167"/>
  <c r="L36" i="167"/>
  <c r="W35" i="167"/>
  <c r="L35" i="167"/>
  <c r="W34" i="167"/>
  <c r="L34" i="167"/>
  <c r="W33" i="167"/>
  <c r="L33" i="167"/>
  <c r="W32" i="167"/>
  <c r="L32" i="167"/>
  <c r="W31" i="167"/>
  <c r="L31" i="167"/>
  <c r="W30" i="167"/>
  <c r="L30" i="167"/>
  <c r="W29" i="167"/>
  <c r="W28" i="167"/>
  <c r="W27" i="167"/>
  <c r="W26" i="167"/>
  <c r="W25" i="167"/>
  <c r="W24" i="167"/>
  <c r="W23" i="167"/>
  <c r="W22" i="167"/>
  <c r="W21" i="167"/>
  <c r="W20" i="167"/>
  <c r="W19" i="167"/>
  <c r="W18" i="167"/>
  <c r="W17" i="167"/>
  <c r="W16" i="167"/>
  <c r="W15" i="167"/>
  <c r="W14" i="167"/>
  <c r="W13" i="167"/>
  <c r="L13" i="167"/>
  <c r="W12" i="167"/>
  <c r="L12" i="167"/>
  <c r="W11" i="167"/>
  <c r="L11" i="167"/>
  <c r="W10" i="167"/>
  <c r="L10" i="167"/>
  <c r="W9" i="167"/>
  <c r="L9" i="167"/>
  <c r="W8" i="167"/>
  <c r="L8" i="167"/>
  <c r="W7" i="167"/>
  <c r="L7" i="167"/>
  <c r="W6" i="167"/>
  <c r="L6" i="167"/>
  <c r="W5" i="167"/>
  <c r="L5" i="167"/>
  <c r="K5" i="167"/>
  <c r="W4" i="167"/>
  <c r="L4" i="167"/>
  <c r="U1" i="167"/>
  <c r="A25" i="34" s="1"/>
  <c r="T1" i="167"/>
  <c r="W1" i="167" s="1"/>
  <c r="R24" i="166"/>
  <c r="Q24" i="166"/>
  <c r="P24" i="166"/>
  <c r="O24" i="166"/>
  <c r="N24" i="166"/>
  <c r="R19" i="166"/>
  <c r="Q19" i="166"/>
  <c r="P19" i="166"/>
  <c r="O19" i="166"/>
  <c r="N19" i="166"/>
  <c r="R18" i="166"/>
  <c r="Q18" i="166"/>
  <c r="P18" i="166"/>
  <c r="O18" i="166"/>
  <c r="N18" i="166"/>
  <c r="R17" i="166"/>
  <c r="Q17" i="166"/>
  <c r="P17" i="166"/>
  <c r="O17" i="166"/>
  <c r="N17" i="166"/>
  <c r="R16" i="166"/>
  <c r="Q16" i="166"/>
  <c r="P16" i="166"/>
  <c r="O16" i="166"/>
  <c r="N16" i="166"/>
  <c r="H72" i="166"/>
  <c r="G72" i="166"/>
  <c r="F72" i="166"/>
  <c r="H71" i="166"/>
  <c r="G71" i="166"/>
  <c r="F71" i="166"/>
  <c r="E71" i="166"/>
  <c r="D71" i="166"/>
  <c r="H70" i="166"/>
  <c r="G70" i="166"/>
  <c r="F70" i="166"/>
  <c r="E70" i="166"/>
  <c r="D70" i="166"/>
  <c r="H69" i="166"/>
  <c r="G69" i="166"/>
  <c r="F69" i="166"/>
  <c r="E69" i="166"/>
  <c r="D69" i="166"/>
  <c r="H68" i="166"/>
  <c r="G68" i="166"/>
  <c r="F68" i="166"/>
  <c r="E68" i="166"/>
  <c r="D68" i="166"/>
  <c r="H58" i="166"/>
  <c r="G58" i="166"/>
  <c r="F58" i="166"/>
  <c r="E58" i="166"/>
  <c r="D58" i="166"/>
  <c r="H57" i="166"/>
  <c r="G57" i="166"/>
  <c r="F57" i="166"/>
  <c r="E57" i="166"/>
  <c r="D57" i="166"/>
  <c r="H56" i="166"/>
  <c r="G56" i="166"/>
  <c r="F56" i="166"/>
  <c r="E56" i="166"/>
  <c r="D56" i="166"/>
  <c r="H50" i="166"/>
  <c r="G50" i="166"/>
  <c r="F50" i="166"/>
  <c r="E50" i="166"/>
  <c r="D50" i="166"/>
  <c r="H49" i="166"/>
  <c r="G49" i="166"/>
  <c r="F49" i="166"/>
  <c r="E49" i="166"/>
  <c r="D49" i="166"/>
  <c r="H48" i="166"/>
  <c r="G48" i="166"/>
  <c r="F48" i="166"/>
  <c r="E48" i="166"/>
  <c r="D48" i="166"/>
  <c r="H47" i="166"/>
  <c r="G47" i="166"/>
  <c r="F47" i="166"/>
  <c r="E47" i="166"/>
  <c r="D47" i="166"/>
  <c r="H46" i="166"/>
  <c r="G46" i="166"/>
  <c r="F46" i="166"/>
  <c r="E46" i="166"/>
  <c r="D46" i="166"/>
  <c r="H45" i="166"/>
  <c r="G45" i="166"/>
  <c r="F45" i="166"/>
  <c r="E45" i="166"/>
  <c r="D45" i="166"/>
  <c r="H44" i="166"/>
  <c r="G44" i="166"/>
  <c r="F44" i="166"/>
  <c r="E44" i="166"/>
  <c r="D44" i="166"/>
  <c r="H43" i="166"/>
  <c r="G43" i="166"/>
  <c r="F43" i="166"/>
  <c r="E43" i="166"/>
  <c r="D43" i="166"/>
  <c r="H42" i="166"/>
  <c r="G42" i="166"/>
  <c r="F42" i="166"/>
  <c r="E42" i="166"/>
  <c r="D42" i="166"/>
  <c r="H39" i="166"/>
  <c r="G39" i="166"/>
  <c r="F39" i="166"/>
  <c r="E39" i="166"/>
  <c r="D39" i="166"/>
  <c r="H38" i="166"/>
  <c r="G38" i="166"/>
  <c r="F38" i="166"/>
  <c r="E38" i="166"/>
  <c r="D38" i="166"/>
  <c r="H37" i="166"/>
  <c r="G37" i="166"/>
  <c r="F37" i="166"/>
  <c r="E37" i="166"/>
  <c r="D37" i="166"/>
  <c r="H36" i="166"/>
  <c r="G36" i="166"/>
  <c r="F36" i="166"/>
  <c r="E36" i="166"/>
  <c r="D36" i="166"/>
  <c r="H33" i="166"/>
  <c r="G33" i="166"/>
  <c r="F33" i="166"/>
  <c r="E33" i="166"/>
  <c r="D33" i="166"/>
  <c r="H32" i="166"/>
  <c r="G32" i="166"/>
  <c r="F32" i="166"/>
  <c r="E32" i="166"/>
  <c r="D32" i="166"/>
  <c r="H31" i="166"/>
  <c r="G31" i="166"/>
  <c r="F31" i="166"/>
  <c r="E31" i="166"/>
  <c r="D31" i="166"/>
  <c r="H30" i="166"/>
  <c r="G30" i="166"/>
  <c r="F30" i="166"/>
  <c r="E30" i="166"/>
  <c r="D30" i="166"/>
  <c r="H29" i="166"/>
  <c r="G29" i="166"/>
  <c r="F29" i="166"/>
  <c r="E29" i="166"/>
  <c r="D29" i="166"/>
  <c r="H28" i="166"/>
  <c r="G28" i="166"/>
  <c r="F28" i="166"/>
  <c r="E28" i="166"/>
  <c r="D28" i="166"/>
  <c r="H27" i="166"/>
  <c r="G27" i="166"/>
  <c r="F27" i="166"/>
  <c r="E27" i="166"/>
  <c r="D27" i="166"/>
  <c r="H26" i="166"/>
  <c r="G26" i="166"/>
  <c r="F26" i="166"/>
  <c r="E26" i="166"/>
  <c r="D26" i="166"/>
  <c r="H25" i="166"/>
  <c r="G25" i="166"/>
  <c r="F25" i="166"/>
  <c r="E25" i="166"/>
  <c r="D25" i="166"/>
  <c r="H24" i="166"/>
  <c r="G24" i="166"/>
  <c r="F24" i="166"/>
  <c r="E24" i="166"/>
  <c r="D24" i="166"/>
  <c r="H23" i="166"/>
  <c r="G23" i="166"/>
  <c r="F23" i="166"/>
  <c r="E23" i="166"/>
  <c r="D23" i="166"/>
  <c r="H22" i="166"/>
  <c r="G22" i="166"/>
  <c r="F22" i="166"/>
  <c r="E22" i="166"/>
  <c r="D22" i="166"/>
  <c r="H21" i="166"/>
  <c r="G21" i="166"/>
  <c r="F21" i="166"/>
  <c r="E21" i="166"/>
  <c r="D21" i="166"/>
  <c r="H20" i="166"/>
  <c r="G20" i="166"/>
  <c r="F20" i="166"/>
  <c r="E20" i="166"/>
  <c r="D20" i="166"/>
  <c r="H19" i="166"/>
  <c r="G19" i="166"/>
  <c r="F19" i="166"/>
  <c r="E19" i="166"/>
  <c r="D19" i="166"/>
  <c r="H18" i="166"/>
  <c r="G18" i="166"/>
  <c r="F18" i="166"/>
  <c r="E18" i="166"/>
  <c r="D18" i="166"/>
  <c r="H17" i="166"/>
  <c r="G17" i="166"/>
  <c r="F17" i="166"/>
  <c r="E17" i="166"/>
  <c r="D17" i="166"/>
  <c r="H16" i="166"/>
  <c r="G16" i="166"/>
  <c r="F16" i="166"/>
  <c r="E16" i="166"/>
  <c r="D16" i="166"/>
  <c r="H15" i="166"/>
  <c r="G15" i="166"/>
  <c r="F15" i="166"/>
  <c r="E15" i="166"/>
  <c r="D15" i="166"/>
  <c r="H14" i="166"/>
  <c r="G14" i="166"/>
  <c r="F14" i="166"/>
  <c r="E14" i="166"/>
  <c r="D14" i="166"/>
  <c r="H13" i="166"/>
  <c r="G13" i="166"/>
  <c r="F13" i="166"/>
  <c r="E13" i="166"/>
  <c r="D13" i="166"/>
  <c r="H12" i="166"/>
  <c r="G12" i="166"/>
  <c r="F12" i="166"/>
  <c r="E12" i="166"/>
  <c r="D12" i="166"/>
  <c r="H11" i="166"/>
  <c r="G11" i="166"/>
  <c r="F11" i="166"/>
  <c r="E11" i="166"/>
  <c r="D11" i="166"/>
  <c r="H10" i="166"/>
  <c r="G10" i="166"/>
  <c r="F10" i="166"/>
  <c r="E10" i="166"/>
  <c r="D10" i="166"/>
  <c r="H9" i="166"/>
  <c r="G9" i="166"/>
  <c r="F9" i="166"/>
  <c r="E9" i="166"/>
  <c r="D9" i="166"/>
  <c r="H8" i="166"/>
  <c r="G8" i="166"/>
  <c r="F8" i="166"/>
  <c r="E8" i="166"/>
  <c r="D8" i="166"/>
  <c r="H7" i="166"/>
  <c r="G7" i="166"/>
  <c r="F7" i="166"/>
  <c r="E7" i="166"/>
  <c r="D7" i="166"/>
  <c r="H6" i="166"/>
  <c r="G6" i="166"/>
  <c r="F6" i="166"/>
  <c r="E6" i="166"/>
  <c r="D6" i="166"/>
  <c r="H5" i="166"/>
  <c r="G5" i="166"/>
  <c r="F5" i="166"/>
  <c r="E5" i="166"/>
  <c r="D5" i="166"/>
  <c r="H4" i="166"/>
  <c r="G4" i="166"/>
  <c r="F4" i="166"/>
  <c r="E4" i="166"/>
  <c r="D4" i="166"/>
  <c r="Y53" i="166"/>
  <c r="Y52" i="166"/>
  <c r="Y51" i="166"/>
  <c r="Y50" i="166"/>
  <c r="Y49" i="166"/>
  <c r="Y48" i="166"/>
  <c r="Y47" i="166"/>
  <c r="Y46" i="166"/>
  <c r="Y45" i="166"/>
  <c r="Y44" i="166"/>
  <c r="Y43" i="166"/>
  <c r="Y42" i="166"/>
  <c r="Y41" i="166"/>
  <c r="Y40" i="166"/>
  <c r="Y39" i="166"/>
  <c r="Y38" i="166"/>
  <c r="Y37" i="166"/>
  <c r="Y36" i="166"/>
  <c r="Y35" i="166"/>
  <c r="Y34" i="166"/>
  <c r="Y33" i="166"/>
  <c r="Y32" i="166"/>
  <c r="Y31" i="166"/>
  <c r="Y30" i="166"/>
  <c r="Y29" i="166"/>
  <c r="Y28" i="166"/>
  <c r="Y27" i="166"/>
  <c r="Y26" i="166"/>
  <c r="Y25" i="166"/>
  <c r="Y24" i="166"/>
  <c r="Y23" i="166"/>
  <c r="Y22" i="166"/>
  <c r="Y21" i="166"/>
  <c r="Y20" i="166"/>
  <c r="Y19" i="166"/>
  <c r="Y18" i="166"/>
  <c r="Y17" i="166"/>
  <c r="Y16" i="166"/>
  <c r="Y15" i="166"/>
  <c r="Y14" i="166"/>
  <c r="Y13" i="166"/>
  <c r="Y12" i="166"/>
  <c r="Y11" i="166"/>
  <c r="Y10" i="166"/>
  <c r="Y9" i="166"/>
  <c r="Y8" i="166"/>
  <c r="Y7" i="166"/>
  <c r="Y6" i="166"/>
  <c r="Y5" i="166"/>
  <c r="Y4" i="166"/>
  <c r="T40" i="166"/>
  <c r="T39" i="166"/>
  <c r="T38" i="166"/>
  <c r="T37" i="166"/>
  <c r="T36" i="166"/>
  <c r="T35" i="166"/>
  <c r="T34" i="166"/>
  <c r="T33" i="166"/>
  <c r="T32" i="166"/>
  <c r="T31" i="166"/>
  <c r="T30" i="166"/>
  <c r="T27" i="166"/>
  <c r="T26" i="166"/>
  <c r="T25" i="166"/>
  <c r="T24" i="166"/>
  <c r="T23" i="166"/>
  <c r="T22" i="166"/>
  <c r="T21" i="166"/>
  <c r="T20" i="166"/>
  <c r="T19" i="166"/>
  <c r="T18" i="166"/>
  <c r="T17" i="166"/>
  <c r="T16" i="166"/>
  <c r="T13" i="166"/>
  <c r="T12" i="166"/>
  <c r="T11" i="166"/>
  <c r="T10" i="166"/>
  <c r="T9" i="166"/>
  <c r="T8" i="166"/>
  <c r="T7" i="166"/>
  <c r="T6" i="166"/>
  <c r="T5" i="166"/>
  <c r="T4" i="166"/>
  <c r="J72" i="166"/>
  <c r="J71" i="166"/>
  <c r="J70" i="166"/>
  <c r="J69" i="166"/>
  <c r="J68" i="166"/>
  <c r="J65" i="166"/>
  <c r="J64" i="166"/>
  <c r="J63" i="166"/>
  <c r="J62" i="166"/>
  <c r="J61" i="166"/>
  <c r="J60" i="166"/>
  <c r="J59" i="166"/>
  <c r="J58" i="166"/>
  <c r="J57" i="166"/>
  <c r="J56" i="166"/>
  <c r="J55" i="166"/>
  <c r="J54" i="166"/>
  <c r="J53" i="166"/>
  <c r="J50" i="166"/>
  <c r="J49" i="166"/>
  <c r="J48" i="166"/>
  <c r="J47" i="166"/>
  <c r="J46" i="166"/>
  <c r="J45" i="166"/>
  <c r="J44" i="166"/>
  <c r="J43" i="166"/>
  <c r="J42" i="166"/>
  <c r="J39" i="166"/>
  <c r="J38" i="166"/>
  <c r="J37" i="166"/>
  <c r="J36" i="166"/>
  <c r="J33" i="166"/>
  <c r="J32" i="166"/>
  <c r="J31" i="166"/>
  <c r="J30" i="166"/>
  <c r="J29" i="166"/>
  <c r="J28" i="166"/>
  <c r="J27" i="166"/>
  <c r="J26" i="166"/>
  <c r="J25" i="166"/>
  <c r="J24" i="166"/>
  <c r="J23" i="166"/>
  <c r="J22" i="166"/>
  <c r="J21" i="166"/>
  <c r="J20" i="166"/>
  <c r="J19" i="166"/>
  <c r="J18" i="166"/>
  <c r="J17" i="166"/>
  <c r="J16" i="166"/>
  <c r="J15" i="166"/>
  <c r="J14" i="166"/>
  <c r="J13" i="166"/>
  <c r="J12" i="166"/>
  <c r="J11" i="166"/>
  <c r="J10" i="166"/>
  <c r="J9" i="166"/>
  <c r="J8" i="166"/>
  <c r="J7" i="166"/>
  <c r="J6" i="166"/>
  <c r="J5" i="166"/>
  <c r="J4" i="166"/>
  <c r="X53" i="166"/>
  <c r="X52" i="166"/>
  <c r="X51" i="166"/>
  <c r="X50" i="166"/>
  <c r="X49" i="166"/>
  <c r="X48" i="166"/>
  <c r="X47" i="166"/>
  <c r="X46" i="166"/>
  <c r="X45" i="166"/>
  <c r="X44" i="166"/>
  <c r="X43" i="166"/>
  <c r="X42" i="166"/>
  <c r="X41" i="166"/>
  <c r="X40" i="166"/>
  <c r="X39" i="166"/>
  <c r="X38" i="166"/>
  <c r="X37" i="166"/>
  <c r="X36" i="166"/>
  <c r="X35" i="166"/>
  <c r="X34" i="166"/>
  <c r="X33" i="166"/>
  <c r="X32" i="166"/>
  <c r="X31" i="166"/>
  <c r="X30" i="166"/>
  <c r="X29" i="166"/>
  <c r="X28" i="166"/>
  <c r="X27" i="166"/>
  <c r="X26" i="166"/>
  <c r="X25" i="166"/>
  <c r="X24" i="166"/>
  <c r="X23" i="166"/>
  <c r="X22" i="166"/>
  <c r="X21" i="166"/>
  <c r="X20" i="166"/>
  <c r="X19" i="166"/>
  <c r="X18" i="166"/>
  <c r="X17" i="166"/>
  <c r="X16" i="166"/>
  <c r="X15" i="166"/>
  <c r="X14" i="166"/>
  <c r="X13" i="166"/>
  <c r="X12" i="166"/>
  <c r="X11" i="166"/>
  <c r="X10" i="166"/>
  <c r="X9" i="166"/>
  <c r="X8" i="166"/>
  <c r="X7" i="166"/>
  <c r="X6" i="166"/>
  <c r="X5" i="166"/>
  <c r="X4" i="166"/>
  <c r="S40" i="166"/>
  <c r="S39" i="166"/>
  <c r="S38" i="166"/>
  <c r="S37" i="166"/>
  <c r="S36" i="166"/>
  <c r="S35" i="166"/>
  <c r="S34" i="166"/>
  <c r="S33" i="166"/>
  <c r="S32" i="166"/>
  <c r="S31" i="166"/>
  <c r="S30" i="166"/>
  <c r="S27" i="166"/>
  <c r="S26" i="166"/>
  <c r="S24" i="166"/>
  <c r="S23" i="166"/>
  <c r="S22" i="166"/>
  <c r="S21" i="166"/>
  <c r="S20" i="166"/>
  <c r="S19" i="166"/>
  <c r="S18" i="166"/>
  <c r="S17" i="166"/>
  <c r="S16" i="166"/>
  <c r="S13" i="166"/>
  <c r="S12" i="166"/>
  <c r="S11" i="166"/>
  <c r="S10" i="166"/>
  <c r="S9" i="166"/>
  <c r="S8" i="166"/>
  <c r="S7" i="166"/>
  <c r="S6" i="166"/>
  <c r="S5" i="166"/>
  <c r="S4" i="166"/>
  <c r="I72" i="166"/>
  <c r="I71" i="166"/>
  <c r="I70" i="166"/>
  <c r="I69" i="166"/>
  <c r="I68" i="166"/>
  <c r="I65" i="166"/>
  <c r="I64" i="166"/>
  <c r="I63" i="166"/>
  <c r="K15" i="166" s="1"/>
  <c r="I62" i="166"/>
  <c r="I61" i="166"/>
  <c r="I60" i="166"/>
  <c r="I59" i="166"/>
  <c r="I58" i="166"/>
  <c r="I57" i="166"/>
  <c r="K59" i="166" s="1"/>
  <c r="I56" i="166"/>
  <c r="I55" i="166"/>
  <c r="I54" i="166"/>
  <c r="I53" i="166"/>
  <c r="I50" i="166"/>
  <c r="I49" i="166"/>
  <c r="I48" i="166"/>
  <c r="I47" i="166"/>
  <c r="I46" i="166"/>
  <c r="I45" i="166"/>
  <c r="I44" i="166"/>
  <c r="I43" i="166"/>
  <c r="I42" i="166"/>
  <c r="I39" i="166"/>
  <c r="I38" i="166"/>
  <c r="I37" i="166"/>
  <c r="I36" i="166"/>
  <c r="I33" i="166"/>
  <c r="I32" i="166"/>
  <c r="I31" i="166"/>
  <c r="I30" i="166"/>
  <c r="I29" i="166"/>
  <c r="I28" i="166"/>
  <c r="I27" i="166"/>
  <c r="I26" i="166"/>
  <c r="I25" i="166"/>
  <c r="I24" i="166"/>
  <c r="I23" i="166"/>
  <c r="I22" i="166"/>
  <c r="I21" i="166"/>
  <c r="I20" i="166"/>
  <c r="I19" i="166"/>
  <c r="I18" i="166"/>
  <c r="I17" i="166"/>
  <c r="I16" i="166"/>
  <c r="I15" i="166"/>
  <c r="I14" i="166"/>
  <c r="I13" i="166"/>
  <c r="I12" i="166"/>
  <c r="I11" i="166"/>
  <c r="I10" i="166"/>
  <c r="I9" i="166"/>
  <c r="I8" i="166"/>
  <c r="I7" i="166"/>
  <c r="I6" i="166"/>
  <c r="I5" i="166"/>
  <c r="I4" i="166"/>
  <c r="K65" i="166"/>
  <c r="K61" i="166"/>
  <c r="K55" i="166"/>
  <c r="K5" i="166"/>
  <c r="W53" i="166"/>
  <c r="K53" i="166"/>
  <c r="W52" i="166"/>
  <c r="W51" i="166"/>
  <c r="W50" i="166"/>
  <c r="W49" i="166"/>
  <c r="W48" i="166"/>
  <c r="W47" i="166"/>
  <c r="W46" i="166"/>
  <c r="W45" i="166"/>
  <c r="W44" i="166"/>
  <c r="W43" i="166"/>
  <c r="W42" i="166"/>
  <c r="W41" i="166"/>
  <c r="W40" i="166"/>
  <c r="L40" i="166"/>
  <c r="W39" i="166"/>
  <c r="L39" i="166"/>
  <c r="W38" i="166"/>
  <c r="L38" i="166"/>
  <c r="W37" i="166"/>
  <c r="L37" i="166"/>
  <c r="W36" i="166"/>
  <c r="L36" i="166"/>
  <c r="W35" i="166"/>
  <c r="L35" i="166"/>
  <c r="W34" i="166"/>
  <c r="L34" i="166"/>
  <c r="W33" i="166"/>
  <c r="L33" i="166"/>
  <c r="W32" i="166"/>
  <c r="L32" i="166"/>
  <c r="W31" i="166"/>
  <c r="L31" i="166"/>
  <c r="W30" i="166"/>
  <c r="L30" i="166"/>
  <c r="W29" i="166"/>
  <c r="W28" i="166"/>
  <c r="W27" i="166"/>
  <c r="W26" i="166"/>
  <c r="W25" i="166"/>
  <c r="W24" i="166"/>
  <c r="W23" i="166"/>
  <c r="W22" i="166"/>
  <c r="W21" i="166"/>
  <c r="W20" i="166"/>
  <c r="W19" i="166"/>
  <c r="W18" i="166"/>
  <c r="W17" i="166"/>
  <c r="K17" i="166"/>
  <c r="W16" i="166"/>
  <c r="W15" i="166"/>
  <c r="W14" i="166"/>
  <c r="W13" i="166"/>
  <c r="L13" i="166"/>
  <c r="W12" i="166"/>
  <c r="L12" i="166"/>
  <c r="W11" i="166"/>
  <c r="L11" i="166"/>
  <c r="W10" i="166"/>
  <c r="L10" i="166"/>
  <c r="W9" i="166"/>
  <c r="L9" i="166"/>
  <c r="W8" i="166"/>
  <c r="L8" i="166"/>
  <c r="W7" i="166"/>
  <c r="L7" i="166"/>
  <c r="K7" i="166"/>
  <c r="W6" i="166"/>
  <c r="L6" i="166"/>
  <c r="W5" i="166"/>
  <c r="L5" i="166"/>
  <c r="W4" i="166"/>
  <c r="L4" i="166"/>
  <c r="U1" i="166"/>
  <c r="A13" i="34" s="1"/>
  <c r="T1" i="166"/>
  <c r="W1" i="166" s="1"/>
  <c r="AN67" i="124"/>
  <c r="AL67" i="124"/>
  <c r="AJ67" i="124"/>
  <c r="AH67" i="124"/>
  <c r="AF67" i="124"/>
  <c r="AD67" i="124"/>
  <c r="AB67" i="124"/>
  <c r="Z67" i="124"/>
  <c r="X67" i="124"/>
  <c r="V67" i="124"/>
  <c r="T67" i="124"/>
  <c r="R67" i="124"/>
  <c r="P67" i="124"/>
  <c r="N67" i="124"/>
  <c r="L67" i="124"/>
  <c r="J67" i="124"/>
  <c r="H67" i="124"/>
  <c r="F67" i="124"/>
  <c r="D67" i="124"/>
  <c r="B67" i="124"/>
  <c r="AN65" i="124"/>
  <c r="AL65" i="124"/>
  <c r="AJ65" i="124"/>
  <c r="AH65" i="124"/>
  <c r="AF65" i="124"/>
  <c r="AD65" i="124"/>
  <c r="AB65" i="124"/>
  <c r="Z65" i="124"/>
  <c r="X65" i="124"/>
  <c r="V65" i="124"/>
  <c r="T65" i="124"/>
  <c r="R65" i="124"/>
  <c r="P65" i="124"/>
  <c r="N65" i="124"/>
  <c r="L65" i="124"/>
  <c r="J65" i="124"/>
  <c r="H65" i="124"/>
  <c r="F65" i="124"/>
  <c r="D65" i="124"/>
  <c r="B65" i="124"/>
  <c r="AN63" i="124"/>
  <c r="AL63" i="124"/>
  <c r="AJ63" i="124"/>
  <c r="AH63" i="124"/>
  <c r="AF63" i="124"/>
  <c r="AD63" i="124"/>
  <c r="AB63" i="124"/>
  <c r="Z63" i="124"/>
  <c r="X63" i="124"/>
  <c r="V63" i="124"/>
  <c r="T63" i="124"/>
  <c r="R63" i="124"/>
  <c r="P63" i="124"/>
  <c r="N63" i="124"/>
  <c r="L63" i="124"/>
  <c r="J63" i="124"/>
  <c r="H63" i="124"/>
  <c r="F63" i="124"/>
  <c r="D63" i="124"/>
  <c r="B63" i="124"/>
  <c r="R19" i="145"/>
  <c r="Q19" i="145"/>
  <c r="P19" i="145"/>
  <c r="O19" i="145"/>
  <c r="R18" i="145"/>
  <c r="Q18" i="145"/>
  <c r="P18" i="145"/>
  <c r="O18" i="145"/>
  <c r="R17" i="145"/>
  <c r="Q17" i="145"/>
  <c r="P17" i="145"/>
  <c r="O17" i="145"/>
  <c r="R16" i="145"/>
  <c r="Q16" i="145"/>
  <c r="P16" i="145"/>
  <c r="O16" i="145"/>
  <c r="R24" i="145"/>
  <c r="Q24" i="145"/>
  <c r="P24" i="145"/>
  <c r="O24" i="145"/>
  <c r="N24" i="145"/>
  <c r="H71" i="145"/>
  <c r="G71" i="145"/>
  <c r="F71" i="145"/>
  <c r="E71" i="145"/>
  <c r="D71" i="145"/>
  <c r="H70" i="145"/>
  <c r="G70" i="145"/>
  <c r="F70" i="145"/>
  <c r="E70" i="145"/>
  <c r="D70" i="145"/>
  <c r="H69" i="145"/>
  <c r="G69" i="145"/>
  <c r="F69" i="145"/>
  <c r="E69" i="145"/>
  <c r="D69" i="145"/>
  <c r="H68" i="145"/>
  <c r="G68" i="145"/>
  <c r="F68" i="145"/>
  <c r="E68" i="145"/>
  <c r="D68" i="145"/>
  <c r="H50" i="145"/>
  <c r="G50" i="145"/>
  <c r="F50" i="145"/>
  <c r="E50" i="145"/>
  <c r="H49" i="145"/>
  <c r="G49" i="145"/>
  <c r="F49" i="145"/>
  <c r="E49" i="145"/>
  <c r="H48" i="145"/>
  <c r="G48" i="145"/>
  <c r="F48" i="145"/>
  <c r="E48" i="145"/>
  <c r="H47" i="145"/>
  <c r="G47" i="145"/>
  <c r="F47" i="145"/>
  <c r="E47" i="145"/>
  <c r="E46" i="145"/>
  <c r="F46" i="145"/>
  <c r="G46" i="145"/>
  <c r="H46" i="145"/>
  <c r="H45" i="145"/>
  <c r="G45" i="145"/>
  <c r="F45" i="145"/>
  <c r="E45" i="145"/>
  <c r="H44" i="145"/>
  <c r="G44" i="145"/>
  <c r="F44" i="145"/>
  <c r="E44" i="145"/>
  <c r="H43" i="145"/>
  <c r="G43" i="145"/>
  <c r="F43" i="145"/>
  <c r="E43" i="145"/>
  <c r="D50" i="145"/>
  <c r="D49" i="145"/>
  <c r="D48" i="145"/>
  <c r="D47" i="145"/>
  <c r="D46" i="145"/>
  <c r="D45" i="145"/>
  <c r="D44" i="145"/>
  <c r="D43" i="145"/>
  <c r="H42" i="145"/>
  <c r="G42" i="145"/>
  <c r="F42" i="145"/>
  <c r="E42" i="145"/>
  <c r="D42" i="145"/>
  <c r="H33" i="145"/>
  <c r="G33" i="145"/>
  <c r="F33" i="145"/>
  <c r="E33" i="145"/>
  <c r="D33" i="145"/>
  <c r="H32" i="145"/>
  <c r="G32" i="145"/>
  <c r="F32" i="145"/>
  <c r="E32" i="145"/>
  <c r="D32" i="145"/>
  <c r="H31" i="145"/>
  <c r="G31" i="145"/>
  <c r="F31" i="145"/>
  <c r="E31" i="145"/>
  <c r="D31" i="145"/>
  <c r="H30" i="145"/>
  <c r="G30" i="145"/>
  <c r="F30" i="145"/>
  <c r="E30" i="145"/>
  <c r="D30" i="145"/>
  <c r="H29" i="145"/>
  <c r="G29" i="145"/>
  <c r="F29" i="145"/>
  <c r="E29" i="145"/>
  <c r="D29" i="145"/>
  <c r="H28" i="145"/>
  <c r="G28" i="145"/>
  <c r="F28" i="145"/>
  <c r="E28" i="145"/>
  <c r="D28" i="145"/>
  <c r="H27" i="145"/>
  <c r="G27" i="145"/>
  <c r="F27" i="145"/>
  <c r="E27" i="145"/>
  <c r="D27" i="145"/>
  <c r="H26" i="145"/>
  <c r="G26" i="145"/>
  <c r="F26" i="145"/>
  <c r="E26" i="145"/>
  <c r="D26" i="145"/>
  <c r="H25" i="145"/>
  <c r="G25" i="145"/>
  <c r="F25" i="145"/>
  <c r="E25" i="145"/>
  <c r="D25" i="145"/>
  <c r="H24" i="145"/>
  <c r="G24" i="145"/>
  <c r="F24" i="145"/>
  <c r="E24" i="145"/>
  <c r="D24" i="145"/>
  <c r="H23" i="145"/>
  <c r="G23" i="145"/>
  <c r="F23" i="145"/>
  <c r="E23" i="145"/>
  <c r="D23" i="145"/>
  <c r="H22" i="145"/>
  <c r="G22" i="145"/>
  <c r="F22" i="145"/>
  <c r="E22" i="145"/>
  <c r="D22" i="145"/>
  <c r="H20" i="145"/>
  <c r="G20" i="145"/>
  <c r="F20" i="145"/>
  <c r="E20" i="145"/>
  <c r="D20" i="145"/>
  <c r="H19" i="145"/>
  <c r="G19" i="145"/>
  <c r="F19" i="145"/>
  <c r="E19" i="145"/>
  <c r="D19" i="145"/>
  <c r="H18" i="145"/>
  <c r="G18" i="145"/>
  <c r="F18" i="145"/>
  <c r="E18" i="145"/>
  <c r="D18" i="145"/>
  <c r="H17" i="145"/>
  <c r="G17" i="145"/>
  <c r="F17" i="145"/>
  <c r="E17" i="145"/>
  <c r="D17" i="145"/>
  <c r="H16" i="145"/>
  <c r="G16" i="145"/>
  <c r="F16" i="145"/>
  <c r="E16" i="145"/>
  <c r="D16" i="145"/>
  <c r="H15" i="145"/>
  <c r="G15" i="145"/>
  <c r="F15" i="145"/>
  <c r="E15" i="145"/>
  <c r="D15" i="145"/>
  <c r="H38" i="145"/>
  <c r="G38" i="145"/>
  <c r="F38" i="145"/>
  <c r="E38" i="145"/>
  <c r="D38" i="145"/>
  <c r="H14" i="145"/>
  <c r="G14" i="145"/>
  <c r="F14" i="145"/>
  <c r="E14" i="145"/>
  <c r="D14" i="145"/>
  <c r="H13" i="145"/>
  <c r="G13" i="145"/>
  <c r="F13" i="145"/>
  <c r="E13" i="145"/>
  <c r="D13" i="145"/>
  <c r="H12" i="145"/>
  <c r="G12" i="145"/>
  <c r="F12" i="145"/>
  <c r="E12" i="145"/>
  <c r="D12" i="145"/>
  <c r="H36" i="145"/>
  <c r="G36" i="145"/>
  <c r="F36" i="145"/>
  <c r="E36" i="145"/>
  <c r="D36" i="145"/>
  <c r="H11" i="145"/>
  <c r="G11" i="145"/>
  <c r="F11" i="145"/>
  <c r="E11" i="145"/>
  <c r="D11" i="145"/>
  <c r="H39" i="145"/>
  <c r="G39" i="145"/>
  <c r="F39" i="145"/>
  <c r="E39" i="145"/>
  <c r="D39" i="145"/>
  <c r="H9" i="145"/>
  <c r="G9" i="145"/>
  <c r="F9" i="145"/>
  <c r="E9" i="145"/>
  <c r="D9" i="145"/>
  <c r="H21" i="145"/>
  <c r="G21" i="145"/>
  <c r="F21" i="145"/>
  <c r="E21" i="145"/>
  <c r="D21" i="145"/>
  <c r="H7" i="145"/>
  <c r="G7" i="145"/>
  <c r="F7" i="145"/>
  <c r="E7" i="145"/>
  <c r="D7" i="145"/>
  <c r="H37" i="145"/>
  <c r="G37" i="145"/>
  <c r="F37" i="145"/>
  <c r="E37" i="145"/>
  <c r="D37" i="145"/>
  <c r="H8" i="145"/>
  <c r="G8" i="145"/>
  <c r="F8" i="145"/>
  <c r="E8" i="145"/>
  <c r="D8" i="145"/>
  <c r="AN1" i="124" l="1"/>
  <c r="AL1" i="124"/>
  <c r="AJ1" i="124"/>
  <c r="AH1" i="124"/>
  <c r="AF1" i="124"/>
  <c r="AD1" i="124"/>
  <c r="AB1" i="124"/>
  <c r="Z1" i="124"/>
  <c r="X1" i="124"/>
  <c r="V1" i="124"/>
  <c r="T1" i="124"/>
  <c r="R1" i="124"/>
  <c r="P1" i="124"/>
  <c r="N1" i="124"/>
  <c r="L1" i="124"/>
  <c r="J1" i="124"/>
  <c r="H1" i="124"/>
  <c r="F1" i="124"/>
  <c r="D1" i="124"/>
  <c r="BH1" i="146"/>
  <c r="BE1" i="146"/>
  <c r="BB1" i="146"/>
  <c r="AY1" i="146"/>
  <c r="AV1" i="146"/>
  <c r="AS1" i="146"/>
  <c r="AP1" i="146"/>
  <c r="AM1" i="146"/>
  <c r="AJ1" i="146"/>
  <c r="AG1" i="146"/>
  <c r="AD1" i="146"/>
  <c r="AA1" i="146"/>
  <c r="X1" i="146"/>
  <c r="U1" i="146"/>
  <c r="R1" i="146"/>
  <c r="O1" i="146"/>
  <c r="L1" i="146"/>
  <c r="I1" i="146"/>
  <c r="F1" i="146"/>
  <c r="F1" i="79"/>
  <c r="L1" i="79"/>
  <c r="R1" i="79"/>
  <c r="G1" i="79"/>
  <c r="M1" i="79"/>
  <c r="S1" i="79"/>
  <c r="H1" i="79"/>
  <c r="N1" i="79"/>
  <c r="T1" i="79"/>
  <c r="I1" i="79"/>
  <c r="O1" i="79"/>
  <c r="U1" i="79"/>
  <c r="J1" i="79"/>
  <c r="P1" i="79"/>
  <c r="V1" i="79"/>
  <c r="E1" i="79"/>
  <c r="K1" i="79"/>
  <c r="Q1" i="79"/>
  <c r="W1" i="79"/>
  <c r="F1" i="40"/>
  <c r="L1" i="40"/>
  <c r="S1" i="40"/>
  <c r="G1" i="40"/>
  <c r="M1" i="40"/>
  <c r="H1" i="40"/>
  <c r="N1" i="40"/>
  <c r="T1" i="40"/>
  <c r="I1" i="40"/>
  <c r="O1" i="40"/>
  <c r="U1" i="40"/>
  <c r="R1" i="40"/>
  <c r="J1" i="40"/>
  <c r="P1" i="40"/>
  <c r="V1" i="40"/>
  <c r="E1" i="40"/>
  <c r="K1" i="40"/>
  <c r="Q1" i="40"/>
  <c r="W1" i="40"/>
  <c r="F1" i="105"/>
  <c r="L1" i="105"/>
  <c r="R1" i="105"/>
  <c r="G1" i="105"/>
  <c r="M1" i="105"/>
  <c r="S1" i="105"/>
  <c r="H1" i="105"/>
  <c r="N1" i="105"/>
  <c r="T1" i="105"/>
  <c r="I1" i="105"/>
  <c r="O1" i="105"/>
  <c r="U1" i="105"/>
  <c r="J1" i="105"/>
  <c r="P1" i="105"/>
  <c r="V1" i="105"/>
  <c r="E1" i="105"/>
  <c r="K1" i="105"/>
  <c r="Q1" i="105"/>
  <c r="W1" i="105"/>
  <c r="F1" i="122"/>
  <c r="L1" i="122"/>
  <c r="R1" i="122"/>
  <c r="G1" i="122"/>
  <c r="M1" i="122"/>
  <c r="S1" i="122"/>
  <c r="H1" i="122"/>
  <c r="N1" i="122"/>
  <c r="T1" i="122"/>
  <c r="I1" i="122"/>
  <c r="O1" i="122"/>
  <c r="U1" i="122"/>
  <c r="J1" i="122"/>
  <c r="P1" i="122"/>
  <c r="V1" i="122"/>
  <c r="E1" i="122"/>
  <c r="K1" i="122"/>
  <c r="Q1" i="122"/>
  <c r="W1" i="122"/>
  <c r="F1" i="143"/>
  <c r="L1" i="143"/>
  <c r="V1" i="143"/>
  <c r="R1" i="143"/>
  <c r="G1" i="143"/>
  <c r="M1" i="143"/>
  <c r="S1" i="143"/>
  <c r="H1" i="143"/>
  <c r="N1" i="143"/>
  <c r="T1" i="143"/>
  <c r="I1" i="143"/>
  <c r="O1" i="143"/>
  <c r="U1" i="143"/>
  <c r="J1" i="143"/>
  <c r="P1" i="143"/>
  <c r="E1" i="143"/>
  <c r="K1" i="143"/>
  <c r="Q1" i="143"/>
  <c r="W1" i="143"/>
  <c r="F1" i="47"/>
  <c r="L1" i="47"/>
  <c r="V1" i="47"/>
  <c r="R1" i="47"/>
  <c r="G1" i="47"/>
  <c r="M1" i="47"/>
  <c r="S1" i="47"/>
  <c r="H1" i="47"/>
  <c r="N1" i="47"/>
  <c r="T1" i="47"/>
  <c r="I1" i="47"/>
  <c r="O1" i="47"/>
  <c r="U1" i="47"/>
  <c r="J1" i="47"/>
  <c r="P1" i="47"/>
  <c r="E1" i="47"/>
  <c r="K1" i="47"/>
  <c r="Q1" i="47"/>
  <c r="W1" i="47"/>
  <c r="F1" i="121"/>
  <c r="L1" i="121"/>
  <c r="R1" i="121"/>
  <c r="G1" i="121"/>
  <c r="M1" i="121"/>
  <c r="S1" i="121"/>
  <c r="H1" i="121"/>
  <c r="N1" i="121"/>
  <c r="T1" i="121"/>
  <c r="I1" i="121"/>
  <c r="O1" i="121"/>
  <c r="U1" i="121"/>
  <c r="J1" i="121"/>
  <c r="P1" i="121"/>
  <c r="V1" i="121"/>
  <c r="E1" i="121"/>
  <c r="K1" i="121"/>
  <c r="Q1" i="121"/>
  <c r="W1" i="121"/>
  <c r="E1" i="36"/>
  <c r="K1" i="36"/>
  <c r="Q1" i="36"/>
  <c r="F1" i="36"/>
  <c r="L1" i="36"/>
  <c r="R1" i="36"/>
  <c r="G1" i="36"/>
  <c r="M1" i="36"/>
  <c r="S1" i="36"/>
  <c r="H1" i="36"/>
  <c r="N1" i="36"/>
  <c r="T1" i="36"/>
  <c r="I1" i="36"/>
  <c r="O1" i="36"/>
  <c r="U1" i="36"/>
  <c r="D1" i="36"/>
  <c r="J1" i="36"/>
  <c r="P1" i="36"/>
  <c r="V1" i="36"/>
  <c r="D1" i="120"/>
  <c r="J1" i="120"/>
  <c r="P1" i="120"/>
  <c r="E1" i="120"/>
  <c r="K1" i="120"/>
  <c r="Q1" i="120"/>
  <c r="F1" i="120"/>
  <c r="L1" i="120"/>
  <c r="R1" i="120"/>
  <c r="G1" i="120"/>
  <c r="M1" i="120"/>
  <c r="S1" i="120"/>
  <c r="H1" i="120"/>
  <c r="N1" i="120"/>
  <c r="T1" i="120"/>
  <c r="C1" i="120"/>
  <c r="I1" i="120"/>
  <c r="O1" i="120"/>
  <c r="U1" i="120"/>
  <c r="W1" i="35"/>
  <c r="V1" i="35"/>
  <c r="U1" i="35"/>
  <c r="T1" i="35"/>
  <c r="S1" i="35"/>
  <c r="R1" i="35"/>
  <c r="Q1" i="35"/>
  <c r="P1" i="35"/>
  <c r="O1" i="35"/>
  <c r="N1" i="35"/>
  <c r="M1" i="35"/>
  <c r="L1" i="35"/>
  <c r="K1" i="35"/>
  <c r="J1" i="35"/>
  <c r="I1" i="35"/>
  <c r="H1" i="35"/>
  <c r="G1" i="35"/>
  <c r="F1" i="35"/>
  <c r="E1" i="35"/>
  <c r="K59" i="184"/>
  <c r="K4" i="184"/>
  <c r="K13" i="184"/>
  <c r="K54" i="184"/>
  <c r="Q25" i="184" s="1"/>
  <c r="K7" i="183"/>
  <c r="P25" i="183"/>
  <c r="K4" i="183"/>
  <c r="K13" i="183"/>
  <c r="K54" i="183"/>
  <c r="Q25" i="183" s="1"/>
  <c r="K7" i="182"/>
  <c r="R25" i="182"/>
  <c r="P25" i="182"/>
  <c r="K4" i="182"/>
  <c r="K13" i="182"/>
  <c r="K54" i="182"/>
  <c r="Q25" i="182" s="1"/>
  <c r="R25" i="181"/>
  <c r="K4" i="181"/>
  <c r="K13" i="181"/>
  <c r="K54" i="181"/>
  <c r="Q25" i="181" s="1"/>
  <c r="K59" i="180"/>
  <c r="R25" i="180"/>
  <c r="P25" i="180"/>
  <c r="K4" i="180"/>
  <c r="K13" i="180"/>
  <c r="K54" i="180"/>
  <c r="Q25" i="180" s="1"/>
  <c r="K7" i="179"/>
  <c r="K59" i="179"/>
  <c r="R25" i="179"/>
  <c r="P25" i="179"/>
  <c r="K4" i="179"/>
  <c r="K13" i="179"/>
  <c r="K54" i="179"/>
  <c r="Q25" i="179" s="1"/>
  <c r="K7" i="178"/>
  <c r="K4" i="178"/>
  <c r="K13" i="178"/>
  <c r="K54" i="178"/>
  <c r="R25" i="178" s="1"/>
  <c r="K7" i="177"/>
  <c r="R25" i="177"/>
  <c r="K4" i="177"/>
  <c r="K13" i="177"/>
  <c r="K54" i="177"/>
  <c r="Q25" i="177" s="1"/>
  <c r="K7" i="176"/>
  <c r="R25" i="176"/>
  <c r="K4" i="176"/>
  <c r="K13" i="176"/>
  <c r="K54" i="176"/>
  <c r="Q25" i="176" s="1"/>
  <c r="K17" i="175"/>
  <c r="K59" i="175"/>
  <c r="R25" i="175"/>
  <c r="K4" i="175"/>
  <c r="K13" i="175"/>
  <c r="K15" i="175"/>
  <c r="K54" i="175"/>
  <c r="Q25" i="175" s="1"/>
  <c r="K7" i="174"/>
  <c r="K59" i="174"/>
  <c r="Q25" i="174" s="1"/>
  <c r="R25" i="174"/>
  <c r="P25" i="174"/>
  <c r="K4" i="174"/>
  <c r="K13" i="174"/>
  <c r="K54" i="174"/>
  <c r="K7" i="173"/>
  <c r="K59" i="173"/>
  <c r="R25" i="173"/>
  <c r="Q25" i="173"/>
  <c r="P25" i="173"/>
  <c r="K4" i="173"/>
  <c r="K13" i="173"/>
  <c r="K54" i="173"/>
  <c r="K59" i="172"/>
  <c r="R25" i="172"/>
  <c r="K4" i="172"/>
  <c r="K13" i="172"/>
  <c r="K54" i="172"/>
  <c r="Q25" i="172" s="1"/>
  <c r="K7" i="171"/>
  <c r="K4" i="171"/>
  <c r="K13" i="171"/>
  <c r="K54" i="171"/>
  <c r="Q25" i="171" s="1"/>
  <c r="K7" i="170"/>
  <c r="K4" i="170"/>
  <c r="K13" i="170"/>
  <c r="K54" i="170"/>
  <c r="Q25" i="170" s="1"/>
  <c r="K7" i="169"/>
  <c r="K59" i="169"/>
  <c r="R25" i="169"/>
  <c r="K4" i="169"/>
  <c r="K13" i="169"/>
  <c r="K54" i="169"/>
  <c r="Q25" i="169" s="1"/>
  <c r="K59" i="168"/>
  <c r="R25" i="168"/>
  <c r="Q25" i="168"/>
  <c r="P25" i="168"/>
  <c r="K4" i="168"/>
  <c r="K13" i="168"/>
  <c r="K8" i="167"/>
  <c r="K55" i="167"/>
  <c r="P25" i="167" s="1"/>
  <c r="K15" i="167"/>
  <c r="R25" i="167"/>
  <c r="Q25" i="167"/>
  <c r="K4" i="167"/>
  <c r="K8" i="166"/>
  <c r="K63" i="166"/>
  <c r="R25" i="166"/>
  <c r="Q25" i="166"/>
  <c r="P25" i="166"/>
  <c r="K4" i="166"/>
  <c r="K13" i="166"/>
  <c r="K54" i="166"/>
  <c r="AF68" i="124"/>
  <c r="T68" i="124"/>
  <c r="AL66" i="124"/>
  <c r="Z66" i="124"/>
  <c r="N66" i="124"/>
  <c r="AF64" i="124"/>
  <c r="T64" i="124"/>
  <c r="E68" i="47"/>
  <c r="F68" i="47"/>
  <c r="G68" i="47"/>
  <c r="H68" i="47"/>
  <c r="I68" i="47"/>
  <c r="J68" i="47"/>
  <c r="J72" i="47" s="1"/>
  <c r="K68" i="47"/>
  <c r="L68" i="47"/>
  <c r="M68" i="47"/>
  <c r="N68" i="47"/>
  <c r="O68" i="47"/>
  <c r="O72" i="47" s="1"/>
  <c r="P68" i="47"/>
  <c r="P72" i="47" s="1"/>
  <c r="Q68" i="47"/>
  <c r="R68" i="47"/>
  <c r="S68" i="47"/>
  <c r="T68" i="47"/>
  <c r="U68" i="47"/>
  <c r="V68" i="47"/>
  <c r="V72" i="47" s="1"/>
  <c r="W68" i="47"/>
  <c r="E71" i="47"/>
  <c r="F71" i="47"/>
  <c r="G71" i="47"/>
  <c r="H71" i="47"/>
  <c r="I71" i="47"/>
  <c r="L68" i="124" s="1"/>
  <c r="J71" i="47"/>
  <c r="N68" i="124" s="1"/>
  <c r="K71" i="47"/>
  <c r="P68" i="124" s="1"/>
  <c r="L71" i="47"/>
  <c r="R68" i="124" s="1"/>
  <c r="M71" i="47"/>
  <c r="N71" i="47"/>
  <c r="V68" i="124" s="1"/>
  <c r="O71" i="47"/>
  <c r="X68" i="124" s="1"/>
  <c r="P71" i="47"/>
  <c r="Z68" i="124" s="1"/>
  <c r="Q71" i="47"/>
  <c r="AB68" i="124" s="1"/>
  <c r="R71" i="47"/>
  <c r="AD68" i="124" s="1"/>
  <c r="S71" i="47"/>
  <c r="S72" i="47" s="1"/>
  <c r="T71" i="47"/>
  <c r="AH68" i="124" s="1"/>
  <c r="U71" i="47"/>
  <c r="U72" i="47" s="1"/>
  <c r="V71" i="47"/>
  <c r="AL68" i="124" s="1"/>
  <c r="W71" i="47"/>
  <c r="W72" i="47" s="1"/>
  <c r="E72" i="47"/>
  <c r="K72" i="47"/>
  <c r="M72" i="47"/>
  <c r="Q72" i="47"/>
  <c r="R72" i="47"/>
  <c r="I61" i="47"/>
  <c r="O61" i="47"/>
  <c r="U61" i="47"/>
  <c r="E60" i="47"/>
  <c r="F60" i="47"/>
  <c r="G60" i="47"/>
  <c r="H60" i="47"/>
  <c r="H61" i="47" s="1"/>
  <c r="I60" i="47"/>
  <c r="L66" i="124" s="1"/>
  <c r="J60" i="47"/>
  <c r="K60" i="47"/>
  <c r="P66" i="124" s="1"/>
  <c r="L60" i="47"/>
  <c r="R66" i="124" s="1"/>
  <c r="M60" i="47"/>
  <c r="T66" i="124" s="1"/>
  <c r="N60" i="47"/>
  <c r="N61" i="47" s="1"/>
  <c r="O60" i="47"/>
  <c r="X66" i="124" s="1"/>
  <c r="P60" i="47"/>
  <c r="Q60" i="47"/>
  <c r="AB66" i="124" s="1"/>
  <c r="R60" i="47"/>
  <c r="AD66" i="124" s="1"/>
  <c r="S60" i="47"/>
  <c r="AF66" i="124" s="1"/>
  <c r="T60" i="47"/>
  <c r="T61" i="47" s="1"/>
  <c r="U60" i="47"/>
  <c r="AJ66" i="124" s="1"/>
  <c r="V60" i="47"/>
  <c r="W60" i="47"/>
  <c r="AN66" i="124" s="1"/>
  <c r="E57" i="47"/>
  <c r="E61" i="47" s="1"/>
  <c r="F57" i="47"/>
  <c r="F61" i="47" s="1"/>
  <c r="G57" i="47"/>
  <c r="G61" i="47" s="1"/>
  <c r="H57" i="47"/>
  <c r="I57" i="47"/>
  <c r="J57" i="47"/>
  <c r="J61" i="47" s="1"/>
  <c r="K57" i="47"/>
  <c r="K61" i="47" s="1"/>
  <c r="L57" i="47"/>
  <c r="L61" i="47" s="1"/>
  <c r="M57" i="47"/>
  <c r="M61" i="47" s="1"/>
  <c r="N57" i="47"/>
  <c r="O57" i="47"/>
  <c r="P57" i="47"/>
  <c r="P61" i="47" s="1"/>
  <c r="Q57" i="47"/>
  <c r="Q61" i="47" s="1"/>
  <c r="R57" i="47"/>
  <c r="R61" i="47" s="1"/>
  <c r="S57" i="47"/>
  <c r="S61" i="47" s="1"/>
  <c r="T57" i="47"/>
  <c r="U57" i="47"/>
  <c r="V57" i="47"/>
  <c r="V61" i="47" s="1"/>
  <c r="W57" i="47"/>
  <c r="W61" i="47" s="1"/>
  <c r="E46" i="47"/>
  <c r="F46" i="47"/>
  <c r="G46" i="47"/>
  <c r="H46" i="47"/>
  <c r="I46" i="47"/>
  <c r="J46" i="47"/>
  <c r="K46" i="47"/>
  <c r="L46" i="47"/>
  <c r="M46" i="47"/>
  <c r="N46" i="47"/>
  <c r="O46" i="47"/>
  <c r="P46" i="47"/>
  <c r="Q46" i="47"/>
  <c r="R46" i="47"/>
  <c r="S46" i="47"/>
  <c r="T46" i="47"/>
  <c r="U46" i="47"/>
  <c r="V46" i="47"/>
  <c r="W46" i="47"/>
  <c r="D46" i="47"/>
  <c r="E49" i="47"/>
  <c r="F49" i="47"/>
  <c r="G49" i="47"/>
  <c r="H49" i="47"/>
  <c r="I49" i="47"/>
  <c r="L64" i="124" s="1"/>
  <c r="J49" i="47"/>
  <c r="N64" i="124" s="1"/>
  <c r="K49" i="47"/>
  <c r="P64" i="124" s="1"/>
  <c r="L49" i="47"/>
  <c r="R64" i="124" s="1"/>
  <c r="M49" i="47"/>
  <c r="N49" i="47"/>
  <c r="V64" i="124" s="1"/>
  <c r="O49" i="47"/>
  <c r="X64" i="124" s="1"/>
  <c r="P49" i="47"/>
  <c r="Z64" i="124" s="1"/>
  <c r="Q49" i="47"/>
  <c r="AB64" i="124" s="1"/>
  <c r="R49" i="47"/>
  <c r="AD64" i="124" s="1"/>
  <c r="S49" i="47"/>
  <c r="T49" i="47"/>
  <c r="AH64" i="124" s="1"/>
  <c r="U49" i="47"/>
  <c r="AJ64" i="124" s="1"/>
  <c r="V49" i="47"/>
  <c r="AL64" i="124" s="1"/>
  <c r="W49" i="47"/>
  <c r="AN64" i="124" s="1"/>
  <c r="R25" i="184" l="1"/>
  <c r="P25" i="184"/>
  <c r="R25" i="183"/>
  <c r="P25" i="181"/>
  <c r="P25" i="178"/>
  <c r="Q25" i="178"/>
  <c r="P25" i="177"/>
  <c r="P25" i="176"/>
  <c r="P25" i="175"/>
  <c r="P25" i="172"/>
  <c r="R25" i="171"/>
  <c r="P25" i="171"/>
  <c r="R25" i="170"/>
  <c r="P25" i="170"/>
  <c r="P25" i="169"/>
  <c r="I72" i="47"/>
  <c r="AJ68" i="124"/>
  <c r="G72" i="47"/>
  <c r="L72" i="47"/>
  <c r="F72" i="47"/>
  <c r="V66" i="124"/>
  <c r="AH66" i="124"/>
  <c r="AN68" i="124"/>
  <c r="T72" i="47"/>
  <c r="N72" i="47"/>
  <c r="H72" i="47"/>
  <c r="V75" i="144"/>
  <c r="V74" i="144"/>
  <c r="V73" i="144"/>
  <c r="V72" i="144"/>
  <c r="V71" i="144"/>
  <c r="V70" i="144"/>
  <c r="V69" i="144"/>
  <c r="V68" i="144"/>
  <c r="V67" i="144"/>
  <c r="V66" i="144"/>
  <c r="V65" i="144"/>
  <c r="V64" i="144"/>
  <c r="V63" i="144"/>
  <c r="V62" i="144"/>
  <c r="V61" i="144"/>
  <c r="V60" i="144"/>
  <c r="V59" i="144"/>
  <c r="V58" i="144"/>
  <c r="V57" i="144"/>
  <c r="V56" i="144"/>
  <c r="V55" i="144"/>
  <c r="V54" i="144"/>
  <c r="V53" i="144"/>
  <c r="V52" i="144"/>
  <c r="V51" i="144"/>
  <c r="V50" i="144"/>
  <c r="V49" i="144"/>
  <c r="V48" i="144"/>
  <c r="V47" i="144"/>
  <c r="V46" i="144"/>
  <c r="V45" i="144"/>
  <c r="V44" i="144"/>
  <c r="Q75" i="144"/>
  <c r="Q74" i="144"/>
  <c r="Q73" i="144"/>
  <c r="Q72" i="144"/>
  <c r="Q71" i="144"/>
  <c r="Q70" i="144"/>
  <c r="Q69" i="144"/>
  <c r="Q68" i="144"/>
  <c r="Q67" i="144"/>
  <c r="Q66" i="144"/>
  <c r="Q65" i="144"/>
  <c r="Q64" i="144"/>
  <c r="Q63" i="144"/>
  <c r="Q62" i="144"/>
  <c r="Q61" i="144"/>
  <c r="Q60" i="144"/>
  <c r="Q59" i="144"/>
  <c r="Q58" i="144"/>
  <c r="Q57" i="144"/>
  <c r="Q56" i="144"/>
  <c r="L75" i="144"/>
  <c r="L74" i="144"/>
  <c r="L73" i="144"/>
  <c r="L72" i="144"/>
  <c r="L71" i="144"/>
  <c r="L70" i="144"/>
  <c r="L69" i="144"/>
  <c r="L68" i="144"/>
  <c r="L67" i="144"/>
  <c r="L66" i="144"/>
  <c r="L65" i="144"/>
  <c r="L64" i="144"/>
  <c r="L63" i="144"/>
  <c r="L62" i="144"/>
  <c r="L61" i="144"/>
  <c r="L60" i="144"/>
  <c r="L59" i="144"/>
  <c r="L58" i="144"/>
  <c r="L57" i="144"/>
  <c r="L56" i="144"/>
  <c r="L55" i="144"/>
  <c r="L54" i="144"/>
  <c r="L53" i="144"/>
  <c r="L52" i="144"/>
  <c r="L51" i="144"/>
  <c r="L50" i="144"/>
  <c r="L49" i="144"/>
  <c r="L48" i="144"/>
  <c r="L47" i="144"/>
  <c r="L46" i="144"/>
  <c r="L45" i="144"/>
  <c r="L44" i="144"/>
  <c r="L43" i="144"/>
  <c r="V43" i="144"/>
  <c r="V42" i="144"/>
  <c r="V41" i="144"/>
  <c r="V40" i="144"/>
  <c r="V39" i="144"/>
  <c r="V38" i="144"/>
  <c r="V37" i="144"/>
  <c r="V36" i="144"/>
  <c r="V35" i="144"/>
  <c r="V34" i="144"/>
  <c r="V33" i="144"/>
  <c r="V32" i="144"/>
  <c r="V31" i="144"/>
  <c r="V30" i="144"/>
  <c r="V29" i="144"/>
  <c r="V28" i="144"/>
  <c r="V27" i="144"/>
  <c r="V26" i="144"/>
  <c r="V25" i="144"/>
  <c r="V24" i="144"/>
  <c r="V23" i="144"/>
  <c r="V22" i="144"/>
  <c r="V21" i="144"/>
  <c r="V20" i="144"/>
  <c r="V19" i="144"/>
  <c r="V18" i="144"/>
  <c r="V17" i="144"/>
  <c r="V16" i="144"/>
  <c r="V15" i="144"/>
  <c r="V14" i="144"/>
  <c r="V13" i="144"/>
  <c r="V12" i="144"/>
  <c r="V11" i="144"/>
  <c r="V10" i="144"/>
  <c r="V9" i="144"/>
  <c r="V8" i="144"/>
  <c r="V7" i="144"/>
  <c r="V6" i="144"/>
  <c r="V5" i="144"/>
  <c r="V4" i="144"/>
  <c r="A69" i="124" l="1"/>
  <c r="A62" i="124"/>
  <c r="A60" i="124"/>
  <c r="A58" i="124"/>
  <c r="A56" i="124"/>
  <c r="A54" i="124"/>
  <c r="A49" i="124"/>
  <c r="A45" i="124"/>
  <c r="A41" i="124"/>
  <c r="T26" i="145"/>
  <c r="T25" i="145"/>
  <c r="T24" i="145"/>
  <c r="T23" i="145"/>
  <c r="T22" i="145"/>
  <c r="T21" i="145"/>
  <c r="T20" i="145"/>
  <c r="T19" i="145"/>
  <c r="T18" i="145"/>
  <c r="T17" i="145"/>
  <c r="T16" i="145"/>
  <c r="AH159" i="124" l="1"/>
  <c r="AH158" i="124"/>
  <c r="AH157" i="124"/>
  <c r="AH156" i="124"/>
  <c r="AH155" i="124"/>
  <c r="AH154" i="124"/>
  <c r="AH153" i="124"/>
  <c r="AH152" i="124"/>
  <c r="AH151" i="124"/>
  <c r="AH150" i="124"/>
  <c r="AH149" i="124"/>
  <c r="AH148" i="124"/>
  <c r="AH147" i="124"/>
  <c r="AH146" i="124"/>
  <c r="AH145" i="124"/>
  <c r="AH144" i="124"/>
  <c r="AH143" i="124"/>
  <c r="AH142" i="124"/>
  <c r="AH141" i="124"/>
  <c r="AH140" i="124"/>
  <c r="AH139" i="124"/>
  <c r="AH138" i="124"/>
  <c r="AH137" i="124"/>
  <c r="AH136" i="124"/>
  <c r="AH135" i="124"/>
  <c r="AH134" i="124"/>
  <c r="AH133" i="124"/>
  <c r="AH132" i="124"/>
  <c r="AH131" i="124"/>
  <c r="AH130" i="124"/>
  <c r="AH129" i="124"/>
  <c r="AH128" i="124"/>
  <c r="AH127" i="124"/>
  <c r="AH126" i="124"/>
  <c r="AH125" i="124"/>
  <c r="AH124" i="124"/>
  <c r="AH123" i="124"/>
  <c r="AH122" i="124"/>
  <c r="AH121" i="124"/>
  <c r="AH120" i="124"/>
  <c r="AH119" i="124"/>
  <c r="AH118" i="124"/>
  <c r="AH117" i="124"/>
  <c r="AH116" i="124"/>
  <c r="AH115" i="124"/>
  <c r="AH114" i="124"/>
  <c r="AH113" i="124"/>
  <c r="AH112" i="124"/>
  <c r="AH111" i="124"/>
  <c r="AH110" i="124"/>
  <c r="AH106" i="124"/>
  <c r="AH105" i="124"/>
  <c r="AH104" i="124"/>
  <c r="AH103" i="124"/>
  <c r="AH102" i="124"/>
  <c r="AH101" i="124"/>
  <c r="AH100" i="124"/>
  <c r="AH99" i="124"/>
  <c r="AH98" i="124"/>
  <c r="AH97" i="124"/>
  <c r="AH96" i="124"/>
  <c r="AH22" i="124"/>
  <c r="AF159" i="124"/>
  <c r="AF158" i="124"/>
  <c r="AF157" i="124"/>
  <c r="AF156" i="124"/>
  <c r="AF155" i="124"/>
  <c r="AF154" i="124"/>
  <c r="AF153" i="124"/>
  <c r="AF152" i="124"/>
  <c r="AF151" i="124"/>
  <c r="AF150" i="124"/>
  <c r="AF149" i="124"/>
  <c r="AF148" i="124"/>
  <c r="AF147" i="124"/>
  <c r="AF146" i="124"/>
  <c r="AF145" i="124"/>
  <c r="AF144" i="124"/>
  <c r="AF143" i="124"/>
  <c r="AF142" i="124"/>
  <c r="AF141" i="124"/>
  <c r="AF140" i="124"/>
  <c r="AF139" i="124"/>
  <c r="AF138" i="124"/>
  <c r="AF137" i="124"/>
  <c r="AF136" i="124"/>
  <c r="AF135" i="124"/>
  <c r="AF134" i="124"/>
  <c r="AF133" i="124"/>
  <c r="AF132" i="124"/>
  <c r="AF131" i="124"/>
  <c r="AF130" i="124"/>
  <c r="AF129" i="124"/>
  <c r="AF128" i="124"/>
  <c r="AF127" i="124"/>
  <c r="AF126" i="124"/>
  <c r="AF125" i="124"/>
  <c r="AF124" i="124"/>
  <c r="AF123" i="124"/>
  <c r="AF122" i="124"/>
  <c r="AF121" i="124"/>
  <c r="AF120" i="124"/>
  <c r="AF119" i="124"/>
  <c r="AF118" i="124"/>
  <c r="AF117" i="124"/>
  <c r="AF116" i="124"/>
  <c r="AF115" i="124"/>
  <c r="AF114" i="124"/>
  <c r="AF113" i="124"/>
  <c r="AF112" i="124"/>
  <c r="AF111" i="124"/>
  <c r="AF110" i="124"/>
  <c r="AF106" i="124"/>
  <c r="AF105" i="124"/>
  <c r="AF104" i="124"/>
  <c r="AF103" i="124"/>
  <c r="AF102" i="124"/>
  <c r="AF101" i="124"/>
  <c r="AF100" i="124"/>
  <c r="AF99" i="124"/>
  <c r="AF98" i="124"/>
  <c r="AF97" i="124"/>
  <c r="AF96" i="124"/>
  <c r="AF22" i="124"/>
  <c r="AD159" i="124"/>
  <c r="AD158" i="124"/>
  <c r="AD157" i="124"/>
  <c r="AD156" i="124"/>
  <c r="AD155" i="124"/>
  <c r="AD154" i="124"/>
  <c r="AD153" i="124"/>
  <c r="AD152" i="124"/>
  <c r="AD151" i="124"/>
  <c r="AD150" i="124"/>
  <c r="AD149" i="124"/>
  <c r="AD148" i="124"/>
  <c r="AD147" i="124"/>
  <c r="AD146" i="124"/>
  <c r="AD145" i="124"/>
  <c r="AD144" i="124"/>
  <c r="AD143" i="124"/>
  <c r="AD142" i="124"/>
  <c r="AD141" i="124"/>
  <c r="AD140" i="124"/>
  <c r="AD139" i="124"/>
  <c r="AD138" i="124"/>
  <c r="AD137" i="124"/>
  <c r="AD136" i="124"/>
  <c r="AD135" i="124"/>
  <c r="AD134" i="124"/>
  <c r="AD133" i="124"/>
  <c r="AD132" i="124"/>
  <c r="AD131" i="124"/>
  <c r="AD130" i="124"/>
  <c r="AD129" i="124"/>
  <c r="AD128" i="124"/>
  <c r="AD127" i="124"/>
  <c r="AD126" i="124"/>
  <c r="AD125" i="124"/>
  <c r="AD124" i="124"/>
  <c r="AD123" i="124"/>
  <c r="AD122" i="124"/>
  <c r="AD121" i="124"/>
  <c r="AD120" i="124"/>
  <c r="AD119" i="124"/>
  <c r="AD118" i="124"/>
  <c r="AD117" i="124"/>
  <c r="AD116" i="124"/>
  <c r="AD115" i="124"/>
  <c r="AD114" i="124"/>
  <c r="AD113" i="124"/>
  <c r="AD112" i="124"/>
  <c r="AD111" i="124"/>
  <c r="AD110" i="124"/>
  <c r="AD106" i="124"/>
  <c r="AD105" i="124"/>
  <c r="AD104" i="124"/>
  <c r="AD103" i="124"/>
  <c r="AD102" i="124"/>
  <c r="AD101" i="124"/>
  <c r="AD100" i="124"/>
  <c r="AD99" i="124"/>
  <c r="AD98" i="124"/>
  <c r="AD97" i="124"/>
  <c r="AD96" i="124"/>
  <c r="AD22" i="124"/>
  <c r="AB159" i="124"/>
  <c r="AB158" i="124"/>
  <c r="AB157" i="124"/>
  <c r="AB156" i="124"/>
  <c r="AB155" i="124"/>
  <c r="AB154" i="124"/>
  <c r="AB153" i="124"/>
  <c r="AB152" i="124"/>
  <c r="AB151" i="124"/>
  <c r="AB150" i="124"/>
  <c r="AB149" i="124"/>
  <c r="AB148" i="124"/>
  <c r="AB147" i="124"/>
  <c r="AB146" i="124"/>
  <c r="AB145" i="124"/>
  <c r="AB144" i="124"/>
  <c r="AB143" i="124"/>
  <c r="AB142" i="124"/>
  <c r="AB141" i="124"/>
  <c r="AB140" i="124"/>
  <c r="AB139" i="124"/>
  <c r="AB138" i="124"/>
  <c r="AB137" i="124"/>
  <c r="AB136" i="124"/>
  <c r="AB135" i="124"/>
  <c r="AB134" i="124"/>
  <c r="AB133" i="124"/>
  <c r="AB132" i="124"/>
  <c r="AB131" i="124"/>
  <c r="AB130" i="124"/>
  <c r="AB129" i="124"/>
  <c r="AB128" i="124"/>
  <c r="AB127" i="124"/>
  <c r="AB126" i="124"/>
  <c r="AB125" i="124"/>
  <c r="AB124" i="124"/>
  <c r="AB123" i="124"/>
  <c r="AB122" i="124"/>
  <c r="AB121" i="124"/>
  <c r="AB120" i="124"/>
  <c r="AB119" i="124"/>
  <c r="AB118" i="124"/>
  <c r="AB117" i="124"/>
  <c r="AB116" i="124"/>
  <c r="AB115" i="124"/>
  <c r="AB114" i="124"/>
  <c r="AB113" i="124"/>
  <c r="AB112" i="124"/>
  <c r="AB111" i="124"/>
  <c r="AB110" i="124"/>
  <c r="AB106" i="124"/>
  <c r="AB105" i="124"/>
  <c r="AB104" i="124"/>
  <c r="AB103" i="124"/>
  <c r="AB102" i="124"/>
  <c r="AB101" i="124"/>
  <c r="AB100" i="124"/>
  <c r="AB99" i="124"/>
  <c r="AB98" i="124"/>
  <c r="AB97" i="124"/>
  <c r="AB96" i="124"/>
  <c r="AB22" i="124"/>
  <c r="Z159" i="124"/>
  <c r="Z158" i="124"/>
  <c r="Z157" i="124"/>
  <c r="Z156" i="124"/>
  <c r="Z155" i="124"/>
  <c r="Z154" i="124"/>
  <c r="Z153" i="124"/>
  <c r="Z152" i="124"/>
  <c r="Z151" i="124"/>
  <c r="Z150" i="124"/>
  <c r="Z149" i="124"/>
  <c r="Z148" i="124"/>
  <c r="Z147" i="124"/>
  <c r="Z146" i="124"/>
  <c r="Z145" i="124"/>
  <c r="Z144" i="124"/>
  <c r="Z143" i="124"/>
  <c r="Z142" i="124"/>
  <c r="Z141" i="124"/>
  <c r="Z140" i="124"/>
  <c r="Z139" i="124"/>
  <c r="Z138" i="124"/>
  <c r="Z137" i="124"/>
  <c r="Z136" i="124"/>
  <c r="Z135" i="124"/>
  <c r="Z134" i="124"/>
  <c r="Z133" i="124"/>
  <c r="Z132" i="124"/>
  <c r="Z131" i="124"/>
  <c r="Z130" i="124"/>
  <c r="Z129" i="124"/>
  <c r="Z128" i="124"/>
  <c r="Z127" i="124"/>
  <c r="Z126" i="124"/>
  <c r="Z125" i="124"/>
  <c r="Z124" i="124"/>
  <c r="Z123" i="124"/>
  <c r="Z122" i="124"/>
  <c r="Z121" i="124"/>
  <c r="Z120" i="124"/>
  <c r="Z119" i="124"/>
  <c r="Z118" i="124"/>
  <c r="Z117" i="124"/>
  <c r="Z116" i="124"/>
  <c r="Z115" i="124"/>
  <c r="Z114" i="124"/>
  <c r="Z113" i="124"/>
  <c r="Z112" i="124"/>
  <c r="Z111" i="124"/>
  <c r="Z110" i="124"/>
  <c r="Z106" i="124"/>
  <c r="Z105" i="124"/>
  <c r="Z104" i="124"/>
  <c r="Z103" i="124"/>
  <c r="Z102" i="124"/>
  <c r="Z101" i="124"/>
  <c r="Z100" i="124"/>
  <c r="Z99" i="124"/>
  <c r="Z98" i="124"/>
  <c r="Z97" i="124"/>
  <c r="Z96" i="124"/>
  <c r="Z22" i="124"/>
  <c r="X159" i="124"/>
  <c r="X158" i="124"/>
  <c r="X157" i="124"/>
  <c r="X156" i="124"/>
  <c r="X155" i="124"/>
  <c r="X154" i="124"/>
  <c r="X153" i="124"/>
  <c r="X152" i="124"/>
  <c r="X151" i="124"/>
  <c r="X150" i="124"/>
  <c r="X149" i="124"/>
  <c r="X148" i="124"/>
  <c r="X147" i="124"/>
  <c r="X146" i="124"/>
  <c r="X145" i="124"/>
  <c r="X144" i="124"/>
  <c r="X143" i="124"/>
  <c r="X142" i="124"/>
  <c r="X141" i="124"/>
  <c r="X140" i="124"/>
  <c r="X139" i="124"/>
  <c r="X138" i="124"/>
  <c r="X137" i="124"/>
  <c r="X136" i="124"/>
  <c r="X135" i="124"/>
  <c r="X134" i="124"/>
  <c r="X133" i="124"/>
  <c r="X132" i="124"/>
  <c r="X131" i="124"/>
  <c r="X130" i="124"/>
  <c r="X129" i="124"/>
  <c r="X128" i="124"/>
  <c r="X127" i="124"/>
  <c r="X126" i="124"/>
  <c r="X125" i="124"/>
  <c r="X124" i="124"/>
  <c r="X123" i="124"/>
  <c r="X122" i="124"/>
  <c r="X121" i="124"/>
  <c r="X120" i="124"/>
  <c r="X119" i="124"/>
  <c r="X118" i="124"/>
  <c r="X117" i="124"/>
  <c r="X116" i="124"/>
  <c r="X115" i="124"/>
  <c r="X114" i="124"/>
  <c r="X113" i="124"/>
  <c r="X112" i="124"/>
  <c r="X111" i="124"/>
  <c r="X110" i="124"/>
  <c r="X106" i="124"/>
  <c r="X105" i="124"/>
  <c r="X104" i="124"/>
  <c r="X103" i="124"/>
  <c r="X102" i="124"/>
  <c r="X101" i="124"/>
  <c r="X100" i="124"/>
  <c r="X99" i="124"/>
  <c r="X98" i="124"/>
  <c r="X97" i="124"/>
  <c r="X96" i="124"/>
  <c r="X22" i="124"/>
  <c r="V159" i="124"/>
  <c r="V158" i="124"/>
  <c r="V157" i="124"/>
  <c r="V156" i="124"/>
  <c r="V155" i="124"/>
  <c r="V154" i="124"/>
  <c r="V153" i="124"/>
  <c r="V152" i="124"/>
  <c r="V151" i="124"/>
  <c r="V150" i="124"/>
  <c r="V149" i="124"/>
  <c r="V148" i="124"/>
  <c r="V147" i="124"/>
  <c r="V146" i="124"/>
  <c r="V145" i="124"/>
  <c r="V144" i="124"/>
  <c r="V143" i="124"/>
  <c r="V142" i="124"/>
  <c r="V141" i="124"/>
  <c r="V140" i="124"/>
  <c r="V139" i="124"/>
  <c r="V138" i="124"/>
  <c r="V137" i="124"/>
  <c r="V136" i="124"/>
  <c r="V135" i="124"/>
  <c r="V134" i="124"/>
  <c r="V133" i="124"/>
  <c r="V132" i="124"/>
  <c r="V131" i="124"/>
  <c r="V130" i="124"/>
  <c r="V129" i="124"/>
  <c r="V128" i="124"/>
  <c r="V127" i="124"/>
  <c r="V126" i="124"/>
  <c r="V125" i="124"/>
  <c r="V124" i="124"/>
  <c r="V123" i="124"/>
  <c r="V122" i="124"/>
  <c r="V121" i="124"/>
  <c r="V120" i="124"/>
  <c r="V119" i="124"/>
  <c r="V118" i="124"/>
  <c r="V117" i="124"/>
  <c r="V116" i="124"/>
  <c r="V115" i="124"/>
  <c r="V114" i="124"/>
  <c r="V113" i="124"/>
  <c r="V112" i="124"/>
  <c r="V111" i="124"/>
  <c r="V110" i="124"/>
  <c r="V106" i="124"/>
  <c r="V105" i="124"/>
  <c r="V104" i="124"/>
  <c r="V103" i="124"/>
  <c r="V102" i="124"/>
  <c r="V101" i="124"/>
  <c r="V100" i="124"/>
  <c r="V99" i="124"/>
  <c r="V98" i="124"/>
  <c r="V97" i="124"/>
  <c r="V96" i="124"/>
  <c r="V22" i="124"/>
  <c r="T159" i="124"/>
  <c r="T158" i="124"/>
  <c r="T157" i="124"/>
  <c r="T156" i="124"/>
  <c r="T155" i="124"/>
  <c r="T154" i="124"/>
  <c r="T153" i="124"/>
  <c r="T152" i="124"/>
  <c r="T151" i="124"/>
  <c r="T150" i="124"/>
  <c r="T149" i="124"/>
  <c r="T148" i="124"/>
  <c r="T147" i="124"/>
  <c r="T146" i="124"/>
  <c r="T145" i="124"/>
  <c r="T144" i="124"/>
  <c r="T143" i="124"/>
  <c r="T142" i="124"/>
  <c r="T141" i="124"/>
  <c r="T140" i="124"/>
  <c r="T139" i="124"/>
  <c r="T138" i="124"/>
  <c r="T137" i="124"/>
  <c r="T136" i="124"/>
  <c r="T135" i="124"/>
  <c r="T134" i="124"/>
  <c r="T133" i="124"/>
  <c r="T132" i="124"/>
  <c r="T131" i="124"/>
  <c r="T130" i="124"/>
  <c r="T129" i="124"/>
  <c r="T128" i="124"/>
  <c r="T127" i="124"/>
  <c r="T126" i="124"/>
  <c r="T125" i="124"/>
  <c r="T124" i="124"/>
  <c r="T123" i="124"/>
  <c r="T122" i="124"/>
  <c r="T121" i="124"/>
  <c r="T120" i="124"/>
  <c r="T119" i="124"/>
  <c r="T118" i="124"/>
  <c r="T117" i="124"/>
  <c r="T116" i="124"/>
  <c r="T115" i="124"/>
  <c r="T114" i="124"/>
  <c r="T113" i="124"/>
  <c r="T112" i="124"/>
  <c r="T111" i="124"/>
  <c r="T110" i="124"/>
  <c r="T106" i="124"/>
  <c r="T105" i="124"/>
  <c r="T104" i="124"/>
  <c r="T103" i="124"/>
  <c r="T102" i="124"/>
  <c r="T101" i="124"/>
  <c r="T100" i="124"/>
  <c r="T99" i="124"/>
  <c r="T98" i="124"/>
  <c r="T97" i="124"/>
  <c r="T96" i="124"/>
  <c r="T22" i="124"/>
  <c r="AN159" i="124"/>
  <c r="AN158" i="124"/>
  <c r="AN157" i="124"/>
  <c r="AN156" i="124"/>
  <c r="AN155" i="124"/>
  <c r="AN154" i="124"/>
  <c r="AN153" i="124"/>
  <c r="AN152" i="124"/>
  <c r="AN151" i="124"/>
  <c r="AN150" i="124"/>
  <c r="AN149" i="124"/>
  <c r="AN148" i="124"/>
  <c r="AN147" i="124"/>
  <c r="AN146" i="124"/>
  <c r="AN145" i="124"/>
  <c r="AN144" i="124"/>
  <c r="AN143" i="124"/>
  <c r="AN142" i="124"/>
  <c r="AN141" i="124"/>
  <c r="AN140" i="124"/>
  <c r="AN139" i="124"/>
  <c r="AN138" i="124"/>
  <c r="AN137" i="124"/>
  <c r="AN136" i="124"/>
  <c r="AN135" i="124"/>
  <c r="AN134" i="124"/>
  <c r="AN133" i="124"/>
  <c r="AN132" i="124"/>
  <c r="AN131" i="124"/>
  <c r="AN130" i="124"/>
  <c r="AN129" i="124"/>
  <c r="AN128" i="124"/>
  <c r="AN127" i="124"/>
  <c r="AN126" i="124"/>
  <c r="AN125" i="124"/>
  <c r="AN124" i="124"/>
  <c r="AN123" i="124"/>
  <c r="AN122" i="124"/>
  <c r="AN121" i="124"/>
  <c r="AN120" i="124"/>
  <c r="AN119" i="124"/>
  <c r="AN118" i="124"/>
  <c r="AN117" i="124"/>
  <c r="AN116" i="124"/>
  <c r="AN115" i="124"/>
  <c r="AN114" i="124"/>
  <c r="AN113" i="124"/>
  <c r="AN112" i="124"/>
  <c r="AN111" i="124"/>
  <c r="AN110" i="124"/>
  <c r="AN106" i="124"/>
  <c r="AN105" i="124"/>
  <c r="AN104" i="124"/>
  <c r="AN103" i="124"/>
  <c r="AN102" i="124"/>
  <c r="AN101" i="124"/>
  <c r="AN100" i="124"/>
  <c r="AN99" i="124"/>
  <c r="AN98" i="124"/>
  <c r="AN97" i="124"/>
  <c r="AN96" i="124"/>
  <c r="AN22" i="124"/>
  <c r="AL159" i="124"/>
  <c r="AL158" i="124"/>
  <c r="AL157" i="124"/>
  <c r="AL156" i="124"/>
  <c r="AL155" i="124"/>
  <c r="AL154" i="124"/>
  <c r="AL153" i="124"/>
  <c r="AL152" i="124"/>
  <c r="AL151" i="124"/>
  <c r="AL150" i="124"/>
  <c r="AL149" i="124"/>
  <c r="AL148" i="124"/>
  <c r="AL147" i="124"/>
  <c r="AL146" i="124"/>
  <c r="AL145" i="124"/>
  <c r="AL144" i="124"/>
  <c r="AL143" i="124"/>
  <c r="AL142" i="124"/>
  <c r="AL141" i="124"/>
  <c r="AL140" i="124"/>
  <c r="AL139" i="124"/>
  <c r="AL138" i="124"/>
  <c r="AL137" i="124"/>
  <c r="AL136" i="124"/>
  <c r="AL135" i="124"/>
  <c r="AL134" i="124"/>
  <c r="AL133" i="124"/>
  <c r="AL132" i="124"/>
  <c r="AL131" i="124"/>
  <c r="AL130" i="124"/>
  <c r="AL129" i="124"/>
  <c r="AL128" i="124"/>
  <c r="AL127" i="124"/>
  <c r="AL126" i="124"/>
  <c r="AL125" i="124"/>
  <c r="AL124" i="124"/>
  <c r="AL123" i="124"/>
  <c r="AL122" i="124"/>
  <c r="AL121" i="124"/>
  <c r="AL120" i="124"/>
  <c r="AL119" i="124"/>
  <c r="AL118" i="124"/>
  <c r="AL117" i="124"/>
  <c r="AL116" i="124"/>
  <c r="AL115" i="124"/>
  <c r="AL114" i="124"/>
  <c r="AL113" i="124"/>
  <c r="AL112" i="124"/>
  <c r="AL111" i="124"/>
  <c r="AL110" i="124"/>
  <c r="AL106" i="124"/>
  <c r="AL105" i="124"/>
  <c r="AL104" i="124"/>
  <c r="AL103" i="124"/>
  <c r="AL102" i="124"/>
  <c r="AL101" i="124"/>
  <c r="AL100" i="124"/>
  <c r="AL99" i="124"/>
  <c r="AL98" i="124"/>
  <c r="AL97" i="124"/>
  <c r="AL96" i="124"/>
  <c r="AL22" i="124"/>
  <c r="AJ159" i="124"/>
  <c r="AJ158" i="124"/>
  <c r="AJ157" i="124"/>
  <c r="AJ156" i="124"/>
  <c r="AJ155" i="124"/>
  <c r="AJ154" i="124"/>
  <c r="AJ153" i="124"/>
  <c r="AJ152" i="124"/>
  <c r="AJ151" i="124"/>
  <c r="AJ150" i="124"/>
  <c r="AJ149" i="124"/>
  <c r="AJ148" i="124"/>
  <c r="AJ147" i="124"/>
  <c r="AJ146" i="124"/>
  <c r="AJ145" i="124"/>
  <c r="AJ144" i="124"/>
  <c r="AJ143" i="124"/>
  <c r="AJ142" i="124"/>
  <c r="AJ141" i="124"/>
  <c r="AJ140" i="124"/>
  <c r="AJ139" i="124"/>
  <c r="AJ138" i="124"/>
  <c r="AJ137" i="124"/>
  <c r="AJ136" i="124"/>
  <c r="AJ135" i="124"/>
  <c r="AJ134" i="124"/>
  <c r="AJ133" i="124"/>
  <c r="AJ132" i="124"/>
  <c r="AJ131" i="124"/>
  <c r="AJ130" i="124"/>
  <c r="AJ129" i="124"/>
  <c r="AJ128" i="124"/>
  <c r="AJ127" i="124"/>
  <c r="AJ126" i="124"/>
  <c r="AJ125" i="124"/>
  <c r="AJ124" i="124"/>
  <c r="AJ123" i="124"/>
  <c r="AJ122" i="124"/>
  <c r="AJ121" i="124"/>
  <c r="AJ120" i="124"/>
  <c r="AJ119" i="124"/>
  <c r="AJ118" i="124"/>
  <c r="AJ117" i="124"/>
  <c r="AJ116" i="124"/>
  <c r="AJ115" i="124"/>
  <c r="AJ114" i="124"/>
  <c r="AJ113" i="124"/>
  <c r="AJ112" i="124"/>
  <c r="AJ111" i="124"/>
  <c r="AJ110" i="124"/>
  <c r="AJ106" i="124"/>
  <c r="AJ105" i="124"/>
  <c r="AJ104" i="124"/>
  <c r="AJ103" i="124"/>
  <c r="AJ102" i="124"/>
  <c r="AJ101" i="124"/>
  <c r="AJ100" i="124"/>
  <c r="AJ99" i="124"/>
  <c r="AJ98" i="124"/>
  <c r="AJ97" i="124"/>
  <c r="AJ96" i="124"/>
  <c r="AJ22" i="124"/>
  <c r="W10" i="40"/>
  <c r="V10" i="40"/>
  <c r="U10" i="40"/>
  <c r="T10" i="40"/>
  <c r="S10" i="40"/>
  <c r="R10" i="40"/>
  <c r="Q10" i="40"/>
  <c r="P10" i="40"/>
  <c r="O10" i="40"/>
  <c r="N10" i="40"/>
  <c r="V15" i="105"/>
  <c r="AL108" i="124" s="1"/>
  <c r="U15" i="105"/>
  <c r="AJ108" i="124" s="1"/>
  <c r="T15" i="105"/>
  <c r="AH108" i="124" s="1"/>
  <c r="S15" i="105"/>
  <c r="AF108" i="124" s="1"/>
  <c r="R15" i="105"/>
  <c r="AD108" i="124" s="1"/>
  <c r="Q15" i="105"/>
  <c r="AB108" i="124" s="1"/>
  <c r="P15" i="105"/>
  <c r="Z108" i="124" s="1"/>
  <c r="O15" i="105"/>
  <c r="X108" i="124" s="1"/>
  <c r="N15" i="105"/>
  <c r="V108" i="124" s="1"/>
  <c r="M15" i="105"/>
  <c r="T108" i="124" s="1"/>
  <c r="W132" i="122"/>
  <c r="V132" i="122"/>
  <c r="U132" i="122"/>
  <c r="T132" i="122"/>
  <c r="S132" i="122"/>
  <c r="R132" i="122"/>
  <c r="Q132" i="122"/>
  <c r="P132" i="122"/>
  <c r="O132" i="122"/>
  <c r="N132" i="122"/>
  <c r="W130" i="122"/>
  <c r="V130" i="122"/>
  <c r="U130" i="122"/>
  <c r="T130" i="122"/>
  <c r="S130" i="122"/>
  <c r="R130" i="122"/>
  <c r="Q130" i="122"/>
  <c r="P130" i="122"/>
  <c r="O130" i="122"/>
  <c r="N130" i="122"/>
  <c r="W125" i="122"/>
  <c r="V125" i="122"/>
  <c r="U125" i="122"/>
  <c r="T125" i="122"/>
  <c r="S125" i="122"/>
  <c r="R125" i="122"/>
  <c r="Q125" i="122"/>
  <c r="P125" i="122"/>
  <c r="O125" i="122"/>
  <c r="N125" i="122"/>
  <c r="W121" i="122"/>
  <c r="V121" i="122"/>
  <c r="U121" i="122"/>
  <c r="T121" i="122"/>
  <c r="S121" i="122"/>
  <c r="R121" i="122"/>
  <c r="Q121" i="122"/>
  <c r="P121" i="122"/>
  <c r="O121" i="122"/>
  <c r="N121" i="122"/>
  <c r="W117" i="122"/>
  <c r="V117" i="122"/>
  <c r="U117" i="122"/>
  <c r="T117" i="122"/>
  <c r="S117" i="122"/>
  <c r="R117" i="122"/>
  <c r="Q117" i="122"/>
  <c r="P117" i="122"/>
  <c r="O117" i="122"/>
  <c r="N117" i="122"/>
  <c r="W114" i="122"/>
  <c r="V114" i="122"/>
  <c r="U114" i="122"/>
  <c r="T114" i="122"/>
  <c r="S114" i="122"/>
  <c r="R114" i="122"/>
  <c r="Q114" i="122"/>
  <c r="P114" i="122"/>
  <c r="O114" i="122"/>
  <c r="N114" i="122"/>
  <c r="W112" i="122"/>
  <c r="V112" i="122"/>
  <c r="U112" i="122"/>
  <c r="T112" i="122"/>
  <c r="S112" i="122"/>
  <c r="R112" i="122"/>
  <c r="Q112" i="122"/>
  <c r="P112" i="122"/>
  <c r="O112" i="122"/>
  <c r="N112" i="122"/>
  <c r="W107" i="122"/>
  <c r="V107" i="122"/>
  <c r="U107" i="122"/>
  <c r="T107" i="122"/>
  <c r="S107" i="122"/>
  <c r="R107" i="122"/>
  <c r="Q107" i="122"/>
  <c r="P107" i="122"/>
  <c r="O107" i="122"/>
  <c r="N107" i="122"/>
  <c r="W103" i="122"/>
  <c r="V103" i="122"/>
  <c r="U103" i="122"/>
  <c r="T103" i="122"/>
  <c r="S103" i="122"/>
  <c r="R103" i="122"/>
  <c r="Q103" i="122"/>
  <c r="P103" i="122"/>
  <c r="O103" i="122"/>
  <c r="N103" i="122"/>
  <c r="W99" i="122"/>
  <c r="V99" i="122"/>
  <c r="U99" i="122"/>
  <c r="T99" i="122"/>
  <c r="S99" i="122"/>
  <c r="R99" i="122"/>
  <c r="Q99" i="122"/>
  <c r="P99" i="122"/>
  <c r="O99" i="122"/>
  <c r="N99" i="122"/>
  <c r="W96" i="122"/>
  <c r="V96" i="122"/>
  <c r="U96" i="122"/>
  <c r="T96" i="122"/>
  <c r="S96" i="122"/>
  <c r="R96" i="122"/>
  <c r="Q96" i="122"/>
  <c r="P96" i="122"/>
  <c r="O96" i="122"/>
  <c r="N96" i="122"/>
  <c r="W94" i="122"/>
  <c r="V94" i="122"/>
  <c r="U94" i="122"/>
  <c r="T94" i="122"/>
  <c r="S94" i="122"/>
  <c r="R94" i="122"/>
  <c r="Q94" i="122"/>
  <c r="P94" i="122"/>
  <c r="O94" i="122"/>
  <c r="N94" i="122"/>
  <c r="W89" i="122"/>
  <c r="V89" i="122"/>
  <c r="U89" i="122"/>
  <c r="T89" i="122"/>
  <c r="S89" i="122"/>
  <c r="R89" i="122"/>
  <c r="Q89" i="122"/>
  <c r="P89" i="122"/>
  <c r="O89" i="122"/>
  <c r="N89" i="122"/>
  <c r="W85" i="122"/>
  <c r="V85" i="122"/>
  <c r="U85" i="122"/>
  <c r="T85" i="122"/>
  <c r="S85" i="122"/>
  <c r="R85" i="122"/>
  <c r="Q85" i="122"/>
  <c r="P85" i="122"/>
  <c r="O85" i="122"/>
  <c r="N85" i="122"/>
  <c r="W81" i="122"/>
  <c r="V81" i="122"/>
  <c r="U81" i="122"/>
  <c r="T81" i="122"/>
  <c r="S81" i="122"/>
  <c r="R81" i="122"/>
  <c r="Q81" i="122"/>
  <c r="P81" i="122"/>
  <c r="O81" i="122"/>
  <c r="N81" i="122"/>
  <c r="W78" i="122"/>
  <c r="V78" i="122"/>
  <c r="U78" i="122"/>
  <c r="T78" i="122"/>
  <c r="S78" i="122"/>
  <c r="R78" i="122"/>
  <c r="Q78" i="122"/>
  <c r="P78" i="122"/>
  <c r="O78" i="122"/>
  <c r="N78" i="122"/>
  <c r="W76" i="122"/>
  <c r="V76" i="122"/>
  <c r="U76" i="122"/>
  <c r="T76" i="122"/>
  <c r="S76" i="122"/>
  <c r="R76" i="122"/>
  <c r="Q76" i="122"/>
  <c r="P76" i="122"/>
  <c r="O76" i="122"/>
  <c r="N76" i="122"/>
  <c r="W71" i="122"/>
  <c r="V71" i="122"/>
  <c r="U71" i="122"/>
  <c r="T71" i="122"/>
  <c r="S71" i="122"/>
  <c r="R71" i="122"/>
  <c r="Q71" i="122"/>
  <c r="P71" i="122"/>
  <c r="O71" i="122"/>
  <c r="N71" i="122"/>
  <c r="W67" i="122"/>
  <c r="V67" i="122"/>
  <c r="U67" i="122"/>
  <c r="T67" i="122"/>
  <c r="S67" i="122"/>
  <c r="R67" i="122"/>
  <c r="Q67" i="122"/>
  <c r="P67" i="122"/>
  <c r="O67" i="122"/>
  <c r="N67" i="122"/>
  <c r="W63" i="122"/>
  <c r="V63" i="122"/>
  <c r="U63" i="122"/>
  <c r="T63" i="122"/>
  <c r="S63" i="122"/>
  <c r="R63" i="122"/>
  <c r="Q63" i="122"/>
  <c r="P63" i="122"/>
  <c r="O63" i="122"/>
  <c r="N63" i="122"/>
  <c r="W60" i="122"/>
  <c r="AN91" i="124" s="1"/>
  <c r="V60" i="122"/>
  <c r="AL91" i="124" s="1"/>
  <c r="U60" i="122"/>
  <c r="AJ91" i="124" s="1"/>
  <c r="T60" i="122"/>
  <c r="AH91" i="124" s="1"/>
  <c r="S60" i="122"/>
  <c r="AF91" i="124" s="1"/>
  <c r="R60" i="122"/>
  <c r="AD91" i="124" s="1"/>
  <c r="Q60" i="122"/>
  <c r="AB91" i="124" s="1"/>
  <c r="P60" i="122"/>
  <c r="Z91" i="124" s="1"/>
  <c r="O60" i="122"/>
  <c r="X91" i="124" s="1"/>
  <c r="N60" i="122"/>
  <c r="V91" i="124" s="1"/>
  <c r="W54" i="122"/>
  <c r="V54" i="122"/>
  <c r="U54" i="122"/>
  <c r="T54" i="122"/>
  <c r="S54" i="122"/>
  <c r="R54" i="122"/>
  <c r="Q54" i="122"/>
  <c r="P54" i="122"/>
  <c r="O54" i="122"/>
  <c r="N54" i="122"/>
  <c r="W47" i="122"/>
  <c r="AN88" i="124" s="1"/>
  <c r="V47" i="122"/>
  <c r="AL88" i="124" s="1"/>
  <c r="U47" i="122"/>
  <c r="AJ88" i="124" s="1"/>
  <c r="T47" i="122"/>
  <c r="AH88" i="124" s="1"/>
  <c r="S47" i="122"/>
  <c r="AF88" i="124" s="1"/>
  <c r="R47" i="122"/>
  <c r="AD88" i="124" s="1"/>
  <c r="Q47" i="122"/>
  <c r="AB88" i="124" s="1"/>
  <c r="P47" i="122"/>
  <c r="Z88" i="124" s="1"/>
  <c r="O47" i="122"/>
  <c r="X88" i="124" s="1"/>
  <c r="N47" i="122"/>
  <c r="V88" i="124" s="1"/>
  <c r="W42" i="122"/>
  <c r="AN87" i="124" s="1"/>
  <c r="V42" i="122"/>
  <c r="AL87" i="124" s="1"/>
  <c r="U42" i="122"/>
  <c r="AJ87" i="124" s="1"/>
  <c r="T42" i="122"/>
  <c r="AH87" i="124" s="1"/>
  <c r="S42" i="122"/>
  <c r="AF87" i="124" s="1"/>
  <c r="R42" i="122"/>
  <c r="AD87" i="124" s="1"/>
  <c r="Q42" i="122"/>
  <c r="AB87" i="124" s="1"/>
  <c r="P42" i="122"/>
  <c r="Z87" i="124" s="1"/>
  <c r="O42" i="122"/>
  <c r="X87" i="124" s="1"/>
  <c r="N42" i="122"/>
  <c r="V87" i="124" s="1"/>
  <c r="W38" i="122"/>
  <c r="AN86" i="124" s="1"/>
  <c r="V38" i="122"/>
  <c r="AL86" i="124" s="1"/>
  <c r="U38" i="122"/>
  <c r="AJ86" i="124" s="1"/>
  <c r="T38" i="122"/>
  <c r="AH86" i="124" s="1"/>
  <c r="S38" i="122"/>
  <c r="AF86" i="124" s="1"/>
  <c r="R38" i="122"/>
  <c r="AD86" i="124" s="1"/>
  <c r="Q38" i="122"/>
  <c r="AB86" i="124" s="1"/>
  <c r="P38" i="122"/>
  <c r="Z86" i="124" s="1"/>
  <c r="O38" i="122"/>
  <c r="X86" i="124" s="1"/>
  <c r="N38" i="122"/>
  <c r="V86" i="124" s="1"/>
  <c r="W35" i="122"/>
  <c r="AN85" i="124" s="1"/>
  <c r="V35" i="122"/>
  <c r="AL85" i="124" s="1"/>
  <c r="U35" i="122"/>
  <c r="AJ85" i="124" s="1"/>
  <c r="T35" i="122"/>
  <c r="AH85" i="124" s="1"/>
  <c r="S35" i="122"/>
  <c r="AF85" i="124" s="1"/>
  <c r="R35" i="122"/>
  <c r="AD85" i="124" s="1"/>
  <c r="Q35" i="122"/>
  <c r="AB85" i="124" s="1"/>
  <c r="P35" i="122"/>
  <c r="Z85" i="124" s="1"/>
  <c r="O35" i="122"/>
  <c r="X85" i="124" s="1"/>
  <c r="N35" i="122"/>
  <c r="V85" i="124" s="1"/>
  <c r="W32" i="122"/>
  <c r="AN84" i="124" s="1"/>
  <c r="V32" i="122"/>
  <c r="AL84" i="124" s="1"/>
  <c r="U32" i="122"/>
  <c r="AJ84" i="124" s="1"/>
  <c r="T32" i="122"/>
  <c r="AH84" i="124" s="1"/>
  <c r="S32" i="122"/>
  <c r="AF84" i="124" s="1"/>
  <c r="R32" i="122"/>
  <c r="AD84" i="124" s="1"/>
  <c r="Q32" i="122"/>
  <c r="AB84" i="124" s="1"/>
  <c r="P32" i="122"/>
  <c r="Z84" i="124" s="1"/>
  <c r="O32" i="122"/>
  <c r="X84" i="124" s="1"/>
  <c r="N32" i="122"/>
  <c r="V84" i="124" s="1"/>
  <c r="W25" i="122"/>
  <c r="AN83" i="124" s="1"/>
  <c r="V25" i="122"/>
  <c r="AL83" i="124" s="1"/>
  <c r="U25" i="122"/>
  <c r="AJ83" i="124" s="1"/>
  <c r="T25" i="122"/>
  <c r="AH83" i="124" s="1"/>
  <c r="S25" i="122"/>
  <c r="AF83" i="124" s="1"/>
  <c r="R25" i="122"/>
  <c r="AD83" i="124" s="1"/>
  <c r="Q25" i="122"/>
  <c r="AB83" i="124" s="1"/>
  <c r="P25" i="122"/>
  <c r="Z83" i="124" s="1"/>
  <c r="O25" i="122"/>
  <c r="X83" i="124" s="1"/>
  <c r="N25" i="122"/>
  <c r="V83" i="124" s="1"/>
  <c r="W18" i="122"/>
  <c r="AN82" i="124" s="1"/>
  <c r="V18" i="122"/>
  <c r="AL82" i="124" s="1"/>
  <c r="U18" i="122"/>
  <c r="AJ82" i="124" s="1"/>
  <c r="T18" i="122"/>
  <c r="AH82" i="124" s="1"/>
  <c r="S18" i="122"/>
  <c r="AF82" i="124" s="1"/>
  <c r="R18" i="122"/>
  <c r="AD82" i="124" s="1"/>
  <c r="Q18" i="122"/>
  <c r="AB82" i="124" s="1"/>
  <c r="P18" i="122"/>
  <c r="Z82" i="124" s="1"/>
  <c r="O18" i="122"/>
  <c r="X82" i="124" s="1"/>
  <c r="N18" i="122"/>
  <c r="V82" i="124" s="1"/>
  <c r="W11" i="122"/>
  <c r="AN81" i="124" s="1"/>
  <c r="V11" i="122"/>
  <c r="AL81" i="124" s="1"/>
  <c r="U11" i="122"/>
  <c r="AJ81" i="124" s="1"/>
  <c r="T11" i="122"/>
  <c r="AH81" i="124" s="1"/>
  <c r="S11" i="122"/>
  <c r="AF81" i="124" s="1"/>
  <c r="R11" i="122"/>
  <c r="AD81" i="124" s="1"/>
  <c r="Q11" i="122"/>
  <c r="AB81" i="124" s="1"/>
  <c r="P11" i="122"/>
  <c r="Z81" i="124" s="1"/>
  <c r="O11" i="122"/>
  <c r="X81" i="124" s="1"/>
  <c r="N11" i="122"/>
  <c r="V81" i="124" s="1"/>
  <c r="T243" i="143"/>
  <c r="S243" i="143"/>
  <c r="R243" i="143"/>
  <c r="Q243" i="143"/>
  <c r="P243" i="143"/>
  <c r="O243" i="143"/>
  <c r="N243" i="143"/>
  <c r="M243" i="143"/>
  <c r="L243" i="143"/>
  <c r="K243" i="143"/>
  <c r="T239" i="143"/>
  <c r="S239" i="143"/>
  <c r="R239" i="143"/>
  <c r="Q239" i="143"/>
  <c r="P239" i="143"/>
  <c r="O239" i="143"/>
  <c r="N239" i="143"/>
  <c r="M239" i="143"/>
  <c r="L239" i="143"/>
  <c r="K239" i="143"/>
  <c r="T235" i="143"/>
  <c r="S235" i="143"/>
  <c r="R235" i="143"/>
  <c r="Q235" i="143"/>
  <c r="P235" i="143"/>
  <c r="O235" i="143"/>
  <c r="N235" i="143"/>
  <c r="M235" i="143"/>
  <c r="L235" i="143"/>
  <c r="K235" i="143"/>
  <c r="T231" i="143"/>
  <c r="S231" i="143"/>
  <c r="R231" i="143"/>
  <c r="Q231" i="143"/>
  <c r="P231" i="143"/>
  <c r="O231" i="143"/>
  <c r="N231" i="143"/>
  <c r="M231" i="143"/>
  <c r="L231" i="143"/>
  <c r="K231" i="143"/>
  <c r="T227" i="143"/>
  <c r="S227" i="143"/>
  <c r="R227" i="143"/>
  <c r="Q227" i="143"/>
  <c r="P227" i="143"/>
  <c r="O227" i="143"/>
  <c r="N227" i="143"/>
  <c r="M227" i="143"/>
  <c r="L227" i="143"/>
  <c r="K227" i="143"/>
  <c r="T219" i="143"/>
  <c r="S219" i="143"/>
  <c r="R219" i="143"/>
  <c r="Q219" i="143"/>
  <c r="P219" i="143"/>
  <c r="O219" i="143"/>
  <c r="N219" i="143"/>
  <c r="M219" i="143"/>
  <c r="L219" i="143"/>
  <c r="K219" i="143"/>
  <c r="T215" i="143"/>
  <c r="S215" i="143"/>
  <c r="R215" i="143"/>
  <c r="Q215" i="143"/>
  <c r="P215" i="143"/>
  <c r="O215" i="143"/>
  <c r="N215" i="143"/>
  <c r="M215" i="143"/>
  <c r="L215" i="143"/>
  <c r="K215" i="143"/>
  <c r="T211" i="143"/>
  <c r="S211" i="143"/>
  <c r="R211" i="143"/>
  <c r="Q211" i="143"/>
  <c r="P211" i="143"/>
  <c r="O211" i="143"/>
  <c r="N211" i="143"/>
  <c r="M211" i="143"/>
  <c r="L211" i="143"/>
  <c r="K211" i="143"/>
  <c r="T207" i="143"/>
  <c r="S207" i="143"/>
  <c r="R207" i="143"/>
  <c r="Q207" i="143"/>
  <c r="P207" i="143"/>
  <c r="O207" i="143"/>
  <c r="N207" i="143"/>
  <c r="M207" i="143"/>
  <c r="L207" i="143"/>
  <c r="K207" i="143"/>
  <c r="T203" i="143"/>
  <c r="S203" i="143"/>
  <c r="R203" i="143"/>
  <c r="Q203" i="143"/>
  <c r="P203" i="143"/>
  <c r="O203" i="143"/>
  <c r="N203" i="143"/>
  <c r="M203" i="143"/>
  <c r="L203" i="143"/>
  <c r="K203" i="143"/>
  <c r="T195" i="143"/>
  <c r="S195" i="143"/>
  <c r="R195" i="143"/>
  <c r="Q195" i="143"/>
  <c r="P195" i="143"/>
  <c r="O195" i="143"/>
  <c r="N195" i="143"/>
  <c r="M195" i="143"/>
  <c r="L195" i="143"/>
  <c r="K195" i="143"/>
  <c r="T191" i="143"/>
  <c r="S191" i="143"/>
  <c r="R191" i="143"/>
  <c r="Q191" i="143"/>
  <c r="P191" i="143"/>
  <c r="O191" i="143"/>
  <c r="N191" i="143"/>
  <c r="M191" i="143"/>
  <c r="L191" i="143"/>
  <c r="K191" i="143"/>
  <c r="T187" i="143"/>
  <c r="S187" i="143"/>
  <c r="R187" i="143"/>
  <c r="Q187" i="143"/>
  <c r="P187" i="143"/>
  <c r="O187" i="143"/>
  <c r="N187" i="143"/>
  <c r="M187" i="143"/>
  <c r="L187" i="143"/>
  <c r="K187" i="143"/>
  <c r="T183" i="143"/>
  <c r="S183" i="143"/>
  <c r="R183" i="143"/>
  <c r="Q183" i="143"/>
  <c r="P183" i="143"/>
  <c r="O183" i="143"/>
  <c r="N183" i="143"/>
  <c r="M183" i="143"/>
  <c r="L183" i="143"/>
  <c r="K183" i="143"/>
  <c r="T179" i="143"/>
  <c r="S179" i="143"/>
  <c r="R179" i="143"/>
  <c r="Q179" i="143"/>
  <c r="P179" i="143"/>
  <c r="O179" i="143"/>
  <c r="N179" i="143"/>
  <c r="M179" i="143"/>
  <c r="L179" i="143"/>
  <c r="K179" i="143"/>
  <c r="T171" i="143"/>
  <c r="S171" i="143"/>
  <c r="R171" i="143"/>
  <c r="Q171" i="143"/>
  <c r="P171" i="143"/>
  <c r="O171" i="143"/>
  <c r="N171" i="143"/>
  <c r="M171" i="143"/>
  <c r="L171" i="143"/>
  <c r="K171" i="143"/>
  <c r="T167" i="143"/>
  <c r="S167" i="143"/>
  <c r="R167" i="143"/>
  <c r="Q167" i="143"/>
  <c r="P167" i="143"/>
  <c r="O167" i="143"/>
  <c r="N167" i="143"/>
  <c r="M167" i="143"/>
  <c r="L167" i="143"/>
  <c r="K167" i="143"/>
  <c r="T163" i="143"/>
  <c r="S163" i="143"/>
  <c r="R163" i="143"/>
  <c r="Q163" i="143"/>
  <c r="P163" i="143"/>
  <c r="O163" i="143"/>
  <c r="N163" i="143"/>
  <c r="M163" i="143"/>
  <c r="L163" i="143"/>
  <c r="K163" i="143"/>
  <c r="T159" i="143"/>
  <c r="S159" i="143"/>
  <c r="R159" i="143"/>
  <c r="Q159" i="143"/>
  <c r="P159" i="143"/>
  <c r="O159" i="143"/>
  <c r="N159" i="143"/>
  <c r="M159" i="143"/>
  <c r="L159" i="143"/>
  <c r="K159" i="143"/>
  <c r="T155" i="143"/>
  <c r="S155" i="143"/>
  <c r="R155" i="143"/>
  <c r="Q155" i="143"/>
  <c r="P155" i="143"/>
  <c r="O155" i="143"/>
  <c r="N155" i="143"/>
  <c r="M155" i="143"/>
  <c r="L155" i="143"/>
  <c r="K155" i="143"/>
  <c r="T147" i="143"/>
  <c r="S147" i="143"/>
  <c r="R147" i="143"/>
  <c r="Q147" i="143"/>
  <c r="P147" i="143"/>
  <c r="O147" i="143"/>
  <c r="N147" i="143"/>
  <c r="M147" i="143"/>
  <c r="L147" i="143"/>
  <c r="K147" i="143"/>
  <c r="T143" i="143"/>
  <c r="S143" i="143"/>
  <c r="R143" i="143"/>
  <c r="Q143" i="143"/>
  <c r="P143" i="143"/>
  <c r="O143" i="143"/>
  <c r="N143" i="143"/>
  <c r="M143" i="143"/>
  <c r="L143" i="143"/>
  <c r="K143" i="143"/>
  <c r="T139" i="143"/>
  <c r="S139" i="143"/>
  <c r="R139" i="143"/>
  <c r="Q139" i="143"/>
  <c r="P139" i="143"/>
  <c r="O139" i="143"/>
  <c r="N139" i="143"/>
  <c r="M139" i="143"/>
  <c r="L139" i="143"/>
  <c r="K139" i="143"/>
  <c r="T135" i="143"/>
  <c r="S135" i="143"/>
  <c r="R135" i="143"/>
  <c r="Q135" i="143"/>
  <c r="P135" i="143"/>
  <c r="O135" i="143"/>
  <c r="N135" i="143"/>
  <c r="M135" i="143"/>
  <c r="L135" i="143"/>
  <c r="K135" i="143"/>
  <c r="T131" i="143"/>
  <c r="S131" i="143"/>
  <c r="R131" i="143"/>
  <c r="Q131" i="143"/>
  <c r="P131" i="143"/>
  <c r="O131" i="143"/>
  <c r="N131" i="143"/>
  <c r="M131" i="143"/>
  <c r="L131" i="143"/>
  <c r="K131" i="143"/>
  <c r="T123" i="143"/>
  <c r="S123" i="143"/>
  <c r="R123" i="143"/>
  <c r="Q123" i="143"/>
  <c r="P123" i="143"/>
  <c r="O123" i="143"/>
  <c r="N123" i="143"/>
  <c r="M123" i="143"/>
  <c r="L123" i="143"/>
  <c r="K123" i="143"/>
  <c r="T119" i="143"/>
  <c r="S119" i="143"/>
  <c r="R119" i="143"/>
  <c r="Q119" i="143"/>
  <c r="P119" i="143"/>
  <c r="O119" i="143"/>
  <c r="N119" i="143"/>
  <c r="M119" i="143"/>
  <c r="L119" i="143"/>
  <c r="K119" i="143"/>
  <c r="T115" i="143"/>
  <c r="S115" i="143"/>
  <c r="R115" i="143"/>
  <c r="Q115" i="143"/>
  <c r="P115" i="143"/>
  <c r="O115" i="143"/>
  <c r="N115" i="143"/>
  <c r="M115" i="143"/>
  <c r="L115" i="143"/>
  <c r="K115" i="143"/>
  <c r="T111" i="143"/>
  <c r="S111" i="143"/>
  <c r="R111" i="143"/>
  <c r="Q111" i="143"/>
  <c r="P111" i="143"/>
  <c r="O111" i="143"/>
  <c r="N111" i="143"/>
  <c r="M111" i="143"/>
  <c r="L111" i="143"/>
  <c r="K111" i="143"/>
  <c r="T107" i="143"/>
  <c r="S107" i="143"/>
  <c r="R107" i="143"/>
  <c r="Q107" i="143"/>
  <c r="P107" i="143"/>
  <c r="O107" i="143"/>
  <c r="N107" i="143"/>
  <c r="M107" i="143"/>
  <c r="L107" i="143"/>
  <c r="K107" i="143"/>
  <c r="T99" i="143"/>
  <c r="S99" i="143"/>
  <c r="R99" i="143"/>
  <c r="Q99" i="143"/>
  <c r="P99" i="143"/>
  <c r="O99" i="143"/>
  <c r="N99" i="143"/>
  <c r="M99" i="143"/>
  <c r="L99" i="143"/>
  <c r="K99" i="143"/>
  <c r="T95" i="143"/>
  <c r="S95" i="143"/>
  <c r="R95" i="143"/>
  <c r="Q95" i="143"/>
  <c r="P95" i="143"/>
  <c r="O95" i="143"/>
  <c r="N95" i="143"/>
  <c r="M95" i="143"/>
  <c r="L95" i="143"/>
  <c r="K95" i="143"/>
  <c r="T91" i="143"/>
  <c r="S91" i="143"/>
  <c r="R91" i="143"/>
  <c r="Q91" i="143"/>
  <c r="P91" i="143"/>
  <c r="O91" i="143"/>
  <c r="N91" i="143"/>
  <c r="M91" i="143"/>
  <c r="L91" i="143"/>
  <c r="K91" i="143"/>
  <c r="T87" i="143"/>
  <c r="S87" i="143"/>
  <c r="R87" i="143"/>
  <c r="Q87" i="143"/>
  <c r="P87" i="143"/>
  <c r="O87" i="143"/>
  <c r="N87" i="143"/>
  <c r="M87" i="143"/>
  <c r="L87" i="143"/>
  <c r="K87" i="143"/>
  <c r="T83" i="143"/>
  <c r="S83" i="143"/>
  <c r="R83" i="143"/>
  <c r="Q83" i="143"/>
  <c r="P83" i="143"/>
  <c r="O83" i="143"/>
  <c r="N83" i="143"/>
  <c r="M83" i="143"/>
  <c r="L83" i="143"/>
  <c r="K83" i="143"/>
  <c r="T75" i="143"/>
  <c r="S75" i="143"/>
  <c r="R75" i="143"/>
  <c r="Q75" i="143"/>
  <c r="P75" i="143"/>
  <c r="O75" i="143"/>
  <c r="N75" i="143"/>
  <c r="M75" i="143"/>
  <c r="L75" i="143"/>
  <c r="K75" i="143"/>
  <c r="T71" i="143"/>
  <c r="S71" i="143"/>
  <c r="R71" i="143"/>
  <c r="Q71" i="143"/>
  <c r="P71" i="143"/>
  <c r="O71" i="143"/>
  <c r="N71" i="143"/>
  <c r="M71" i="143"/>
  <c r="L71" i="143"/>
  <c r="K71" i="143"/>
  <c r="T67" i="143"/>
  <c r="S67" i="143"/>
  <c r="R67" i="143"/>
  <c r="Q67" i="143"/>
  <c r="P67" i="143"/>
  <c r="O67" i="143"/>
  <c r="N67" i="143"/>
  <c r="M67" i="143"/>
  <c r="L67" i="143"/>
  <c r="K67" i="143"/>
  <c r="T63" i="143"/>
  <c r="S63" i="143"/>
  <c r="R63" i="143"/>
  <c r="Q63" i="143"/>
  <c r="P63" i="143"/>
  <c r="O63" i="143"/>
  <c r="N63" i="143"/>
  <c r="M63" i="143"/>
  <c r="L63" i="143"/>
  <c r="K63" i="143"/>
  <c r="T59" i="143"/>
  <c r="S59" i="143"/>
  <c r="R59" i="143"/>
  <c r="Q59" i="143"/>
  <c r="P59" i="143"/>
  <c r="O59" i="143"/>
  <c r="N59" i="143"/>
  <c r="M59" i="143"/>
  <c r="L59" i="143"/>
  <c r="K59" i="143"/>
  <c r="T51" i="143"/>
  <c r="S51" i="143"/>
  <c r="R51" i="143"/>
  <c r="Q51" i="143"/>
  <c r="P51" i="143"/>
  <c r="O51" i="143"/>
  <c r="N51" i="143"/>
  <c r="M51" i="143"/>
  <c r="L51" i="143"/>
  <c r="K51" i="143"/>
  <c r="T47" i="143"/>
  <c r="S47" i="143"/>
  <c r="R47" i="143"/>
  <c r="Q47" i="143"/>
  <c r="P47" i="143"/>
  <c r="O47" i="143"/>
  <c r="N47" i="143"/>
  <c r="M47" i="143"/>
  <c r="L47" i="143"/>
  <c r="K47" i="143"/>
  <c r="T43" i="143"/>
  <c r="S43" i="143"/>
  <c r="R43" i="143"/>
  <c r="Q43" i="143"/>
  <c r="P43" i="143"/>
  <c r="O43" i="143"/>
  <c r="N43" i="143"/>
  <c r="M43" i="143"/>
  <c r="L43" i="143"/>
  <c r="K43" i="143"/>
  <c r="T39" i="143"/>
  <c r="S39" i="143"/>
  <c r="R39" i="143"/>
  <c r="Q39" i="143"/>
  <c r="P39" i="143"/>
  <c r="O39" i="143"/>
  <c r="N39" i="143"/>
  <c r="M39" i="143"/>
  <c r="L39" i="143"/>
  <c r="K39" i="143"/>
  <c r="T35" i="143"/>
  <c r="S35" i="143"/>
  <c r="R35" i="143"/>
  <c r="Q35" i="143"/>
  <c r="P35" i="143"/>
  <c r="O35" i="143"/>
  <c r="N35" i="143"/>
  <c r="M35" i="143"/>
  <c r="L35" i="143"/>
  <c r="K35" i="143"/>
  <c r="T27" i="143"/>
  <c r="S27" i="143"/>
  <c r="R27" i="143"/>
  <c r="Q27" i="143"/>
  <c r="P27" i="143"/>
  <c r="O27" i="143"/>
  <c r="N27" i="143"/>
  <c r="M27" i="143"/>
  <c r="L27" i="143"/>
  <c r="K27" i="143"/>
  <c r="T23" i="143"/>
  <c r="S23" i="143"/>
  <c r="R23" i="143"/>
  <c r="Q23" i="143"/>
  <c r="P23" i="143"/>
  <c r="O23" i="143"/>
  <c r="N23" i="143"/>
  <c r="M23" i="143"/>
  <c r="L23" i="143"/>
  <c r="K23" i="143"/>
  <c r="T19" i="143"/>
  <c r="S19" i="143"/>
  <c r="R19" i="143"/>
  <c r="Q19" i="143"/>
  <c r="P19" i="143"/>
  <c r="O19" i="143"/>
  <c r="N19" i="143"/>
  <c r="M19" i="143"/>
  <c r="L19" i="143"/>
  <c r="K19" i="143"/>
  <c r="T15" i="143"/>
  <c r="S15" i="143"/>
  <c r="R15" i="143"/>
  <c r="Q15" i="143"/>
  <c r="P15" i="143"/>
  <c r="O15" i="143"/>
  <c r="N15" i="143"/>
  <c r="M15" i="143"/>
  <c r="L15" i="143"/>
  <c r="K15" i="143"/>
  <c r="T11" i="143"/>
  <c r="S11" i="143"/>
  <c r="R11" i="143"/>
  <c r="Q11" i="143"/>
  <c r="P11" i="143"/>
  <c r="O11" i="143"/>
  <c r="N11" i="143"/>
  <c r="M11" i="143"/>
  <c r="L11" i="143"/>
  <c r="K11" i="143"/>
  <c r="W29" i="47"/>
  <c r="AN59" i="124" s="1"/>
  <c r="V29" i="47"/>
  <c r="U29" i="47"/>
  <c r="AJ59" i="124" s="1"/>
  <c r="T29" i="47"/>
  <c r="AH59" i="124" s="1"/>
  <c r="S29" i="47"/>
  <c r="R29" i="47"/>
  <c r="AD59" i="124" s="1"/>
  <c r="Q29" i="47"/>
  <c r="AB59" i="124" s="1"/>
  <c r="P29" i="47"/>
  <c r="O29" i="47"/>
  <c r="X59" i="124" s="1"/>
  <c r="N29" i="47"/>
  <c r="V59" i="124" s="1"/>
  <c r="R23" i="47"/>
  <c r="W19" i="47"/>
  <c r="AN57" i="124" s="1"/>
  <c r="V19" i="47"/>
  <c r="AL57" i="124" s="1"/>
  <c r="U19" i="47"/>
  <c r="T19" i="47"/>
  <c r="AH57" i="124" s="1"/>
  <c r="S19" i="47"/>
  <c r="AF57" i="124" s="1"/>
  <c r="R19" i="47"/>
  <c r="Q19" i="47"/>
  <c r="AB57" i="124" s="1"/>
  <c r="P19" i="47"/>
  <c r="Z57" i="124" s="1"/>
  <c r="O19" i="47"/>
  <c r="N19" i="47"/>
  <c r="V57" i="124" s="1"/>
  <c r="W11" i="47"/>
  <c r="V11" i="47"/>
  <c r="AL55" i="124" s="1"/>
  <c r="U11" i="47"/>
  <c r="AJ55" i="124" s="1"/>
  <c r="T11" i="47"/>
  <c r="S11" i="47"/>
  <c r="AF55" i="124" s="1"/>
  <c r="R11" i="47"/>
  <c r="AD55" i="124" s="1"/>
  <c r="Q11" i="47"/>
  <c r="P11" i="47"/>
  <c r="Z55" i="124" s="1"/>
  <c r="O11" i="47"/>
  <c r="X55" i="124" s="1"/>
  <c r="N11" i="47"/>
  <c r="R7" i="47"/>
  <c r="W900" i="121"/>
  <c r="V900" i="121"/>
  <c r="U900" i="121"/>
  <c r="T900" i="121"/>
  <c r="S900" i="121"/>
  <c r="R900" i="121"/>
  <c r="Q900" i="121"/>
  <c r="P900" i="121"/>
  <c r="O900" i="121"/>
  <c r="N900" i="121"/>
  <c r="W893" i="121"/>
  <c r="V893" i="121"/>
  <c r="U893" i="121"/>
  <c r="T893" i="121"/>
  <c r="S893" i="121"/>
  <c r="R893" i="121"/>
  <c r="Q893" i="121"/>
  <c r="P893" i="121"/>
  <c r="O893" i="121"/>
  <c r="N893" i="121"/>
  <c r="W886" i="121"/>
  <c r="V886" i="121"/>
  <c r="U886" i="121"/>
  <c r="T886" i="121"/>
  <c r="S886" i="121"/>
  <c r="R886" i="121"/>
  <c r="Q886" i="121"/>
  <c r="P886" i="121"/>
  <c r="O886" i="121"/>
  <c r="N886" i="121"/>
  <c r="W878" i="121"/>
  <c r="V878" i="121"/>
  <c r="U878" i="121"/>
  <c r="T878" i="121"/>
  <c r="S878" i="121"/>
  <c r="R878" i="121"/>
  <c r="Q878" i="121"/>
  <c r="P878" i="121"/>
  <c r="O878" i="121"/>
  <c r="N878" i="121"/>
  <c r="W871" i="121"/>
  <c r="V871" i="121"/>
  <c r="U871" i="121"/>
  <c r="T871" i="121"/>
  <c r="S871" i="121"/>
  <c r="R871" i="121"/>
  <c r="Q871" i="121"/>
  <c r="P871" i="121"/>
  <c r="O871" i="121"/>
  <c r="N871" i="121"/>
  <c r="W864" i="121"/>
  <c r="V864" i="121"/>
  <c r="U864" i="121"/>
  <c r="T864" i="121"/>
  <c r="S864" i="121"/>
  <c r="R864" i="121"/>
  <c r="Q864" i="121"/>
  <c r="P864" i="121"/>
  <c r="O864" i="121"/>
  <c r="N864" i="121"/>
  <c r="W856" i="121"/>
  <c r="V856" i="121"/>
  <c r="U856" i="121"/>
  <c r="T856" i="121"/>
  <c r="S856" i="121"/>
  <c r="R856" i="121"/>
  <c r="Q856" i="121"/>
  <c r="P856" i="121"/>
  <c r="O856" i="121"/>
  <c r="N856" i="121"/>
  <c r="W849" i="121"/>
  <c r="V849" i="121"/>
  <c r="U849" i="121"/>
  <c r="T849" i="121"/>
  <c r="S849" i="121"/>
  <c r="R849" i="121"/>
  <c r="Q849" i="121"/>
  <c r="P849" i="121"/>
  <c r="O849" i="121"/>
  <c r="N849" i="121"/>
  <c r="W842" i="121"/>
  <c r="V842" i="121"/>
  <c r="U842" i="121"/>
  <c r="T842" i="121"/>
  <c r="S842" i="121"/>
  <c r="R842" i="121"/>
  <c r="Q842" i="121"/>
  <c r="P842" i="121"/>
  <c r="O842" i="121"/>
  <c r="N842" i="121"/>
  <c r="W832" i="121"/>
  <c r="V832" i="121"/>
  <c r="U832" i="121"/>
  <c r="T832" i="121"/>
  <c r="S832" i="121"/>
  <c r="R832" i="121"/>
  <c r="Q832" i="121"/>
  <c r="P832" i="121"/>
  <c r="O832" i="121"/>
  <c r="N832" i="121"/>
  <c r="W828" i="121"/>
  <c r="V828" i="121"/>
  <c r="U828" i="121"/>
  <c r="T828" i="121"/>
  <c r="S828" i="121"/>
  <c r="R828" i="121"/>
  <c r="Q828" i="121"/>
  <c r="P828" i="121"/>
  <c r="O828" i="121"/>
  <c r="N828" i="121"/>
  <c r="W824" i="121"/>
  <c r="V824" i="121"/>
  <c r="U824" i="121"/>
  <c r="T824" i="121"/>
  <c r="S824" i="121"/>
  <c r="R824" i="121"/>
  <c r="Q824" i="121"/>
  <c r="P824" i="121"/>
  <c r="O824" i="121"/>
  <c r="N824" i="121"/>
  <c r="W820" i="121"/>
  <c r="V820" i="121"/>
  <c r="U820" i="121"/>
  <c r="T820" i="121"/>
  <c r="S820" i="121"/>
  <c r="R820" i="121"/>
  <c r="Q820" i="121"/>
  <c r="P820" i="121"/>
  <c r="O820" i="121"/>
  <c r="N820" i="121"/>
  <c r="W816" i="121"/>
  <c r="V816" i="121"/>
  <c r="U816" i="121"/>
  <c r="T816" i="121"/>
  <c r="S816" i="121"/>
  <c r="R816" i="121"/>
  <c r="Q816" i="121"/>
  <c r="P816" i="121"/>
  <c r="O816" i="121"/>
  <c r="N816" i="121"/>
  <c r="W809" i="121"/>
  <c r="V809" i="121"/>
  <c r="U809" i="121"/>
  <c r="T809" i="121"/>
  <c r="S809" i="121"/>
  <c r="R809" i="121"/>
  <c r="Q809" i="121"/>
  <c r="P809" i="121"/>
  <c r="O809" i="121"/>
  <c r="N809" i="121"/>
  <c r="W805" i="121"/>
  <c r="V805" i="121"/>
  <c r="U805" i="121"/>
  <c r="T805" i="121"/>
  <c r="S805" i="121"/>
  <c r="R805" i="121"/>
  <c r="Q805" i="121"/>
  <c r="P805" i="121"/>
  <c r="O805" i="121"/>
  <c r="N805" i="121"/>
  <c r="W801" i="121"/>
  <c r="V801" i="121"/>
  <c r="U801" i="121"/>
  <c r="T801" i="121"/>
  <c r="S801" i="121"/>
  <c r="R801" i="121"/>
  <c r="Q801" i="121"/>
  <c r="P801" i="121"/>
  <c r="O801" i="121"/>
  <c r="N801" i="121"/>
  <c r="W797" i="121"/>
  <c r="V797" i="121"/>
  <c r="U797" i="121"/>
  <c r="T797" i="121"/>
  <c r="S797" i="121"/>
  <c r="R797" i="121"/>
  <c r="Q797" i="121"/>
  <c r="P797" i="121"/>
  <c r="O797" i="121"/>
  <c r="N797" i="121"/>
  <c r="W793" i="121"/>
  <c r="V793" i="121"/>
  <c r="U793" i="121"/>
  <c r="T793" i="121"/>
  <c r="S793" i="121"/>
  <c r="R793" i="121"/>
  <c r="Q793" i="121"/>
  <c r="P793" i="121"/>
  <c r="O793" i="121"/>
  <c r="N793" i="121"/>
  <c r="W786" i="121"/>
  <c r="V786" i="121"/>
  <c r="U786" i="121"/>
  <c r="T786" i="121"/>
  <c r="S786" i="121"/>
  <c r="R786" i="121"/>
  <c r="Q786" i="121"/>
  <c r="P786" i="121"/>
  <c r="O786" i="121"/>
  <c r="N786" i="121"/>
  <c r="W782" i="121"/>
  <c r="V782" i="121"/>
  <c r="U782" i="121"/>
  <c r="T782" i="121"/>
  <c r="S782" i="121"/>
  <c r="R782" i="121"/>
  <c r="Q782" i="121"/>
  <c r="P782" i="121"/>
  <c r="O782" i="121"/>
  <c r="N782" i="121"/>
  <c r="W778" i="121"/>
  <c r="V778" i="121"/>
  <c r="U778" i="121"/>
  <c r="T778" i="121"/>
  <c r="S778" i="121"/>
  <c r="R778" i="121"/>
  <c r="Q778" i="121"/>
  <c r="P778" i="121"/>
  <c r="O778" i="121"/>
  <c r="N778" i="121"/>
  <c r="W774" i="121"/>
  <c r="V774" i="121"/>
  <c r="U774" i="121"/>
  <c r="T774" i="121"/>
  <c r="S774" i="121"/>
  <c r="R774" i="121"/>
  <c r="Q774" i="121"/>
  <c r="P774" i="121"/>
  <c r="O774" i="121"/>
  <c r="N774" i="121"/>
  <c r="W770" i="121"/>
  <c r="V770" i="121"/>
  <c r="U770" i="121"/>
  <c r="T770" i="121"/>
  <c r="S770" i="121"/>
  <c r="R770" i="121"/>
  <c r="Q770" i="121"/>
  <c r="P770" i="121"/>
  <c r="O770" i="121"/>
  <c r="N770" i="121"/>
  <c r="W763" i="121"/>
  <c r="V763" i="121"/>
  <c r="U763" i="121"/>
  <c r="T763" i="121"/>
  <c r="S763" i="121"/>
  <c r="R763" i="121"/>
  <c r="Q763" i="121"/>
  <c r="P763" i="121"/>
  <c r="O763" i="121"/>
  <c r="N763" i="121"/>
  <c r="W759" i="121"/>
  <c r="V759" i="121"/>
  <c r="U759" i="121"/>
  <c r="T759" i="121"/>
  <c r="S759" i="121"/>
  <c r="R759" i="121"/>
  <c r="Q759" i="121"/>
  <c r="P759" i="121"/>
  <c r="O759" i="121"/>
  <c r="N759" i="121"/>
  <c r="W755" i="121"/>
  <c r="V755" i="121"/>
  <c r="U755" i="121"/>
  <c r="T755" i="121"/>
  <c r="S755" i="121"/>
  <c r="R755" i="121"/>
  <c r="Q755" i="121"/>
  <c r="P755" i="121"/>
  <c r="O755" i="121"/>
  <c r="N755" i="121"/>
  <c r="W751" i="121"/>
  <c r="V751" i="121"/>
  <c r="U751" i="121"/>
  <c r="T751" i="121"/>
  <c r="S751" i="121"/>
  <c r="R751" i="121"/>
  <c r="Q751" i="121"/>
  <c r="P751" i="121"/>
  <c r="O751" i="121"/>
  <c r="N751" i="121"/>
  <c r="W747" i="121"/>
  <c r="V747" i="121"/>
  <c r="U747" i="121"/>
  <c r="T747" i="121"/>
  <c r="S747" i="121"/>
  <c r="R747" i="121"/>
  <c r="Q747" i="121"/>
  <c r="P747" i="121"/>
  <c r="O747" i="121"/>
  <c r="N747" i="121"/>
  <c r="W740" i="121"/>
  <c r="V740" i="121"/>
  <c r="U740" i="121"/>
  <c r="T740" i="121"/>
  <c r="S740" i="121"/>
  <c r="R740" i="121"/>
  <c r="Q740" i="121"/>
  <c r="P740" i="121"/>
  <c r="O740" i="121"/>
  <c r="N740" i="121"/>
  <c r="W736" i="121"/>
  <c r="V736" i="121"/>
  <c r="U736" i="121"/>
  <c r="T736" i="121"/>
  <c r="S736" i="121"/>
  <c r="R736" i="121"/>
  <c r="Q736" i="121"/>
  <c r="P736" i="121"/>
  <c r="O736" i="121"/>
  <c r="N736" i="121"/>
  <c r="W732" i="121"/>
  <c r="V732" i="121"/>
  <c r="U732" i="121"/>
  <c r="T732" i="121"/>
  <c r="S732" i="121"/>
  <c r="R732" i="121"/>
  <c r="Q732" i="121"/>
  <c r="P732" i="121"/>
  <c r="O732" i="121"/>
  <c r="N732" i="121"/>
  <c r="W728" i="121"/>
  <c r="V728" i="121"/>
  <c r="U728" i="121"/>
  <c r="T728" i="121"/>
  <c r="S728" i="121"/>
  <c r="R728" i="121"/>
  <c r="Q728" i="121"/>
  <c r="P728" i="121"/>
  <c r="O728" i="121"/>
  <c r="N728" i="121"/>
  <c r="W724" i="121"/>
  <c r="V724" i="121"/>
  <c r="U724" i="121"/>
  <c r="T724" i="121"/>
  <c r="S724" i="121"/>
  <c r="R724" i="121"/>
  <c r="Q724" i="121"/>
  <c r="P724" i="121"/>
  <c r="O724" i="121"/>
  <c r="N724" i="121"/>
  <c r="W717" i="121"/>
  <c r="V717" i="121"/>
  <c r="U717" i="121"/>
  <c r="T717" i="121"/>
  <c r="S717" i="121"/>
  <c r="R717" i="121"/>
  <c r="Q717" i="121"/>
  <c r="P717" i="121"/>
  <c r="O717" i="121"/>
  <c r="N717" i="121"/>
  <c r="W713" i="121"/>
  <c r="V713" i="121"/>
  <c r="U713" i="121"/>
  <c r="T713" i="121"/>
  <c r="S713" i="121"/>
  <c r="R713" i="121"/>
  <c r="Q713" i="121"/>
  <c r="P713" i="121"/>
  <c r="O713" i="121"/>
  <c r="N713" i="121"/>
  <c r="W709" i="121"/>
  <c r="V709" i="121"/>
  <c r="U709" i="121"/>
  <c r="T709" i="121"/>
  <c r="S709" i="121"/>
  <c r="R709" i="121"/>
  <c r="Q709" i="121"/>
  <c r="P709" i="121"/>
  <c r="O709" i="121"/>
  <c r="N709" i="121"/>
  <c r="W705" i="121"/>
  <c r="V705" i="121"/>
  <c r="U705" i="121"/>
  <c r="T705" i="121"/>
  <c r="S705" i="121"/>
  <c r="R705" i="121"/>
  <c r="Q705" i="121"/>
  <c r="P705" i="121"/>
  <c r="O705" i="121"/>
  <c r="N705" i="121"/>
  <c r="W701" i="121"/>
  <c r="V701" i="121"/>
  <c r="U701" i="121"/>
  <c r="T701" i="121"/>
  <c r="S701" i="121"/>
  <c r="R701" i="121"/>
  <c r="Q701" i="121"/>
  <c r="P701" i="121"/>
  <c r="O701" i="121"/>
  <c r="N701" i="121"/>
  <c r="W694" i="121"/>
  <c r="V694" i="121"/>
  <c r="U694" i="121"/>
  <c r="T694" i="121"/>
  <c r="S694" i="121"/>
  <c r="R694" i="121"/>
  <c r="Q694" i="121"/>
  <c r="P694" i="121"/>
  <c r="O694" i="121"/>
  <c r="N694" i="121"/>
  <c r="W690" i="121"/>
  <c r="V690" i="121"/>
  <c r="U690" i="121"/>
  <c r="T690" i="121"/>
  <c r="S690" i="121"/>
  <c r="R690" i="121"/>
  <c r="Q690" i="121"/>
  <c r="P690" i="121"/>
  <c r="O690" i="121"/>
  <c r="N690" i="121"/>
  <c r="W686" i="121"/>
  <c r="V686" i="121"/>
  <c r="U686" i="121"/>
  <c r="T686" i="121"/>
  <c r="S686" i="121"/>
  <c r="R686" i="121"/>
  <c r="Q686" i="121"/>
  <c r="P686" i="121"/>
  <c r="O686" i="121"/>
  <c r="N686" i="121"/>
  <c r="W682" i="121"/>
  <c r="V682" i="121"/>
  <c r="U682" i="121"/>
  <c r="T682" i="121"/>
  <c r="S682" i="121"/>
  <c r="R682" i="121"/>
  <c r="Q682" i="121"/>
  <c r="P682" i="121"/>
  <c r="O682" i="121"/>
  <c r="N682" i="121"/>
  <c r="W678" i="121"/>
  <c r="V678" i="121"/>
  <c r="U678" i="121"/>
  <c r="T678" i="121"/>
  <c r="S678" i="121"/>
  <c r="R678" i="121"/>
  <c r="Q678" i="121"/>
  <c r="P678" i="121"/>
  <c r="O678" i="121"/>
  <c r="N678" i="121"/>
  <c r="W671" i="121"/>
  <c r="V671" i="121"/>
  <c r="U671" i="121"/>
  <c r="T671" i="121"/>
  <c r="S671" i="121"/>
  <c r="R671" i="121"/>
  <c r="Q671" i="121"/>
  <c r="P671" i="121"/>
  <c r="O671" i="121"/>
  <c r="N671" i="121"/>
  <c r="W667" i="121"/>
  <c r="V667" i="121"/>
  <c r="U667" i="121"/>
  <c r="T667" i="121"/>
  <c r="S667" i="121"/>
  <c r="R667" i="121"/>
  <c r="Q667" i="121"/>
  <c r="P667" i="121"/>
  <c r="O667" i="121"/>
  <c r="N667" i="121"/>
  <c r="W663" i="121"/>
  <c r="V663" i="121"/>
  <c r="U663" i="121"/>
  <c r="T663" i="121"/>
  <c r="S663" i="121"/>
  <c r="R663" i="121"/>
  <c r="Q663" i="121"/>
  <c r="P663" i="121"/>
  <c r="O663" i="121"/>
  <c r="N663" i="121"/>
  <c r="W659" i="121"/>
  <c r="V659" i="121"/>
  <c r="U659" i="121"/>
  <c r="T659" i="121"/>
  <c r="S659" i="121"/>
  <c r="R659" i="121"/>
  <c r="Q659" i="121"/>
  <c r="P659" i="121"/>
  <c r="O659" i="121"/>
  <c r="N659" i="121"/>
  <c r="W655" i="121"/>
  <c r="V655" i="121"/>
  <c r="U655" i="121"/>
  <c r="T655" i="121"/>
  <c r="S655" i="121"/>
  <c r="R655" i="121"/>
  <c r="Q655" i="121"/>
  <c r="P655" i="121"/>
  <c r="O655" i="121"/>
  <c r="N655" i="121"/>
  <c r="W648" i="121"/>
  <c r="V648" i="121"/>
  <c r="U648" i="121"/>
  <c r="T648" i="121"/>
  <c r="S648" i="121"/>
  <c r="R648" i="121"/>
  <c r="Q648" i="121"/>
  <c r="P648" i="121"/>
  <c r="O648" i="121"/>
  <c r="N648" i="121"/>
  <c r="W644" i="121"/>
  <c r="V644" i="121"/>
  <c r="U644" i="121"/>
  <c r="T644" i="121"/>
  <c r="S644" i="121"/>
  <c r="R644" i="121"/>
  <c r="Q644" i="121"/>
  <c r="P644" i="121"/>
  <c r="O644" i="121"/>
  <c r="N644" i="121"/>
  <c r="W640" i="121"/>
  <c r="V640" i="121"/>
  <c r="U640" i="121"/>
  <c r="T640" i="121"/>
  <c r="S640" i="121"/>
  <c r="R640" i="121"/>
  <c r="Q640" i="121"/>
  <c r="P640" i="121"/>
  <c r="O640" i="121"/>
  <c r="N640" i="121"/>
  <c r="W636" i="121"/>
  <c r="V636" i="121"/>
  <c r="U636" i="121"/>
  <c r="T636" i="121"/>
  <c r="S636" i="121"/>
  <c r="R636" i="121"/>
  <c r="Q636" i="121"/>
  <c r="P636" i="121"/>
  <c r="O636" i="121"/>
  <c r="N636" i="121"/>
  <c r="W632" i="121"/>
  <c r="V632" i="121"/>
  <c r="U632" i="121"/>
  <c r="T632" i="121"/>
  <c r="S632" i="121"/>
  <c r="R632" i="121"/>
  <c r="Q632" i="121"/>
  <c r="P632" i="121"/>
  <c r="O632" i="121"/>
  <c r="N632" i="121"/>
  <c r="W625" i="121"/>
  <c r="V625" i="121"/>
  <c r="U625" i="121"/>
  <c r="T625" i="121"/>
  <c r="S625" i="121"/>
  <c r="R625" i="121"/>
  <c r="Q625" i="121"/>
  <c r="P625" i="121"/>
  <c r="O625" i="121"/>
  <c r="N625" i="121"/>
  <c r="W621" i="121"/>
  <c r="V621" i="121"/>
  <c r="U621" i="121"/>
  <c r="T621" i="121"/>
  <c r="S621" i="121"/>
  <c r="R621" i="121"/>
  <c r="Q621" i="121"/>
  <c r="P621" i="121"/>
  <c r="O621" i="121"/>
  <c r="N621" i="121"/>
  <c r="W617" i="121"/>
  <c r="V617" i="121"/>
  <c r="U617" i="121"/>
  <c r="T617" i="121"/>
  <c r="S617" i="121"/>
  <c r="R617" i="121"/>
  <c r="Q617" i="121"/>
  <c r="P617" i="121"/>
  <c r="O617" i="121"/>
  <c r="N617" i="121"/>
  <c r="W613" i="121"/>
  <c r="V613" i="121"/>
  <c r="U613" i="121"/>
  <c r="T613" i="121"/>
  <c r="S613" i="121"/>
  <c r="R613" i="121"/>
  <c r="Q613" i="121"/>
  <c r="P613" i="121"/>
  <c r="O613" i="121"/>
  <c r="N613" i="121"/>
  <c r="W609" i="121"/>
  <c r="V609" i="121"/>
  <c r="U609" i="121"/>
  <c r="T609" i="121"/>
  <c r="S609" i="121"/>
  <c r="R609" i="121"/>
  <c r="Q609" i="121"/>
  <c r="P609" i="121"/>
  <c r="O609" i="121"/>
  <c r="N609" i="121"/>
  <c r="W602" i="121"/>
  <c r="V602" i="121"/>
  <c r="U602" i="121"/>
  <c r="T602" i="121"/>
  <c r="S602" i="121"/>
  <c r="R602" i="121"/>
  <c r="Q602" i="121"/>
  <c r="P602" i="121"/>
  <c r="O602" i="121"/>
  <c r="N602" i="121"/>
  <c r="W598" i="121"/>
  <c r="V598" i="121"/>
  <c r="U598" i="121"/>
  <c r="T598" i="121"/>
  <c r="S598" i="121"/>
  <c r="R598" i="121"/>
  <c r="Q598" i="121"/>
  <c r="P598" i="121"/>
  <c r="O598" i="121"/>
  <c r="N598" i="121"/>
  <c r="W594" i="121"/>
  <c r="V594" i="121"/>
  <c r="U594" i="121"/>
  <c r="T594" i="121"/>
  <c r="S594" i="121"/>
  <c r="R594" i="121"/>
  <c r="Q594" i="121"/>
  <c r="P594" i="121"/>
  <c r="O594" i="121"/>
  <c r="N594" i="121"/>
  <c r="W590" i="121"/>
  <c r="V590" i="121"/>
  <c r="U590" i="121"/>
  <c r="T590" i="121"/>
  <c r="S590" i="121"/>
  <c r="R590" i="121"/>
  <c r="Q590" i="121"/>
  <c r="P590" i="121"/>
  <c r="O590" i="121"/>
  <c r="N590" i="121"/>
  <c r="W586" i="121"/>
  <c r="V586" i="121"/>
  <c r="U586" i="121"/>
  <c r="T586" i="121"/>
  <c r="S586" i="121"/>
  <c r="R586" i="121"/>
  <c r="Q586" i="121"/>
  <c r="P586" i="121"/>
  <c r="O586" i="121"/>
  <c r="N586" i="121"/>
  <c r="W579" i="121"/>
  <c r="V579" i="121"/>
  <c r="U579" i="121"/>
  <c r="T579" i="121"/>
  <c r="S579" i="121"/>
  <c r="R579" i="121"/>
  <c r="Q579" i="121"/>
  <c r="P579" i="121"/>
  <c r="O579" i="121"/>
  <c r="N579" i="121"/>
  <c r="W575" i="121"/>
  <c r="V575" i="121"/>
  <c r="U575" i="121"/>
  <c r="T575" i="121"/>
  <c r="S575" i="121"/>
  <c r="R575" i="121"/>
  <c r="Q575" i="121"/>
  <c r="P575" i="121"/>
  <c r="O575" i="121"/>
  <c r="N575" i="121"/>
  <c r="W571" i="121"/>
  <c r="V571" i="121"/>
  <c r="U571" i="121"/>
  <c r="T571" i="121"/>
  <c r="S571" i="121"/>
  <c r="R571" i="121"/>
  <c r="Q571" i="121"/>
  <c r="P571" i="121"/>
  <c r="O571" i="121"/>
  <c r="N571" i="121"/>
  <c r="W567" i="121"/>
  <c r="V567" i="121"/>
  <c r="U567" i="121"/>
  <c r="T567" i="121"/>
  <c r="S567" i="121"/>
  <c r="R567" i="121"/>
  <c r="Q567" i="121"/>
  <c r="P567" i="121"/>
  <c r="O567" i="121"/>
  <c r="N567" i="121"/>
  <c r="W563" i="121"/>
  <c r="V563" i="121"/>
  <c r="U563" i="121"/>
  <c r="T563" i="121"/>
  <c r="S563" i="121"/>
  <c r="R563" i="121"/>
  <c r="Q563" i="121"/>
  <c r="P563" i="121"/>
  <c r="O563" i="121"/>
  <c r="N563" i="121"/>
  <c r="W556" i="121"/>
  <c r="V556" i="121"/>
  <c r="U556" i="121"/>
  <c r="T556" i="121"/>
  <c r="S556" i="121"/>
  <c r="R556" i="121"/>
  <c r="Q556" i="121"/>
  <c r="P556" i="121"/>
  <c r="O556" i="121"/>
  <c r="N556" i="121"/>
  <c r="W552" i="121"/>
  <c r="V552" i="121"/>
  <c r="U552" i="121"/>
  <c r="T552" i="121"/>
  <c r="S552" i="121"/>
  <c r="R552" i="121"/>
  <c r="Q552" i="121"/>
  <c r="P552" i="121"/>
  <c r="O552" i="121"/>
  <c r="N552" i="121"/>
  <c r="W548" i="121"/>
  <c r="V548" i="121"/>
  <c r="U548" i="121"/>
  <c r="T548" i="121"/>
  <c r="S548" i="121"/>
  <c r="R548" i="121"/>
  <c r="Q548" i="121"/>
  <c r="P548" i="121"/>
  <c r="O548" i="121"/>
  <c r="N548" i="121"/>
  <c r="W544" i="121"/>
  <c r="V544" i="121"/>
  <c r="U544" i="121"/>
  <c r="T544" i="121"/>
  <c r="S544" i="121"/>
  <c r="R544" i="121"/>
  <c r="Q544" i="121"/>
  <c r="P544" i="121"/>
  <c r="O544" i="121"/>
  <c r="N544" i="121"/>
  <c r="W540" i="121"/>
  <c r="V540" i="121"/>
  <c r="U540" i="121"/>
  <c r="T540" i="121"/>
  <c r="S540" i="121"/>
  <c r="R540" i="121"/>
  <c r="Q540" i="121"/>
  <c r="P540" i="121"/>
  <c r="O540" i="121"/>
  <c r="N540" i="121"/>
  <c r="W533" i="121"/>
  <c r="V533" i="121"/>
  <c r="U533" i="121"/>
  <c r="T533" i="121"/>
  <c r="S533" i="121"/>
  <c r="R533" i="121"/>
  <c r="Q533" i="121"/>
  <c r="P533" i="121"/>
  <c r="O533" i="121"/>
  <c r="N533" i="121"/>
  <c r="W529" i="121"/>
  <c r="V529" i="121"/>
  <c r="U529" i="121"/>
  <c r="T529" i="121"/>
  <c r="S529" i="121"/>
  <c r="R529" i="121"/>
  <c r="Q529" i="121"/>
  <c r="P529" i="121"/>
  <c r="O529" i="121"/>
  <c r="N529" i="121"/>
  <c r="W525" i="121"/>
  <c r="V525" i="121"/>
  <c r="U525" i="121"/>
  <c r="T525" i="121"/>
  <c r="S525" i="121"/>
  <c r="R525" i="121"/>
  <c r="Q525" i="121"/>
  <c r="P525" i="121"/>
  <c r="O525" i="121"/>
  <c r="N525" i="121"/>
  <c r="W521" i="121"/>
  <c r="V521" i="121"/>
  <c r="U521" i="121"/>
  <c r="T521" i="121"/>
  <c r="S521" i="121"/>
  <c r="R521" i="121"/>
  <c r="Q521" i="121"/>
  <c r="P521" i="121"/>
  <c r="O521" i="121"/>
  <c r="N521" i="121"/>
  <c r="W517" i="121"/>
  <c r="V517" i="121"/>
  <c r="U517" i="121"/>
  <c r="T517" i="121"/>
  <c r="S517" i="121"/>
  <c r="R517" i="121"/>
  <c r="Q517" i="121"/>
  <c r="P517" i="121"/>
  <c r="O517" i="121"/>
  <c r="N517" i="121"/>
  <c r="W510" i="121"/>
  <c r="V510" i="121"/>
  <c r="U510" i="121"/>
  <c r="T510" i="121"/>
  <c r="S510" i="121"/>
  <c r="R510" i="121"/>
  <c r="Q510" i="121"/>
  <c r="P510" i="121"/>
  <c r="O510" i="121"/>
  <c r="N510" i="121"/>
  <c r="W506" i="121"/>
  <c r="V506" i="121"/>
  <c r="U506" i="121"/>
  <c r="T506" i="121"/>
  <c r="S506" i="121"/>
  <c r="R506" i="121"/>
  <c r="Q506" i="121"/>
  <c r="P506" i="121"/>
  <c r="O506" i="121"/>
  <c r="N506" i="121"/>
  <c r="W502" i="121"/>
  <c r="V502" i="121"/>
  <c r="U502" i="121"/>
  <c r="T502" i="121"/>
  <c r="S502" i="121"/>
  <c r="R502" i="121"/>
  <c r="Q502" i="121"/>
  <c r="P502" i="121"/>
  <c r="O502" i="121"/>
  <c r="N502" i="121"/>
  <c r="W498" i="121"/>
  <c r="V498" i="121"/>
  <c r="U498" i="121"/>
  <c r="T498" i="121"/>
  <c r="S498" i="121"/>
  <c r="R498" i="121"/>
  <c r="Q498" i="121"/>
  <c r="P498" i="121"/>
  <c r="O498" i="121"/>
  <c r="N498" i="121"/>
  <c r="W494" i="121"/>
  <c r="V494" i="121"/>
  <c r="U494" i="121"/>
  <c r="T494" i="121"/>
  <c r="S494" i="121"/>
  <c r="R494" i="121"/>
  <c r="Q494" i="121"/>
  <c r="P494" i="121"/>
  <c r="O494" i="121"/>
  <c r="N494" i="121"/>
  <c r="W487" i="121"/>
  <c r="V487" i="121"/>
  <c r="U487" i="121"/>
  <c r="T487" i="121"/>
  <c r="S487" i="121"/>
  <c r="R487" i="121"/>
  <c r="Q487" i="121"/>
  <c r="P487" i="121"/>
  <c r="O487" i="121"/>
  <c r="N487" i="121"/>
  <c r="W483" i="121"/>
  <c r="V483" i="121"/>
  <c r="U483" i="121"/>
  <c r="T483" i="121"/>
  <c r="S483" i="121"/>
  <c r="R483" i="121"/>
  <c r="Q483" i="121"/>
  <c r="P483" i="121"/>
  <c r="O483" i="121"/>
  <c r="N483" i="121"/>
  <c r="W479" i="121"/>
  <c r="V479" i="121"/>
  <c r="U479" i="121"/>
  <c r="T479" i="121"/>
  <c r="S479" i="121"/>
  <c r="R479" i="121"/>
  <c r="Q479" i="121"/>
  <c r="P479" i="121"/>
  <c r="O479" i="121"/>
  <c r="N479" i="121"/>
  <c r="W475" i="121"/>
  <c r="V475" i="121"/>
  <c r="U475" i="121"/>
  <c r="T475" i="121"/>
  <c r="S475" i="121"/>
  <c r="R475" i="121"/>
  <c r="Q475" i="121"/>
  <c r="P475" i="121"/>
  <c r="O475" i="121"/>
  <c r="N475" i="121"/>
  <c r="W471" i="121"/>
  <c r="V471" i="121"/>
  <c r="U471" i="121"/>
  <c r="T471" i="121"/>
  <c r="S471" i="121"/>
  <c r="R471" i="121"/>
  <c r="Q471" i="121"/>
  <c r="P471" i="121"/>
  <c r="O471" i="121"/>
  <c r="N471" i="121"/>
  <c r="W464" i="121"/>
  <c r="V464" i="121"/>
  <c r="U464" i="121"/>
  <c r="T464" i="121"/>
  <c r="S464" i="121"/>
  <c r="R464" i="121"/>
  <c r="Q464" i="121"/>
  <c r="P464" i="121"/>
  <c r="O464" i="121"/>
  <c r="N464" i="121"/>
  <c r="W460" i="121"/>
  <c r="V460" i="121"/>
  <c r="U460" i="121"/>
  <c r="T460" i="121"/>
  <c r="S460" i="121"/>
  <c r="R460" i="121"/>
  <c r="Q460" i="121"/>
  <c r="P460" i="121"/>
  <c r="O460" i="121"/>
  <c r="N460" i="121"/>
  <c r="W456" i="121"/>
  <c r="V456" i="121"/>
  <c r="U456" i="121"/>
  <c r="T456" i="121"/>
  <c r="S456" i="121"/>
  <c r="R456" i="121"/>
  <c r="Q456" i="121"/>
  <c r="P456" i="121"/>
  <c r="O456" i="121"/>
  <c r="N456" i="121"/>
  <c r="W452" i="121"/>
  <c r="V452" i="121"/>
  <c r="U452" i="121"/>
  <c r="T452" i="121"/>
  <c r="S452" i="121"/>
  <c r="R452" i="121"/>
  <c r="Q452" i="121"/>
  <c r="P452" i="121"/>
  <c r="O452" i="121"/>
  <c r="N452" i="121"/>
  <c r="W448" i="121"/>
  <c r="V448" i="121"/>
  <c r="U448" i="121"/>
  <c r="T448" i="121"/>
  <c r="S448" i="121"/>
  <c r="R448" i="121"/>
  <c r="Q448" i="121"/>
  <c r="P448" i="121"/>
  <c r="O448" i="121"/>
  <c r="N448" i="121"/>
  <c r="W441" i="121"/>
  <c r="V441" i="121"/>
  <c r="U441" i="121"/>
  <c r="T441" i="121"/>
  <c r="S441" i="121"/>
  <c r="R441" i="121"/>
  <c r="Q441" i="121"/>
  <c r="P441" i="121"/>
  <c r="O441" i="121"/>
  <c r="N441" i="121"/>
  <c r="W437" i="121"/>
  <c r="V437" i="121"/>
  <c r="U437" i="121"/>
  <c r="T437" i="121"/>
  <c r="S437" i="121"/>
  <c r="R437" i="121"/>
  <c r="Q437" i="121"/>
  <c r="P437" i="121"/>
  <c r="O437" i="121"/>
  <c r="N437" i="121"/>
  <c r="W433" i="121"/>
  <c r="V433" i="121"/>
  <c r="U433" i="121"/>
  <c r="T433" i="121"/>
  <c r="S433" i="121"/>
  <c r="R433" i="121"/>
  <c r="Q433" i="121"/>
  <c r="P433" i="121"/>
  <c r="O433" i="121"/>
  <c r="N433" i="121"/>
  <c r="W429" i="121"/>
  <c r="V429" i="121"/>
  <c r="U429" i="121"/>
  <c r="T429" i="121"/>
  <c r="S429" i="121"/>
  <c r="R429" i="121"/>
  <c r="Q429" i="121"/>
  <c r="P429" i="121"/>
  <c r="O429" i="121"/>
  <c r="N429" i="121"/>
  <c r="W425" i="121"/>
  <c r="V425" i="121"/>
  <c r="U425" i="121"/>
  <c r="T425" i="121"/>
  <c r="S425" i="121"/>
  <c r="R425" i="121"/>
  <c r="Q425" i="121"/>
  <c r="P425" i="121"/>
  <c r="O425" i="121"/>
  <c r="N425" i="121"/>
  <c r="W419" i="121"/>
  <c r="V419" i="121"/>
  <c r="U419" i="121"/>
  <c r="T419" i="121"/>
  <c r="S419" i="121"/>
  <c r="R419" i="121"/>
  <c r="Q419" i="121"/>
  <c r="P419" i="121"/>
  <c r="O419" i="121"/>
  <c r="N419" i="121"/>
  <c r="W406" i="121"/>
  <c r="V406" i="121"/>
  <c r="U406" i="121"/>
  <c r="T406" i="121"/>
  <c r="S406" i="121"/>
  <c r="R406" i="121"/>
  <c r="Q406" i="121"/>
  <c r="P406" i="121"/>
  <c r="O406" i="121"/>
  <c r="N406" i="121"/>
  <c r="W402" i="121"/>
  <c r="V402" i="121"/>
  <c r="U402" i="121"/>
  <c r="T402" i="121"/>
  <c r="S402" i="121"/>
  <c r="R402" i="121"/>
  <c r="Q402" i="121"/>
  <c r="P402" i="121"/>
  <c r="O402" i="121"/>
  <c r="N402" i="121"/>
  <c r="W398" i="121"/>
  <c r="V398" i="121"/>
  <c r="U398" i="121"/>
  <c r="T398" i="121"/>
  <c r="S398" i="121"/>
  <c r="R398" i="121"/>
  <c r="Q398" i="121"/>
  <c r="P398" i="121"/>
  <c r="O398" i="121"/>
  <c r="N398" i="121"/>
  <c r="W394" i="121"/>
  <c r="V394" i="121"/>
  <c r="U394" i="121"/>
  <c r="T394" i="121"/>
  <c r="S394" i="121"/>
  <c r="R394" i="121"/>
  <c r="Q394" i="121"/>
  <c r="P394" i="121"/>
  <c r="O394" i="121"/>
  <c r="N394" i="121"/>
  <c r="W390" i="121"/>
  <c r="V390" i="121"/>
  <c r="U390" i="121"/>
  <c r="T390" i="121"/>
  <c r="S390" i="121"/>
  <c r="R390" i="121"/>
  <c r="Q390" i="121"/>
  <c r="P390" i="121"/>
  <c r="O390" i="121"/>
  <c r="N390" i="121"/>
  <c r="W383" i="121"/>
  <c r="V383" i="121"/>
  <c r="U383" i="121"/>
  <c r="T383" i="121"/>
  <c r="S383" i="121"/>
  <c r="R383" i="121"/>
  <c r="Q383" i="121"/>
  <c r="P383" i="121"/>
  <c r="O383" i="121"/>
  <c r="N383" i="121"/>
  <c r="W379" i="121"/>
  <c r="V379" i="121"/>
  <c r="U379" i="121"/>
  <c r="T379" i="121"/>
  <c r="S379" i="121"/>
  <c r="R379" i="121"/>
  <c r="Q379" i="121"/>
  <c r="P379" i="121"/>
  <c r="O379" i="121"/>
  <c r="N379" i="121"/>
  <c r="W375" i="121"/>
  <c r="V375" i="121"/>
  <c r="U375" i="121"/>
  <c r="T375" i="121"/>
  <c r="S375" i="121"/>
  <c r="R375" i="121"/>
  <c r="Q375" i="121"/>
  <c r="P375" i="121"/>
  <c r="O375" i="121"/>
  <c r="N375" i="121"/>
  <c r="W371" i="121"/>
  <c r="V371" i="121"/>
  <c r="U371" i="121"/>
  <c r="T371" i="121"/>
  <c r="S371" i="121"/>
  <c r="R371" i="121"/>
  <c r="Q371" i="121"/>
  <c r="P371" i="121"/>
  <c r="O371" i="121"/>
  <c r="N371" i="121"/>
  <c r="W367" i="121"/>
  <c r="V367" i="121"/>
  <c r="U367" i="121"/>
  <c r="T367" i="121"/>
  <c r="S367" i="121"/>
  <c r="R367" i="121"/>
  <c r="Q367" i="121"/>
  <c r="P367" i="121"/>
  <c r="O367" i="121"/>
  <c r="N367" i="121"/>
  <c r="W360" i="121"/>
  <c r="V360" i="121"/>
  <c r="U360" i="121"/>
  <c r="T360" i="121"/>
  <c r="S360" i="121"/>
  <c r="R360" i="121"/>
  <c r="Q360" i="121"/>
  <c r="P360" i="121"/>
  <c r="O360" i="121"/>
  <c r="N360" i="121"/>
  <c r="W356" i="121"/>
  <c r="V356" i="121"/>
  <c r="U356" i="121"/>
  <c r="T356" i="121"/>
  <c r="S356" i="121"/>
  <c r="R356" i="121"/>
  <c r="Q356" i="121"/>
  <c r="P356" i="121"/>
  <c r="O356" i="121"/>
  <c r="N356" i="121"/>
  <c r="W352" i="121"/>
  <c r="V352" i="121"/>
  <c r="U352" i="121"/>
  <c r="T352" i="121"/>
  <c r="S352" i="121"/>
  <c r="R352" i="121"/>
  <c r="Q352" i="121"/>
  <c r="P352" i="121"/>
  <c r="O352" i="121"/>
  <c r="N352" i="121"/>
  <c r="W348" i="121"/>
  <c r="V348" i="121"/>
  <c r="U348" i="121"/>
  <c r="T348" i="121"/>
  <c r="S348" i="121"/>
  <c r="R348" i="121"/>
  <c r="Q348" i="121"/>
  <c r="P348" i="121"/>
  <c r="O348" i="121"/>
  <c r="N348" i="121"/>
  <c r="W344" i="121"/>
  <c r="V344" i="121"/>
  <c r="U344" i="121"/>
  <c r="T344" i="121"/>
  <c r="S344" i="121"/>
  <c r="R344" i="121"/>
  <c r="Q344" i="121"/>
  <c r="P344" i="121"/>
  <c r="O344" i="121"/>
  <c r="N344" i="121"/>
  <c r="W337" i="121"/>
  <c r="V337" i="121"/>
  <c r="U337" i="121"/>
  <c r="T337" i="121"/>
  <c r="S337" i="121"/>
  <c r="R337" i="121"/>
  <c r="Q337" i="121"/>
  <c r="P337" i="121"/>
  <c r="O337" i="121"/>
  <c r="N337" i="121"/>
  <c r="W333" i="121"/>
  <c r="V333" i="121"/>
  <c r="U333" i="121"/>
  <c r="T333" i="121"/>
  <c r="S333" i="121"/>
  <c r="R333" i="121"/>
  <c r="Q333" i="121"/>
  <c r="P333" i="121"/>
  <c r="O333" i="121"/>
  <c r="N333" i="121"/>
  <c r="W329" i="121"/>
  <c r="V329" i="121"/>
  <c r="U329" i="121"/>
  <c r="T329" i="121"/>
  <c r="S329" i="121"/>
  <c r="R329" i="121"/>
  <c r="Q329" i="121"/>
  <c r="P329" i="121"/>
  <c r="O329" i="121"/>
  <c r="N329" i="121"/>
  <c r="W325" i="121"/>
  <c r="V325" i="121"/>
  <c r="U325" i="121"/>
  <c r="T325" i="121"/>
  <c r="S325" i="121"/>
  <c r="R325" i="121"/>
  <c r="Q325" i="121"/>
  <c r="P325" i="121"/>
  <c r="O325" i="121"/>
  <c r="N325" i="121"/>
  <c r="W321" i="121"/>
  <c r="V321" i="121"/>
  <c r="U321" i="121"/>
  <c r="T321" i="121"/>
  <c r="S321" i="121"/>
  <c r="R321" i="121"/>
  <c r="Q321" i="121"/>
  <c r="P321" i="121"/>
  <c r="O321" i="121"/>
  <c r="N321" i="121"/>
  <c r="W314" i="121"/>
  <c r="V314" i="121"/>
  <c r="U314" i="121"/>
  <c r="T314" i="121"/>
  <c r="S314" i="121"/>
  <c r="R314" i="121"/>
  <c r="Q314" i="121"/>
  <c r="P314" i="121"/>
  <c r="O314" i="121"/>
  <c r="N314" i="121"/>
  <c r="W310" i="121"/>
  <c r="V310" i="121"/>
  <c r="U310" i="121"/>
  <c r="T310" i="121"/>
  <c r="S310" i="121"/>
  <c r="R310" i="121"/>
  <c r="Q310" i="121"/>
  <c r="P310" i="121"/>
  <c r="O310" i="121"/>
  <c r="N310" i="121"/>
  <c r="W306" i="121"/>
  <c r="V306" i="121"/>
  <c r="U306" i="121"/>
  <c r="T306" i="121"/>
  <c r="S306" i="121"/>
  <c r="R306" i="121"/>
  <c r="Q306" i="121"/>
  <c r="P306" i="121"/>
  <c r="O306" i="121"/>
  <c r="N306" i="121"/>
  <c r="W302" i="121"/>
  <c r="V302" i="121"/>
  <c r="U302" i="121"/>
  <c r="T302" i="121"/>
  <c r="S302" i="121"/>
  <c r="R302" i="121"/>
  <c r="Q302" i="121"/>
  <c r="P302" i="121"/>
  <c r="O302" i="121"/>
  <c r="N302" i="121"/>
  <c r="W298" i="121"/>
  <c r="V298" i="121"/>
  <c r="U298" i="121"/>
  <c r="T298" i="121"/>
  <c r="S298" i="121"/>
  <c r="R298" i="121"/>
  <c r="Q298" i="121"/>
  <c r="P298" i="121"/>
  <c r="O298" i="121"/>
  <c r="N298" i="121"/>
  <c r="W291" i="121"/>
  <c r="V291" i="121"/>
  <c r="U291" i="121"/>
  <c r="T291" i="121"/>
  <c r="S291" i="121"/>
  <c r="R291" i="121"/>
  <c r="Q291" i="121"/>
  <c r="P291" i="121"/>
  <c r="O291" i="121"/>
  <c r="N291" i="121"/>
  <c r="W287" i="121"/>
  <c r="V287" i="121"/>
  <c r="U287" i="121"/>
  <c r="T287" i="121"/>
  <c r="S287" i="121"/>
  <c r="R287" i="121"/>
  <c r="Q287" i="121"/>
  <c r="P287" i="121"/>
  <c r="O287" i="121"/>
  <c r="N287" i="121"/>
  <c r="W283" i="121"/>
  <c r="V283" i="121"/>
  <c r="U283" i="121"/>
  <c r="T283" i="121"/>
  <c r="S283" i="121"/>
  <c r="R283" i="121"/>
  <c r="Q283" i="121"/>
  <c r="P283" i="121"/>
  <c r="O283" i="121"/>
  <c r="N283" i="121"/>
  <c r="W279" i="121"/>
  <c r="V279" i="121"/>
  <c r="U279" i="121"/>
  <c r="T279" i="121"/>
  <c r="S279" i="121"/>
  <c r="R279" i="121"/>
  <c r="Q279" i="121"/>
  <c r="P279" i="121"/>
  <c r="O279" i="121"/>
  <c r="N279" i="121"/>
  <c r="W275" i="121"/>
  <c r="V275" i="121"/>
  <c r="U275" i="121"/>
  <c r="T275" i="121"/>
  <c r="S275" i="121"/>
  <c r="R275" i="121"/>
  <c r="Q275" i="121"/>
  <c r="P275" i="121"/>
  <c r="O275" i="121"/>
  <c r="N275" i="121"/>
  <c r="W268" i="121"/>
  <c r="V268" i="121"/>
  <c r="U268" i="121"/>
  <c r="T268" i="121"/>
  <c r="S268" i="121"/>
  <c r="R268" i="121"/>
  <c r="Q268" i="121"/>
  <c r="P268" i="121"/>
  <c r="O268" i="121"/>
  <c r="N268" i="121"/>
  <c r="W264" i="121"/>
  <c r="V264" i="121"/>
  <c r="U264" i="121"/>
  <c r="T264" i="121"/>
  <c r="S264" i="121"/>
  <c r="R264" i="121"/>
  <c r="Q264" i="121"/>
  <c r="P264" i="121"/>
  <c r="O264" i="121"/>
  <c r="N264" i="121"/>
  <c r="W260" i="121"/>
  <c r="V260" i="121"/>
  <c r="U260" i="121"/>
  <c r="T260" i="121"/>
  <c r="S260" i="121"/>
  <c r="R260" i="121"/>
  <c r="Q260" i="121"/>
  <c r="P260" i="121"/>
  <c r="O260" i="121"/>
  <c r="N260" i="121"/>
  <c r="W256" i="121"/>
  <c r="V256" i="121"/>
  <c r="U256" i="121"/>
  <c r="T256" i="121"/>
  <c r="S256" i="121"/>
  <c r="R256" i="121"/>
  <c r="Q256" i="121"/>
  <c r="P256" i="121"/>
  <c r="O256" i="121"/>
  <c r="N256" i="121"/>
  <c r="W252" i="121"/>
  <c r="V252" i="121"/>
  <c r="U252" i="121"/>
  <c r="T252" i="121"/>
  <c r="S252" i="121"/>
  <c r="R252" i="121"/>
  <c r="Q252" i="121"/>
  <c r="P252" i="121"/>
  <c r="O252" i="121"/>
  <c r="N252" i="121"/>
  <c r="W246" i="121"/>
  <c r="AN14" i="124" s="1"/>
  <c r="V246" i="121"/>
  <c r="AL14" i="124" s="1"/>
  <c r="U246" i="121"/>
  <c r="AJ14" i="124" s="1"/>
  <c r="T246" i="121"/>
  <c r="AH14" i="124" s="1"/>
  <c r="S246" i="121"/>
  <c r="AF14" i="124" s="1"/>
  <c r="R246" i="121"/>
  <c r="AD14" i="124" s="1"/>
  <c r="Q246" i="121"/>
  <c r="AB14" i="124" s="1"/>
  <c r="P246" i="121"/>
  <c r="Z14" i="124" s="1"/>
  <c r="O246" i="121"/>
  <c r="X14" i="124" s="1"/>
  <c r="N246" i="121"/>
  <c r="V14" i="124" s="1"/>
  <c r="W233" i="121"/>
  <c r="V233" i="121"/>
  <c r="U233" i="121"/>
  <c r="T233" i="121"/>
  <c r="S233" i="121"/>
  <c r="R233" i="121"/>
  <c r="Q233" i="121"/>
  <c r="P233" i="121"/>
  <c r="O233" i="121"/>
  <c r="N233" i="121"/>
  <c r="W229" i="121"/>
  <c r="V229" i="121"/>
  <c r="U229" i="121"/>
  <c r="T229" i="121"/>
  <c r="S229" i="121"/>
  <c r="R229" i="121"/>
  <c r="Q229" i="121"/>
  <c r="P229" i="121"/>
  <c r="O229" i="121"/>
  <c r="N229" i="121"/>
  <c r="W225" i="121"/>
  <c r="V225" i="121"/>
  <c r="U225" i="121"/>
  <c r="T225" i="121"/>
  <c r="S225" i="121"/>
  <c r="R225" i="121"/>
  <c r="Q225" i="121"/>
  <c r="P225" i="121"/>
  <c r="O225" i="121"/>
  <c r="N225" i="121"/>
  <c r="W221" i="121"/>
  <c r="V221" i="121"/>
  <c r="U221" i="121"/>
  <c r="T221" i="121"/>
  <c r="S221" i="121"/>
  <c r="R221" i="121"/>
  <c r="Q221" i="121"/>
  <c r="P221" i="121"/>
  <c r="O221" i="121"/>
  <c r="N221" i="121"/>
  <c r="W217" i="121"/>
  <c r="V217" i="121"/>
  <c r="U217" i="121"/>
  <c r="T217" i="121"/>
  <c r="S217" i="121"/>
  <c r="R217" i="121"/>
  <c r="Q217" i="121"/>
  <c r="P217" i="121"/>
  <c r="O217" i="121"/>
  <c r="N217" i="121"/>
  <c r="W210" i="121"/>
  <c r="V210" i="121"/>
  <c r="U210" i="121"/>
  <c r="T210" i="121"/>
  <c r="S210" i="121"/>
  <c r="R210" i="121"/>
  <c r="Q210" i="121"/>
  <c r="P210" i="121"/>
  <c r="O210" i="121"/>
  <c r="N210" i="121"/>
  <c r="W206" i="121"/>
  <c r="V206" i="121"/>
  <c r="U206" i="121"/>
  <c r="T206" i="121"/>
  <c r="S206" i="121"/>
  <c r="R206" i="121"/>
  <c r="Q206" i="121"/>
  <c r="P206" i="121"/>
  <c r="O206" i="121"/>
  <c r="N206" i="121"/>
  <c r="W202" i="121"/>
  <c r="V202" i="121"/>
  <c r="U202" i="121"/>
  <c r="T202" i="121"/>
  <c r="S202" i="121"/>
  <c r="R202" i="121"/>
  <c r="Q202" i="121"/>
  <c r="P202" i="121"/>
  <c r="O202" i="121"/>
  <c r="N202" i="121"/>
  <c r="W198" i="121"/>
  <c r="V198" i="121"/>
  <c r="U198" i="121"/>
  <c r="T198" i="121"/>
  <c r="S198" i="121"/>
  <c r="R198" i="121"/>
  <c r="Q198" i="121"/>
  <c r="P198" i="121"/>
  <c r="O198" i="121"/>
  <c r="N198" i="121"/>
  <c r="W194" i="121"/>
  <c r="V194" i="121"/>
  <c r="U194" i="121"/>
  <c r="T194" i="121"/>
  <c r="S194" i="121"/>
  <c r="R194" i="121"/>
  <c r="Q194" i="121"/>
  <c r="P194" i="121"/>
  <c r="O194" i="121"/>
  <c r="N194" i="121"/>
  <c r="W187" i="121"/>
  <c r="V187" i="121"/>
  <c r="U187" i="121"/>
  <c r="T187" i="121"/>
  <c r="S187" i="121"/>
  <c r="R187" i="121"/>
  <c r="Q187" i="121"/>
  <c r="P187" i="121"/>
  <c r="O187" i="121"/>
  <c r="N187" i="121"/>
  <c r="W183" i="121"/>
  <c r="V183" i="121"/>
  <c r="U183" i="121"/>
  <c r="T183" i="121"/>
  <c r="S183" i="121"/>
  <c r="R183" i="121"/>
  <c r="Q183" i="121"/>
  <c r="P183" i="121"/>
  <c r="O183" i="121"/>
  <c r="N183" i="121"/>
  <c r="W179" i="121"/>
  <c r="V179" i="121"/>
  <c r="U179" i="121"/>
  <c r="T179" i="121"/>
  <c r="S179" i="121"/>
  <c r="R179" i="121"/>
  <c r="Q179" i="121"/>
  <c r="P179" i="121"/>
  <c r="O179" i="121"/>
  <c r="N179" i="121"/>
  <c r="W175" i="121"/>
  <c r="V175" i="121"/>
  <c r="U175" i="121"/>
  <c r="T175" i="121"/>
  <c r="S175" i="121"/>
  <c r="R175" i="121"/>
  <c r="Q175" i="121"/>
  <c r="P175" i="121"/>
  <c r="O175" i="121"/>
  <c r="N175" i="121"/>
  <c r="W171" i="121"/>
  <c r="V171" i="121"/>
  <c r="U171" i="121"/>
  <c r="T171" i="121"/>
  <c r="S171" i="121"/>
  <c r="R171" i="121"/>
  <c r="Q171" i="121"/>
  <c r="P171" i="121"/>
  <c r="O171" i="121"/>
  <c r="N171" i="121"/>
  <c r="W164" i="121"/>
  <c r="V164" i="121"/>
  <c r="U164" i="121"/>
  <c r="T164" i="121"/>
  <c r="S164" i="121"/>
  <c r="R164" i="121"/>
  <c r="Q164" i="121"/>
  <c r="P164" i="121"/>
  <c r="O164" i="121"/>
  <c r="N164" i="121"/>
  <c r="W160" i="121"/>
  <c r="V160" i="121"/>
  <c r="U160" i="121"/>
  <c r="T160" i="121"/>
  <c r="S160" i="121"/>
  <c r="R160" i="121"/>
  <c r="Q160" i="121"/>
  <c r="P160" i="121"/>
  <c r="O160" i="121"/>
  <c r="N160" i="121"/>
  <c r="W156" i="121"/>
  <c r="V156" i="121"/>
  <c r="U156" i="121"/>
  <c r="T156" i="121"/>
  <c r="S156" i="121"/>
  <c r="R156" i="121"/>
  <c r="Q156" i="121"/>
  <c r="P156" i="121"/>
  <c r="O156" i="121"/>
  <c r="N156" i="121"/>
  <c r="W152" i="121"/>
  <c r="V152" i="121"/>
  <c r="U152" i="121"/>
  <c r="T152" i="121"/>
  <c r="S152" i="121"/>
  <c r="R152" i="121"/>
  <c r="Q152" i="121"/>
  <c r="P152" i="121"/>
  <c r="O152" i="121"/>
  <c r="N152" i="121"/>
  <c r="W148" i="121"/>
  <c r="V148" i="121"/>
  <c r="U148" i="121"/>
  <c r="T148" i="121"/>
  <c r="S148" i="121"/>
  <c r="R148" i="121"/>
  <c r="Q148" i="121"/>
  <c r="P148" i="121"/>
  <c r="O148" i="121"/>
  <c r="N148" i="121"/>
  <c r="W141" i="121"/>
  <c r="V141" i="121"/>
  <c r="U141" i="121"/>
  <c r="T141" i="121"/>
  <c r="S141" i="121"/>
  <c r="R141" i="121"/>
  <c r="Q141" i="121"/>
  <c r="P141" i="121"/>
  <c r="O141" i="121"/>
  <c r="N141" i="121"/>
  <c r="W137" i="121"/>
  <c r="V137" i="121"/>
  <c r="U137" i="121"/>
  <c r="T137" i="121"/>
  <c r="S137" i="121"/>
  <c r="R137" i="121"/>
  <c r="Q137" i="121"/>
  <c r="P137" i="121"/>
  <c r="O137" i="121"/>
  <c r="N137" i="121"/>
  <c r="W133" i="121"/>
  <c r="V133" i="121"/>
  <c r="U133" i="121"/>
  <c r="T133" i="121"/>
  <c r="S133" i="121"/>
  <c r="R133" i="121"/>
  <c r="Q133" i="121"/>
  <c r="P133" i="121"/>
  <c r="O133" i="121"/>
  <c r="N133" i="121"/>
  <c r="W129" i="121"/>
  <c r="V129" i="121"/>
  <c r="U129" i="121"/>
  <c r="T129" i="121"/>
  <c r="S129" i="121"/>
  <c r="R129" i="121"/>
  <c r="Q129" i="121"/>
  <c r="P129" i="121"/>
  <c r="O129" i="121"/>
  <c r="N129" i="121"/>
  <c r="W125" i="121"/>
  <c r="V125" i="121"/>
  <c r="U125" i="121"/>
  <c r="T125" i="121"/>
  <c r="S125" i="121"/>
  <c r="R125" i="121"/>
  <c r="Q125" i="121"/>
  <c r="P125" i="121"/>
  <c r="O125" i="121"/>
  <c r="N125" i="121"/>
  <c r="W118" i="121"/>
  <c r="V118" i="121"/>
  <c r="U118" i="121"/>
  <c r="T118" i="121"/>
  <c r="S118" i="121"/>
  <c r="R118" i="121"/>
  <c r="Q118" i="121"/>
  <c r="P118" i="121"/>
  <c r="O118" i="121"/>
  <c r="N118" i="121"/>
  <c r="W114" i="121"/>
  <c r="V114" i="121"/>
  <c r="U114" i="121"/>
  <c r="T114" i="121"/>
  <c r="S114" i="121"/>
  <c r="R114" i="121"/>
  <c r="Q114" i="121"/>
  <c r="P114" i="121"/>
  <c r="O114" i="121"/>
  <c r="N114" i="121"/>
  <c r="W110" i="121"/>
  <c r="V110" i="121"/>
  <c r="U110" i="121"/>
  <c r="T110" i="121"/>
  <c r="S110" i="121"/>
  <c r="R110" i="121"/>
  <c r="Q110" i="121"/>
  <c r="P110" i="121"/>
  <c r="O110" i="121"/>
  <c r="N110" i="121"/>
  <c r="W106" i="121"/>
  <c r="V106" i="121"/>
  <c r="U106" i="121"/>
  <c r="T106" i="121"/>
  <c r="S106" i="121"/>
  <c r="R106" i="121"/>
  <c r="Q106" i="121"/>
  <c r="P106" i="121"/>
  <c r="O106" i="121"/>
  <c r="N106" i="121"/>
  <c r="W102" i="121"/>
  <c r="V102" i="121"/>
  <c r="U102" i="121"/>
  <c r="T102" i="121"/>
  <c r="S102" i="121"/>
  <c r="R102" i="121"/>
  <c r="Q102" i="121"/>
  <c r="P102" i="121"/>
  <c r="O102" i="121"/>
  <c r="N102" i="121"/>
  <c r="W95" i="121"/>
  <c r="V95" i="121"/>
  <c r="U95" i="121"/>
  <c r="T95" i="121"/>
  <c r="S95" i="121"/>
  <c r="R95" i="121"/>
  <c r="Q95" i="121"/>
  <c r="P95" i="121"/>
  <c r="O95" i="121"/>
  <c r="N95" i="121"/>
  <c r="W91" i="121"/>
  <c r="V91" i="121"/>
  <c r="U91" i="121"/>
  <c r="T91" i="121"/>
  <c r="S91" i="121"/>
  <c r="R91" i="121"/>
  <c r="Q91" i="121"/>
  <c r="P91" i="121"/>
  <c r="O91" i="121"/>
  <c r="N91" i="121"/>
  <c r="W87" i="121"/>
  <c r="V87" i="121"/>
  <c r="U87" i="121"/>
  <c r="T87" i="121"/>
  <c r="S87" i="121"/>
  <c r="R87" i="121"/>
  <c r="Q87" i="121"/>
  <c r="P87" i="121"/>
  <c r="O87" i="121"/>
  <c r="N87" i="121"/>
  <c r="W83" i="121"/>
  <c r="V83" i="121"/>
  <c r="U83" i="121"/>
  <c r="T83" i="121"/>
  <c r="S83" i="121"/>
  <c r="R83" i="121"/>
  <c r="Q83" i="121"/>
  <c r="P83" i="121"/>
  <c r="O83" i="121"/>
  <c r="N83" i="121"/>
  <c r="W79" i="121"/>
  <c r="V79" i="121"/>
  <c r="U79" i="121"/>
  <c r="T79" i="121"/>
  <c r="S79" i="121"/>
  <c r="R79" i="121"/>
  <c r="Q79" i="121"/>
  <c r="P79" i="121"/>
  <c r="O79" i="121"/>
  <c r="N79" i="121"/>
  <c r="W72" i="121"/>
  <c r="V72" i="121"/>
  <c r="U72" i="121"/>
  <c r="T72" i="121"/>
  <c r="S72" i="121"/>
  <c r="R72" i="121"/>
  <c r="Q72" i="121"/>
  <c r="P72" i="121"/>
  <c r="O72" i="121"/>
  <c r="N72" i="121"/>
  <c r="W68" i="121"/>
  <c r="V68" i="121"/>
  <c r="U68" i="121"/>
  <c r="T68" i="121"/>
  <c r="S68" i="121"/>
  <c r="R68" i="121"/>
  <c r="Q68" i="121"/>
  <c r="P68" i="121"/>
  <c r="O68" i="121"/>
  <c r="N68" i="121"/>
  <c r="W64" i="121"/>
  <c r="V64" i="121"/>
  <c r="U64" i="121"/>
  <c r="T64" i="121"/>
  <c r="S64" i="121"/>
  <c r="R64" i="121"/>
  <c r="Q64" i="121"/>
  <c r="P64" i="121"/>
  <c r="O64" i="121"/>
  <c r="N64" i="121"/>
  <c r="W60" i="121"/>
  <c r="V60" i="121"/>
  <c r="U60" i="121"/>
  <c r="T60" i="121"/>
  <c r="S60" i="121"/>
  <c r="R60" i="121"/>
  <c r="Q60" i="121"/>
  <c r="P60" i="121"/>
  <c r="O60" i="121"/>
  <c r="N60" i="121"/>
  <c r="W56" i="121"/>
  <c r="V56" i="121"/>
  <c r="U56" i="121"/>
  <c r="T56" i="121"/>
  <c r="S56" i="121"/>
  <c r="R56" i="121"/>
  <c r="Q56" i="121"/>
  <c r="P56" i="121"/>
  <c r="O56" i="121"/>
  <c r="N56" i="121"/>
  <c r="W49" i="121"/>
  <c r="V49" i="121"/>
  <c r="U49" i="121"/>
  <c r="T49" i="121"/>
  <c r="S49" i="121"/>
  <c r="R49" i="121"/>
  <c r="Q49" i="121"/>
  <c r="P49" i="121"/>
  <c r="O49" i="121"/>
  <c r="N49" i="121"/>
  <c r="W45" i="121"/>
  <c r="V45" i="121"/>
  <c r="U45" i="121"/>
  <c r="T45" i="121"/>
  <c r="S45" i="121"/>
  <c r="R45" i="121"/>
  <c r="Q45" i="121"/>
  <c r="P45" i="121"/>
  <c r="O45" i="121"/>
  <c r="N45" i="121"/>
  <c r="W41" i="121"/>
  <c r="V41" i="121"/>
  <c r="U41" i="121"/>
  <c r="T41" i="121"/>
  <c r="S41" i="121"/>
  <c r="R41" i="121"/>
  <c r="Q41" i="121"/>
  <c r="P41" i="121"/>
  <c r="O41" i="121"/>
  <c r="N41" i="121"/>
  <c r="W37" i="121"/>
  <c r="V37" i="121"/>
  <c r="U37" i="121"/>
  <c r="T37" i="121"/>
  <c r="S37" i="121"/>
  <c r="R37" i="121"/>
  <c r="Q37" i="121"/>
  <c r="P37" i="121"/>
  <c r="O37" i="121"/>
  <c r="N37" i="121"/>
  <c r="W33" i="121"/>
  <c r="V33" i="121"/>
  <c r="U33" i="121"/>
  <c r="T33" i="121"/>
  <c r="S33" i="121"/>
  <c r="R33" i="121"/>
  <c r="Q33" i="121"/>
  <c r="P33" i="121"/>
  <c r="O33" i="121"/>
  <c r="N33" i="121"/>
  <c r="W26" i="121"/>
  <c r="V26" i="121"/>
  <c r="U26" i="121"/>
  <c r="T26" i="121"/>
  <c r="S26" i="121"/>
  <c r="R26" i="121"/>
  <c r="Q26" i="121"/>
  <c r="P26" i="121"/>
  <c r="O26" i="121"/>
  <c r="N26" i="121"/>
  <c r="W22" i="121"/>
  <c r="V22" i="121"/>
  <c r="U22" i="121"/>
  <c r="T22" i="121"/>
  <c r="S22" i="121"/>
  <c r="R22" i="121"/>
  <c r="Q22" i="121"/>
  <c r="P22" i="121"/>
  <c r="O22" i="121"/>
  <c r="N22" i="121"/>
  <c r="W18" i="121"/>
  <c r="V18" i="121"/>
  <c r="U18" i="121"/>
  <c r="T18" i="121"/>
  <c r="S18" i="121"/>
  <c r="R18" i="121"/>
  <c r="Q18" i="121"/>
  <c r="P18" i="121"/>
  <c r="O18" i="121"/>
  <c r="N18" i="121"/>
  <c r="W14" i="121"/>
  <c r="V14" i="121"/>
  <c r="U14" i="121"/>
  <c r="T14" i="121"/>
  <c r="S14" i="121"/>
  <c r="R14" i="121"/>
  <c r="Q14" i="121"/>
  <c r="P14" i="121"/>
  <c r="O14" i="121"/>
  <c r="N14" i="121"/>
  <c r="W10" i="121"/>
  <c r="V10" i="121"/>
  <c r="U10" i="121"/>
  <c r="T10" i="121"/>
  <c r="S10" i="121"/>
  <c r="R10" i="121"/>
  <c r="Q10" i="121"/>
  <c r="P10" i="121"/>
  <c r="O10" i="121"/>
  <c r="N10" i="121"/>
  <c r="BJ2" i="146"/>
  <c r="BI2" i="146"/>
  <c r="BH2" i="146"/>
  <c r="BG2" i="146"/>
  <c r="BF2" i="146"/>
  <c r="BE2" i="146"/>
  <c r="BD2" i="146"/>
  <c r="BC2" i="146"/>
  <c r="BB2" i="146"/>
  <c r="BA2" i="146"/>
  <c r="AZ2" i="146"/>
  <c r="AY2" i="146"/>
  <c r="AX2" i="146"/>
  <c r="AW2" i="146"/>
  <c r="AV2" i="146"/>
  <c r="AU2" i="146"/>
  <c r="AT2" i="146"/>
  <c r="AS2" i="146"/>
  <c r="AR2" i="146"/>
  <c r="AQ2" i="146"/>
  <c r="AP2" i="146"/>
  <c r="AO2" i="146"/>
  <c r="AN2" i="146"/>
  <c r="AM2" i="146"/>
  <c r="AL2" i="146"/>
  <c r="AK2" i="146"/>
  <c r="AJ2" i="146"/>
  <c r="AI2" i="146"/>
  <c r="AH2" i="146"/>
  <c r="AG2" i="146"/>
  <c r="AF2" i="146"/>
  <c r="AE2" i="146"/>
  <c r="AD2" i="146"/>
  <c r="AC2" i="146"/>
  <c r="AB2" i="146"/>
  <c r="AA2" i="146"/>
  <c r="Z2" i="146"/>
  <c r="Y2" i="146"/>
  <c r="X2" i="146"/>
  <c r="W2" i="146"/>
  <c r="V2" i="146"/>
  <c r="U2" i="146"/>
  <c r="T2" i="146"/>
  <c r="S2" i="146"/>
  <c r="R2" i="146"/>
  <c r="Q2" i="146"/>
  <c r="P2" i="146"/>
  <c r="O2" i="146"/>
  <c r="N2" i="146"/>
  <c r="M2" i="146"/>
  <c r="L2" i="146"/>
  <c r="K2" i="146"/>
  <c r="J2" i="146"/>
  <c r="I2" i="146"/>
  <c r="H2" i="146"/>
  <c r="G2" i="146"/>
  <c r="F2" i="146"/>
  <c r="Q20" i="120"/>
  <c r="Q37" i="120" s="1"/>
  <c r="P20" i="120"/>
  <c r="P37" i="120" s="1"/>
  <c r="O20" i="120"/>
  <c r="O37" i="120" s="1"/>
  <c r="N20" i="120"/>
  <c r="N37" i="120" s="1"/>
  <c r="M20" i="120"/>
  <c r="M37" i="120" s="1"/>
  <c r="L20" i="120"/>
  <c r="L37" i="120" s="1"/>
  <c r="K20" i="120"/>
  <c r="K37" i="120" s="1"/>
  <c r="J20" i="120"/>
  <c r="J37" i="120" s="1"/>
  <c r="I20" i="120"/>
  <c r="I37" i="120" s="1"/>
  <c r="H20" i="120"/>
  <c r="H37" i="120" s="1"/>
  <c r="V18" i="35"/>
  <c r="U18" i="35"/>
  <c r="T18" i="35"/>
  <c r="S18" i="35"/>
  <c r="R18" i="35"/>
  <c r="Q18" i="35"/>
  <c r="P18" i="35"/>
  <c r="O18" i="35"/>
  <c r="N18" i="35"/>
  <c r="M18" i="35"/>
  <c r="V11" i="35"/>
  <c r="U11" i="35"/>
  <c r="T11" i="35"/>
  <c r="S11" i="35"/>
  <c r="R11" i="35"/>
  <c r="Q11" i="35"/>
  <c r="P11" i="35"/>
  <c r="O11" i="35"/>
  <c r="N11" i="35"/>
  <c r="M11" i="35"/>
  <c r="V165" i="121" l="1"/>
  <c r="R211" i="121"/>
  <c r="P234" i="121"/>
  <c r="T361" i="121"/>
  <c r="AH19" i="124" s="1"/>
  <c r="R384" i="121"/>
  <c r="AD20" i="124" s="1"/>
  <c r="V511" i="121"/>
  <c r="AL26" i="124" s="1"/>
  <c r="T534" i="121"/>
  <c r="AH27" i="124" s="1"/>
  <c r="P580" i="121"/>
  <c r="Z29" i="124" s="1"/>
  <c r="N603" i="121"/>
  <c r="V30" i="124" s="1"/>
  <c r="T810" i="121"/>
  <c r="AH39" i="124" s="1"/>
  <c r="Z42" i="124"/>
  <c r="AL42" i="124"/>
  <c r="AD43" i="124"/>
  <c r="V44" i="124"/>
  <c r="AH44" i="124"/>
  <c r="Z46" i="124"/>
  <c r="AL46" i="124"/>
  <c r="AD47" i="124"/>
  <c r="V48" i="124"/>
  <c r="AH48" i="124"/>
  <c r="Z50" i="124"/>
  <c r="AL50" i="124"/>
  <c r="AD51" i="124"/>
  <c r="V52" i="124"/>
  <c r="AH52" i="124"/>
  <c r="U7" i="47"/>
  <c r="AD89" i="124"/>
  <c r="Z107" i="124"/>
  <c r="AL107" i="124"/>
  <c r="AB42" i="124"/>
  <c r="AN42" i="124"/>
  <c r="AF43" i="124"/>
  <c r="X44" i="124"/>
  <c r="AJ44" i="124"/>
  <c r="AB46" i="124"/>
  <c r="AN46" i="124"/>
  <c r="AF47" i="124"/>
  <c r="X48" i="124"/>
  <c r="AJ48" i="124"/>
  <c r="AB50" i="124"/>
  <c r="AN50" i="124"/>
  <c r="AF51" i="124"/>
  <c r="X52" i="124"/>
  <c r="AJ52" i="124"/>
  <c r="AF89" i="124"/>
  <c r="AB107" i="124"/>
  <c r="AN107" i="124"/>
  <c r="AD42" i="124"/>
  <c r="V43" i="124"/>
  <c r="AH43" i="124"/>
  <c r="Z44" i="124"/>
  <c r="AL44" i="124"/>
  <c r="AD46" i="124"/>
  <c r="V47" i="124"/>
  <c r="AH47" i="124"/>
  <c r="Z48" i="124"/>
  <c r="AL48" i="124"/>
  <c r="AD50" i="124"/>
  <c r="V51" i="124"/>
  <c r="AH51" i="124"/>
  <c r="Z52" i="124"/>
  <c r="AL52" i="124"/>
  <c r="V89" i="124"/>
  <c r="AH89" i="124"/>
  <c r="AD107" i="124"/>
  <c r="AF42" i="124"/>
  <c r="X43" i="124"/>
  <c r="AJ43" i="124"/>
  <c r="AB44" i="124"/>
  <c r="AN44" i="124"/>
  <c r="AF46" i="124"/>
  <c r="X47" i="124"/>
  <c r="AJ47" i="124"/>
  <c r="AB48" i="124"/>
  <c r="AN48" i="124"/>
  <c r="AF50" i="124"/>
  <c r="X51" i="124"/>
  <c r="AJ51" i="124"/>
  <c r="AB52" i="124"/>
  <c r="AN52" i="124"/>
  <c r="N23" i="47"/>
  <c r="X89" i="124"/>
  <c r="AJ89" i="124"/>
  <c r="AF107" i="124"/>
  <c r="V42" i="124"/>
  <c r="AH42" i="124"/>
  <c r="Z43" i="124"/>
  <c r="AL43" i="124"/>
  <c r="AD44" i="124"/>
  <c r="V46" i="124"/>
  <c r="AH46" i="124"/>
  <c r="Z47" i="124"/>
  <c r="AL47" i="124"/>
  <c r="AD48" i="124"/>
  <c r="V50" i="124"/>
  <c r="AH50" i="124"/>
  <c r="Z51" i="124"/>
  <c r="AL51" i="124"/>
  <c r="AD52" i="124"/>
  <c r="P7" i="47"/>
  <c r="S76" i="143"/>
  <c r="AF72" i="124" s="1"/>
  <c r="S220" i="143"/>
  <c r="AF78" i="124" s="1"/>
  <c r="Z89" i="124"/>
  <c r="AL89" i="124"/>
  <c r="N79" i="122"/>
  <c r="V92" i="124" s="1"/>
  <c r="V107" i="124"/>
  <c r="AH107" i="124"/>
  <c r="X42" i="124"/>
  <c r="AJ42" i="124"/>
  <c r="AB43" i="124"/>
  <c r="AN43" i="124"/>
  <c r="AF44" i="124"/>
  <c r="X46" i="124"/>
  <c r="AJ46" i="124"/>
  <c r="AB47" i="124"/>
  <c r="AN47" i="124"/>
  <c r="AF48" i="124"/>
  <c r="X50" i="124"/>
  <c r="AJ50" i="124"/>
  <c r="AB51" i="124"/>
  <c r="AN51" i="124"/>
  <c r="AF52" i="124"/>
  <c r="AB89" i="124"/>
  <c r="AN89" i="124"/>
  <c r="X107" i="124"/>
  <c r="AJ107" i="124"/>
  <c r="N27" i="121"/>
  <c r="V4" i="124" s="1"/>
  <c r="T234" i="121"/>
  <c r="V384" i="121"/>
  <c r="AL20" i="124" s="1"/>
  <c r="R603" i="121"/>
  <c r="AD30" i="124" s="1"/>
  <c r="V672" i="121"/>
  <c r="AL33" i="124" s="1"/>
  <c r="P741" i="121"/>
  <c r="Z36" i="124" s="1"/>
  <c r="O7" i="47"/>
  <c r="P15" i="47"/>
  <c r="Q23" i="47"/>
  <c r="R79" i="122"/>
  <c r="AD92" i="124" s="1"/>
  <c r="V133" i="122"/>
  <c r="AL95" i="124" s="1"/>
  <c r="W96" i="121"/>
  <c r="AN7" i="124" s="1"/>
  <c r="S142" i="121"/>
  <c r="AF9" i="124" s="1"/>
  <c r="Q165" i="121"/>
  <c r="U165" i="121"/>
  <c r="O234" i="121"/>
  <c r="U292" i="121"/>
  <c r="AJ16" i="124" s="1"/>
  <c r="S315" i="121"/>
  <c r="AF17" i="124" s="1"/>
  <c r="W315" i="121"/>
  <c r="AN17" i="124" s="1"/>
  <c r="O361" i="121"/>
  <c r="X19" i="124" s="1"/>
  <c r="Q384" i="121"/>
  <c r="AB20" i="124" s="1"/>
  <c r="W442" i="121"/>
  <c r="AN23" i="124" s="1"/>
  <c r="U465" i="121"/>
  <c r="AJ24" i="124" s="1"/>
  <c r="Q511" i="121"/>
  <c r="AB26" i="124" s="1"/>
  <c r="O534" i="121"/>
  <c r="X27" i="124" s="1"/>
  <c r="S534" i="121"/>
  <c r="AF27" i="124" s="1"/>
  <c r="W718" i="121"/>
  <c r="AN35" i="124" s="1"/>
  <c r="S764" i="121"/>
  <c r="AF37" i="124" s="1"/>
  <c r="Q787" i="121"/>
  <c r="AB38" i="124" s="1"/>
  <c r="U787" i="121"/>
  <c r="AJ38" i="124" s="1"/>
  <c r="P28" i="143"/>
  <c r="Z70" i="124" s="1"/>
  <c r="N52" i="143"/>
  <c r="V71" i="124" s="1"/>
  <c r="R52" i="143"/>
  <c r="AD71" i="124" s="1"/>
  <c r="T172" i="143"/>
  <c r="AH76" i="124" s="1"/>
  <c r="P220" i="143"/>
  <c r="Z78" i="124" s="1"/>
  <c r="N244" i="143"/>
  <c r="V79" i="124" s="1"/>
  <c r="R244" i="143"/>
  <c r="AD79" i="124" s="1"/>
  <c r="W79" i="122"/>
  <c r="AN92" i="124" s="1"/>
  <c r="S115" i="122"/>
  <c r="AF94" i="124" s="1"/>
  <c r="Q133" i="122"/>
  <c r="AB95" i="124" s="1"/>
  <c r="U133" i="122"/>
  <c r="AJ95" i="124" s="1"/>
  <c r="R27" i="121"/>
  <c r="AD4" i="124" s="1"/>
  <c r="P50" i="121"/>
  <c r="Z5" i="124" s="1"/>
  <c r="T50" i="121"/>
  <c r="AH5" i="124" s="1"/>
  <c r="N119" i="121"/>
  <c r="V8" i="124" s="1"/>
  <c r="P269" i="121"/>
  <c r="Z15" i="124" s="1"/>
  <c r="V603" i="121"/>
  <c r="AL30" i="124" s="1"/>
  <c r="T626" i="121"/>
  <c r="AH31" i="124" s="1"/>
  <c r="N695" i="121"/>
  <c r="V34" i="124" s="1"/>
  <c r="R695" i="121"/>
  <c r="AD34" i="124" s="1"/>
  <c r="V764" i="121"/>
  <c r="AL37" i="124" s="1"/>
  <c r="P833" i="121"/>
  <c r="Z40" i="124" s="1"/>
  <c r="W188" i="121"/>
  <c r="AN11" i="124" s="1"/>
  <c r="S234" i="121"/>
  <c r="U384" i="121"/>
  <c r="AJ20" i="124" s="1"/>
  <c r="S407" i="121"/>
  <c r="AF21" i="124" s="1"/>
  <c r="W407" i="121"/>
  <c r="AN21" i="124" s="1"/>
  <c r="W534" i="121"/>
  <c r="AN27" i="124" s="1"/>
  <c r="U557" i="121"/>
  <c r="AJ28" i="124" s="1"/>
  <c r="Q603" i="121"/>
  <c r="AB30" i="124" s="1"/>
  <c r="O626" i="121"/>
  <c r="X31" i="124" s="1"/>
  <c r="S626" i="121"/>
  <c r="AF31" i="124" s="1"/>
  <c r="W810" i="121"/>
  <c r="AN39" i="124" s="1"/>
  <c r="V73" i="121"/>
  <c r="AL6" i="124" s="1"/>
  <c r="R119" i="121"/>
  <c r="AD8" i="124" s="1"/>
  <c r="P142" i="121"/>
  <c r="Z9" i="124" s="1"/>
  <c r="T142" i="121"/>
  <c r="AH9" i="124" s="1"/>
  <c r="N211" i="121"/>
  <c r="T269" i="121"/>
  <c r="AH15" i="124" s="1"/>
  <c r="R292" i="121"/>
  <c r="AD16" i="124" s="1"/>
  <c r="V292" i="121"/>
  <c r="AL16" i="124" s="1"/>
  <c r="N338" i="121"/>
  <c r="V18" i="124" s="1"/>
  <c r="P361" i="121"/>
  <c r="Z19" i="124" s="1"/>
  <c r="T442" i="121"/>
  <c r="AH23" i="124" s="1"/>
  <c r="P488" i="121"/>
  <c r="Z25" i="124" s="1"/>
  <c r="N511" i="121"/>
  <c r="V26" i="124" s="1"/>
  <c r="R511" i="121"/>
  <c r="AD26" i="124" s="1"/>
  <c r="T718" i="121"/>
  <c r="AH35" i="124" s="1"/>
  <c r="N787" i="121"/>
  <c r="V38" i="124" s="1"/>
  <c r="R787" i="121"/>
  <c r="AD38" i="124" s="1"/>
  <c r="O50" i="121"/>
  <c r="X5" i="124" s="1"/>
  <c r="S50" i="121"/>
  <c r="AF5" i="124" s="1"/>
  <c r="Q73" i="121"/>
  <c r="AB6" i="124" s="1"/>
  <c r="U73" i="121"/>
  <c r="AJ6" i="124" s="1"/>
  <c r="O142" i="121"/>
  <c r="X9" i="124" s="1"/>
  <c r="O269" i="121"/>
  <c r="X15" i="124" s="1"/>
  <c r="Q292" i="121"/>
  <c r="AB16" i="124" s="1"/>
  <c r="O442" i="121"/>
  <c r="X23" i="124" s="1"/>
  <c r="S442" i="121"/>
  <c r="AF23" i="124" s="1"/>
  <c r="W626" i="121"/>
  <c r="AN31" i="124" s="1"/>
  <c r="U649" i="121"/>
  <c r="AJ32" i="124" s="1"/>
  <c r="Q695" i="121"/>
  <c r="AB34" i="124" s="1"/>
  <c r="O764" i="121"/>
  <c r="X37" i="124" s="1"/>
  <c r="Q15" i="47"/>
  <c r="T15" i="47"/>
  <c r="W15" i="47"/>
  <c r="S7" i="47"/>
  <c r="N15" i="47"/>
  <c r="U23" i="47"/>
  <c r="R62" i="47"/>
  <c r="T50" i="47"/>
  <c r="U62" i="47"/>
  <c r="T76" i="143"/>
  <c r="AH72" i="124" s="1"/>
  <c r="P124" i="143"/>
  <c r="Z74" i="124" s="1"/>
  <c r="N148" i="143"/>
  <c r="V75" i="124" s="1"/>
  <c r="R148" i="143"/>
  <c r="AD75" i="124" s="1"/>
  <c r="L220" i="143"/>
  <c r="R78" i="124" s="1"/>
  <c r="M100" i="143"/>
  <c r="T73" i="124" s="1"/>
  <c r="K124" i="143"/>
  <c r="P74" i="124" s="1"/>
  <c r="O124" i="143"/>
  <c r="X74" i="124" s="1"/>
  <c r="M244" i="143"/>
  <c r="T79" i="124" s="1"/>
  <c r="L28" i="143"/>
  <c r="R70" i="124" s="1"/>
  <c r="M52" i="143"/>
  <c r="T71" i="124" s="1"/>
  <c r="K76" i="143"/>
  <c r="P72" i="124" s="1"/>
  <c r="S124" i="143"/>
  <c r="AF74" i="124" s="1"/>
  <c r="Q148" i="143"/>
  <c r="AB75" i="124" s="1"/>
  <c r="M196" i="143"/>
  <c r="T77" i="124" s="1"/>
  <c r="K220" i="143"/>
  <c r="P78" i="124" s="1"/>
  <c r="L124" i="143"/>
  <c r="R74" i="124" s="1"/>
  <c r="O115" i="122"/>
  <c r="X94" i="124" s="1"/>
  <c r="T97" i="122"/>
  <c r="AH93" i="124" s="1"/>
  <c r="P115" i="122"/>
  <c r="Z94" i="124" s="1"/>
  <c r="P50" i="47"/>
  <c r="P27" i="121"/>
  <c r="T27" i="121"/>
  <c r="V50" i="121"/>
  <c r="R96" i="121"/>
  <c r="AD7" i="124" s="1"/>
  <c r="N96" i="121"/>
  <c r="V7" i="124" s="1"/>
  <c r="P119" i="121"/>
  <c r="Z8" i="124" s="1"/>
  <c r="T119" i="121"/>
  <c r="AH8" i="124" s="1"/>
  <c r="V142" i="121"/>
  <c r="AL9" i="124" s="1"/>
  <c r="R188" i="121"/>
  <c r="AD11" i="124" s="1"/>
  <c r="N188" i="121"/>
  <c r="V11" i="124" s="1"/>
  <c r="P211" i="121"/>
  <c r="T211" i="121"/>
  <c r="V234" i="121"/>
  <c r="R269" i="121"/>
  <c r="AD15" i="124" s="1"/>
  <c r="V269" i="121"/>
  <c r="N315" i="121"/>
  <c r="V17" i="124" s="1"/>
  <c r="T338" i="121"/>
  <c r="P338" i="121"/>
  <c r="R361" i="121"/>
  <c r="AD19" i="124" s="1"/>
  <c r="V361" i="121"/>
  <c r="AL19" i="124" s="1"/>
  <c r="N407" i="121"/>
  <c r="V21" i="124" s="1"/>
  <c r="P465" i="121"/>
  <c r="Z24" i="124" s="1"/>
  <c r="N488" i="121"/>
  <c r="V25" i="124" s="1"/>
  <c r="V488" i="121"/>
  <c r="AL25" i="124" s="1"/>
  <c r="R488" i="121"/>
  <c r="AD25" i="124" s="1"/>
  <c r="T511" i="121"/>
  <c r="AH26" i="124" s="1"/>
  <c r="P557" i="121"/>
  <c r="Z28" i="124" s="1"/>
  <c r="N580" i="121"/>
  <c r="V29" i="124" s="1"/>
  <c r="V580" i="121"/>
  <c r="AL29" i="124" s="1"/>
  <c r="R580" i="121"/>
  <c r="AD29" i="124" s="1"/>
  <c r="T603" i="121"/>
  <c r="AH30" i="124" s="1"/>
  <c r="P649" i="121"/>
  <c r="Z32" i="124" s="1"/>
  <c r="N672" i="121"/>
  <c r="V33" i="124" s="1"/>
  <c r="R672" i="121"/>
  <c r="AD33" i="124" s="1"/>
  <c r="T695" i="121"/>
  <c r="AH34" i="124" s="1"/>
  <c r="P718" i="121"/>
  <c r="Z35" i="124" s="1"/>
  <c r="V741" i="121"/>
  <c r="AL36" i="124" s="1"/>
  <c r="N764" i="121"/>
  <c r="V37" i="124" s="1"/>
  <c r="R764" i="121"/>
  <c r="AD37" i="124" s="1"/>
  <c r="T787" i="121"/>
  <c r="AH38" i="124" s="1"/>
  <c r="P810" i="121"/>
  <c r="Z39" i="124" s="1"/>
  <c r="V833" i="121"/>
  <c r="AL40" i="124" s="1"/>
  <c r="T7" i="47"/>
  <c r="AH55" i="124"/>
  <c r="P32" i="47"/>
  <c r="N50" i="47"/>
  <c r="V50" i="47"/>
  <c r="T51" i="47"/>
  <c r="K28" i="143"/>
  <c r="P70" i="124" s="1"/>
  <c r="S28" i="143"/>
  <c r="AF70" i="124" s="1"/>
  <c r="O28" i="143"/>
  <c r="X70" i="124" s="1"/>
  <c r="Q52" i="143"/>
  <c r="AB71" i="124" s="1"/>
  <c r="U15" i="47"/>
  <c r="AJ57" i="124"/>
  <c r="V27" i="121"/>
  <c r="O73" i="121"/>
  <c r="X6" i="124" s="1"/>
  <c r="Q96" i="121"/>
  <c r="AB7" i="124" s="1"/>
  <c r="Q27" i="121"/>
  <c r="U27" i="121"/>
  <c r="W50" i="121"/>
  <c r="S96" i="121"/>
  <c r="AF7" i="124" s="1"/>
  <c r="O96" i="121"/>
  <c r="X7" i="124" s="1"/>
  <c r="Q119" i="121"/>
  <c r="AB8" i="124" s="1"/>
  <c r="U119" i="121"/>
  <c r="AJ8" i="124" s="1"/>
  <c r="W142" i="121"/>
  <c r="AN9" i="124" s="1"/>
  <c r="S188" i="121"/>
  <c r="AF11" i="124" s="1"/>
  <c r="O188" i="121"/>
  <c r="X11" i="124" s="1"/>
  <c r="Q211" i="121"/>
  <c r="U211" i="121"/>
  <c r="W234" i="121"/>
  <c r="S269" i="121"/>
  <c r="AF15" i="124" s="1"/>
  <c r="W269" i="121"/>
  <c r="AN15" i="124" s="1"/>
  <c r="O315" i="121"/>
  <c r="X17" i="124" s="1"/>
  <c r="U338" i="121"/>
  <c r="Q338" i="121"/>
  <c r="S361" i="121"/>
  <c r="AF19" i="124" s="1"/>
  <c r="W361" i="121"/>
  <c r="AN19" i="124" s="1"/>
  <c r="O407" i="121"/>
  <c r="X21" i="124" s="1"/>
  <c r="Q465" i="121"/>
  <c r="AB24" i="124" s="1"/>
  <c r="O488" i="121"/>
  <c r="X25" i="124" s="1"/>
  <c r="W488" i="121"/>
  <c r="AN25" i="124" s="1"/>
  <c r="S488" i="121"/>
  <c r="AF25" i="124" s="1"/>
  <c r="U511" i="121"/>
  <c r="AJ26" i="124" s="1"/>
  <c r="Q557" i="121"/>
  <c r="AB28" i="124" s="1"/>
  <c r="O580" i="121"/>
  <c r="X29" i="124" s="1"/>
  <c r="W580" i="121"/>
  <c r="AN29" i="124" s="1"/>
  <c r="S580" i="121"/>
  <c r="AF29" i="124" s="1"/>
  <c r="U603" i="121"/>
  <c r="AJ30" i="124" s="1"/>
  <c r="Q649" i="121"/>
  <c r="AB32" i="124" s="1"/>
  <c r="O672" i="121"/>
  <c r="X33" i="124" s="1"/>
  <c r="W672" i="121"/>
  <c r="AN33" i="124" s="1"/>
  <c r="S672" i="121"/>
  <c r="AF33" i="124" s="1"/>
  <c r="U695" i="121"/>
  <c r="AJ34" i="124" s="1"/>
  <c r="S718" i="121"/>
  <c r="AF35" i="124" s="1"/>
  <c r="O718" i="121"/>
  <c r="X35" i="124" s="1"/>
  <c r="Q741" i="121"/>
  <c r="AB36" i="124" s="1"/>
  <c r="U741" i="121"/>
  <c r="AJ36" i="124" s="1"/>
  <c r="W764" i="121"/>
  <c r="AN37" i="124" s="1"/>
  <c r="S810" i="121"/>
  <c r="AF39" i="124" s="1"/>
  <c r="O810" i="121"/>
  <c r="X39" i="124" s="1"/>
  <c r="Q833" i="121"/>
  <c r="AB40" i="124" s="1"/>
  <c r="U833" i="121"/>
  <c r="AJ40" i="124" s="1"/>
  <c r="V7" i="47"/>
  <c r="V15" i="47"/>
  <c r="T23" i="47"/>
  <c r="S23" i="47"/>
  <c r="AF59" i="124"/>
  <c r="O50" i="47"/>
  <c r="U51" i="47"/>
  <c r="O62" i="47"/>
  <c r="W62" i="47"/>
  <c r="W73" i="121"/>
  <c r="AN6" i="124" s="1"/>
  <c r="S119" i="121"/>
  <c r="AF8" i="124" s="1"/>
  <c r="O119" i="121"/>
  <c r="X8" i="124" s="1"/>
  <c r="Q142" i="121"/>
  <c r="AB9" i="124" s="1"/>
  <c r="U142" i="121"/>
  <c r="AJ9" i="124" s="1"/>
  <c r="W165" i="121"/>
  <c r="S211" i="121"/>
  <c r="O211" i="121"/>
  <c r="Q234" i="121"/>
  <c r="U234" i="121"/>
  <c r="U269" i="121"/>
  <c r="AJ15" i="124" s="1"/>
  <c r="Q269" i="121"/>
  <c r="AB15" i="124" s="1"/>
  <c r="S292" i="121"/>
  <c r="AF16" i="124" s="1"/>
  <c r="W292" i="121"/>
  <c r="AN16" i="124" s="1"/>
  <c r="O338" i="121"/>
  <c r="U361" i="121"/>
  <c r="AJ19" i="124" s="1"/>
  <c r="Q361" i="121"/>
  <c r="AB19" i="124" s="1"/>
  <c r="S384" i="121"/>
  <c r="AF20" i="124" s="1"/>
  <c r="W384" i="121"/>
  <c r="AN20" i="124" s="1"/>
  <c r="U442" i="121"/>
  <c r="AJ23" i="124" s="1"/>
  <c r="Q488" i="121"/>
  <c r="AB25" i="124" s="1"/>
  <c r="O511" i="121"/>
  <c r="X26" i="124" s="1"/>
  <c r="W511" i="121"/>
  <c r="AN26" i="124" s="1"/>
  <c r="S511" i="121"/>
  <c r="AF26" i="124" s="1"/>
  <c r="U534" i="121"/>
  <c r="AJ27" i="124" s="1"/>
  <c r="Q580" i="121"/>
  <c r="AB29" i="124" s="1"/>
  <c r="O603" i="121"/>
  <c r="X30" i="124" s="1"/>
  <c r="W603" i="121"/>
  <c r="AN30" i="124" s="1"/>
  <c r="S603" i="121"/>
  <c r="AF30" i="124" s="1"/>
  <c r="U626" i="121"/>
  <c r="AJ31" i="124" s="1"/>
  <c r="Q672" i="121"/>
  <c r="AB33" i="124" s="1"/>
  <c r="O695" i="121"/>
  <c r="X34" i="124" s="1"/>
  <c r="W695" i="121"/>
  <c r="AN34" i="124" s="1"/>
  <c r="S741" i="121"/>
  <c r="AF36" i="124" s="1"/>
  <c r="O741" i="121"/>
  <c r="X36" i="124" s="1"/>
  <c r="Q764" i="121"/>
  <c r="AB37" i="124" s="1"/>
  <c r="U764" i="121"/>
  <c r="AJ37" i="124" s="1"/>
  <c r="W787" i="121"/>
  <c r="AN38" i="124" s="1"/>
  <c r="S833" i="121"/>
  <c r="AF40" i="124" s="1"/>
  <c r="O833" i="121"/>
  <c r="X40" i="124" s="1"/>
  <c r="W7" i="47"/>
  <c r="AN55" i="124"/>
  <c r="W23" i="47"/>
  <c r="S32" i="47"/>
  <c r="S27" i="121"/>
  <c r="O27" i="121"/>
  <c r="Q50" i="121"/>
  <c r="U50" i="121"/>
  <c r="R50" i="121"/>
  <c r="N50" i="121"/>
  <c r="P73" i="121"/>
  <c r="Z6" i="124" s="1"/>
  <c r="T73" i="121"/>
  <c r="AH6" i="124" s="1"/>
  <c r="V96" i="121"/>
  <c r="AL7" i="124" s="1"/>
  <c r="R142" i="121"/>
  <c r="AD9" i="124" s="1"/>
  <c r="N142" i="121"/>
  <c r="V9" i="124" s="1"/>
  <c r="P165" i="121"/>
  <c r="T165" i="121"/>
  <c r="V188" i="121"/>
  <c r="AL11" i="124" s="1"/>
  <c r="R234" i="121"/>
  <c r="N234" i="121"/>
  <c r="N269" i="121"/>
  <c r="V15" i="124" s="1"/>
  <c r="T292" i="121"/>
  <c r="AH16" i="124" s="1"/>
  <c r="P292" i="121"/>
  <c r="Z16" i="124" s="1"/>
  <c r="R315" i="121"/>
  <c r="AD17" i="124" s="1"/>
  <c r="V315" i="121"/>
  <c r="AL17" i="124" s="1"/>
  <c r="N361" i="121"/>
  <c r="V19" i="124" s="1"/>
  <c r="T384" i="121"/>
  <c r="AH20" i="124" s="1"/>
  <c r="P384" i="121"/>
  <c r="Z20" i="124" s="1"/>
  <c r="R407" i="121"/>
  <c r="AD21" i="124" s="1"/>
  <c r="V407" i="121"/>
  <c r="AL21" i="124" s="1"/>
  <c r="N442" i="121"/>
  <c r="V23" i="124" s="1"/>
  <c r="V442" i="121"/>
  <c r="AL23" i="124" s="1"/>
  <c r="R442" i="121"/>
  <c r="AD23" i="124" s="1"/>
  <c r="T465" i="121"/>
  <c r="AH24" i="124" s="1"/>
  <c r="P511" i="121"/>
  <c r="Z26" i="124" s="1"/>
  <c r="N534" i="121"/>
  <c r="V27" i="124" s="1"/>
  <c r="V534" i="121"/>
  <c r="AL27" i="124" s="1"/>
  <c r="R534" i="121"/>
  <c r="AD27" i="124" s="1"/>
  <c r="T557" i="121"/>
  <c r="AH28" i="124" s="1"/>
  <c r="P603" i="121"/>
  <c r="Z30" i="124" s="1"/>
  <c r="N626" i="121"/>
  <c r="V31" i="124" s="1"/>
  <c r="V626" i="121"/>
  <c r="AL31" i="124" s="1"/>
  <c r="R626" i="121"/>
  <c r="AD31" i="124" s="1"/>
  <c r="T649" i="121"/>
  <c r="AH32" i="124" s="1"/>
  <c r="P672" i="121"/>
  <c r="Z33" i="124" s="1"/>
  <c r="V695" i="121"/>
  <c r="AL34" i="124" s="1"/>
  <c r="N718" i="121"/>
  <c r="V35" i="124" s="1"/>
  <c r="R718" i="121"/>
  <c r="AD35" i="124" s="1"/>
  <c r="T741" i="121"/>
  <c r="AH36" i="124" s="1"/>
  <c r="P764" i="121"/>
  <c r="Z37" i="124" s="1"/>
  <c r="V787" i="121"/>
  <c r="AL38" i="124" s="1"/>
  <c r="N810" i="121"/>
  <c r="V39" i="124" s="1"/>
  <c r="R810" i="121"/>
  <c r="AD39" i="124" s="1"/>
  <c r="T833" i="121"/>
  <c r="AH40" i="124" s="1"/>
  <c r="O15" i="47"/>
  <c r="X57" i="124"/>
  <c r="V23" i="47"/>
  <c r="AL59" i="124"/>
  <c r="R50" i="47"/>
  <c r="Q50" i="47"/>
  <c r="P51" i="47"/>
  <c r="Q7" i="47"/>
  <c r="AB55" i="124"/>
  <c r="S50" i="47"/>
  <c r="Q51" i="47"/>
  <c r="S62" i="47"/>
  <c r="N7" i="47"/>
  <c r="V55" i="124"/>
  <c r="R73" i="121"/>
  <c r="AD6" i="124" s="1"/>
  <c r="N73" i="121"/>
  <c r="V6" i="124" s="1"/>
  <c r="P96" i="121"/>
  <c r="Z7" i="124" s="1"/>
  <c r="T96" i="121"/>
  <c r="AH7" i="124" s="1"/>
  <c r="V119" i="121"/>
  <c r="AL8" i="124" s="1"/>
  <c r="R165" i="121"/>
  <c r="N165" i="121"/>
  <c r="P188" i="121"/>
  <c r="Z11" i="124" s="1"/>
  <c r="T188" i="121"/>
  <c r="AH11" i="124" s="1"/>
  <c r="V211" i="121"/>
  <c r="N292" i="121"/>
  <c r="V16" i="124" s="1"/>
  <c r="T315" i="121"/>
  <c r="AH17" i="124" s="1"/>
  <c r="P315" i="121"/>
  <c r="Z17" i="124" s="1"/>
  <c r="R338" i="121"/>
  <c r="V338" i="121"/>
  <c r="N384" i="121"/>
  <c r="V20" i="124" s="1"/>
  <c r="T407" i="121"/>
  <c r="AH21" i="124" s="1"/>
  <c r="P407" i="121"/>
  <c r="Z21" i="124" s="1"/>
  <c r="P442" i="121"/>
  <c r="Z23" i="124" s="1"/>
  <c r="N465" i="121"/>
  <c r="V24" i="124" s="1"/>
  <c r="V465" i="121"/>
  <c r="AL24" i="124" s="1"/>
  <c r="R465" i="121"/>
  <c r="AD24" i="124" s="1"/>
  <c r="T488" i="121"/>
  <c r="AH25" i="124" s="1"/>
  <c r="P534" i="121"/>
  <c r="Z27" i="124" s="1"/>
  <c r="N557" i="121"/>
  <c r="V28" i="124" s="1"/>
  <c r="V557" i="121"/>
  <c r="AL28" i="124" s="1"/>
  <c r="R557" i="121"/>
  <c r="AD28" i="124" s="1"/>
  <c r="T580" i="121"/>
  <c r="AH29" i="124" s="1"/>
  <c r="P626" i="121"/>
  <c r="Z31" i="124" s="1"/>
  <c r="N649" i="121"/>
  <c r="V32" i="124" s="1"/>
  <c r="V649" i="121"/>
  <c r="AL32" i="124" s="1"/>
  <c r="R649" i="121"/>
  <c r="AD32" i="124" s="1"/>
  <c r="T672" i="121"/>
  <c r="AH33" i="124" s="1"/>
  <c r="P695" i="121"/>
  <c r="Z34" i="124" s="1"/>
  <c r="V718" i="121"/>
  <c r="AL35" i="124" s="1"/>
  <c r="N741" i="121"/>
  <c r="V36" i="124" s="1"/>
  <c r="R741" i="121"/>
  <c r="AD36" i="124" s="1"/>
  <c r="T764" i="121"/>
  <c r="AH37" i="124" s="1"/>
  <c r="P787" i="121"/>
  <c r="Z38" i="124" s="1"/>
  <c r="V810" i="121"/>
  <c r="AL39" i="124" s="1"/>
  <c r="N833" i="121"/>
  <c r="V40" i="124" s="1"/>
  <c r="R833" i="121"/>
  <c r="AD40" i="124" s="1"/>
  <c r="O23" i="47"/>
  <c r="P23" i="47"/>
  <c r="Z59" i="124"/>
  <c r="R34" i="47"/>
  <c r="W50" i="47"/>
  <c r="V51" i="47"/>
  <c r="T62" i="47"/>
  <c r="N34" i="47"/>
  <c r="W27" i="121"/>
  <c r="S73" i="121"/>
  <c r="AF6" i="124" s="1"/>
  <c r="U96" i="121"/>
  <c r="AJ7" i="124" s="1"/>
  <c r="W119" i="121"/>
  <c r="AN8" i="124" s="1"/>
  <c r="S165" i="121"/>
  <c r="O165" i="121"/>
  <c r="Q188" i="121"/>
  <c r="AB11" i="124" s="1"/>
  <c r="U188" i="121"/>
  <c r="AJ11" i="124" s="1"/>
  <c r="W211" i="121"/>
  <c r="O292" i="121"/>
  <c r="X16" i="124" s="1"/>
  <c r="U315" i="121"/>
  <c r="AJ17" i="124" s="1"/>
  <c r="Q315" i="121"/>
  <c r="AB17" i="124" s="1"/>
  <c r="S338" i="121"/>
  <c r="W338" i="121"/>
  <c r="O384" i="121"/>
  <c r="X20" i="124" s="1"/>
  <c r="U407" i="121"/>
  <c r="AJ21" i="124" s="1"/>
  <c r="Q407" i="121"/>
  <c r="AB21" i="124" s="1"/>
  <c r="Q442" i="121"/>
  <c r="AB23" i="124" s="1"/>
  <c r="O465" i="121"/>
  <c r="X24" i="124" s="1"/>
  <c r="W465" i="121"/>
  <c r="AN24" i="124" s="1"/>
  <c r="S465" i="121"/>
  <c r="AF24" i="124" s="1"/>
  <c r="U488" i="121"/>
  <c r="AJ25" i="124" s="1"/>
  <c r="Q534" i="121"/>
  <c r="AB27" i="124" s="1"/>
  <c r="O557" i="121"/>
  <c r="X28" i="124" s="1"/>
  <c r="W557" i="121"/>
  <c r="AN28" i="124" s="1"/>
  <c r="S557" i="121"/>
  <c r="AF28" i="124" s="1"/>
  <c r="U580" i="121"/>
  <c r="AJ29" i="124" s="1"/>
  <c r="Q626" i="121"/>
  <c r="AB31" i="124" s="1"/>
  <c r="O649" i="121"/>
  <c r="X32" i="124" s="1"/>
  <c r="W649" i="121"/>
  <c r="AN32" i="124" s="1"/>
  <c r="S649" i="121"/>
  <c r="AF32" i="124" s="1"/>
  <c r="U672" i="121"/>
  <c r="AJ33" i="124" s="1"/>
  <c r="S695" i="121"/>
  <c r="AF34" i="124" s="1"/>
  <c r="Q718" i="121"/>
  <c r="AB35" i="124" s="1"/>
  <c r="U718" i="121"/>
  <c r="AJ35" i="124" s="1"/>
  <c r="W741" i="121"/>
  <c r="AN36" i="124" s="1"/>
  <c r="S787" i="121"/>
  <c r="AF38" i="124" s="1"/>
  <c r="O787" i="121"/>
  <c r="X38" i="124" s="1"/>
  <c r="Q810" i="121"/>
  <c r="AB39" i="124" s="1"/>
  <c r="U810" i="121"/>
  <c r="AJ39" i="124" s="1"/>
  <c r="W833" i="121"/>
  <c r="AN40" i="124" s="1"/>
  <c r="S15" i="47"/>
  <c r="R15" i="47"/>
  <c r="AD57" i="124"/>
  <c r="O32" i="47"/>
  <c r="U50" i="47"/>
  <c r="N51" i="47"/>
  <c r="Q28" i="143"/>
  <c r="AB70" i="124" s="1"/>
  <c r="M76" i="143"/>
  <c r="T72" i="124" s="1"/>
  <c r="K100" i="143"/>
  <c r="P73" i="124" s="1"/>
  <c r="S100" i="143"/>
  <c r="AF73" i="124" s="1"/>
  <c r="O100" i="143"/>
  <c r="X73" i="124" s="1"/>
  <c r="Q124" i="143"/>
  <c r="AB74" i="124" s="1"/>
  <c r="M172" i="143"/>
  <c r="T76" i="124" s="1"/>
  <c r="K196" i="143"/>
  <c r="P77" i="124" s="1"/>
  <c r="S196" i="143"/>
  <c r="AF77" i="124" s="1"/>
  <c r="O196" i="143"/>
  <c r="X77" i="124" s="1"/>
  <c r="Q220" i="143"/>
  <c r="AB78" i="124" s="1"/>
  <c r="V79" i="122"/>
  <c r="AL92" i="124" s="1"/>
  <c r="N97" i="122"/>
  <c r="V93" i="124" s="1"/>
  <c r="R97" i="122"/>
  <c r="AD93" i="124" s="1"/>
  <c r="T115" i="122"/>
  <c r="AH94" i="124" s="1"/>
  <c r="P133" i="122"/>
  <c r="Z95" i="124" s="1"/>
  <c r="O51" i="47"/>
  <c r="W51" i="47"/>
  <c r="N62" i="47"/>
  <c r="V62" i="47"/>
  <c r="P52" i="143"/>
  <c r="Z71" i="124" s="1"/>
  <c r="L52" i="143"/>
  <c r="R71" i="124" s="1"/>
  <c r="N76" i="143"/>
  <c r="V72" i="124" s="1"/>
  <c r="R76" i="143"/>
  <c r="AD72" i="124" s="1"/>
  <c r="T100" i="143"/>
  <c r="AH73" i="124" s="1"/>
  <c r="P148" i="143"/>
  <c r="Z75" i="124" s="1"/>
  <c r="L148" i="143"/>
  <c r="R75" i="124" s="1"/>
  <c r="N172" i="143"/>
  <c r="V76" i="124" s="1"/>
  <c r="R172" i="143"/>
  <c r="AD76" i="124" s="1"/>
  <c r="T196" i="143"/>
  <c r="AH77" i="124" s="1"/>
  <c r="P244" i="143"/>
  <c r="Z79" i="124" s="1"/>
  <c r="L244" i="143"/>
  <c r="R79" i="124" s="1"/>
  <c r="Q79" i="122"/>
  <c r="AB92" i="124" s="1"/>
  <c r="U79" i="122"/>
  <c r="AJ92" i="124" s="1"/>
  <c r="W97" i="122"/>
  <c r="AN93" i="124" s="1"/>
  <c r="S133" i="122"/>
  <c r="AF95" i="124" s="1"/>
  <c r="O133" i="122"/>
  <c r="X95" i="124" s="1"/>
  <c r="O220" i="143"/>
  <c r="X78" i="124" s="1"/>
  <c r="Q244" i="143"/>
  <c r="AB79" i="124" s="1"/>
  <c r="P79" i="122"/>
  <c r="Z92" i="124" s="1"/>
  <c r="V97" i="122"/>
  <c r="AL93" i="124" s="1"/>
  <c r="N115" i="122"/>
  <c r="V94" i="124" s="1"/>
  <c r="R115" i="122"/>
  <c r="AD94" i="124" s="1"/>
  <c r="T133" i="122"/>
  <c r="AH95" i="124" s="1"/>
  <c r="P62" i="47"/>
  <c r="T28" i="143"/>
  <c r="AH70" i="124" s="1"/>
  <c r="P76" i="143"/>
  <c r="Z72" i="124" s="1"/>
  <c r="L76" i="143"/>
  <c r="R72" i="124" s="1"/>
  <c r="N100" i="143"/>
  <c r="V73" i="124" s="1"/>
  <c r="R100" i="143"/>
  <c r="AD73" i="124" s="1"/>
  <c r="T124" i="143"/>
  <c r="AH74" i="124" s="1"/>
  <c r="P172" i="143"/>
  <c r="Z76" i="124" s="1"/>
  <c r="L172" i="143"/>
  <c r="R76" i="124" s="1"/>
  <c r="N196" i="143"/>
  <c r="V77" i="124" s="1"/>
  <c r="R196" i="143"/>
  <c r="AD77" i="124" s="1"/>
  <c r="T220" i="143"/>
  <c r="AH78" i="124" s="1"/>
  <c r="S79" i="122"/>
  <c r="AF92" i="124" s="1"/>
  <c r="O79" i="122"/>
  <c r="X92" i="124" s="1"/>
  <c r="Q97" i="122"/>
  <c r="AB93" i="124" s="1"/>
  <c r="U97" i="122"/>
  <c r="AJ93" i="124" s="1"/>
  <c r="W115" i="122"/>
  <c r="AN94" i="124" s="1"/>
  <c r="R51" i="47"/>
  <c r="Q62" i="47"/>
  <c r="M28" i="143"/>
  <c r="T70" i="124" s="1"/>
  <c r="K52" i="143"/>
  <c r="P71" i="124" s="1"/>
  <c r="S52" i="143"/>
  <c r="AF71" i="124" s="1"/>
  <c r="O52" i="143"/>
  <c r="X71" i="124" s="1"/>
  <c r="Q76" i="143"/>
  <c r="AB72" i="124" s="1"/>
  <c r="M124" i="143"/>
  <c r="T74" i="124" s="1"/>
  <c r="K148" i="143"/>
  <c r="P75" i="124" s="1"/>
  <c r="S148" i="143"/>
  <c r="AF75" i="124" s="1"/>
  <c r="O148" i="143"/>
  <c r="X75" i="124" s="1"/>
  <c r="Q172" i="143"/>
  <c r="AB76" i="124" s="1"/>
  <c r="M220" i="143"/>
  <c r="T78" i="124" s="1"/>
  <c r="K244" i="143"/>
  <c r="P79" i="124" s="1"/>
  <c r="S244" i="143"/>
  <c r="AF79" i="124" s="1"/>
  <c r="O244" i="143"/>
  <c r="X79" i="124" s="1"/>
  <c r="T79" i="122"/>
  <c r="AH92" i="124" s="1"/>
  <c r="P97" i="122"/>
  <c r="Z93" i="124" s="1"/>
  <c r="V115" i="122"/>
  <c r="AL94" i="124" s="1"/>
  <c r="N133" i="122"/>
  <c r="V95" i="124" s="1"/>
  <c r="R133" i="122"/>
  <c r="AD95" i="124" s="1"/>
  <c r="S51" i="47"/>
  <c r="N28" i="143"/>
  <c r="V70" i="124" s="1"/>
  <c r="R28" i="143"/>
  <c r="AD70" i="124" s="1"/>
  <c r="T52" i="143"/>
  <c r="AH71" i="124" s="1"/>
  <c r="P100" i="143"/>
  <c r="Z73" i="124" s="1"/>
  <c r="L100" i="143"/>
  <c r="R73" i="124" s="1"/>
  <c r="N124" i="143"/>
  <c r="V74" i="124" s="1"/>
  <c r="R124" i="143"/>
  <c r="AD74" i="124" s="1"/>
  <c r="T148" i="143"/>
  <c r="AH75" i="124" s="1"/>
  <c r="P196" i="143"/>
  <c r="Z77" i="124" s="1"/>
  <c r="L196" i="143"/>
  <c r="R77" i="124" s="1"/>
  <c r="N220" i="143"/>
  <c r="V78" i="124" s="1"/>
  <c r="R220" i="143"/>
  <c r="AD78" i="124" s="1"/>
  <c r="T244" i="143"/>
  <c r="AH79" i="124" s="1"/>
  <c r="S97" i="122"/>
  <c r="AF93" i="124" s="1"/>
  <c r="O97" i="122"/>
  <c r="X93" i="124" s="1"/>
  <c r="Q115" i="122"/>
  <c r="AB94" i="124" s="1"/>
  <c r="U115" i="122"/>
  <c r="AJ94" i="124" s="1"/>
  <c r="W133" i="122"/>
  <c r="AN95" i="124" s="1"/>
  <c r="O76" i="143"/>
  <c r="X72" i="124" s="1"/>
  <c r="Q100" i="143"/>
  <c r="AB73" i="124" s="1"/>
  <c r="M148" i="143"/>
  <c r="T75" i="124" s="1"/>
  <c r="K172" i="143"/>
  <c r="P76" i="124" s="1"/>
  <c r="S172" i="143"/>
  <c r="AF76" i="124" s="1"/>
  <c r="O172" i="143"/>
  <c r="X76" i="124" s="1"/>
  <c r="Q196" i="143"/>
  <c r="AB77" i="124" s="1"/>
  <c r="N19" i="145"/>
  <c r="N18" i="145"/>
  <c r="N17" i="145"/>
  <c r="N16" i="145"/>
  <c r="X10" i="124" l="1"/>
  <c r="Z10" i="124"/>
  <c r="X12" i="124"/>
  <c r="AJ12" i="124"/>
  <c r="V40" i="47"/>
  <c r="AH12" i="124"/>
  <c r="X13" i="124"/>
  <c r="AF10" i="124"/>
  <c r="AF12" i="124"/>
  <c r="AB12" i="124"/>
  <c r="N40" i="47"/>
  <c r="Z12" i="124"/>
  <c r="P40" i="47"/>
  <c r="AJ10" i="124"/>
  <c r="U40" i="47"/>
  <c r="V10" i="124"/>
  <c r="V13" i="124"/>
  <c r="AN10" i="124"/>
  <c r="V12" i="124"/>
  <c r="AB10" i="124"/>
  <c r="AH13" i="124"/>
  <c r="AN12" i="124"/>
  <c r="AD10" i="124"/>
  <c r="Q40" i="47"/>
  <c r="AD13" i="124"/>
  <c r="O40" i="47"/>
  <c r="Z13" i="124"/>
  <c r="W40" i="47"/>
  <c r="S40" i="47"/>
  <c r="AJ13" i="124"/>
  <c r="AF13" i="124"/>
  <c r="AD12" i="124"/>
  <c r="AL12" i="124"/>
  <c r="R40" i="47"/>
  <c r="AH10" i="124"/>
  <c r="AB13" i="124"/>
  <c r="AN13" i="124"/>
  <c r="AL13" i="124"/>
  <c r="T40" i="47"/>
  <c r="AL10" i="124"/>
  <c r="T32" i="47"/>
  <c r="N33" i="47"/>
  <c r="AL4" i="124"/>
  <c r="V34" i="47"/>
  <c r="AF18" i="124"/>
  <c r="S33" i="47"/>
  <c r="AL18" i="124"/>
  <c r="V33" i="47"/>
  <c r="AL5" i="124"/>
  <c r="V32" i="47"/>
  <c r="AD18" i="124"/>
  <c r="R33" i="47"/>
  <c r="V5" i="124"/>
  <c r="N32" i="47"/>
  <c r="N35" i="47" s="1"/>
  <c r="Z18" i="124"/>
  <c r="P33" i="47"/>
  <c r="AH4" i="124"/>
  <c r="T34" i="47"/>
  <c r="AN4" i="124"/>
  <c r="W34" i="47"/>
  <c r="AD5" i="124"/>
  <c r="R32" i="47"/>
  <c r="AN5" i="124"/>
  <c r="W32" i="47"/>
  <c r="AH18" i="124"/>
  <c r="T33" i="47"/>
  <c r="Z4" i="124"/>
  <c r="P34" i="47"/>
  <c r="P35" i="47" s="1"/>
  <c r="AJ5" i="124"/>
  <c r="U32" i="47"/>
  <c r="AB18" i="124"/>
  <c r="Q33" i="47"/>
  <c r="AJ4" i="124"/>
  <c r="U34" i="47"/>
  <c r="AF4" i="124"/>
  <c r="S34" i="47"/>
  <c r="AB5" i="124"/>
  <c r="Q32" i="47"/>
  <c r="X18" i="124"/>
  <c r="O33" i="47"/>
  <c r="AJ18" i="124"/>
  <c r="U33" i="47"/>
  <c r="AB4" i="124"/>
  <c r="Q34" i="47"/>
  <c r="AN18" i="124"/>
  <c r="W33" i="47"/>
  <c r="X4" i="124"/>
  <c r="O34" i="47"/>
  <c r="T35" i="47" l="1"/>
  <c r="O35" i="47"/>
  <c r="S35" i="47"/>
  <c r="S37" i="47" s="1"/>
  <c r="R35" i="47"/>
  <c r="R37" i="47" s="1"/>
  <c r="U35" i="47"/>
  <c r="U38" i="47" s="1"/>
  <c r="P38" i="47"/>
  <c r="P37" i="47"/>
  <c r="O38" i="47"/>
  <c r="O37" i="47"/>
  <c r="Q35" i="47"/>
  <c r="U37" i="47"/>
  <c r="S38" i="47"/>
  <c r="T37" i="47"/>
  <c r="T38" i="47"/>
  <c r="N38" i="47"/>
  <c r="N37" i="47"/>
  <c r="V35" i="47"/>
  <c r="W35" i="47"/>
  <c r="J72" i="145"/>
  <c r="H72" i="145"/>
  <c r="F72" i="145"/>
  <c r="J71" i="145"/>
  <c r="J70" i="145"/>
  <c r="J69" i="145"/>
  <c r="J68" i="145"/>
  <c r="J65" i="145"/>
  <c r="J64" i="145"/>
  <c r="J63" i="145"/>
  <c r="J62" i="145"/>
  <c r="J61" i="145"/>
  <c r="J60" i="145"/>
  <c r="J59" i="145"/>
  <c r="J58" i="145"/>
  <c r="J57" i="145"/>
  <c r="J56" i="145"/>
  <c r="J55" i="145"/>
  <c r="J54" i="145"/>
  <c r="Y53" i="145"/>
  <c r="W53" i="145"/>
  <c r="J53" i="145"/>
  <c r="Y52" i="145"/>
  <c r="W52" i="145"/>
  <c r="Y51" i="145"/>
  <c r="W51" i="145"/>
  <c r="Y50" i="145"/>
  <c r="W50" i="145"/>
  <c r="J50" i="145"/>
  <c r="Y49" i="145"/>
  <c r="W49" i="145"/>
  <c r="J49" i="145"/>
  <c r="Y48" i="145"/>
  <c r="W48" i="145"/>
  <c r="J48" i="145"/>
  <c r="Y47" i="145"/>
  <c r="W47" i="145"/>
  <c r="J47" i="145"/>
  <c r="Y46" i="145"/>
  <c r="W46" i="145"/>
  <c r="T40" i="145"/>
  <c r="L40" i="145"/>
  <c r="J46" i="145"/>
  <c r="Y45" i="145"/>
  <c r="W45" i="145"/>
  <c r="T39" i="145"/>
  <c r="L39" i="145"/>
  <c r="J45" i="145"/>
  <c r="Y44" i="145"/>
  <c r="W44" i="145"/>
  <c r="T38" i="145"/>
  <c r="L38" i="145"/>
  <c r="J44" i="145"/>
  <c r="Y43" i="145"/>
  <c r="W43" i="145"/>
  <c r="T37" i="145"/>
  <c r="L37" i="145"/>
  <c r="J43" i="145"/>
  <c r="Y42" i="145"/>
  <c r="W42" i="145"/>
  <c r="T36" i="145"/>
  <c r="L36" i="145"/>
  <c r="J42" i="145"/>
  <c r="Y41" i="145"/>
  <c r="W41" i="145"/>
  <c r="T35" i="145"/>
  <c r="L35" i="145"/>
  <c r="Y40" i="145"/>
  <c r="W40" i="145"/>
  <c r="T34" i="145"/>
  <c r="L34" i="145"/>
  <c r="Y39" i="145"/>
  <c r="W39" i="145"/>
  <c r="T33" i="145"/>
  <c r="L33" i="145"/>
  <c r="J39" i="145"/>
  <c r="Y38" i="145"/>
  <c r="W38" i="145"/>
  <c r="T32" i="145"/>
  <c r="L32" i="145"/>
  <c r="J38" i="145"/>
  <c r="Y37" i="145"/>
  <c r="W37" i="145"/>
  <c r="T31" i="145"/>
  <c r="L31" i="145"/>
  <c r="J37" i="145"/>
  <c r="Y36" i="145"/>
  <c r="W36" i="145"/>
  <c r="T30" i="145"/>
  <c r="L30" i="145"/>
  <c r="J36" i="145"/>
  <c r="Y35" i="145"/>
  <c r="W35" i="145"/>
  <c r="Y34" i="145"/>
  <c r="W34" i="145"/>
  <c r="Y33" i="145"/>
  <c r="W33" i="145"/>
  <c r="J33" i="145"/>
  <c r="Y32" i="145"/>
  <c r="W32" i="145"/>
  <c r="J32" i="145"/>
  <c r="Y31" i="145"/>
  <c r="W31" i="145"/>
  <c r="J31" i="145"/>
  <c r="Y30" i="145"/>
  <c r="W30" i="145"/>
  <c r="J30" i="145"/>
  <c r="Y29" i="145"/>
  <c r="W29" i="145"/>
  <c r="J29" i="145"/>
  <c r="Y28" i="145"/>
  <c r="W28" i="145"/>
  <c r="J28" i="145"/>
  <c r="Y27" i="145"/>
  <c r="W27" i="145"/>
  <c r="T27" i="145"/>
  <c r="J27" i="145"/>
  <c r="Y26" i="145"/>
  <c r="W26" i="145"/>
  <c r="J26" i="145"/>
  <c r="Y25" i="145"/>
  <c r="W25" i="145"/>
  <c r="J25" i="145"/>
  <c r="Y24" i="145"/>
  <c r="W24" i="145"/>
  <c r="J24" i="145"/>
  <c r="Y23" i="145"/>
  <c r="W23" i="145"/>
  <c r="J23" i="145"/>
  <c r="Y22" i="145"/>
  <c r="W22" i="145"/>
  <c r="J22" i="145"/>
  <c r="Y21" i="145"/>
  <c r="W21" i="145"/>
  <c r="J21" i="145"/>
  <c r="Y20" i="145"/>
  <c r="W20" i="145"/>
  <c r="J20" i="145"/>
  <c r="Y19" i="145"/>
  <c r="W19" i="145"/>
  <c r="J19" i="145"/>
  <c r="Y18" i="145"/>
  <c r="W18" i="145"/>
  <c r="J18" i="145"/>
  <c r="Y17" i="145"/>
  <c r="W17" i="145"/>
  <c r="J17" i="145"/>
  <c r="Y16" i="145"/>
  <c r="W16" i="145"/>
  <c r="J16" i="145"/>
  <c r="Y15" i="145"/>
  <c r="W15" i="145"/>
  <c r="J15" i="145"/>
  <c r="Y14" i="145"/>
  <c r="W14" i="145"/>
  <c r="J14" i="145"/>
  <c r="Y13" i="145"/>
  <c r="W13" i="145"/>
  <c r="T13" i="145"/>
  <c r="J13" i="145"/>
  <c r="Y12" i="145"/>
  <c r="W12" i="145"/>
  <c r="T12" i="145"/>
  <c r="J12" i="145"/>
  <c r="Y11" i="145"/>
  <c r="W11" i="145"/>
  <c r="T11" i="145"/>
  <c r="J11" i="145"/>
  <c r="Y10" i="145"/>
  <c r="W10" i="145"/>
  <c r="T10" i="145"/>
  <c r="J10" i="145"/>
  <c r="Y9" i="145"/>
  <c r="W9" i="145"/>
  <c r="T9" i="145"/>
  <c r="J9" i="145"/>
  <c r="Y8" i="145"/>
  <c r="W8" i="145"/>
  <c r="T8" i="145"/>
  <c r="J8" i="145"/>
  <c r="Y7" i="145"/>
  <c r="W7" i="145"/>
  <c r="T7" i="145"/>
  <c r="J7" i="145"/>
  <c r="Y6" i="145"/>
  <c r="W6" i="145"/>
  <c r="T6" i="145"/>
  <c r="J6" i="145"/>
  <c r="Y5" i="145"/>
  <c r="W5" i="145"/>
  <c r="T5" i="145"/>
  <c r="J5" i="145"/>
  <c r="Y4" i="145"/>
  <c r="W4" i="145"/>
  <c r="T4" i="145"/>
  <c r="J4" i="145"/>
  <c r="U1" i="145"/>
  <c r="T1" i="145"/>
  <c r="W1" i="145" s="1"/>
  <c r="D1" i="79" l="1"/>
  <c r="D1" i="105"/>
  <c r="D1" i="40"/>
  <c r="D1" i="143"/>
  <c r="D1" i="122"/>
  <c r="D1" i="121"/>
  <c r="D1" i="47"/>
  <c r="B1" i="120"/>
  <c r="C1" i="36"/>
  <c r="D1" i="35"/>
  <c r="B1" i="124"/>
  <c r="A1" i="34"/>
  <c r="C1" i="146"/>
  <c r="R38" i="47"/>
  <c r="V38" i="47"/>
  <c r="V37" i="47"/>
  <c r="S31" i="47"/>
  <c r="S56" i="122" s="1"/>
  <c r="AF90" i="124" s="1"/>
  <c r="S25" i="180" s="1"/>
  <c r="AF61" i="124"/>
  <c r="N31" i="47"/>
  <c r="N56" i="122" s="1"/>
  <c r="V90" i="124" s="1"/>
  <c r="S25" i="175" s="1"/>
  <c r="V61" i="124"/>
  <c r="R31" i="47"/>
  <c r="R56" i="122" s="1"/>
  <c r="AD90" i="124" s="1"/>
  <c r="S25" i="179" s="1"/>
  <c r="AD61" i="124"/>
  <c r="O31" i="47"/>
  <c r="O56" i="122" s="1"/>
  <c r="X90" i="124" s="1"/>
  <c r="S25" i="176" s="1"/>
  <c r="X61" i="124"/>
  <c r="U31" i="47"/>
  <c r="U56" i="122" s="1"/>
  <c r="AJ90" i="124" s="1"/>
  <c r="S25" i="182" s="1"/>
  <c r="AJ61" i="124"/>
  <c r="Q38" i="47"/>
  <c r="Q37" i="47"/>
  <c r="T31" i="47"/>
  <c r="T56" i="122" s="1"/>
  <c r="AH90" i="124" s="1"/>
  <c r="S25" i="181" s="1"/>
  <c r="AH61" i="124"/>
  <c r="P31" i="47"/>
  <c r="P56" i="122" s="1"/>
  <c r="Z90" i="124" s="1"/>
  <c r="S25" i="177" s="1"/>
  <c r="Z61" i="124"/>
  <c r="W37" i="47"/>
  <c r="W38" i="47"/>
  <c r="R159" i="124"/>
  <c r="R158" i="124"/>
  <c r="R157" i="124"/>
  <c r="R156" i="124"/>
  <c r="R155" i="124"/>
  <c r="R154" i="124"/>
  <c r="R153" i="124"/>
  <c r="R152" i="124"/>
  <c r="R151" i="124"/>
  <c r="R150" i="124"/>
  <c r="R149" i="124"/>
  <c r="R148" i="124"/>
  <c r="R147" i="124"/>
  <c r="R146" i="124"/>
  <c r="R145" i="124"/>
  <c r="R144" i="124"/>
  <c r="R143" i="124"/>
  <c r="R142" i="124"/>
  <c r="R141" i="124"/>
  <c r="R140" i="124"/>
  <c r="R139" i="124"/>
  <c r="R138" i="124"/>
  <c r="R137" i="124"/>
  <c r="R136" i="124"/>
  <c r="R135" i="124"/>
  <c r="R134" i="124"/>
  <c r="R133" i="124"/>
  <c r="R132" i="124"/>
  <c r="R131" i="124"/>
  <c r="R130" i="124"/>
  <c r="R129" i="124"/>
  <c r="R128" i="124"/>
  <c r="R127" i="124"/>
  <c r="R126" i="124"/>
  <c r="R125" i="124"/>
  <c r="R124" i="124"/>
  <c r="R123" i="124"/>
  <c r="R122" i="124"/>
  <c r="R121" i="124"/>
  <c r="R120" i="124"/>
  <c r="R119" i="124"/>
  <c r="R118" i="124"/>
  <c r="R117" i="124"/>
  <c r="R116" i="124"/>
  <c r="R115" i="124"/>
  <c r="R114" i="124"/>
  <c r="R113" i="124"/>
  <c r="R112" i="124"/>
  <c r="R111" i="124"/>
  <c r="R110" i="124"/>
  <c r="R106" i="124"/>
  <c r="R105" i="124"/>
  <c r="R104" i="124"/>
  <c r="R103" i="124"/>
  <c r="R102" i="124"/>
  <c r="R101" i="124"/>
  <c r="R100" i="124"/>
  <c r="R99" i="124"/>
  <c r="R98" i="124"/>
  <c r="R97" i="124"/>
  <c r="R96" i="124"/>
  <c r="P158" i="124"/>
  <c r="P157" i="124"/>
  <c r="P156" i="124"/>
  <c r="P155" i="124"/>
  <c r="P154" i="124"/>
  <c r="P153" i="124"/>
  <c r="P152" i="124"/>
  <c r="P151" i="124"/>
  <c r="P150" i="124"/>
  <c r="P149" i="124"/>
  <c r="P148" i="124"/>
  <c r="P147" i="124"/>
  <c r="P146" i="124"/>
  <c r="P145" i="124"/>
  <c r="P144" i="124"/>
  <c r="P143" i="124"/>
  <c r="P142" i="124"/>
  <c r="P141" i="124"/>
  <c r="P140" i="124"/>
  <c r="P139" i="124"/>
  <c r="P138" i="124"/>
  <c r="P137" i="124"/>
  <c r="P136" i="124"/>
  <c r="P135" i="124"/>
  <c r="P134" i="124"/>
  <c r="P133" i="124"/>
  <c r="P132" i="124"/>
  <c r="P131" i="124"/>
  <c r="P130" i="124"/>
  <c r="P129" i="124"/>
  <c r="P128" i="124"/>
  <c r="P127" i="124"/>
  <c r="P126" i="124"/>
  <c r="P125" i="124"/>
  <c r="P124" i="124"/>
  <c r="P123" i="124"/>
  <c r="P122" i="124"/>
  <c r="P121" i="124"/>
  <c r="P120" i="124"/>
  <c r="P119" i="124"/>
  <c r="P118" i="124"/>
  <c r="P117" i="124"/>
  <c r="P116" i="124"/>
  <c r="P115" i="124"/>
  <c r="P114" i="124"/>
  <c r="P113" i="124"/>
  <c r="P112" i="124"/>
  <c r="P111" i="124"/>
  <c r="P110" i="124"/>
  <c r="P106" i="124"/>
  <c r="P105" i="124"/>
  <c r="P104" i="124"/>
  <c r="P103" i="124"/>
  <c r="P102" i="124"/>
  <c r="P101" i="124"/>
  <c r="P100" i="124"/>
  <c r="P99" i="124"/>
  <c r="P98" i="124"/>
  <c r="P97" i="124"/>
  <c r="P96" i="124"/>
  <c r="N159" i="124"/>
  <c r="N158" i="124"/>
  <c r="N157" i="124"/>
  <c r="N156" i="124"/>
  <c r="N155" i="124"/>
  <c r="N154" i="124"/>
  <c r="N153" i="124"/>
  <c r="N152" i="124"/>
  <c r="N151" i="124"/>
  <c r="N150" i="124"/>
  <c r="N149" i="124"/>
  <c r="N148" i="124"/>
  <c r="N147" i="124"/>
  <c r="N146" i="124"/>
  <c r="N145" i="124"/>
  <c r="N144" i="124"/>
  <c r="N143" i="124"/>
  <c r="N142" i="124"/>
  <c r="N141" i="124"/>
  <c r="N140" i="124"/>
  <c r="N139" i="124"/>
  <c r="N138" i="124"/>
  <c r="N137" i="124"/>
  <c r="N136" i="124"/>
  <c r="N135" i="124"/>
  <c r="N134" i="124"/>
  <c r="N133" i="124"/>
  <c r="N132" i="124"/>
  <c r="N131" i="124"/>
  <c r="N130" i="124"/>
  <c r="N129" i="124"/>
  <c r="N128" i="124"/>
  <c r="N127" i="124"/>
  <c r="N126" i="124"/>
  <c r="N125" i="124"/>
  <c r="N124" i="124"/>
  <c r="N123" i="124"/>
  <c r="N122" i="124"/>
  <c r="N121" i="124"/>
  <c r="N120" i="124"/>
  <c r="N119" i="124"/>
  <c r="N118" i="124"/>
  <c r="N117" i="124"/>
  <c r="N116" i="124"/>
  <c r="N115" i="124"/>
  <c r="N114" i="124"/>
  <c r="N113" i="124"/>
  <c r="N112" i="124"/>
  <c r="N111" i="124"/>
  <c r="N110" i="124"/>
  <c r="N106" i="124"/>
  <c r="N105" i="124"/>
  <c r="N104" i="124"/>
  <c r="N103" i="124"/>
  <c r="N102" i="124"/>
  <c r="N101" i="124"/>
  <c r="N100" i="124"/>
  <c r="N99" i="124"/>
  <c r="N98" i="124"/>
  <c r="N97" i="124"/>
  <c r="N96" i="124"/>
  <c r="L159" i="124"/>
  <c r="L158" i="124"/>
  <c r="L157" i="124"/>
  <c r="L156" i="124"/>
  <c r="L155" i="124"/>
  <c r="L154" i="124"/>
  <c r="L153" i="124"/>
  <c r="L152" i="124"/>
  <c r="L151" i="124"/>
  <c r="L150" i="124"/>
  <c r="L149" i="124"/>
  <c r="L148" i="124"/>
  <c r="L147" i="124"/>
  <c r="L146" i="124"/>
  <c r="L145" i="124"/>
  <c r="L144" i="124"/>
  <c r="L143" i="124"/>
  <c r="L142" i="124"/>
  <c r="L141" i="124"/>
  <c r="L140" i="124"/>
  <c r="L139" i="124"/>
  <c r="L138" i="124"/>
  <c r="L137" i="124"/>
  <c r="L136" i="124"/>
  <c r="L135" i="124"/>
  <c r="L134" i="124"/>
  <c r="L133" i="124"/>
  <c r="L132" i="124"/>
  <c r="L131" i="124"/>
  <c r="L130" i="124"/>
  <c r="L129" i="124"/>
  <c r="L128" i="124"/>
  <c r="L127" i="124"/>
  <c r="L126" i="124"/>
  <c r="L125" i="124"/>
  <c r="L124" i="124"/>
  <c r="L123" i="124"/>
  <c r="L122" i="124"/>
  <c r="L121" i="124"/>
  <c r="L120" i="124"/>
  <c r="L119" i="124"/>
  <c r="L118" i="124"/>
  <c r="L117" i="124"/>
  <c r="L116" i="124"/>
  <c r="L115" i="124"/>
  <c r="L114" i="124"/>
  <c r="L113" i="124"/>
  <c r="L112" i="124"/>
  <c r="L111" i="124"/>
  <c r="L110" i="124"/>
  <c r="L106" i="124"/>
  <c r="L105" i="124"/>
  <c r="L104" i="124"/>
  <c r="L103" i="124"/>
  <c r="L102" i="124"/>
  <c r="L101" i="124"/>
  <c r="L100" i="124"/>
  <c r="L99" i="124"/>
  <c r="L98" i="124"/>
  <c r="L97" i="124"/>
  <c r="L96" i="124"/>
  <c r="J159" i="124"/>
  <c r="J158" i="124"/>
  <c r="J157" i="124"/>
  <c r="J156" i="124"/>
  <c r="J155" i="124"/>
  <c r="J154" i="124"/>
  <c r="J153" i="124"/>
  <c r="J152" i="124"/>
  <c r="J151" i="124"/>
  <c r="J150" i="124"/>
  <c r="J149" i="124"/>
  <c r="J148" i="124"/>
  <c r="J147" i="124"/>
  <c r="J146" i="124"/>
  <c r="J145" i="124"/>
  <c r="J144" i="124"/>
  <c r="J143" i="124"/>
  <c r="J142" i="124"/>
  <c r="J141" i="124"/>
  <c r="J140" i="124"/>
  <c r="J139" i="124"/>
  <c r="J138" i="124"/>
  <c r="J137" i="124"/>
  <c r="J136" i="124"/>
  <c r="J135" i="124"/>
  <c r="J134" i="124"/>
  <c r="J133" i="124"/>
  <c r="J132" i="124"/>
  <c r="J131" i="124"/>
  <c r="J130" i="124"/>
  <c r="J129" i="124"/>
  <c r="J128" i="124"/>
  <c r="J127" i="124"/>
  <c r="J126" i="124"/>
  <c r="J125" i="124"/>
  <c r="J124" i="124"/>
  <c r="J123" i="124"/>
  <c r="J122" i="124"/>
  <c r="J121" i="124"/>
  <c r="J120" i="124"/>
  <c r="J119" i="124"/>
  <c r="J118" i="124"/>
  <c r="J117" i="124"/>
  <c r="J116" i="124"/>
  <c r="J115" i="124"/>
  <c r="J114" i="124"/>
  <c r="J113" i="124"/>
  <c r="J112" i="124"/>
  <c r="J111" i="124"/>
  <c r="J110" i="124"/>
  <c r="J106" i="124"/>
  <c r="J105" i="124"/>
  <c r="J104" i="124"/>
  <c r="J103" i="124"/>
  <c r="J102" i="124"/>
  <c r="J101" i="124"/>
  <c r="J100" i="124"/>
  <c r="J99" i="124"/>
  <c r="J98" i="124"/>
  <c r="J97" i="124"/>
  <c r="J96" i="124"/>
  <c r="J61" i="124"/>
  <c r="H159" i="124"/>
  <c r="H158" i="124"/>
  <c r="H157" i="124"/>
  <c r="H156" i="124"/>
  <c r="H155" i="124"/>
  <c r="H154" i="124"/>
  <c r="H153" i="124"/>
  <c r="H152" i="124"/>
  <c r="H151" i="124"/>
  <c r="H150" i="124"/>
  <c r="H149" i="124"/>
  <c r="H148" i="124"/>
  <c r="H147" i="124"/>
  <c r="H146" i="124"/>
  <c r="H145" i="124"/>
  <c r="H144" i="124"/>
  <c r="H143" i="124"/>
  <c r="H142" i="124"/>
  <c r="H141" i="124"/>
  <c r="H140" i="124"/>
  <c r="H139" i="124"/>
  <c r="H138" i="124"/>
  <c r="H137" i="124"/>
  <c r="H136" i="124"/>
  <c r="H135" i="124"/>
  <c r="H134" i="124"/>
  <c r="H133" i="124"/>
  <c r="H132" i="124"/>
  <c r="H131" i="124"/>
  <c r="H130" i="124"/>
  <c r="H129" i="124"/>
  <c r="H128" i="124"/>
  <c r="H127" i="124"/>
  <c r="H126" i="124"/>
  <c r="H125" i="124"/>
  <c r="H124" i="124"/>
  <c r="H123" i="124"/>
  <c r="H122" i="124"/>
  <c r="H121" i="124"/>
  <c r="H120" i="124"/>
  <c r="H119" i="124"/>
  <c r="H118" i="124"/>
  <c r="H117" i="124"/>
  <c r="H116" i="124"/>
  <c r="H115" i="124"/>
  <c r="H114" i="124"/>
  <c r="H113" i="124"/>
  <c r="H112" i="124"/>
  <c r="H111" i="124"/>
  <c r="H110" i="124"/>
  <c r="H106" i="124"/>
  <c r="H105" i="124"/>
  <c r="H104" i="124"/>
  <c r="H103" i="124"/>
  <c r="H102" i="124"/>
  <c r="H101" i="124"/>
  <c r="H100" i="124"/>
  <c r="H99" i="124"/>
  <c r="H98" i="124"/>
  <c r="H97" i="124"/>
  <c r="H96" i="124"/>
  <c r="H61" i="124"/>
  <c r="F159" i="124"/>
  <c r="F158" i="124"/>
  <c r="F157" i="124"/>
  <c r="F156" i="124"/>
  <c r="F155" i="124"/>
  <c r="F154" i="124"/>
  <c r="F153" i="124"/>
  <c r="F152" i="124"/>
  <c r="F151" i="124"/>
  <c r="F150" i="124"/>
  <c r="F149" i="124"/>
  <c r="F148" i="124"/>
  <c r="F147" i="124"/>
  <c r="F146" i="124"/>
  <c r="F145" i="124"/>
  <c r="F144" i="124"/>
  <c r="F143" i="124"/>
  <c r="F142" i="124"/>
  <c r="F141" i="124"/>
  <c r="F140" i="124"/>
  <c r="F139" i="124"/>
  <c r="F138" i="124"/>
  <c r="F137" i="124"/>
  <c r="F136" i="124"/>
  <c r="F135" i="124"/>
  <c r="F134" i="124"/>
  <c r="F133" i="124"/>
  <c r="F132" i="124"/>
  <c r="F131" i="124"/>
  <c r="F130" i="124"/>
  <c r="F129" i="124"/>
  <c r="F128" i="124"/>
  <c r="F127" i="124"/>
  <c r="F126" i="124"/>
  <c r="F125" i="124"/>
  <c r="F124" i="124"/>
  <c r="F123" i="124"/>
  <c r="F122" i="124"/>
  <c r="F121" i="124"/>
  <c r="F120" i="124"/>
  <c r="F119" i="124"/>
  <c r="F118" i="124"/>
  <c r="F117" i="124"/>
  <c r="F116" i="124"/>
  <c r="F115" i="124"/>
  <c r="F114" i="124"/>
  <c r="F113" i="124"/>
  <c r="F112" i="124"/>
  <c r="F111" i="124"/>
  <c r="F110" i="124"/>
  <c r="F106" i="124"/>
  <c r="F105" i="124"/>
  <c r="F104" i="124"/>
  <c r="F103" i="124"/>
  <c r="F102" i="124"/>
  <c r="F101" i="124"/>
  <c r="F100" i="124"/>
  <c r="F99" i="124"/>
  <c r="F98" i="124"/>
  <c r="F97" i="124"/>
  <c r="F96" i="124"/>
  <c r="F61" i="124"/>
  <c r="D159" i="124"/>
  <c r="D158" i="124"/>
  <c r="D157" i="124"/>
  <c r="D156" i="124"/>
  <c r="D155" i="124"/>
  <c r="D154" i="124"/>
  <c r="D153" i="124"/>
  <c r="D152" i="124"/>
  <c r="D151" i="124"/>
  <c r="D150" i="124"/>
  <c r="D149" i="124"/>
  <c r="D148" i="124"/>
  <c r="D147" i="124"/>
  <c r="D146" i="124"/>
  <c r="D145" i="124"/>
  <c r="D144" i="124"/>
  <c r="D143" i="124"/>
  <c r="D142" i="124"/>
  <c r="D141" i="124"/>
  <c r="D140" i="124"/>
  <c r="D139" i="124"/>
  <c r="D138" i="124"/>
  <c r="D137" i="124"/>
  <c r="D136" i="124"/>
  <c r="D135" i="124"/>
  <c r="D134" i="124"/>
  <c r="D133" i="124"/>
  <c r="D132" i="124"/>
  <c r="D131" i="124"/>
  <c r="D130" i="124"/>
  <c r="D129" i="124"/>
  <c r="D128" i="124"/>
  <c r="D127" i="124"/>
  <c r="D126" i="124"/>
  <c r="D125" i="124"/>
  <c r="D124" i="124"/>
  <c r="D123" i="124"/>
  <c r="D122" i="124"/>
  <c r="D121" i="124"/>
  <c r="D120" i="124"/>
  <c r="D119" i="124"/>
  <c r="D118" i="124"/>
  <c r="D117" i="124"/>
  <c r="D116" i="124"/>
  <c r="D115" i="124"/>
  <c r="D114" i="124"/>
  <c r="D113" i="124"/>
  <c r="D112" i="124"/>
  <c r="D111" i="124"/>
  <c r="D110" i="124"/>
  <c r="D106" i="124"/>
  <c r="D105" i="124"/>
  <c r="D104" i="124"/>
  <c r="D103" i="124"/>
  <c r="D102" i="124"/>
  <c r="D101" i="124"/>
  <c r="D100" i="124"/>
  <c r="D99" i="124"/>
  <c r="D98" i="124"/>
  <c r="D97" i="124"/>
  <c r="D96" i="124"/>
  <c r="D61" i="124"/>
  <c r="W31" i="47" l="1"/>
  <c r="W56" i="122" s="1"/>
  <c r="AN90" i="124" s="1"/>
  <c r="S25" i="184" s="1"/>
  <c r="AN61" i="124"/>
  <c r="Q31" i="47"/>
  <c r="Q56" i="122" s="1"/>
  <c r="AB90" i="124" s="1"/>
  <c r="S25" i="178" s="1"/>
  <c r="AB61" i="124"/>
  <c r="V31" i="47"/>
  <c r="V56" i="122" s="1"/>
  <c r="AL90" i="124" s="1"/>
  <c r="S25" i="183" s="1"/>
  <c r="AL61" i="124"/>
  <c r="N53" i="144"/>
  <c r="N52" i="144"/>
  <c r="N51" i="144"/>
  <c r="N50" i="144"/>
  <c r="N49" i="144"/>
  <c r="N48" i="144"/>
  <c r="N47" i="144"/>
  <c r="N46" i="144"/>
  <c r="N45" i="144"/>
  <c r="N44" i="144"/>
  <c r="N43" i="144"/>
  <c r="N42" i="144"/>
  <c r="N41" i="144"/>
  <c r="N40" i="144"/>
  <c r="N39" i="144"/>
  <c r="N38" i="144"/>
  <c r="N37" i="144"/>
  <c r="N36" i="144"/>
  <c r="N35" i="144"/>
  <c r="N34" i="144"/>
  <c r="N33" i="144"/>
  <c r="N32" i="144"/>
  <c r="N31" i="144"/>
  <c r="N30" i="144"/>
  <c r="N29" i="144"/>
  <c r="N28" i="144"/>
  <c r="N27" i="144"/>
  <c r="N26" i="144"/>
  <c r="N25" i="144"/>
  <c r="N24" i="144"/>
  <c r="N23" i="144"/>
  <c r="N22" i="144"/>
  <c r="N21" i="144"/>
  <c r="N20" i="144"/>
  <c r="N19" i="144"/>
  <c r="N18" i="144"/>
  <c r="N17" i="144"/>
  <c r="N16" i="144"/>
  <c r="N15" i="144"/>
  <c r="N14" i="144"/>
  <c r="N13" i="144"/>
  <c r="N12" i="144"/>
  <c r="N11" i="144"/>
  <c r="N10" i="144"/>
  <c r="N9" i="144"/>
  <c r="N8" i="144"/>
  <c r="N7" i="144"/>
  <c r="N6" i="144"/>
  <c r="N5" i="144"/>
  <c r="N4" i="144"/>
  <c r="H31" i="144"/>
  <c r="H32" i="144"/>
  <c r="H33" i="144"/>
  <c r="H34" i="144"/>
  <c r="H35" i="144"/>
  <c r="H36" i="144"/>
  <c r="H37" i="144"/>
  <c r="H38" i="144"/>
  <c r="H39" i="144"/>
  <c r="H40" i="144"/>
  <c r="H30" i="144"/>
  <c r="A79" i="124" l="1"/>
  <c r="A78" i="124"/>
  <c r="A77" i="124"/>
  <c r="A76" i="124"/>
  <c r="A75" i="124"/>
  <c r="W243" i="143"/>
  <c r="V243" i="143"/>
  <c r="U243" i="143"/>
  <c r="J243" i="143"/>
  <c r="I243" i="143"/>
  <c r="H243" i="143"/>
  <c r="G243" i="143"/>
  <c r="F243" i="143"/>
  <c r="E243" i="143"/>
  <c r="D243" i="143"/>
  <c r="W239" i="143"/>
  <c r="V239" i="143"/>
  <c r="U239" i="143"/>
  <c r="J239" i="143"/>
  <c r="I239" i="143"/>
  <c r="H239" i="143"/>
  <c r="G239" i="143"/>
  <c r="F239" i="143"/>
  <c r="E239" i="143"/>
  <c r="D239" i="143"/>
  <c r="W235" i="143"/>
  <c r="V235" i="143"/>
  <c r="U235" i="143"/>
  <c r="J235" i="143"/>
  <c r="I235" i="143"/>
  <c r="H235" i="143"/>
  <c r="G235" i="143"/>
  <c r="F235" i="143"/>
  <c r="E235" i="143"/>
  <c r="D235" i="143"/>
  <c r="W231" i="143"/>
  <c r="V231" i="143"/>
  <c r="U231" i="143"/>
  <c r="J231" i="143"/>
  <c r="I231" i="143"/>
  <c r="H231" i="143"/>
  <c r="G231" i="143"/>
  <c r="F231" i="143"/>
  <c r="E231" i="143"/>
  <c r="D231" i="143"/>
  <c r="W227" i="143"/>
  <c r="V227" i="143"/>
  <c r="U227" i="143"/>
  <c r="J227" i="143"/>
  <c r="I227" i="143"/>
  <c r="H227" i="143"/>
  <c r="G227" i="143"/>
  <c r="F227" i="143"/>
  <c r="E227" i="143"/>
  <c r="D227" i="143"/>
  <c r="W219" i="143"/>
  <c r="V219" i="143"/>
  <c r="U219" i="143"/>
  <c r="J219" i="143"/>
  <c r="I219" i="143"/>
  <c r="H219" i="143"/>
  <c r="G219" i="143"/>
  <c r="F219" i="143"/>
  <c r="E219" i="143"/>
  <c r="D219" i="143"/>
  <c r="W215" i="143"/>
  <c r="V215" i="143"/>
  <c r="U215" i="143"/>
  <c r="J215" i="143"/>
  <c r="I215" i="143"/>
  <c r="H215" i="143"/>
  <c r="G215" i="143"/>
  <c r="F215" i="143"/>
  <c r="E215" i="143"/>
  <c r="D215" i="143"/>
  <c r="W211" i="143"/>
  <c r="V211" i="143"/>
  <c r="U211" i="143"/>
  <c r="J211" i="143"/>
  <c r="I211" i="143"/>
  <c r="H211" i="143"/>
  <c r="G211" i="143"/>
  <c r="F211" i="143"/>
  <c r="E211" i="143"/>
  <c r="D211" i="143"/>
  <c r="W207" i="143"/>
  <c r="V207" i="143"/>
  <c r="U207" i="143"/>
  <c r="J207" i="143"/>
  <c r="I207" i="143"/>
  <c r="H207" i="143"/>
  <c r="G207" i="143"/>
  <c r="F207" i="143"/>
  <c r="E207" i="143"/>
  <c r="D207" i="143"/>
  <c r="W203" i="143"/>
  <c r="V203" i="143"/>
  <c r="U203" i="143"/>
  <c r="J203" i="143"/>
  <c r="I203" i="143"/>
  <c r="H203" i="143"/>
  <c r="G203" i="143"/>
  <c r="F203" i="143"/>
  <c r="E203" i="143"/>
  <c r="D203" i="143"/>
  <c r="W195" i="143"/>
  <c r="V195" i="143"/>
  <c r="U195" i="143"/>
  <c r="J195" i="143"/>
  <c r="I195" i="143"/>
  <c r="H195" i="143"/>
  <c r="G195" i="143"/>
  <c r="F195" i="143"/>
  <c r="E195" i="143"/>
  <c r="D195" i="143"/>
  <c r="W191" i="143"/>
  <c r="V191" i="143"/>
  <c r="U191" i="143"/>
  <c r="J191" i="143"/>
  <c r="I191" i="143"/>
  <c r="H191" i="143"/>
  <c r="G191" i="143"/>
  <c r="F191" i="143"/>
  <c r="E191" i="143"/>
  <c r="D191" i="143"/>
  <c r="W187" i="143"/>
  <c r="V187" i="143"/>
  <c r="U187" i="143"/>
  <c r="J187" i="143"/>
  <c r="I187" i="143"/>
  <c r="H187" i="143"/>
  <c r="G187" i="143"/>
  <c r="F187" i="143"/>
  <c r="E187" i="143"/>
  <c r="D187" i="143"/>
  <c r="W183" i="143"/>
  <c r="V183" i="143"/>
  <c r="U183" i="143"/>
  <c r="J183" i="143"/>
  <c r="I183" i="143"/>
  <c r="H183" i="143"/>
  <c r="G183" i="143"/>
  <c r="F183" i="143"/>
  <c r="E183" i="143"/>
  <c r="D183" i="143"/>
  <c r="W179" i="143"/>
  <c r="V179" i="143"/>
  <c r="U179" i="143"/>
  <c r="J179" i="143"/>
  <c r="I179" i="143"/>
  <c r="H179" i="143"/>
  <c r="G179" i="143"/>
  <c r="F179" i="143"/>
  <c r="E179" i="143"/>
  <c r="D179" i="143"/>
  <c r="W171" i="143"/>
  <c r="V171" i="143"/>
  <c r="U171" i="143"/>
  <c r="J171" i="143"/>
  <c r="I171" i="143"/>
  <c r="H171" i="143"/>
  <c r="G171" i="143"/>
  <c r="F171" i="143"/>
  <c r="E171" i="143"/>
  <c r="D171" i="143"/>
  <c r="W167" i="143"/>
  <c r="V167" i="143"/>
  <c r="U167" i="143"/>
  <c r="J167" i="143"/>
  <c r="I167" i="143"/>
  <c r="H167" i="143"/>
  <c r="G167" i="143"/>
  <c r="F167" i="143"/>
  <c r="E167" i="143"/>
  <c r="D167" i="143"/>
  <c r="W163" i="143"/>
  <c r="V163" i="143"/>
  <c r="U163" i="143"/>
  <c r="J163" i="143"/>
  <c r="I163" i="143"/>
  <c r="H163" i="143"/>
  <c r="G163" i="143"/>
  <c r="F163" i="143"/>
  <c r="E163" i="143"/>
  <c r="D163" i="143"/>
  <c r="W159" i="143"/>
  <c r="V159" i="143"/>
  <c r="U159" i="143"/>
  <c r="J159" i="143"/>
  <c r="I159" i="143"/>
  <c r="H159" i="143"/>
  <c r="G159" i="143"/>
  <c r="F159" i="143"/>
  <c r="E159" i="143"/>
  <c r="D159" i="143"/>
  <c r="W155" i="143"/>
  <c r="V155" i="143"/>
  <c r="U155" i="143"/>
  <c r="J155" i="143"/>
  <c r="I155" i="143"/>
  <c r="H155" i="143"/>
  <c r="G155" i="143"/>
  <c r="F155" i="143"/>
  <c r="E155" i="143"/>
  <c r="D155" i="143"/>
  <c r="W147" i="143"/>
  <c r="V147" i="143"/>
  <c r="U147" i="143"/>
  <c r="J147" i="143"/>
  <c r="I147" i="143"/>
  <c r="H147" i="143"/>
  <c r="G147" i="143"/>
  <c r="F147" i="143"/>
  <c r="E147" i="143"/>
  <c r="D147" i="143"/>
  <c r="W143" i="143"/>
  <c r="V143" i="143"/>
  <c r="U143" i="143"/>
  <c r="J143" i="143"/>
  <c r="I143" i="143"/>
  <c r="H143" i="143"/>
  <c r="G143" i="143"/>
  <c r="F143" i="143"/>
  <c r="E143" i="143"/>
  <c r="D143" i="143"/>
  <c r="W139" i="143"/>
  <c r="V139" i="143"/>
  <c r="U139" i="143"/>
  <c r="J139" i="143"/>
  <c r="I139" i="143"/>
  <c r="H139" i="143"/>
  <c r="G139" i="143"/>
  <c r="F139" i="143"/>
  <c r="E139" i="143"/>
  <c r="D139" i="143"/>
  <c r="W135" i="143"/>
  <c r="V135" i="143"/>
  <c r="U135" i="143"/>
  <c r="J135" i="143"/>
  <c r="I135" i="143"/>
  <c r="H135" i="143"/>
  <c r="G135" i="143"/>
  <c r="F135" i="143"/>
  <c r="E135" i="143"/>
  <c r="D135" i="143"/>
  <c r="W131" i="143"/>
  <c r="V131" i="143"/>
  <c r="U131" i="143"/>
  <c r="J131" i="143"/>
  <c r="I131" i="143"/>
  <c r="H131" i="143"/>
  <c r="G131" i="143"/>
  <c r="F131" i="143"/>
  <c r="E131" i="143"/>
  <c r="D131" i="143"/>
  <c r="R22" i="124"/>
  <c r="P22" i="124"/>
  <c r="N22" i="124"/>
  <c r="L22" i="124"/>
  <c r="J17" i="124"/>
  <c r="H17" i="124"/>
  <c r="D17" i="124"/>
  <c r="A15" i="124"/>
  <c r="A8" i="124"/>
  <c r="M268" i="121"/>
  <c r="L268" i="121"/>
  <c r="K268" i="121"/>
  <c r="J268" i="121"/>
  <c r="I268" i="121"/>
  <c r="H268" i="121"/>
  <c r="G268" i="121"/>
  <c r="F268" i="121"/>
  <c r="E268" i="121"/>
  <c r="D268" i="121"/>
  <c r="M264" i="121"/>
  <c r="L264" i="121"/>
  <c r="K264" i="121"/>
  <c r="J264" i="121"/>
  <c r="I264" i="121"/>
  <c r="H264" i="121"/>
  <c r="G264" i="121"/>
  <c r="F264" i="121"/>
  <c r="E264" i="121"/>
  <c r="D264" i="121"/>
  <c r="M260" i="121"/>
  <c r="L260" i="121"/>
  <c r="K260" i="121"/>
  <c r="J260" i="121"/>
  <c r="I260" i="121"/>
  <c r="H260" i="121"/>
  <c r="G260" i="121"/>
  <c r="F260" i="121"/>
  <c r="E260" i="121"/>
  <c r="D260" i="121"/>
  <c r="M256" i="121"/>
  <c r="L256" i="121"/>
  <c r="K256" i="121"/>
  <c r="J256" i="121"/>
  <c r="I256" i="121"/>
  <c r="H256" i="121"/>
  <c r="G256" i="121"/>
  <c r="F256" i="121"/>
  <c r="E256" i="121"/>
  <c r="D256" i="121"/>
  <c r="M252" i="121"/>
  <c r="L252" i="121"/>
  <c r="K252" i="121"/>
  <c r="J252" i="121"/>
  <c r="I252" i="121"/>
  <c r="H252" i="121"/>
  <c r="G252" i="121"/>
  <c r="F252" i="121"/>
  <c r="E252" i="121"/>
  <c r="D252" i="121"/>
  <c r="M118" i="121"/>
  <c r="L118" i="121"/>
  <c r="K118" i="121"/>
  <c r="J118" i="121"/>
  <c r="I118" i="121"/>
  <c r="H118" i="121"/>
  <c r="G118" i="121"/>
  <c r="F118" i="121"/>
  <c r="E118" i="121"/>
  <c r="D118" i="121"/>
  <c r="M114" i="121"/>
  <c r="L114" i="121"/>
  <c r="K114" i="121"/>
  <c r="J114" i="121"/>
  <c r="I114" i="121"/>
  <c r="H114" i="121"/>
  <c r="G114" i="121"/>
  <c r="F114" i="121"/>
  <c r="E114" i="121"/>
  <c r="D114" i="121"/>
  <c r="M110" i="121"/>
  <c r="L110" i="121"/>
  <c r="K110" i="121"/>
  <c r="J110" i="121"/>
  <c r="I110" i="121"/>
  <c r="H110" i="121"/>
  <c r="G110" i="121"/>
  <c r="F110" i="121"/>
  <c r="E110" i="121"/>
  <c r="D110" i="121"/>
  <c r="M106" i="121"/>
  <c r="L106" i="121"/>
  <c r="K106" i="121"/>
  <c r="J106" i="121"/>
  <c r="I106" i="121"/>
  <c r="H106" i="121"/>
  <c r="G106" i="121"/>
  <c r="F106" i="121"/>
  <c r="E106" i="121"/>
  <c r="D106" i="121"/>
  <c r="M102" i="121"/>
  <c r="L102" i="121"/>
  <c r="K102" i="121"/>
  <c r="J102" i="121"/>
  <c r="I102" i="121"/>
  <c r="H102" i="121"/>
  <c r="G102" i="121"/>
  <c r="F102" i="121"/>
  <c r="E102" i="121"/>
  <c r="D102" i="121"/>
  <c r="P159" i="124"/>
  <c r="E15" i="105"/>
  <c r="D108" i="124" s="1"/>
  <c r="W15" i="105"/>
  <c r="AN108" i="124" s="1"/>
  <c r="L15" i="105"/>
  <c r="R108" i="124" s="1"/>
  <c r="K15" i="105"/>
  <c r="P108" i="124" s="1"/>
  <c r="J15" i="105"/>
  <c r="N108" i="124" s="1"/>
  <c r="I15" i="105"/>
  <c r="L108" i="124" s="1"/>
  <c r="H15" i="105"/>
  <c r="J108" i="124" s="1"/>
  <c r="G15" i="105"/>
  <c r="H108" i="124" s="1"/>
  <c r="F15" i="105"/>
  <c r="F108" i="124" s="1"/>
  <c r="E10" i="40"/>
  <c r="M10" i="40"/>
  <c r="L10" i="40"/>
  <c r="K10" i="40"/>
  <c r="J10" i="40"/>
  <c r="I10" i="40"/>
  <c r="H10" i="40"/>
  <c r="G10" i="40"/>
  <c r="F10" i="40"/>
  <c r="E54" i="122"/>
  <c r="E96" i="122"/>
  <c r="E94" i="122"/>
  <c r="E89" i="122"/>
  <c r="E85" i="122"/>
  <c r="E81" i="122"/>
  <c r="E78" i="122"/>
  <c r="E76" i="122"/>
  <c r="E71" i="122"/>
  <c r="E67" i="122"/>
  <c r="E63" i="122"/>
  <c r="E32" i="122"/>
  <c r="D84" i="124" s="1"/>
  <c r="E25" i="122"/>
  <c r="D83" i="124" s="1"/>
  <c r="E132" i="122"/>
  <c r="E130" i="122"/>
  <c r="E125" i="122"/>
  <c r="E121" i="122"/>
  <c r="E117" i="122"/>
  <c r="E114" i="122"/>
  <c r="E112" i="122"/>
  <c r="E107" i="122"/>
  <c r="E103" i="122"/>
  <c r="E99" i="122"/>
  <c r="E18" i="122"/>
  <c r="D82" i="124" s="1"/>
  <c r="E11" i="122"/>
  <c r="D81" i="124" s="1"/>
  <c r="E47" i="122"/>
  <c r="D88" i="124" s="1"/>
  <c r="E42" i="122"/>
  <c r="D87" i="124" s="1"/>
  <c r="E38" i="122"/>
  <c r="D86" i="124" s="1"/>
  <c r="E35" i="122"/>
  <c r="D85" i="124" s="1"/>
  <c r="E60" i="122"/>
  <c r="D91" i="124" s="1"/>
  <c r="M54" i="122"/>
  <c r="L54" i="122"/>
  <c r="K54" i="122"/>
  <c r="J54" i="122"/>
  <c r="I54" i="122"/>
  <c r="H54" i="122"/>
  <c r="G54" i="122"/>
  <c r="F54" i="122"/>
  <c r="M96" i="122"/>
  <c r="L96" i="122"/>
  <c r="K96" i="122"/>
  <c r="J96" i="122"/>
  <c r="I96" i="122"/>
  <c r="H96" i="122"/>
  <c r="G96" i="122"/>
  <c r="F96" i="122"/>
  <c r="M94" i="122"/>
  <c r="L94" i="122"/>
  <c r="K94" i="122"/>
  <c r="J94" i="122"/>
  <c r="I94" i="122"/>
  <c r="H94" i="122"/>
  <c r="G94" i="122"/>
  <c r="F94" i="122"/>
  <c r="M89" i="122"/>
  <c r="L89" i="122"/>
  <c r="K89" i="122"/>
  <c r="J89" i="122"/>
  <c r="I89" i="122"/>
  <c r="H89" i="122"/>
  <c r="G89" i="122"/>
  <c r="F89" i="122"/>
  <c r="M85" i="122"/>
  <c r="L85" i="122"/>
  <c r="K85" i="122"/>
  <c r="J85" i="122"/>
  <c r="I85" i="122"/>
  <c r="H85" i="122"/>
  <c r="G85" i="122"/>
  <c r="F85" i="122"/>
  <c r="M81" i="122"/>
  <c r="L81" i="122"/>
  <c r="K81" i="122"/>
  <c r="J81" i="122"/>
  <c r="I81" i="122"/>
  <c r="H81" i="122"/>
  <c r="G81" i="122"/>
  <c r="F81" i="122"/>
  <c r="M78" i="122"/>
  <c r="L78" i="122"/>
  <c r="K78" i="122"/>
  <c r="J78" i="122"/>
  <c r="I78" i="122"/>
  <c r="H78" i="122"/>
  <c r="G78" i="122"/>
  <c r="F78" i="122"/>
  <c r="M76" i="122"/>
  <c r="L76" i="122"/>
  <c r="K76" i="122"/>
  <c r="J76" i="122"/>
  <c r="I76" i="122"/>
  <c r="H76" i="122"/>
  <c r="G76" i="122"/>
  <c r="F76" i="122"/>
  <c r="M71" i="122"/>
  <c r="L71" i="122"/>
  <c r="K71" i="122"/>
  <c r="J71" i="122"/>
  <c r="I71" i="122"/>
  <c r="H71" i="122"/>
  <c r="G71" i="122"/>
  <c r="F71" i="122"/>
  <c r="M67" i="122"/>
  <c r="L67" i="122"/>
  <c r="K67" i="122"/>
  <c r="J67" i="122"/>
  <c r="I67" i="122"/>
  <c r="H67" i="122"/>
  <c r="G67" i="122"/>
  <c r="F67" i="122"/>
  <c r="M63" i="122"/>
  <c r="L63" i="122"/>
  <c r="K63" i="122"/>
  <c r="J63" i="122"/>
  <c r="I63" i="122"/>
  <c r="H63" i="122"/>
  <c r="G63" i="122"/>
  <c r="F63" i="122"/>
  <c r="M32" i="122"/>
  <c r="T84" i="124" s="1"/>
  <c r="L32" i="122"/>
  <c r="R84" i="124" s="1"/>
  <c r="K32" i="122"/>
  <c r="P84" i="124" s="1"/>
  <c r="J32" i="122"/>
  <c r="N84" i="124" s="1"/>
  <c r="I32" i="122"/>
  <c r="L84" i="124" s="1"/>
  <c r="H32" i="122"/>
  <c r="J84" i="124" s="1"/>
  <c r="G32" i="122"/>
  <c r="H84" i="124" s="1"/>
  <c r="F32" i="122"/>
  <c r="F84" i="124" s="1"/>
  <c r="M25" i="122"/>
  <c r="T83" i="124" s="1"/>
  <c r="L25" i="122"/>
  <c r="R83" i="124" s="1"/>
  <c r="K25" i="122"/>
  <c r="P83" i="124" s="1"/>
  <c r="J25" i="122"/>
  <c r="N83" i="124" s="1"/>
  <c r="I25" i="122"/>
  <c r="L83" i="124" s="1"/>
  <c r="H25" i="122"/>
  <c r="J83" i="124" s="1"/>
  <c r="G25" i="122"/>
  <c r="H83" i="124" s="1"/>
  <c r="F25" i="122"/>
  <c r="F83" i="124" s="1"/>
  <c r="M132" i="122"/>
  <c r="L132" i="122"/>
  <c r="K132" i="122"/>
  <c r="J132" i="122"/>
  <c r="I132" i="122"/>
  <c r="H132" i="122"/>
  <c r="G132" i="122"/>
  <c r="F132" i="122"/>
  <c r="M130" i="122"/>
  <c r="L130" i="122"/>
  <c r="K130" i="122"/>
  <c r="J130" i="122"/>
  <c r="I130" i="122"/>
  <c r="H130" i="122"/>
  <c r="G130" i="122"/>
  <c r="F130" i="122"/>
  <c r="M125" i="122"/>
  <c r="L125" i="122"/>
  <c r="K125" i="122"/>
  <c r="J125" i="122"/>
  <c r="I125" i="122"/>
  <c r="H125" i="122"/>
  <c r="G125" i="122"/>
  <c r="F125" i="122"/>
  <c r="M121" i="122"/>
  <c r="L121" i="122"/>
  <c r="K121" i="122"/>
  <c r="J121" i="122"/>
  <c r="I121" i="122"/>
  <c r="H121" i="122"/>
  <c r="G121" i="122"/>
  <c r="F121" i="122"/>
  <c r="M117" i="122"/>
  <c r="L117" i="122"/>
  <c r="K117" i="122"/>
  <c r="J117" i="122"/>
  <c r="I117" i="122"/>
  <c r="H117" i="122"/>
  <c r="G117" i="122"/>
  <c r="F117" i="122"/>
  <c r="M114" i="122"/>
  <c r="L114" i="122"/>
  <c r="K114" i="122"/>
  <c r="J114" i="122"/>
  <c r="I114" i="122"/>
  <c r="H114" i="122"/>
  <c r="G114" i="122"/>
  <c r="F114" i="122"/>
  <c r="M112" i="122"/>
  <c r="L112" i="122"/>
  <c r="K112" i="122"/>
  <c r="J112" i="122"/>
  <c r="I112" i="122"/>
  <c r="H112" i="122"/>
  <c r="G112" i="122"/>
  <c r="F112" i="122"/>
  <c r="M107" i="122"/>
  <c r="L107" i="122"/>
  <c r="K107" i="122"/>
  <c r="J107" i="122"/>
  <c r="I107" i="122"/>
  <c r="H107" i="122"/>
  <c r="G107" i="122"/>
  <c r="F107" i="122"/>
  <c r="M103" i="122"/>
  <c r="L103" i="122"/>
  <c r="K103" i="122"/>
  <c r="J103" i="122"/>
  <c r="I103" i="122"/>
  <c r="H103" i="122"/>
  <c r="G103" i="122"/>
  <c r="F103" i="122"/>
  <c r="M99" i="122"/>
  <c r="L99" i="122"/>
  <c r="K99" i="122"/>
  <c r="J99" i="122"/>
  <c r="I99" i="122"/>
  <c r="H99" i="122"/>
  <c r="G99" i="122"/>
  <c r="F99" i="122"/>
  <c r="M18" i="122"/>
  <c r="T82" i="124" s="1"/>
  <c r="L18" i="122"/>
  <c r="R82" i="124" s="1"/>
  <c r="K18" i="122"/>
  <c r="P82" i="124" s="1"/>
  <c r="J18" i="122"/>
  <c r="N82" i="124" s="1"/>
  <c r="I18" i="122"/>
  <c r="L82" i="124" s="1"/>
  <c r="H18" i="122"/>
  <c r="J82" i="124" s="1"/>
  <c r="G18" i="122"/>
  <c r="H82" i="124" s="1"/>
  <c r="F18" i="122"/>
  <c r="F82" i="124" s="1"/>
  <c r="M11" i="122"/>
  <c r="T81" i="124" s="1"/>
  <c r="L11" i="122"/>
  <c r="R81" i="124" s="1"/>
  <c r="K11" i="122"/>
  <c r="P81" i="124" s="1"/>
  <c r="J11" i="122"/>
  <c r="N81" i="124" s="1"/>
  <c r="I11" i="122"/>
  <c r="L81" i="124" s="1"/>
  <c r="H11" i="122"/>
  <c r="J81" i="124" s="1"/>
  <c r="G11" i="122"/>
  <c r="H81" i="124" s="1"/>
  <c r="F11" i="122"/>
  <c r="F81" i="124" s="1"/>
  <c r="M47" i="122"/>
  <c r="T88" i="124" s="1"/>
  <c r="L47" i="122"/>
  <c r="R88" i="124" s="1"/>
  <c r="K47" i="122"/>
  <c r="P88" i="124" s="1"/>
  <c r="J47" i="122"/>
  <c r="N88" i="124" s="1"/>
  <c r="I47" i="122"/>
  <c r="L88" i="124" s="1"/>
  <c r="H47" i="122"/>
  <c r="J88" i="124" s="1"/>
  <c r="G47" i="122"/>
  <c r="H88" i="124" s="1"/>
  <c r="F47" i="122"/>
  <c r="F88" i="124" s="1"/>
  <c r="M42" i="122"/>
  <c r="T87" i="124" s="1"/>
  <c r="L42" i="122"/>
  <c r="R87" i="124" s="1"/>
  <c r="K42" i="122"/>
  <c r="P87" i="124" s="1"/>
  <c r="J42" i="122"/>
  <c r="N87" i="124" s="1"/>
  <c r="I42" i="122"/>
  <c r="L87" i="124" s="1"/>
  <c r="H42" i="122"/>
  <c r="J87" i="124" s="1"/>
  <c r="G42" i="122"/>
  <c r="H87" i="124" s="1"/>
  <c r="F42" i="122"/>
  <c r="F87" i="124" s="1"/>
  <c r="M38" i="122"/>
  <c r="T86" i="124" s="1"/>
  <c r="L38" i="122"/>
  <c r="R86" i="124" s="1"/>
  <c r="K38" i="122"/>
  <c r="P86" i="124" s="1"/>
  <c r="J38" i="122"/>
  <c r="N86" i="124" s="1"/>
  <c r="I38" i="122"/>
  <c r="L86" i="124" s="1"/>
  <c r="H38" i="122"/>
  <c r="J86" i="124" s="1"/>
  <c r="G38" i="122"/>
  <c r="H86" i="124" s="1"/>
  <c r="F38" i="122"/>
  <c r="F86" i="124" s="1"/>
  <c r="M35" i="122"/>
  <c r="T85" i="124" s="1"/>
  <c r="L35" i="122"/>
  <c r="R85" i="124" s="1"/>
  <c r="K35" i="122"/>
  <c r="P85" i="124" s="1"/>
  <c r="J35" i="122"/>
  <c r="N85" i="124" s="1"/>
  <c r="I35" i="122"/>
  <c r="L85" i="124" s="1"/>
  <c r="H35" i="122"/>
  <c r="J85" i="124" s="1"/>
  <c r="G35" i="122"/>
  <c r="H85" i="124" s="1"/>
  <c r="F35" i="122"/>
  <c r="F85" i="124" s="1"/>
  <c r="M60" i="122"/>
  <c r="T91" i="124" s="1"/>
  <c r="L60" i="122"/>
  <c r="R91" i="124" s="1"/>
  <c r="K60" i="122"/>
  <c r="P91" i="124" s="1"/>
  <c r="J60" i="122"/>
  <c r="N91" i="124" s="1"/>
  <c r="I60" i="122"/>
  <c r="L91" i="124" s="1"/>
  <c r="H60" i="122"/>
  <c r="J91" i="124" s="1"/>
  <c r="G60" i="122"/>
  <c r="H91" i="124" s="1"/>
  <c r="F60" i="122"/>
  <c r="F91" i="124" s="1"/>
  <c r="E123" i="143"/>
  <c r="E119" i="143"/>
  <c r="E115" i="143"/>
  <c r="E111" i="143"/>
  <c r="E107" i="143"/>
  <c r="E99" i="143"/>
  <c r="E95" i="143"/>
  <c r="E91" i="143"/>
  <c r="E87" i="143"/>
  <c r="E83" i="143"/>
  <c r="E75" i="143"/>
  <c r="E71" i="143"/>
  <c r="E67" i="143"/>
  <c r="E63" i="143"/>
  <c r="E59" i="143"/>
  <c r="E51" i="143"/>
  <c r="E47" i="143"/>
  <c r="E43" i="143"/>
  <c r="E39" i="143"/>
  <c r="E35" i="143"/>
  <c r="E27" i="143"/>
  <c r="E23" i="143"/>
  <c r="E19" i="143"/>
  <c r="E15" i="143"/>
  <c r="E11" i="143"/>
  <c r="W123" i="143"/>
  <c r="V123" i="143"/>
  <c r="U123" i="143"/>
  <c r="J123" i="143"/>
  <c r="I123" i="143"/>
  <c r="H123" i="143"/>
  <c r="G123" i="143"/>
  <c r="F123" i="143"/>
  <c r="W119" i="143"/>
  <c r="V119" i="143"/>
  <c r="U119" i="143"/>
  <c r="J119" i="143"/>
  <c r="I119" i="143"/>
  <c r="H119" i="143"/>
  <c r="G119" i="143"/>
  <c r="F119" i="143"/>
  <c r="W115" i="143"/>
  <c r="V115" i="143"/>
  <c r="U115" i="143"/>
  <c r="J115" i="143"/>
  <c r="I115" i="143"/>
  <c r="H115" i="143"/>
  <c r="G115" i="143"/>
  <c r="F115" i="143"/>
  <c r="W111" i="143"/>
  <c r="V111" i="143"/>
  <c r="U111" i="143"/>
  <c r="J111" i="143"/>
  <c r="I111" i="143"/>
  <c r="H111" i="143"/>
  <c r="G111" i="143"/>
  <c r="F111" i="143"/>
  <c r="W107" i="143"/>
  <c r="V107" i="143"/>
  <c r="U107" i="143"/>
  <c r="J107" i="143"/>
  <c r="I107" i="143"/>
  <c r="H107" i="143"/>
  <c r="G107" i="143"/>
  <c r="F107" i="143"/>
  <c r="W99" i="143"/>
  <c r="V99" i="143"/>
  <c r="U99" i="143"/>
  <c r="J99" i="143"/>
  <c r="I99" i="143"/>
  <c r="H99" i="143"/>
  <c r="G99" i="143"/>
  <c r="F99" i="143"/>
  <c r="W95" i="143"/>
  <c r="V95" i="143"/>
  <c r="U95" i="143"/>
  <c r="J95" i="143"/>
  <c r="I95" i="143"/>
  <c r="H95" i="143"/>
  <c r="G95" i="143"/>
  <c r="F95" i="143"/>
  <c r="W91" i="143"/>
  <c r="V91" i="143"/>
  <c r="U91" i="143"/>
  <c r="J91" i="143"/>
  <c r="I91" i="143"/>
  <c r="H91" i="143"/>
  <c r="G91" i="143"/>
  <c r="F91" i="143"/>
  <c r="W87" i="143"/>
  <c r="V87" i="143"/>
  <c r="U87" i="143"/>
  <c r="J87" i="143"/>
  <c r="I87" i="143"/>
  <c r="H87" i="143"/>
  <c r="G87" i="143"/>
  <c r="F87" i="143"/>
  <c r="W83" i="143"/>
  <c r="V83" i="143"/>
  <c r="U83" i="143"/>
  <c r="J83" i="143"/>
  <c r="I83" i="143"/>
  <c r="H83" i="143"/>
  <c r="G83" i="143"/>
  <c r="F83" i="143"/>
  <c r="W75" i="143"/>
  <c r="V75" i="143"/>
  <c r="U75" i="143"/>
  <c r="J75" i="143"/>
  <c r="I75" i="143"/>
  <c r="H75" i="143"/>
  <c r="G75" i="143"/>
  <c r="F75" i="143"/>
  <c r="W71" i="143"/>
  <c r="V71" i="143"/>
  <c r="U71" i="143"/>
  <c r="J71" i="143"/>
  <c r="I71" i="143"/>
  <c r="H71" i="143"/>
  <c r="G71" i="143"/>
  <c r="F71" i="143"/>
  <c r="W67" i="143"/>
  <c r="V67" i="143"/>
  <c r="U67" i="143"/>
  <c r="J67" i="143"/>
  <c r="I67" i="143"/>
  <c r="H67" i="143"/>
  <c r="G67" i="143"/>
  <c r="F67" i="143"/>
  <c r="W63" i="143"/>
  <c r="V63" i="143"/>
  <c r="U63" i="143"/>
  <c r="J63" i="143"/>
  <c r="I63" i="143"/>
  <c r="H63" i="143"/>
  <c r="G63" i="143"/>
  <c r="F63" i="143"/>
  <c r="W59" i="143"/>
  <c r="V59" i="143"/>
  <c r="U59" i="143"/>
  <c r="J59" i="143"/>
  <c r="I59" i="143"/>
  <c r="H59" i="143"/>
  <c r="G59" i="143"/>
  <c r="F59" i="143"/>
  <c r="W51" i="143"/>
  <c r="V51" i="143"/>
  <c r="U51" i="143"/>
  <c r="J51" i="143"/>
  <c r="I51" i="143"/>
  <c r="H51" i="143"/>
  <c r="G51" i="143"/>
  <c r="F51" i="143"/>
  <c r="W47" i="143"/>
  <c r="V47" i="143"/>
  <c r="U47" i="143"/>
  <c r="J47" i="143"/>
  <c r="I47" i="143"/>
  <c r="H47" i="143"/>
  <c r="G47" i="143"/>
  <c r="F47" i="143"/>
  <c r="W43" i="143"/>
  <c r="V43" i="143"/>
  <c r="U43" i="143"/>
  <c r="J43" i="143"/>
  <c r="I43" i="143"/>
  <c r="H43" i="143"/>
  <c r="G43" i="143"/>
  <c r="F43" i="143"/>
  <c r="W39" i="143"/>
  <c r="V39" i="143"/>
  <c r="U39" i="143"/>
  <c r="J39" i="143"/>
  <c r="I39" i="143"/>
  <c r="H39" i="143"/>
  <c r="G39" i="143"/>
  <c r="F39" i="143"/>
  <c r="W35" i="143"/>
  <c r="V35" i="143"/>
  <c r="U35" i="143"/>
  <c r="J35" i="143"/>
  <c r="I35" i="143"/>
  <c r="H35" i="143"/>
  <c r="G35" i="143"/>
  <c r="F35" i="143"/>
  <c r="W27" i="143"/>
  <c r="V27" i="143"/>
  <c r="U27" i="143"/>
  <c r="J27" i="143"/>
  <c r="I27" i="143"/>
  <c r="H27" i="143"/>
  <c r="G27" i="143"/>
  <c r="F27" i="143"/>
  <c r="W23" i="143"/>
  <c r="V23" i="143"/>
  <c r="U23" i="143"/>
  <c r="J23" i="143"/>
  <c r="I23" i="143"/>
  <c r="H23" i="143"/>
  <c r="G23" i="143"/>
  <c r="F23" i="143"/>
  <c r="W19" i="143"/>
  <c r="V19" i="143"/>
  <c r="U19" i="143"/>
  <c r="J19" i="143"/>
  <c r="I19" i="143"/>
  <c r="H19" i="143"/>
  <c r="G19" i="143"/>
  <c r="F19" i="143"/>
  <c r="W15" i="143"/>
  <c r="V15" i="143"/>
  <c r="U15" i="143"/>
  <c r="J15" i="143"/>
  <c r="I15" i="143"/>
  <c r="H15" i="143"/>
  <c r="G15" i="143"/>
  <c r="F15" i="143"/>
  <c r="W11" i="143"/>
  <c r="V11" i="143"/>
  <c r="U11" i="143"/>
  <c r="J11" i="143"/>
  <c r="I11" i="143"/>
  <c r="H11" i="143"/>
  <c r="G11" i="143"/>
  <c r="F11" i="143"/>
  <c r="D68" i="124"/>
  <c r="D66" i="124"/>
  <c r="D64" i="124"/>
  <c r="E29" i="47"/>
  <c r="E19" i="47"/>
  <c r="E11" i="47"/>
  <c r="J68" i="124"/>
  <c r="H68" i="124"/>
  <c r="F68" i="124"/>
  <c r="J66" i="124"/>
  <c r="H66" i="124"/>
  <c r="F66" i="124"/>
  <c r="J64" i="124"/>
  <c r="H64" i="124"/>
  <c r="F64" i="124"/>
  <c r="M29" i="47"/>
  <c r="L29" i="47"/>
  <c r="R59" i="124" s="1"/>
  <c r="K29" i="47"/>
  <c r="P59" i="124" s="1"/>
  <c r="J29" i="47"/>
  <c r="N59" i="124" s="1"/>
  <c r="I29" i="47"/>
  <c r="H29" i="47"/>
  <c r="G29" i="47"/>
  <c r="F29" i="47"/>
  <c r="F59" i="124" s="1"/>
  <c r="M19" i="47"/>
  <c r="T57" i="124" s="1"/>
  <c r="L19" i="47"/>
  <c r="K19" i="47"/>
  <c r="P57" i="124" s="1"/>
  <c r="J19" i="47"/>
  <c r="I19" i="47"/>
  <c r="L57" i="124" s="1"/>
  <c r="H19" i="47"/>
  <c r="G19" i="47"/>
  <c r="H57" i="124" s="1"/>
  <c r="F19" i="47"/>
  <c r="M11" i="47"/>
  <c r="L11" i="47"/>
  <c r="R55" i="124" s="1"/>
  <c r="K11" i="47"/>
  <c r="P55" i="124" s="1"/>
  <c r="J11" i="47"/>
  <c r="N55" i="124" s="1"/>
  <c r="I11" i="47"/>
  <c r="H11" i="47"/>
  <c r="G11" i="47"/>
  <c r="F11" i="47"/>
  <c r="F55" i="124" s="1"/>
  <c r="E900" i="121"/>
  <c r="E893" i="121"/>
  <c r="E886" i="121"/>
  <c r="E878" i="121"/>
  <c r="E871" i="121"/>
  <c r="E864" i="121"/>
  <c r="E856" i="121"/>
  <c r="E849" i="121"/>
  <c r="E842" i="121"/>
  <c r="E832" i="121"/>
  <c r="E828" i="121"/>
  <c r="E824" i="121"/>
  <c r="E820" i="121"/>
  <c r="E816" i="121"/>
  <c r="E809" i="121"/>
  <c r="E805" i="121"/>
  <c r="E801" i="121"/>
  <c r="E797" i="121"/>
  <c r="E793" i="121"/>
  <c r="E786" i="121"/>
  <c r="E782" i="121"/>
  <c r="E778" i="121"/>
  <c r="E774" i="121"/>
  <c r="E770" i="121"/>
  <c r="E763" i="121"/>
  <c r="E759" i="121"/>
  <c r="E755" i="121"/>
  <c r="E751" i="121"/>
  <c r="E747" i="121"/>
  <c r="E740" i="121"/>
  <c r="E736" i="121"/>
  <c r="E732" i="121"/>
  <c r="E728" i="121"/>
  <c r="E724" i="121"/>
  <c r="E717" i="121"/>
  <c r="E713" i="121"/>
  <c r="E709" i="121"/>
  <c r="E705" i="121"/>
  <c r="E701" i="121"/>
  <c r="E694" i="121"/>
  <c r="E690" i="121"/>
  <c r="E686" i="121"/>
  <c r="E682" i="121"/>
  <c r="E678" i="121"/>
  <c r="E671" i="121"/>
  <c r="E667" i="121"/>
  <c r="E663" i="121"/>
  <c r="E659" i="121"/>
  <c r="E655" i="121"/>
  <c r="E648" i="121"/>
  <c r="E644" i="121"/>
  <c r="E640" i="121"/>
  <c r="E636" i="121"/>
  <c r="E632" i="121"/>
  <c r="E625" i="121"/>
  <c r="E621" i="121"/>
  <c r="E617" i="121"/>
  <c r="E613" i="121"/>
  <c r="E609" i="121"/>
  <c r="E602" i="121"/>
  <c r="E598" i="121"/>
  <c r="E594" i="121"/>
  <c r="E590" i="121"/>
  <c r="E586" i="121"/>
  <c r="E579" i="121"/>
  <c r="E575" i="121"/>
  <c r="E571" i="121"/>
  <c r="E567" i="121"/>
  <c r="E563" i="121"/>
  <c r="E556" i="121"/>
  <c r="E552" i="121"/>
  <c r="E548" i="121"/>
  <c r="E544" i="121"/>
  <c r="E540" i="121"/>
  <c r="E383" i="121"/>
  <c r="E379" i="121"/>
  <c r="E375" i="121"/>
  <c r="E371" i="121"/>
  <c r="E367" i="121"/>
  <c r="E337" i="121"/>
  <c r="E333" i="121"/>
  <c r="E329" i="121"/>
  <c r="E325" i="121"/>
  <c r="E321" i="121"/>
  <c r="E533" i="121"/>
  <c r="E529" i="121"/>
  <c r="E525" i="121"/>
  <c r="E521" i="121"/>
  <c r="E517" i="121"/>
  <c r="E510" i="121"/>
  <c r="E506" i="121"/>
  <c r="E502" i="121"/>
  <c r="E498" i="121"/>
  <c r="E494" i="121"/>
  <c r="E487" i="121"/>
  <c r="E483" i="121"/>
  <c r="E479" i="121"/>
  <c r="E475" i="121"/>
  <c r="E471" i="121"/>
  <c r="E464" i="121"/>
  <c r="E460" i="121"/>
  <c r="E456" i="121"/>
  <c r="E452" i="121"/>
  <c r="E448" i="121"/>
  <c r="E441" i="121"/>
  <c r="E437" i="121"/>
  <c r="E433" i="121"/>
  <c r="E429" i="121"/>
  <c r="E425" i="121"/>
  <c r="E419" i="121"/>
  <c r="D22" i="124" s="1"/>
  <c r="E406" i="121"/>
  <c r="E402" i="121"/>
  <c r="E398" i="121"/>
  <c r="E394" i="121"/>
  <c r="E390" i="121"/>
  <c r="E360" i="121"/>
  <c r="E356" i="121"/>
  <c r="E352" i="121"/>
  <c r="E348" i="121"/>
  <c r="E344" i="121"/>
  <c r="E314" i="121"/>
  <c r="E310" i="121"/>
  <c r="E306" i="121"/>
  <c r="E302" i="121"/>
  <c r="E298" i="121"/>
  <c r="E291" i="121"/>
  <c r="E287" i="121"/>
  <c r="E283" i="121"/>
  <c r="E279" i="121"/>
  <c r="E275" i="121"/>
  <c r="E246" i="121"/>
  <c r="D14" i="124" s="1"/>
  <c r="E233" i="121"/>
  <c r="E229" i="121"/>
  <c r="E225" i="121"/>
  <c r="E221" i="121"/>
  <c r="E217" i="121"/>
  <c r="E210" i="121"/>
  <c r="E206" i="121"/>
  <c r="E202" i="121"/>
  <c r="E198" i="121"/>
  <c r="E194" i="121"/>
  <c r="E187" i="121"/>
  <c r="E183" i="121"/>
  <c r="E179" i="121"/>
  <c r="E175" i="121"/>
  <c r="E171" i="121"/>
  <c r="E164" i="121"/>
  <c r="E160" i="121"/>
  <c r="E156" i="121"/>
  <c r="E152" i="121"/>
  <c r="E148" i="121"/>
  <c r="E141" i="121"/>
  <c r="E137" i="121"/>
  <c r="E133" i="121"/>
  <c r="E129" i="121"/>
  <c r="E125" i="121"/>
  <c r="E95" i="121"/>
  <c r="E91" i="121"/>
  <c r="E87" i="121"/>
  <c r="E83" i="121"/>
  <c r="E79" i="121"/>
  <c r="E72" i="121"/>
  <c r="E68" i="121"/>
  <c r="E64" i="121"/>
  <c r="E60" i="121"/>
  <c r="E56" i="121"/>
  <c r="E49" i="121"/>
  <c r="E45" i="121"/>
  <c r="E41" i="121"/>
  <c r="E37" i="121"/>
  <c r="E33" i="121"/>
  <c r="E26" i="121"/>
  <c r="E22" i="121"/>
  <c r="E18" i="121"/>
  <c r="E14" i="121"/>
  <c r="E10" i="121"/>
  <c r="M900" i="121"/>
  <c r="L900" i="121"/>
  <c r="K900" i="121"/>
  <c r="J900" i="121"/>
  <c r="I900" i="121"/>
  <c r="H900" i="121"/>
  <c r="G900" i="121"/>
  <c r="F900" i="121"/>
  <c r="M893" i="121"/>
  <c r="L893" i="121"/>
  <c r="K893" i="121"/>
  <c r="J893" i="121"/>
  <c r="I893" i="121"/>
  <c r="H893" i="121"/>
  <c r="G893" i="121"/>
  <c r="F893" i="121"/>
  <c r="M886" i="121"/>
  <c r="L886" i="121"/>
  <c r="K886" i="121"/>
  <c r="J886" i="121"/>
  <c r="I886" i="121"/>
  <c r="H886" i="121"/>
  <c r="G886" i="121"/>
  <c r="F886" i="121"/>
  <c r="M878" i="121"/>
  <c r="L878" i="121"/>
  <c r="K878" i="121"/>
  <c r="J878" i="121"/>
  <c r="I878" i="121"/>
  <c r="H878" i="121"/>
  <c r="G878" i="121"/>
  <c r="F878" i="121"/>
  <c r="M871" i="121"/>
  <c r="L871" i="121"/>
  <c r="K871" i="121"/>
  <c r="J871" i="121"/>
  <c r="I871" i="121"/>
  <c r="H871" i="121"/>
  <c r="G871" i="121"/>
  <c r="F871" i="121"/>
  <c r="M864" i="121"/>
  <c r="L864" i="121"/>
  <c r="K864" i="121"/>
  <c r="J864" i="121"/>
  <c r="I864" i="121"/>
  <c r="H864" i="121"/>
  <c r="G864" i="121"/>
  <c r="F864" i="121"/>
  <c r="M856" i="121"/>
  <c r="L856" i="121"/>
  <c r="K856" i="121"/>
  <c r="J856" i="121"/>
  <c r="I856" i="121"/>
  <c r="H856" i="121"/>
  <c r="G856" i="121"/>
  <c r="F856" i="121"/>
  <c r="M849" i="121"/>
  <c r="L849" i="121"/>
  <c r="K849" i="121"/>
  <c r="J849" i="121"/>
  <c r="I849" i="121"/>
  <c r="H849" i="121"/>
  <c r="G849" i="121"/>
  <c r="F849" i="121"/>
  <c r="M842" i="121"/>
  <c r="L842" i="121"/>
  <c r="K842" i="121"/>
  <c r="J842" i="121"/>
  <c r="I842" i="121"/>
  <c r="H842" i="121"/>
  <c r="G842" i="121"/>
  <c r="F842" i="121"/>
  <c r="M832" i="121"/>
  <c r="L832" i="121"/>
  <c r="K832" i="121"/>
  <c r="J832" i="121"/>
  <c r="I832" i="121"/>
  <c r="H832" i="121"/>
  <c r="G832" i="121"/>
  <c r="F832" i="121"/>
  <c r="M828" i="121"/>
  <c r="L828" i="121"/>
  <c r="K828" i="121"/>
  <c r="J828" i="121"/>
  <c r="I828" i="121"/>
  <c r="H828" i="121"/>
  <c r="G828" i="121"/>
  <c r="F828" i="121"/>
  <c r="M824" i="121"/>
  <c r="L824" i="121"/>
  <c r="K824" i="121"/>
  <c r="J824" i="121"/>
  <c r="I824" i="121"/>
  <c r="H824" i="121"/>
  <c r="G824" i="121"/>
  <c r="F824" i="121"/>
  <c r="M820" i="121"/>
  <c r="L820" i="121"/>
  <c r="K820" i="121"/>
  <c r="J820" i="121"/>
  <c r="I820" i="121"/>
  <c r="H820" i="121"/>
  <c r="G820" i="121"/>
  <c r="F820" i="121"/>
  <c r="M816" i="121"/>
  <c r="L816" i="121"/>
  <c r="K816" i="121"/>
  <c r="J816" i="121"/>
  <c r="I816" i="121"/>
  <c r="H816" i="121"/>
  <c r="G816" i="121"/>
  <c r="F816" i="121"/>
  <c r="M809" i="121"/>
  <c r="L809" i="121"/>
  <c r="K809" i="121"/>
  <c r="J809" i="121"/>
  <c r="I809" i="121"/>
  <c r="H809" i="121"/>
  <c r="G809" i="121"/>
  <c r="F809" i="121"/>
  <c r="M805" i="121"/>
  <c r="L805" i="121"/>
  <c r="K805" i="121"/>
  <c r="J805" i="121"/>
  <c r="I805" i="121"/>
  <c r="H805" i="121"/>
  <c r="G805" i="121"/>
  <c r="F805" i="121"/>
  <c r="M801" i="121"/>
  <c r="L801" i="121"/>
  <c r="K801" i="121"/>
  <c r="J801" i="121"/>
  <c r="I801" i="121"/>
  <c r="H801" i="121"/>
  <c r="G801" i="121"/>
  <c r="F801" i="121"/>
  <c r="M797" i="121"/>
  <c r="L797" i="121"/>
  <c r="K797" i="121"/>
  <c r="J797" i="121"/>
  <c r="I797" i="121"/>
  <c r="H797" i="121"/>
  <c r="G797" i="121"/>
  <c r="F797" i="121"/>
  <c r="M793" i="121"/>
  <c r="L793" i="121"/>
  <c r="K793" i="121"/>
  <c r="J793" i="121"/>
  <c r="I793" i="121"/>
  <c r="H793" i="121"/>
  <c r="G793" i="121"/>
  <c r="F793" i="121"/>
  <c r="M786" i="121"/>
  <c r="L786" i="121"/>
  <c r="K786" i="121"/>
  <c r="J786" i="121"/>
  <c r="I786" i="121"/>
  <c r="H786" i="121"/>
  <c r="G786" i="121"/>
  <c r="F786" i="121"/>
  <c r="M782" i="121"/>
  <c r="L782" i="121"/>
  <c r="K782" i="121"/>
  <c r="J782" i="121"/>
  <c r="I782" i="121"/>
  <c r="H782" i="121"/>
  <c r="G782" i="121"/>
  <c r="F782" i="121"/>
  <c r="M778" i="121"/>
  <c r="L778" i="121"/>
  <c r="K778" i="121"/>
  <c r="J778" i="121"/>
  <c r="I778" i="121"/>
  <c r="H778" i="121"/>
  <c r="G778" i="121"/>
  <c r="F778" i="121"/>
  <c r="M774" i="121"/>
  <c r="L774" i="121"/>
  <c r="K774" i="121"/>
  <c r="J774" i="121"/>
  <c r="I774" i="121"/>
  <c r="H774" i="121"/>
  <c r="G774" i="121"/>
  <c r="F774" i="121"/>
  <c r="M770" i="121"/>
  <c r="L770" i="121"/>
  <c r="K770" i="121"/>
  <c r="J770" i="121"/>
  <c r="I770" i="121"/>
  <c r="H770" i="121"/>
  <c r="G770" i="121"/>
  <c r="F770" i="121"/>
  <c r="M763" i="121"/>
  <c r="L763" i="121"/>
  <c r="K763" i="121"/>
  <c r="J763" i="121"/>
  <c r="I763" i="121"/>
  <c r="H763" i="121"/>
  <c r="G763" i="121"/>
  <c r="F763" i="121"/>
  <c r="M759" i="121"/>
  <c r="L759" i="121"/>
  <c r="K759" i="121"/>
  <c r="J759" i="121"/>
  <c r="I759" i="121"/>
  <c r="H759" i="121"/>
  <c r="G759" i="121"/>
  <c r="F759" i="121"/>
  <c r="M755" i="121"/>
  <c r="L755" i="121"/>
  <c r="K755" i="121"/>
  <c r="J755" i="121"/>
  <c r="I755" i="121"/>
  <c r="H755" i="121"/>
  <c r="G755" i="121"/>
  <c r="F755" i="121"/>
  <c r="M751" i="121"/>
  <c r="L751" i="121"/>
  <c r="K751" i="121"/>
  <c r="J751" i="121"/>
  <c r="I751" i="121"/>
  <c r="H751" i="121"/>
  <c r="G751" i="121"/>
  <c r="F751" i="121"/>
  <c r="M747" i="121"/>
  <c r="L747" i="121"/>
  <c r="K747" i="121"/>
  <c r="J747" i="121"/>
  <c r="I747" i="121"/>
  <c r="H747" i="121"/>
  <c r="G747" i="121"/>
  <c r="F747" i="121"/>
  <c r="M740" i="121"/>
  <c r="L740" i="121"/>
  <c r="K740" i="121"/>
  <c r="J740" i="121"/>
  <c r="I740" i="121"/>
  <c r="H740" i="121"/>
  <c r="G740" i="121"/>
  <c r="F740" i="121"/>
  <c r="M736" i="121"/>
  <c r="L736" i="121"/>
  <c r="K736" i="121"/>
  <c r="J736" i="121"/>
  <c r="I736" i="121"/>
  <c r="H736" i="121"/>
  <c r="G736" i="121"/>
  <c r="F736" i="121"/>
  <c r="M732" i="121"/>
  <c r="L732" i="121"/>
  <c r="K732" i="121"/>
  <c r="J732" i="121"/>
  <c r="I732" i="121"/>
  <c r="H732" i="121"/>
  <c r="G732" i="121"/>
  <c r="F732" i="121"/>
  <c r="M728" i="121"/>
  <c r="L728" i="121"/>
  <c r="K728" i="121"/>
  <c r="J728" i="121"/>
  <c r="I728" i="121"/>
  <c r="H728" i="121"/>
  <c r="G728" i="121"/>
  <c r="F728" i="121"/>
  <c r="M724" i="121"/>
  <c r="L724" i="121"/>
  <c r="K724" i="121"/>
  <c r="J724" i="121"/>
  <c r="I724" i="121"/>
  <c r="H724" i="121"/>
  <c r="G724" i="121"/>
  <c r="F724" i="121"/>
  <c r="M717" i="121"/>
  <c r="L717" i="121"/>
  <c r="K717" i="121"/>
  <c r="J717" i="121"/>
  <c r="I717" i="121"/>
  <c r="H717" i="121"/>
  <c r="G717" i="121"/>
  <c r="F717" i="121"/>
  <c r="M713" i="121"/>
  <c r="L713" i="121"/>
  <c r="K713" i="121"/>
  <c r="J713" i="121"/>
  <c r="I713" i="121"/>
  <c r="H713" i="121"/>
  <c r="G713" i="121"/>
  <c r="F713" i="121"/>
  <c r="M709" i="121"/>
  <c r="L709" i="121"/>
  <c r="K709" i="121"/>
  <c r="J709" i="121"/>
  <c r="I709" i="121"/>
  <c r="H709" i="121"/>
  <c r="G709" i="121"/>
  <c r="F709" i="121"/>
  <c r="M705" i="121"/>
  <c r="L705" i="121"/>
  <c r="K705" i="121"/>
  <c r="J705" i="121"/>
  <c r="I705" i="121"/>
  <c r="H705" i="121"/>
  <c r="G705" i="121"/>
  <c r="F705" i="121"/>
  <c r="M701" i="121"/>
  <c r="L701" i="121"/>
  <c r="K701" i="121"/>
  <c r="J701" i="121"/>
  <c r="I701" i="121"/>
  <c r="H701" i="121"/>
  <c r="G701" i="121"/>
  <c r="F701" i="121"/>
  <c r="M694" i="121"/>
  <c r="L694" i="121"/>
  <c r="K694" i="121"/>
  <c r="J694" i="121"/>
  <c r="I694" i="121"/>
  <c r="H694" i="121"/>
  <c r="G694" i="121"/>
  <c r="F694" i="121"/>
  <c r="M690" i="121"/>
  <c r="L690" i="121"/>
  <c r="K690" i="121"/>
  <c r="J690" i="121"/>
  <c r="I690" i="121"/>
  <c r="H690" i="121"/>
  <c r="G690" i="121"/>
  <c r="F690" i="121"/>
  <c r="M686" i="121"/>
  <c r="L686" i="121"/>
  <c r="K686" i="121"/>
  <c r="J686" i="121"/>
  <c r="I686" i="121"/>
  <c r="H686" i="121"/>
  <c r="G686" i="121"/>
  <c r="F686" i="121"/>
  <c r="M682" i="121"/>
  <c r="L682" i="121"/>
  <c r="K682" i="121"/>
  <c r="J682" i="121"/>
  <c r="I682" i="121"/>
  <c r="H682" i="121"/>
  <c r="G682" i="121"/>
  <c r="F682" i="121"/>
  <c r="M678" i="121"/>
  <c r="L678" i="121"/>
  <c r="K678" i="121"/>
  <c r="J678" i="121"/>
  <c r="I678" i="121"/>
  <c r="H678" i="121"/>
  <c r="G678" i="121"/>
  <c r="F678" i="121"/>
  <c r="M671" i="121"/>
  <c r="L671" i="121"/>
  <c r="K671" i="121"/>
  <c r="J671" i="121"/>
  <c r="I671" i="121"/>
  <c r="H671" i="121"/>
  <c r="G671" i="121"/>
  <c r="F671" i="121"/>
  <c r="M667" i="121"/>
  <c r="L667" i="121"/>
  <c r="K667" i="121"/>
  <c r="J667" i="121"/>
  <c r="I667" i="121"/>
  <c r="H667" i="121"/>
  <c r="G667" i="121"/>
  <c r="F667" i="121"/>
  <c r="M663" i="121"/>
  <c r="L663" i="121"/>
  <c r="K663" i="121"/>
  <c r="J663" i="121"/>
  <c r="I663" i="121"/>
  <c r="H663" i="121"/>
  <c r="G663" i="121"/>
  <c r="F663" i="121"/>
  <c r="M659" i="121"/>
  <c r="L659" i="121"/>
  <c r="K659" i="121"/>
  <c r="J659" i="121"/>
  <c r="I659" i="121"/>
  <c r="H659" i="121"/>
  <c r="G659" i="121"/>
  <c r="F659" i="121"/>
  <c r="M655" i="121"/>
  <c r="L655" i="121"/>
  <c r="K655" i="121"/>
  <c r="J655" i="121"/>
  <c r="I655" i="121"/>
  <c r="H655" i="121"/>
  <c r="G655" i="121"/>
  <c r="F655" i="121"/>
  <c r="M648" i="121"/>
  <c r="L648" i="121"/>
  <c r="K648" i="121"/>
  <c r="J648" i="121"/>
  <c r="I648" i="121"/>
  <c r="H648" i="121"/>
  <c r="G648" i="121"/>
  <c r="F648" i="121"/>
  <c r="M644" i="121"/>
  <c r="L644" i="121"/>
  <c r="K644" i="121"/>
  <c r="J644" i="121"/>
  <c r="I644" i="121"/>
  <c r="H644" i="121"/>
  <c r="G644" i="121"/>
  <c r="F644" i="121"/>
  <c r="M640" i="121"/>
  <c r="L640" i="121"/>
  <c r="K640" i="121"/>
  <c r="J640" i="121"/>
  <c r="I640" i="121"/>
  <c r="H640" i="121"/>
  <c r="G640" i="121"/>
  <c r="F640" i="121"/>
  <c r="M636" i="121"/>
  <c r="L636" i="121"/>
  <c r="K636" i="121"/>
  <c r="J636" i="121"/>
  <c r="I636" i="121"/>
  <c r="H636" i="121"/>
  <c r="G636" i="121"/>
  <c r="F636" i="121"/>
  <c r="M632" i="121"/>
  <c r="L632" i="121"/>
  <c r="K632" i="121"/>
  <c r="J632" i="121"/>
  <c r="I632" i="121"/>
  <c r="H632" i="121"/>
  <c r="G632" i="121"/>
  <c r="F632" i="121"/>
  <c r="M625" i="121"/>
  <c r="L625" i="121"/>
  <c r="K625" i="121"/>
  <c r="J625" i="121"/>
  <c r="I625" i="121"/>
  <c r="H625" i="121"/>
  <c r="G625" i="121"/>
  <c r="F625" i="121"/>
  <c r="M621" i="121"/>
  <c r="L621" i="121"/>
  <c r="K621" i="121"/>
  <c r="J621" i="121"/>
  <c r="I621" i="121"/>
  <c r="H621" i="121"/>
  <c r="G621" i="121"/>
  <c r="F621" i="121"/>
  <c r="M617" i="121"/>
  <c r="L617" i="121"/>
  <c r="K617" i="121"/>
  <c r="J617" i="121"/>
  <c r="I617" i="121"/>
  <c r="H617" i="121"/>
  <c r="G617" i="121"/>
  <c r="F617" i="121"/>
  <c r="M613" i="121"/>
  <c r="L613" i="121"/>
  <c r="K613" i="121"/>
  <c r="J613" i="121"/>
  <c r="I613" i="121"/>
  <c r="H613" i="121"/>
  <c r="G613" i="121"/>
  <c r="F613" i="121"/>
  <c r="M609" i="121"/>
  <c r="L609" i="121"/>
  <c r="K609" i="121"/>
  <c r="J609" i="121"/>
  <c r="I609" i="121"/>
  <c r="H609" i="121"/>
  <c r="G609" i="121"/>
  <c r="F609" i="121"/>
  <c r="M602" i="121"/>
  <c r="L602" i="121"/>
  <c r="K602" i="121"/>
  <c r="J602" i="121"/>
  <c r="I602" i="121"/>
  <c r="H602" i="121"/>
  <c r="G602" i="121"/>
  <c r="F602" i="121"/>
  <c r="M598" i="121"/>
  <c r="L598" i="121"/>
  <c r="K598" i="121"/>
  <c r="J598" i="121"/>
  <c r="I598" i="121"/>
  <c r="H598" i="121"/>
  <c r="G598" i="121"/>
  <c r="F598" i="121"/>
  <c r="M594" i="121"/>
  <c r="L594" i="121"/>
  <c r="K594" i="121"/>
  <c r="J594" i="121"/>
  <c r="I594" i="121"/>
  <c r="H594" i="121"/>
  <c r="G594" i="121"/>
  <c r="F594" i="121"/>
  <c r="M590" i="121"/>
  <c r="L590" i="121"/>
  <c r="K590" i="121"/>
  <c r="J590" i="121"/>
  <c r="I590" i="121"/>
  <c r="H590" i="121"/>
  <c r="G590" i="121"/>
  <c r="F590" i="121"/>
  <c r="M586" i="121"/>
  <c r="L586" i="121"/>
  <c r="K586" i="121"/>
  <c r="J586" i="121"/>
  <c r="I586" i="121"/>
  <c r="H586" i="121"/>
  <c r="G586" i="121"/>
  <c r="F586" i="121"/>
  <c r="M579" i="121"/>
  <c r="L579" i="121"/>
  <c r="K579" i="121"/>
  <c r="J579" i="121"/>
  <c r="I579" i="121"/>
  <c r="H579" i="121"/>
  <c r="G579" i="121"/>
  <c r="F579" i="121"/>
  <c r="M575" i="121"/>
  <c r="L575" i="121"/>
  <c r="K575" i="121"/>
  <c r="J575" i="121"/>
  <c r="I575" i="121"/>
  <c r="H575" i="121"/>
  <c r="G575" i="121"/>
  <c r="F575" i="121"/>
  <c r="M571" i="121"/>
  <c r="L571" i="121"/>
  <c r="K571" i="121"/>
  <c r="J571" i="121"/>
  <c r="I571" i="121"/>
  <c r="H571" i="121"/>
  <c r="G571" i="121"/>
  <c r="F571" i="121"/>
  <c r="M567" i="121"/>
  <c r="L567" i="121"/>
  <c r="K567" i="121"/>
  <c r="J567" i="121"/>
  <c r="I567" i="121"/>
  <c r="H567" i="121"/>
  <c r="G567" i="121"/>
  <c r="F567" i="121"/>
  <c r="M563" i="121"/>
  <c r="L563" i="121"/>
  <c r="K563" i="121"/>
  <c r="J563" i="121"/>
  <c r="I563" i="121"/>
  <c r="H563" i="121"/>
  <c r="G563" i="121"/>
  <c r="F563" i="121"/>
  <c r="M556" i="121"/>
  <c r="L556" i="121"/>
  <c r="K556" i="121"/>
  <c r="J556" i="121"/>
  <c r="I556" i="121"/>
  <c r="H556" i="121"/>
  <c r="G556" i="121"/>
  <c r="F556" i="121"/>
  <c r="M552" i="121"/>
  <c r="L552" i="121"/>
  <c r="K552" i="121"/>
  <c r="J552" i="121"/>
  <c r="I552" i="121"/>
  <c r="H552" i="121"/>
  <c r="G552" i="121"/>
  <c r="F552" i="121"/>
  <c r="M548" i="121"/>
  <c r="L548" i="121"/>
  <c r="K548" i="121"/>
  <c r="J548" i="121"/>
  <c r="I548" i="121"/>
  <c r="H548" i="121"/>
  <c r="G548" i="121"/>
  <c r="F548" i="121"/>
  <c r="M544" i="121"/>
  <c r="L544" i="121"/>
  <c r="K544" i="121"/>
  <c r="J544" i="121"/>
  <c r="I544" i="121"/>
  <c r="H544" i="121"/>
  <c r="G544" i="121"/>
  <c r="F544" i="121"/>
  <c r="M540" i="121"/>
  <c r="L540" i="121"/>
  <c r="K540" i="121"/>
  <c r="J540" i="121"/>
  <c r="I540" i="121"/>
  <c r="H540" i="121"/>
  <c r="G540" i="121"/>
  <c r="F540" i="121"/>
  <c r="M383" i="121"/>
  <c r="L383" i="121"/>
  <c r="K383" i="121"/>
  <c r="J383" i="121"/>
  <c r="I383" i="121"/>
  <c r="H383" i="121"/>
  <c r="G383" i="121"/>
  <c r="F383" i="121"/>
  <c r="M379" i="121"/>
  <c r="L379" i="121"/>
  <c r="K379" i="121"/>
  <c r="J379" i="121"/>
  <c r="I379" i="121"/>
  <c r="H379" i="121"/>
  <c r="G379" i="121"/>
  <c r="F379" i="121"/>
  <c r="M375" i="121"/>
  <c r="L375" i="121"/>
  <c r="K375" i="121"/>
  <c r="J375" i="121"/>
  <c r="I375" i="121"/>
  <c r="H375" i="121"/>
  <c r="G375" i="121"/>
  <c r="F375" i="121"/>
  <c r="M371" i="121"/>
  <c r="L371" i="121"/>
  <c r="K371" i="121"/>
  <c r="J371" i="121"/>
  <c r="I371" i="121"/>
  <c r="H371" i="121"/>
  <c r="G371" i="121"/>
  <c r="F371" i="121"/>
  <c r="M367" i="121"/>
  <c r="L367" i="121"/>
  <c r="K367" i="121"/>
  <c r="J367" i="121"/>
  <c r="I367" i="121"/>
  <c r="H367" i="121"/>
  <c r="G367" i="121"/>
  <c r="F367" i="121"/>
  <c r="M337" i="121"/>
  <c r="L337" i="121"/>
  <c r="K337" i="121"/>
  <c r="J337" i="121"/>
  <c r="I337" i="121"/>
  <c r="H337" i="121"/>
  <c r="G337" i="121"/>
  <c r="F337" i="121"/>
  <c r="M333" i="121"/>
  <c r="L333" i="121"/>
  <c r="K333" i="121"/>
  <c r="J333" i="121"/>
  <c r="I333" i="121"/>
  <c r="H333" i="121"/>
  <c r="G333" i="121"/>
  <c r="F333" i="121"/>
  <c r="M329" i="121"/>
  <c r="L329" i="121"/>
  <c r="K329" i="121"/>
  <c r="J329" i="121"/>
  <c r="I329" i="121"/>
  <c r="H329" i="121"/>
  <c r="G329" i="121"/>
  <c r="F329" i="121"/>
  <c r="M325" i="121"/>
  <c r="L325" i="121"/>
  <c r="K325" i="121"/>
  <c r="J325" i="121"/>
  <c r="I325" i="121"/>
  <c r="H325" i="121"/>
  <c r="G325" i="121"/>
  <c r="F325" i="121"/>
  <c r="M321" i="121"/>
  <c r="L321" i="121"/>
  <c r="K321" i="121"/>
  <c r="J321" i="121"/>
  <c r="I321" i="121"/>
  <c r="H321" i="121"/>
  <c r="G321" i="121"/>
  <c r="F321" i="121"/>
  <c r="M533" i="121"/>
  <c r="L533" i="121"/>
  <c r="K533" i="121"/>
  <c r="J533" i="121"/>
  <c r="I533" i="121"/>
  <c r="H533" i="121"/>
  <c r="G533" i="121"/>
  <c r="F533" i="121"/>
  <c r="M529" i="121"/>
  <c r="L529" i="121"/>
  <c r="K529" i="121"/>
  <c r="J529" i="121"/>
  <c r="I529" i="121"/>
  <c r="H529" i="121"/>
  <c r="G529" i="121"/>
  <c r="F529" i="121"/>
  <c r="M525" i="121"/>
  <c r="L525" i="121"/>
  <c r="K525" i="121"/>
  <c r="J525" i="121"/>
  <c r="I525" i="121"/>
  <c r="H525" i="121"/>
  <c r="G525" i="121"/>
  <c r="F525" i="121"/>
  <c r="M521" i="121"/>
  <c r="L521" i="121"/>
  <c r="K521" i="121"/>
  <c r="J521" i="121"/>
  <c r="I521" i="121"/>
  <c r="H521" i="121"/>
  <c r="G521" i="121"/>
  <c r="F521" i="121"/>
  <c r="M517" i="121"/>
  <c r="L517" i="121"/>
  <c r="K517" i="121"/>
  <c r="J517" i="121"/>
  <c r="I517" i="121"/>
  <c r="H517" i="121"/>
  <c r="G517" i="121"/>
  <c r="F517" i="121"/>
  <c r="M510" i="121"/>
  <c r="L510" i="121"/>
  <c r="K510" i="121"/>
  <c r="J510" i="121"/>
  <c r="I510" i="121"/>
  <c r="H510" i="121"/>
  <c r="G510" i="121"/>
  <c r="F510" i="121"/>
  <c r="M506" i="121"/>
  <c r="L506" i="121"/>
  <c r="K506" i="121"/>
  <c r="J506" i="121"/>
  <c r="I506" i="121"/>
  <c r="H506" i="121"/>
  <c r="G506" i="121"/>
  <c r="F506" i="121"/>
  <c r="M502" i="121"/>
  <c r="L502" i="121"/>
  <c r="K502" i="121"/>
  <c r="J502" i="121"/>
  <c r="I502" i="121"/>
  <c r="H502" i="121"/>
  <c r="G502" i="121"/>
  <c r="F502" i="121"/>
  <c r="M498" i="121"/>
  <c r="L498" i="121"/>
  <c r="K498" i="121"/>
  <c r="J498" i="121"/>
  <c r="I498" i="121"/>
  <c r="H498" i="121"/>
  <c r="G498" i="121"/>
  <c r="F498" i="121"/>
  <c r="M494" i="121"/>
  <c r="L494" i="121"/>
  <c r="K494" i="121"/>
  <c r="J494" i="121"/>
  <c r="I494" i="121"/>
  <c r="H494" i="121"/>
  <c r="G494" i="121"/>
  <c r="F494" i="121"/>
  <c r="M487" i="121"/>
  <c r="L487" i="121"/>
  <c r="K487" i="121"/>
  <c r="J487" i="121"/>
  <c r="I487" i="121"/>
  <c r="H487" i="121"/>
  <c r="G487" i="121"/>
  <c r="F487" i="121"/>
  <c r="M483" i="121"/>
  <c r="L483" i="121"/>
  <c r="K483" i="121"/>
  <c r="J483" i="121"/>
  <c r="I483" i="121"/>
  <c r="H483" i="121"/>
  <c r="G483" i="121"/>
  <c r="F483" i="121"/>
  <c r="M479" i="121"/>
  <c r="L479" i="121"/>
  <c r="K479" i="121"/>
  <c r="J479" i="121"/>
  <c r="I479" i="121"/>
  <c r="H479" i="121"/>
  <c r="G479" i="121"/>
  <c r="F479" i="121"/>
  <c r="M475" i="121"/>
  <c r="L475" i="121"/>
  <c r="K475" i="121"/>
  <c r="J475" i="121"/>
  <c r="I475" i="121"/>
  <c r="H475" i="121"/>
  <c r="G475" i="121"/>
  <c r="F475" i="121"/>
  <c r="M471" i="121"/>
  <c r="L471" i="121"/>
  <c r="K471" i="121"/>
  <c r="J471" i="121"/>
  <c r="I471" i="121"/>
  <c r="H471" i="121"/>
  <c r="G471" i="121"/>
  <c r="F471" i="121"/>
  <c r="M464" i="121"/>
  <c r="L464" i="121"/>
  <c r="K464" i="121"/>
  <c r="J464" i="121"/>
  <c r="I464" i="121"/>
  <c r="H464" i="121"/>
  <c r="G464" i="121"/>
  <c r="F464" i="121"/>
  <c r="M460" i="121"/>
  <c r="L460" i="121"/>
  <c r="K460" i="121"/>
  <c r="J460" i="121"/>
  <c r="I460" i="121"/>
  <c r="H460" i="121"/>
  <c r="G460" i="121"/>
  <c r="F460" i="121"/>
  <c r="M456" i="121"/>
  <c r="L456" i="121"/>
  <c r="K456" i="121"/>
  <c r="J456" i="121"/>
  <c r="I456" i="121"/>
  <c r="H456" i="121"/>
  <c r="G456" i="121"/>
  <c r="F456" i="121"/>
  <c r="M452" i="121"/>
  <c r="L452" i="121"/>
  <c r="K452" i="121"/>
  <c r="J452" i="121"/>
  <c r="I452" i="121"/>
  <c r="H452" i="121"/>
  <c r="G452" i="121"/>
  <c r="F452" i="121"/>
  <c r="M448" i="121"/>
  <c r="L448" i="121"/>
  <c r="K448" i="121"/>
  <c r="J448" i="121"/>
  <c r="I448" i="121"/>
  <c r="H448" i="121"/>
  <c r="G448" i="121"/>
  <c r="F448" i="121"/>
  <c r="M441" i="121"/>
  <c r="L441" i="121"/>
  <c r="K441" i="121"/>
  <c r="J441" i="121"/>
  <c r="I441" i="121"/>
  <c r="H441" i="121"/>
  <c r="G441" i="121"/>
  <c r="F441" i="121"/>
  <c r="M437" i="121"/>
  <c r="L437" i="121"/>
  <c r="K437" i="121"/>
  <c r="J437" i="121"/>
  <c r="I437" i="121"/>
  <c r="H437" i="121"/>
  <c r="G437" i="121"/>
  <c r="F437" i="121"/>
  <c r="M433" i="121"/>
  <c r="L433" i="121"/>
  <c r="K433" i="121"/>
  <c r="J433" i="121"/>
  <c r="I433" i="121"/>
  <c r="H433" i="121"/>
  <c r="G433" i="121"/>
  <c r="F433" i="121"/>
  <c r="M429" i="121"/>
  <c r="L429" i="121"/>
  <c r="K429" i="121"/>
  <c r="J429" i="121"/>
  <c r="I429" i="121"/>
  <c r="H429" i="121"/>
  <c r="G429" i="121"/>
  <c r="F429" i="121"/>
  <c r="M425" i="121"/>
  <c r="L425" i="121"/>
  <c r="K425" i="121"/>
  <c r="J425" i="121"/>
  <c r="I425" i="121"/>
  <c r="H425" i="121"/>
  <c r="G425" i="121"/>
  <c r="F425" i="121"/>
  <c r="M419" i="121"/>
  <c r="L419" i="121"/>
  <c r="K419" i="121"/>
  <c r="J419" i="121"/>
  <c r="I419" i="121"/>
  <c r="H419" i="121"/>
  <c r="J22" i="124" s="1"/>
  <c r="G419" i="121"/>
  <c r="H22" i="124" s="1"/>
  <c r="F419" i="121"/>
  <c r="F22" i="124" s="1"/>
  <c r="M406" i="121"/>
  <c r="L406" i="121"/>
  <c r="K406" i="121"/>
  <c r="J406" i="121"/>
  <c r="I406" i="121"/>
  <c r="H406" i="121"/>
  <c r="G406" i="121"/>
  <c r="F406" i="121"/>
  <c r="M402" i="121"/>
  <c r="L402" i="121"/>
  <c r="K402" i="121"/>
  <c r="J402" i="121"/>
  <c r="I402" i="121"/>
  <c r="H402" i="121"/>
  <c r="G402" i="121"/>
  <c r="F402" i="121"/>
  <c r="M398" i="121"/>
  <c r="L398" i="121"/>
  <c r="K398" i="121"/>
  <c r="J398" i="121"/>
  <c r="I398" i="121"/>
  <c r="H398" i="121"/>
  <c r="G398" i="121"/>
  <c r="F398" i="121"/>
  <c r="M394" i="121"/>
  <c r="L394" i="121"/>
  <c r="K394" i="121"/>
  <c r="J394" i="121"/>
  <c r="I394" i="121"/>
  <c r="H394" i="121"/>
  <c r="G394" i="121"/>
  <c r="F394" i="121"/>
  <c r="M390" i="121"/>
  <c r="L390" i="121"/>
  <c r="K390" i="121"/>
  <c r="J390" i="121"/>
  <c r="I390" i="121"/>
  <c r="H390" i="121"/>
  <c r="G390" i="121"/>
  <c r="F390" i="121"/>
  <c r="M360" i="121"/>
  <c r="L360" i="121"/>
  <c r="K360" i="121"/>
  <c r="J360" i="121"/>
  <c r="I360" i="121"/>
  <c r="H360" i="121"/>
  <c r="G360" i="121"/>
  <c r="F360" i="121"/>
  <c r="M356" i="121"/>
  <c r="L356" i="121"/>
  <c r="K356" i="121"/>
  <c r="J356" i="121"/>
  <c r="I356" i="121"/>
  <c r="H356" i="121"/>
  <c r="G356" i="121"/>
  <c r="F356" i="121"/>
  <c r="M352" i="121"/>
  <c r="L352" i="121"/>
  <c r="K352" i="121"/>
  <c r="J352" i="121"/>
  <c r="I352" i="121"/>
  <c r="H352" i="121"/>
  <c r="G352" i="121"/>
  <c r="F352" i="121"/>
  <c r="M348" i="121"/>
  <c r="L348" i="121"/>
  <c r="K348" i="121"/>
  <c r="J348" i="121"/>
  <c r="I348" i="121"/>
  <c r="H348" i="121"/>
  <c r="G348" i="121"/>
  <c r="F348" i="121"/>
  <c r="M344" i="121"/>
  <c r="L344" i="121"/>
  <c r="K344" i="121"/>
  <c r="J344" i="121"/>
  <c r="I344" i="121"/>
  <c r="H344" i="121"/>
  <c r="G344" i="121"/>
  <c r="F344" i="121"/>
  <c r="M314" i="121"/>
  <c r="L314" i="121"/>
  <c r="K314" i="121"/>
  <c r="J314" i="121"/>
  <c r="I314" i="121"/>
  <c r="H314" i="121"/>
  <c r="G314" i="121"/>
  <c r="F314" i="121"/>
  <c r="M310" i="121"/>
  <c r="L310" i="121"/>
  <c r="K310" i="121"/>
  <c r="J310" i="121"/>
  <c r="I310" i="121"/>
  <c r="H310" i="121"/>
  <c r="G310" i="121"/>
  <c r="F310" i="121"/>
  <c r="M306" i="121"/>
  <c r="L306" i="121"/>
  <c r="K306" i="121"/>
  <c r="J306" i="121"/>
  <c r="I306" i="121"/>
  <c r="H306" i="121"/>
  <c r="G306" i="121"/>
  <c r="F306" i="121"/>
  <c r="M302" i="121"/>
  <c r="L302" i="121"/>
  <c r="K302" i="121"/>
  <c r="J302" i="121"/>
  <c r="I302" i="121"/>
  <c r="H302" i="121"/>
  <c r="G302" i="121"/>
  <c r="F302" i="121"/>
  <c r="M298" i="121"/>
  <c r="L298" i="121"/>
  <c r="K298" i="121"/>
  <c r="J298" i="121"/>
  <c r="I298" i="121"/>
  <c r="H298" i="121"/>
  <c r="G298" i="121"/>
  <c r="F298" i="121"/>
  <c r="M291" i="121"/>
  <c r="L291" i="121"/>
  <c r="K291" i="121"/>
  <c r="J291" i="121"/>
  <c r="I291" i="121"/>
  <c r="H291" i="121"/>
  <c r="G291" i="121"/>
  <c r="F291" i="121"/>
  <c r="M287" i="121"/>
  <c r="L287" i="121"/>
  <c r="K287" i="121"/>
  <c r="J287" i="121"/>
  <c r="I287" i="121"/>
  <c r="H287" i="121"/>
  <c r="G287" i="121"/>
  <c r="F287" i="121"/>
  <c r="M283" i="121"/>
  <c r="L283" i="121"/>
  <c r="K283" i="121"/>
  <c r="J283" i="121"/>
  <c r="I283" i="121"/>
  <c r="H283" i="121"/>
  <c r="G283" i="121"/>
  <c r="F283" i="121"/>
  <c r="M279" i="121"/>
  <c r="L279" i="121"/>
  <c r="K279" i="121"/>
  <c r="J279" i="121"/>
  <c r="I279" i="121"/>
  <c r="H279" i="121"/>
  <c r="G279" i="121"/>
  <c r="F279" i="121"/>
  <c r="M275" i="121"/>
  <c r="L275" i="121"/>
  <c r="K275" i="121"/>
  <c r="J275" i="121"/>
  <c r="I275" i="121"/>
  <c r="H275" i="121"/>
  <c r="G275" i="121"/>
  <c r="F275" i="121"/>
  <c r="M246" i="121"/>
  <c r="T14" i="124" s="1"/>
  <c r="L246" i="121"/>
  <c r="R14" i="124" s="1"/>
  <c r="K246" i="121"/>
  <c r="P14" i="124" s="1"/>
  <c r="J246" i="121"/>
  <c r="N14" i="124" s="1"/>
  <c r="I246" i="121"/>
  <c r="L14" i="124" s="1"/>
  <c r="H246" i="121"/>
  <c r="J14" i="124" s="1"/>
  <c r="G246" i="121"/>
  <c r="H14" i="124" s="1"/>
  <c r="F246" i="121"/>
  <c r="F14" i="124" s="1"/>
  <c r="M233" i="121"/>
  <c r="L233" i="121"/>
  <c r="K233" i="121"/>
  <c r="J233" i="121"/>
  <c r="I233" i="121"/>
  <c r="H233" i="121"/>
  <c r="G233" i="121"/>
  <c r="F233" i="121"/>
  <c r="M229" i="121"/>
  <c r="L229" i="121"/>
  <c r="K229" i="121"/>
  <c r="J229" i="121"/>
  <c r="I229" i="121"/>
  <c r="H229" i="121"/>
  <c r="G229" i="121"/>
  <c r="F229" i="121"/>
  <c r="M225" i="121"/>
  <c r="L225" i="121"/>
  <c r="K225" i="121"/>
  <c r="J225" i="121"/>
  <c r="I225" i="121"/>
  <c r="H225" i="121"/>
  <c r="G225" i="121"/>
  <c r="F225" i="121"/>
  <c r="M221" i="121"/>
  <c r="L221" i="121"/>
  <c r="K221" i="121"/>
  <c r="J221" i="121"/>
  <c r="I221" i="121"/>
  <c r="H221" i="121"/>
  <c r="G221" i="121"/>
  <c r="F221" i="121"/>
  <c r="M217" i="121"/>
  <c r="L217" i="121"/>
  <c r="K217" i="121"/>
  <c r="J217" i="121"/>
  <c r="I217" i="121"/>
  <c r="H217" i="121"/>
  <c r="G217" i="121"/>
  <c r="F217" i="121"/>
  <c r="M210" i="121"/>
  <c r="L210" i="121"/>
  <c r="K210" i="121"/>
  <c r="J210" i="121"/>
  <c r="I210" i="121"/>
  <c r="H210" i="121"/>
  <c r="G210" i="121"/>
  <c r="F210" i="121"/>
  <c r="M206" i="121"/>
  <c r="L206" i="121"/>
  <c r="K206" i="121"/>
  <c r="J206" i="121"/>
  <c r="I206" i="121"/>
  <c r="H206" i="121"/>
  <c r="G206" i="121"/>
  <c r="F206" i="121"/>
  <c r="M202" i="121"/>
  <c r="L202" i="121"/>
  <c r="K202" i="121"/>
  <c r="J202" i="121"/>
  <c r="I202" i="121"/>
  <c r="H202" i="121"/>
  <c r="G202" i="121"/>
  <c r="F202" i="121"/>
  <c r="M198" i="121"/>
  <c r="L198" i="121"/>
  <c r="K198" i="121"/>
  <c r="J198" i="121"/>
  <c r="I198" i="121"/>
  <c r="H198" i="121"/>
  <c r="G198" i="121"/>
  <c r="F198" i="121"/>
  <c r="M194" i="121"/>
  <c r="L194" i="121"/>
  <c r="K194" i="121"/>
  <c r="J194" i="121"/>
  <c r="I194" i="121"/>
  <c r="H194" i="121"/>
  <c r="G194" i="121"/>
  <c r="F194" i="121"/>
  <c r="M187" i="121"/>
  <c r="L187" i="121"/>
  <c r="K187" i="121"/>
  <c r="J187" i="121"/>
  <c r="I187" i="121"/>
  <c r="H187" i="121"/>
  <c r="G187" i="121"/>
  <c r="F187" i="121"/>
  <c r="M183" i="121"/>
  <c r="L183" i="121"/>
  <c r="K183" i="121"/>
  <c r="J183" i="121"/>
  <c r="I183" i="121"/>
  <c r="H183" i="121"/>
  <c r="G183" i="121"/>
  <c r="F183" i="121"/>
  <c r="M179" i="121"/>
  <c r="L179" i="121"/>
  <c r="K179" i="121"/>
  <c r="J179" i="121"/>
  <c r="I179" i="121"/>
  <c r="H179" i="121"/>
  <c r="G179" i="121"/>
  <c r="F179" i="121"/>
  <c r="M175" i="121"/>
  <c r="L175" i="121"/>
  <c r="K175" i="121"/>
  <c r="J175" i="121"/>
  <c r="I175" i="121"/>
  <c r="H175" i="121"/>
  <c r="G175" i="121"/>
  <c r="F175" i="121"/>
  <c r="M171" i="121"/>
  <c r="L171" i="121"/>
  <c r="K171" i="121"/>
  <c r="J171" i="121"/>
  <c r="I171" i="121"/>
  <c r="H171" i="121"/>
  <c r="G171" i="121"/>
  <c r="F171" i="121"/>
  <c r="M164" i="121"/>
  <c r="L164" i="121"/>
  <c r="K164" i="121"/>
  <c r="J164" i="121"/>
  <c r="I164" i="121"/>
  <c r="H164" i="121"/>
  <c r="G164" i="121"/>
  <c r="F164" i="121"/>
  <c r="M160" i="121"/>
  <c r="L160" i="121"/>
  <c r="K160" i="121"/>
  <c r="J160" i="121"/>
  <c r="I160" i="121"/>
  <c r="H160" i="121"/>
  <c r="G160" i="121"/>
  <c r="F160" i="121"/>
  <c r="M156" i="121"/>
  <c r="L156" i="121"/>
  <c r="K156" i="121"/>
  <c r="J156" i="121"/>
  <c r="I156" i="121"/>
  <c r="H156" i="121"/>
  <c r="G156" i="121"/>
  <c r="F156" i="121"/>
  <c r="M152" i="121"/>
  <c r="L152" i="121"/>
  <c r="K152" i="121"/>
  <c r="J152" i="121"/>
  <c r="I152" i="121"/>
  <c r="H152" i="121"/>
  <c r="G152" i="121"/>
  <c r="F152" i="121"/>
  <c r="M148" i="121"/>
  <c r="L148" i="121"/>
  <c r="K148" i="121"/>
  <c r="J148" i="121"/>
  <c r="I148" i="121"/>
  <c r="H148" i="121"/>
  <c r="G148" i="121"/>
  <c r="F148" i="121"/>
  <c r="M141" i="121"/>
  <c r="L141" i="121"/>
  <c r="K141" i="121"/>
  <c r="J141" i="121"/>
  <c r="I141" i="121"/>
  <c r="H141" i="121"/>
  <c r="G141" i="121"/>
  <c r="F141" i="121"/>
  <c r="M137" i="121"/>
  <c r="L137" i="121"/>
  <c r="K137" i="121"/>
  <c r="J137" i="121"/>
  <c r="I137" i="121"/>
  <c r="H137" i="121"/>
  <c r="G137" i="121"/>
  <c r="F137" i="121"/>
  <c r="M133" i="121"/>
  <c r="L133" i="121"/>
  <c r="K133" i="121"/>
  <c r="J133" i="121"/>
  <c r="I133" i="121"/>
  <c r="H133" i="121"/>
  <c r="G133" i="121"/>
  <c r="F133" i="121"/>
  <c r="M129" i="121"/>
  <c r="L129" i="121"/>
  <c r="K129" i="121"/>
  <c r="J129" i="121"/>
  <c r="I129" i="121"/>
  <c r="H129" i="121"/>
  <c r="G129" i="121"/>
  <c r="F129" i="121"/>
  <c r="M125" i="121"/>
  <c r="L125" i="121"/>
  <c r="K125" i="121"/>
  <c r="J125" i="121"/>
  <c r="I125" i="121"/>
  <c r="H125" i="121"/>
  <c r="G125" i="121"/>
  <c r="F125" i="121"/>
  <c r="M95" i="121"/>
  <c r="L95" i="121"/>
  <c r="K95" i="121"/>
  <c r="J95" i="121"/>
  <c r="I95" i="121"/>
  <c r="H95" i="121"/>
  <c r="G95" i="121"/>
  <c r="F95" i="121"/>
  <c r="M91" i="121"/>
  <c r="L91" i="121"/>
  <c r="K91" i="121"/>
  <c r="J91" i="121"/>
  <c r="I91" i="121"/>
  <c r="H91" i="121"/>
  <c r="G91" i="121"/>
  <c r="F91" i="121"/>
  <c r="M87" i="121"/>
  <c r="L87" i="121"/>
  <c r="K87" i="121"/>
  <c r="J87" i="121"/>
  <c r="I87" i="121"/>
  <c r="H87" i="121"/>
  <c r="G87" i="121"/>
  <c r="F87" i="121"/>
  <c r="M83" i="121"/>
  <c r="L83" i="121"/>
  <c r="K83" i="121"/>
  <c r="J83" i="121"/>
  <c r="I83" i="121"/>
  <c r="H83" i="121"/>
  <c r="G83" i="121"/>
  <c r="F83" i="121"/>
  <c r="M79" i="121"/>
  <c r="L79" i="121"/>
  <c r="K79" i="121"/>
  <c r="J79" i="121"/>
  <c r="I79" i="121"/>
  <c r="H79" i="121"/>
  <c r="G79" i="121"/>
  <c r="F79" i="121"/>
  <c r="M72" i="121"/>
  <c r="L72" i="121"/>
  <c r="K72" i="121"/>
  <c r="J72" i="121"/>
  <c r="I72" i="121"/>
  <c r="H72" i="121"/>
  <c r="G72" i="121"/>
  <c r="F72" i="121"/>
  <c r="M68" i="121"/>
  <c r="L68" i="121"/>
  <c r="K68" i="121"/>
  <c r="J68" i="121"/>
  <c r="I68" i="121"/>
  <c r="H68" i="121"/>
  <c r="G68" i="121"/>
  <c r="F68" i="121"/>
  <c r="M64" i="121"/>
  <c r="L64" i="121"/>
  <c r="K64" i="121"/>
  <c r="J64" i="121"/>
  <c r="I64" i="121"/>
  <c r="H64" i="121"/>
  <c r="G64" i="121"/>
  <c r="F64" i="121"/>
  <c r="M60" i="121"/>
  <c r="L60" i="121"/>
  <c r="K60" i="121"/>
  <c r="J60" i="121"/>
  <c r="I60" i="121"/>
  <c r="H60" i="121"/>
  <c r="G60" i="121"/>
  <c r="F60" i="121"/>
  <c r="M56" i="121"/>
  <c r="L56" i="121"/>
  <c r="K56" i="121"/>
  <c r="J56" i="121"/>
  <c r="I56" i="121"/>
  <c r="H56" i="121"/>
  <c r="G56" i="121"/>
  <c r="F56" i="121"/>
  <c r="M49" i="121"/>
  <c r="L49" i="121"/>
  <c r="K49" i="121"/>
  <c r="J49" i="121"/>
  <c r="I49" i="121"/>
  <c r="H49" i="121"/>
  <c r="G49" i="121"/>
  <c r="F49" i="121"/>
  <c r="M45" i="121"/>
  <c r="L45" i="121"/>
  <c r="K45" i="121"/>
  <c r="J45" i="121"/>
  <c r="I45" i="121"/>
  <c r="H45" i="121"/>
  <c r="G45" i="121"/>
  <c r="F45" i="121"/>
  <c r="M41" i="121"/>
  <c r="L41" i="121"/>
  <c r="K41" i="121"/>
  <c r="J41" i="121"/>
  <c r="I41" i="121"/>
  <c r="H41" i="121"/>
  <c r="G41" i="121"/>
  <c r="F41" i="121"/>
  <c r="M37" i="121"/>
  <c r="L37" i="121"/>
  <c r="K37" i="121"/>
  <c r="J37" i="121"/>
  <c r="I37" i="121"/>
  <c r="H37" i="121"/>
  <c r="G37" i="121"/>
  <c r="F37" i="121"/>
  <c r="M33" i="121"/>
  <c r="L33" i="121"/>
  <c r="K33" i="121"/>
  <c r="J33" i="121"/>
  <c r="I33" i="121"/>
  <c r="H33" i="121"/>
  <c r="G33" i="121"/>
  <c r="F33" i="121"/>
  <c r="M26" i="121"/>
  <c r="L26" i="121"/>
  <c r="K26" i="121"/>
  <c r="J26" i="121"/>
  <c r="I26" i="121"/>
  <c r="H26" i="121"/>
  <c r="G26" i="121"/>
  <c r="F26" i="121"/>
  <c r="M22" i="121"/>
  <c r="L22" i="121"/>
  <c r="K22" i="121"/>
  <c r="J22" i="121"/>
  <c r="I22" i="121"/>
  <c r="H22" i="121"/>
  <c r="G22" i="121"/>
  <c r="F22" i="121"/>
  <c r="M18" i="121"/>
  <c r="L18" i="121"/>
  <c r="K18" i="121"/>
  <c r="J18" i="121"/>
  <c r="I18" i="121"/>
  <c r="H18" i="121"/>
  <c r="G18" i="121"/>
  <c r="F18" i="121"/>
  <c r="M14" i="121"/>
  <c r="L14" i="121"/>
  <c r="K14" i="121"/>
  <c r="J14" i="121"/>
  <c r="I14" i="121"/>
  <c r="H14" i="121"/>
  <c r="G14" i="121"/>
  <c r="F14" i="121"/>
  <c r="M10" i="121"/>
  <c r="L10" i="121"/>
  <c r="K10" i="121"/>
  <c r="J10" i="121"/>
  <c r="I10" i="121"/>
  <c r="H10" i="121"/>
  <c r="G10" i="121"/>
  <c r="F10" i="121"/>
  <c r="C20" i="120"/>
  <c r="C37" i="120" s="1"/>
  <c r="U20" i="120"/>
  <c r="U37" i="120" s="1"/>
  <c r="T20" i="120"/>
  <c r="T37" i="120" s="1"/>
  <c r="S20" i="120"/>
  <c r="S37" i="120" s="1"/>
  <c r="R20" i="120"/>
  <c r="R37" i="120" s="1"/>
  <c r="G20" i="120"/>
  <c r="G37" i="120" s="1"/>
  <c r="F20" i="120"/>
  <c r="F37" i="120" s="1"/>
  <c r="E20" i="120"/>
  <c r="E37" i="120" s="1"/>
  <c r="D20" i="120"/>
  <c r="D37" i="120" s="1"/>
  <c r="M1" i="144"/>
  <c r="H42" i="124" l="1"/>
  <c r="T42" i="124"/>
  <c r="P43" i="124"/>
  <c r="L44" i="124"/>
  <c r="H46" i="124"/>
  <c r="T46" i="124"/>
  <c r="P47" i="124"/>
  <c r="L48" i="124"/>
  <c r="H50" i="124"/>
  <c r="T50" i="124"/>
  <c r="P51" i="124"/>
  <c r="L52" i="124"/>
  <c r="N89" i="124"/>
  <c r="J107" i="124"/>
  <c r="J42" i="124"/>
  <c r="F43" i="124"/>
  <c r="R43" i="124"/>
  <c r="N44" i="124"/>
  <c r="J46" i="124"/>
  <c r="F47" i="124"/>
  <c r="R47" i="124"/>
  <c r="N48" i="124"/>
  <c r="J50" i="124"/>
  <c r="F51" i="124"/>
  <c r="R51" i="124"/>
  <c r="N52" i="124"/>
  <c r="L7" i="47"/>
  <c r="P89" i="124"/>
  <c r="L107" i="124"/>
  <c r="J269" i="121"/>
  <c r="N15" i="124" s="1"/>
  <c r="G27" i="121"/>
  <c r="G34" i="47" s="1"/>
  <c r="G465" i="121"/>
  <c r="H24" i="124" s="1"/>
  <c r="L42" i="124"/>
  <c r="H43" i="124"/>
  <c r="T43" i="124"/>
  <c r="P44" i="124"/>
  <c r="L46" i="124"/>
  <c r="H47" i="124"/>
  <c r="T47" i="124"/>
  <c r="P48" i="124"/>
  <c r="L50" i="124"/>
  <c r="H51" i="124"/>
  <c r="T51" i="124"/>
  <c r="P52" i="124"/>
  <c r="F89" i="124"/>
  <c r="R89" i="124"/>
  <c r="N107" i="124"/>
  <c r="J488" i="121"/>
  <c r="N25" i="124" s="1"/>
  <c r="N42" i="124"/>
  <c r="J43" i="124"/>
  <c r="F44" i="124"/>
  <c r="R44" i="124"/>
  <c r="N46" i="124"/>
  <c r="J47" i="124"/>
  <c r="F48" i="124"/>
  <c r="R48" i="124"/>
  <c r="N50" i="124"/>
  <c r="J51" i="124"/>
  <c r="F52" i="124"/>
  <c r="R52" i="124"/>
  <c r="H89" i="124"/>
  <c r="T89" i="124"/>
  <c r="P107" i="124"/>
  <c r="J50" i="121"/>
  <c r="J32" i="47" s="1"/>
  <c r="P42" i="124"/>
  <c r="L43" i="124"/>
  <c r="H44" i="124"/>
  <c r="T44" i="124"/>
  <c r="P46" i="124"/>
  <c r="L47" i="124"/>
  <c r="H48" i="124"/>
  <c r="T48" i="124"/>
  <c r="P50" i="124"/>
  <c r="L51" i="124"/>
  <c r="H52" i="124"/>
  <c r="T52" i="124"/>
  <c r="J89" i="124"/>
  <c r="F107" i="124"/>
  <c r="R107" i="124"/>
  <c r="F42" i="124"/>
  <c r="R42" i="124"/>
  <c r="N43" i="124"/>
  <c r="J44" i="124"/>
  <c r="F46" i="124"/>
  <c r="R46" i="124"/>
  <c r="N47" i="124"/>
  <c r="J48" i="124"/>
  <c r="F50" i="124"/>
  <c r="R50" i="124"/>
  <c r="N51" i="124"/>
  <c r="J52" i="124"/>
  <c r="L89" i="124"/>
  <c r="H107" i="124"/>
  <c r="T107" i="124"/>
  <c r="H269" i="121"/>
  <c r="J15" i="124" s="1"/>
  <c r="D47" i="124"/>
  <c r="D48" i="124"/>
  <c r="D6" i="145"/>
  <c r="G6" i="145"/>
  <c r="E10" i="145"/>
  <c r="H10" i="145"/>
  <c r="G234" i="121"/>
  <c r="M511" i="121"/>
  <c r="T26" i="124" s="1"/>
  <c r="G603" i="121"/>
  <c r="H30" i="124" s="1"/>
  <c r="D42" i="124"/>
  <c r="D50" i="124"/>
  <c r="I269" i="121"/>
  <c r="L15" i="124" s="1"/>
  <c r="M73" i="121"/>
  <c r="T6" i="124" s="1"/>
  <c r="D43" i="124"/>
  <c r="D51" i="124"/>
  <c r="F6" i="145"/>
  <c r="G10" i="145"/>
  <c r="G361" i="121"/>
  <c r="H19" i="124" s="1"/>
  <c r="D44" i="124"/>
  <c r="D52" i="124"/>
  <c r="J407" i="121"/>
  <c r="N21" i="124" s="1"/>
  <c r="D46" i="124"/>
  <c r="H119" i="121"/>
  <c r="J8" i="124" s="1"/>
  <c r="E6" i="145"/>
  <c r="H6" i="145"/>
  <c r="F10" i="145"/>
  <c r="G15" i="47"/>
  <c r="K15" i="47"/>
  <c r="M15" i="47"/>
  <c r="L23" i="47"/>
  <c r="H244" i="143"/>
  <c r="J79" i="124" s="1"/>
  <c r="D89" i="124"/>
  <c r="D107" i="124"/>
  <c r="M27" i="121"/>
  <c r="G188" i="121"/>
  <c r="H11" i="124" s="1"/>
  <c r="J211" i="121"/>
  <c r="M234" i="121"/>
  <c r="G292" i="121"/>
  <c r="H16" i="124" s="1"/>
  <c r="J315" i="121"/>
  <c r="N17" i="124" s="1"/>
  <c r="M361" i="121"/>
  <c r="T19" i="124" s="1"/>
  <c r="J442" i="121"/>
  <c r="N23" i="124" s="1"/>
  <c r="M465" i="121"/>
  <c r="T24" i="124" s="1"/>
  <c r="G557" i="121"/>
  <c r="H28" i="124" s="1"/>
  <c r="M603" i="121"/>
  <c r="T30" i="124" s="1"/>
  <c r="E15" i="47"/>
  <c r="D57" i="124"/>
  <c r="E23" i="47"/>
  <c r="D59" i="124"/>
  <c r="E119" i="121"/>
  <c r="D8" i="124" s="1"/>
  <c r="E62" i="47"/>
  <c r="G269" i="121"/>
  <c r="H15" i="124" s="1"/>
  <c r="F7" i="47"/>
  <c r="K269" i="121"/>
  <c r="P15" i="124" s="1"/>
  <c r="G73" i="121"/>
  <c r="H6" i="124" s="1"/>
  <c r="J96" i="121"/>
  <c r="N7" i="124" s="1"/>
  <c r="M142" i="121"/>
  <c r="T9" i="124" s="1"/>
  <c r="G511" i="121"/>
  <c r="H26" i="124" s="1"/>
  <c r="J534" i="121"/>
  <c r="N27" i="124" s="1"/>
  <c r="M338" i="121"/>
  <c r="G649" i="121"/>
  <c r="H32" i="124" s="1"/>
  <c r="J7" i="47"/>
  <c r="F23" i="47"/>
  <c r="E50" i="47"/>
  <c r="D269" i="121"/>
  <c r="B15" i="124" s="1"/>
  <c r="I10" i="145" s="1"/>
  <c r="D10" i="145"/>
  <c r="L269" i="121"/>
  <c r="E7" i="47"/>
  <c r="D55" i="124"/>
  <c r="K7" i="47"/>
  <c r="J23" i="47"/>
  <c r="E51" i="47"/>
  <c r="I119" i="121"/>
  <c r="L8" i="124" s="1"/>
  <c r="E269" i="121"/>
  <c r="D15" i="124" s="1"/>
  <c r="M269" i="121"/>
  <c r="T15" i="124" s="1"/>
  <c r="K119" i="121"/>
  <c r="P8" i="124" s="1"/>
  <c r="G142" i="121"/>
  <c r="H9" i="124" s="1"/>
  <c r="J165" i="121"/>
  <c r="M188" i="121"/>
  <c r="T11" i="124" s="1"/>
  <c r="M292" i="121"/>
  <c r="T16" i="124" s="1"/>
  <c r="G338" i="121"/>
  <c r="G33" i="47" s="1"/>
  <c r="J384" i="121"/>
  <c r="N20" i="124" s="1"/>
  <c r="M557" i="121"/>
  <c r="T28" i="124" s="1"/>
  <c r="M7" i="47"/>
  <c r="T55" i="124"/>
  <c r="M23" i="47"/>
  <c r="T59" i="124"/>
  <c r="F269" i="121"/>
  <c r="F15" i="124" s="1"/>
  <c r="H15" i="47"/>
  <c r="J57" i="124"/>
  <c r="K50" i="47"/>
  <c r="K51" i="47"/>
  <c r="I15" i="47"/>
  <c r="J15" i="47"/>
  <c r="N57" i="124"/>
  <c r="I23" i="47"/>
  <c r="L59" i="124"/>
  <c r="F50" i="47"/>
  <c r="L50" i="47"/>
  <c r="F51" i="47"/>
  <c r="L51" i="47"/>
  <c r="F62" i="47"/>
  <c r="L62" i="47"/>
  <c r="I7" i="47"/>
  <c r="L55" i="124"/>
  <c r="K62" i="47"/>
  <c r="K23" i="47"/>
  <c r="G50" i="47"/>
  <c r="M50" i="47"/>
  <c r="G51" i="47"/>
  <c r="M51" i="47"/>
  <c r="G62" i="47"/>
  <c r="M62" i="47"/>
  <c r="G7" i="47"/>
  <c r="H55" i="124"/>
  <c r="F15" i="47"/>
  <c r="F57" i="124"/>
  <c r="L15" i="47"/>
  <c r="R57" i="124"/>
  <c r="G23" i="47"/>
  <c r="H59" i="124"/>
  <c r="J62" i="47"/>
  <c r="H23" i="47"/>
  <c r="J59" i="124"/>
  <c r="H7" i="47"/>
  <c r="J55" i="124"/>
  <c r="I62" i="47"/>
  <c r="H4" i="124"/>
  <c r="N5" i="124"/>
  <c r="H18" i="124"/>
  <c r="H9" i="144"/>
  <c r="L9" i="145"/>
  <c r="H10" i="144"/>
  <c r="L10" i="145"/>
  <c r="H11" i="144"/>
  <c r="L11" i="145"/>
  <c r="H12" i="144"/>
  <c r="L12" i="145"/>
  <c r="H13" i="144"/>
  <c r="L13" i="145"/>
  <c r="J115" i="122"/>
  <c r="N94" i="124" s="1"/>
  <c r="G79" i="122"/>
  <c r="H92" i="124" s="1"/>
  <c r="K133" i="122"/>
  <c r="P95" i="124" s="1"/>
  <c r="H97" i="122"/>
  <c r="J93" i="124" s="1"/>
  <c r="F133" i="122"/>
  <c r="F95" i="124" s="1"/>
  <c r="L133" i="122"/>
  <c r="R95" i="124" s="1"/>
  <c r="I97" i="122"/>
  <c r="L93" i="124" s="1"/>
  <c r="E97" i="122"/>
  <c r="D93" i="124" s="1"/>
  <c r="E115" i="122"/>
  <c r="D94" i="124" s="1"/>
  <c r="G115" i="122"/>
  <c r="H94" i="124" s="1"/>
  <c r="M115" i="122"/>
  <c r="T94" i="124" s="1"/>
  <c r="M79" i="122"/>
  <c r="T92" i="124" s="1"/>
  <c r="J79" i="122"/>
  <c r="N92" i="124" s="1"/>
  <c r="E133" i="122"/>
  <c r="D95" i="124" s="1"/>
  <c r="E79" i="122"/>
  <c r="D92" i="124" s="1"/>
  <c r="I133" i="122"/>
  <c r="L95" i="124" s="1"/>
  <c r="F97" i="122"/>
  <c r="F93" i="124" s="1"/>
  <c r="L97" i="122"/>
  <c r="R93" i="124" s="1"/>
  <c r="I244" i="143"/>
  <c r="L79" i="124" s="1"/>
  <c r="F28" i="143"/>
  <c r="F70" i="124" s="1"/>
  <c r="V28" i="143"/>
  <c r="I28" i="143"/>
  <c r="L70" i="124" s="1"/>
  <c r="F76" i="143"/>
  <c r="F72" i="124" s="1"/>
  <c r="V76" i="143"/>
  <c r="I76" i="143"/>
  <c r="L72" i="124" s="1"/>
  <c r="F124" i="143"/>
  <c r="F74" i="124" s="1"/>
  <c r="I124" i="143"/>
  <c r="L74" i="124" s="1"/>
  <c r="E124" i="143"/>
  <c r="D74" i="124" s="1"/>
  <c r="H148" i="143"/>
  <c r="J75" i="124" s="1"/>
  <c r="D172" i="143"/>
  <c r="B76" i="124" s="1"/>
  <c r="J172" i="143"/>
  <c r="N76" i="124" s="1"/>
  <c r="F172" i="143"/>
  <c r="F76" i="124" s="1"/>
  <c r="V172" i="143"/>
  <c r="H220" i="143"/>
  <c r="J78" i="124" s="1"/>
  <c r="D244" i="143"/>
  <c r="B79" i="124" s="1"/>
  <c r="J244" i="143"/>
  <c r="N79" i="124" s="1"/>
  <c r="F244" i="143"/>
  <c r="F79" i="124" s="1"/>
  <c r="V244" i="143"/>
  <c r="I148" i="143"/>
  <c r="L75" i="124" s="1"/>
  <c r="E172" i="143"/>
  <c r="D76" i="124" s="1"/>
  <c r="U172" i="143"/>
  <c r="G172" i="143"/>
  <c r="H76" i="124" s="1"/>
  <c r="W172" i="143"/>
  <c r="AN76" i="124" s="1"/>
  <c r="I220" i="143"/>
  <c r="L78" i="124" s="1"/>
  <c r="E244" i="143"/>
  <c r="D79" i="124" s="1"/>
  <c r="U244" i="143"/>
  <c r="G244" i="143"/>
  <c r="H79" i="124" s="1"/>
  <c r="W244" i="143"/>
  <c r="AN79" i="124" s="1"/>
  <c r="D148" i="143"/>
  <c r="B75" i="124" s="1"/>
  <c r="J148" i="143"/>
  <c r="N75" i="124" s="1"/>
  <c r="F148" i="143"/>
  <c r="F75" i="124" s="1"/>
  <c r="V148" i="143"/>
  <c r="H196" i="143"/>
  <c r="J77" i="124" s="1"/>
  <c r="D220" i="143"/>
  <c r="B78" i="124" s="1"/>
  <c r="J220" i="143"/>
  <c r="N78" i="124" s="1"/>
  <c r="F220" i="143"/>
  <c r="F78" i="124" s="1"/>
  <c r="V220" i="143"/>
  <c r="E148" i="143"/>
  <c r="D75" i="124" s="1"/>
  <c r="U148" i="143"/>
  <c r="G148" i="143"/>
  <c r="H75" i="124" s="1"/>
  <c r="W148" i="143"/>
  <c r="AN75" i="124" s="1"/>
  <c r="I196" i="143"/>
  <c r="L77" i="124" s="1"/>
  <c r="E220" i="143"/>
  <c r="D78" i="124" s="1"/>
  <c r="U220" i="143"/>
  <c r="G220" i="143"/>
  <c r="H78" i="124" s="1"/>
  <c r="W220" i="143"/>
  <c r="AN78" i="124" s="1"/>
  <c r="J28" i="143"/>
  <c r="N70" i="124" s="1"/>
  <c r="G28" i="143"/>
  <c r="H70" i="124" s="1"/>
  <c r="W28" i="143"/>
  <c r="AN70" i="124" s="1"/>
  <c r="J76" i="143"/>
  <c r="N72" i="124" s="1"/>
  <c r="G76" i="143"/>
  <c r="H72" i="124" s="1"/>
  <c r="W76" i="143"/>
  <c r="AN72" i="124" s="1"/>
  <c r="J124" i="143"/>
  <c r="N74" i="124" s="1"/>
  <c r="H172" i="143"/>
  <c r="J76" i="124" s="1"/>
  <c r="D196" i="143"/>
  <c r="B77" i="124" s="1"/>
  <c r="J196" i="143"/>
  <c r="N77" i="124" s="1"/>
  <c r="F196" i="143"/>
  <c r="F77" i="124" s="1"/>
  <c r="V196" i="143"/>
  <c r="I172" i="143"/>
  <c r="L76" i="124" s="1"/>
  <c r="E196" i="143"/>
  <c r="D77" i="124" s="1"/>
  <c r="U196" i="143"/>
  <c r="G196" i="143"/>
  <c r="H77" i="124" s="1"/>
  <c r="W196" i="143"/>
  <c r="AN77" i="124" s="1"/>
  <c r="V124" i="143"/>
  <c r="E100" i="143"/>
  <c r="D73" i="124" s="1"/>
  <c r="H28" i="143"/>
  <c r="J70" i="124" s="1"/>
  <c r="U52" i="143"/>
  <c r="H76" i="143"/>
  <c r="J72" i="124" s="1"/>
  <c r="U100" i="143"/>
  <c r="H124" i="143"/>
  <c r="J74" i="124" s="1"/>
  <c r="E76" i="143"/>
  <c r="D72" i="124" s="1"/>
  <c r="E52" i="143"/>
  <c r="D71" i="124" s="1"/>
  <c r="E28" i="143"/>
  <c r="D70" i="124" s="1"/>
  <c r="E50" i="121"/>
  <c r="D5" i="124" s="1"/>
  <c r="E211" i="121"/>
  <c r="D119" i="121"/>
  <c r="B8" i="124" s="1"/>
  <c r="J119" i="121"/>
  <c r="N8" i="124" s="1"/>
  <c r="F119" i="121"/>
  <c r="F8" i="124" s="1"/>
  <c r="L119" i="121"/>
  <c r="R8" i="124" s="1"/>
  <c r="G119" i="121"/>
  <c r="H8" i="124" s="1"/>
  <c r="M119" i="121"/>
  <c r="T8" i="124" s="1"/>
  <c r="E27" i="121"/>
  <c r="E188" i="121"/>
  <c r="D11" i="124" s="1"/>
  <c r="E165" i="121"/>
  <c r="H50" i="121"/>
  <c r="K50" i="121"/>
  <c r="H96" i="121"/>
  <c r="J7" i="124" s="1"/>
  <c r="K96" i="121"/>
  <c r="P7" i="124" s="1"/>
  <c r="H165" i="121"/>
  <c r="K165" i="121"/>
  <c r="H211" i="121"/>
  <c r="K211" i="121"/>
  <c r="K292" i="121"/>
  <c r="P16" i="124" s="1"/>
  <c r="H292" i="121"/>
  <c r="J16" i="124" s="1"/>
  <c r="K361" i="121"/>
  <c r="P19" i="124" s="1"/>
  <c r="H361" i="121"/>
  <c r="J19" i="124" s="1"/>
  <c r="H442" i="121"/>
  <c r="J23" i="124" s="1"/>
  <c r="K442" i="121"/>
  <c r="P23" i="124" s="1"/>
  <c r="H488" i="121"/>
  <c r="J25" i="124" s="1"/>
  <c r="E142" i="121"/>
  <c r="D9" i="124" s="1"/>
  <c r="E96" i="121"/>
  <c r="D7" i="124" s="1"/>
  <c r="E73" i="121"/>
  <c r="D6" i="124" s="1"/>
  <c r="E234" i="121"/>
  <c r="K488" i="121"/>
  <c r="P25" i="124" s="1"/>
  <c r="H534" i="121"/>
  <c r="J27" i="124" s="1"/>
  <c r="K534" i="121"/>
  <c r="P27" i="124" s="1"/>
  <c r="H384" i="121"/>
  <c r="J20" i="124" s="1"/>
  <c r="K384" i="121"/>
  <c r="P20" i="124" s="1"/>
  <c r="H580" i="121"/>
  <c r="J29" i="124" s="1"/>
  <c r="K580" i="121"/>
  <c r="P29" i="124" s="1"/>
  <c r="H626" i="121"/>
  <c r="J31" i="124" s="1"/>
  <c r="K649" i="121"/>
  <c r="P32" i="124" s="1"/>
  <c r="H672" i="121"/>
  <c r="J33" i="124" s="1"/>
  <c r="K695" i="121"/>
  <c r="P34" i="124" s="1"/>
  <c r="H718" i="121"/>
  <c r="J35" i="124" s="1"/>
  <c r="K741" i="121"/>
  <c r="P36" i="124" s="1"/>
  <c r="H764" i="121"/>
  <c r="J37" i="124" s="1"/>
  <c r="K787" i="121"/>
  <c r="P38" i="124" s="1"/>
  <c r="H787" i="121"/>
  <c r="J38" i="124" s="1"/>
  <c r="K833" i="121"/>
  <c r="P40" i="124" s="1"/>
  <c r="H833" i="121"/>
  <c r="J40" i="124" s="1"/>
  <c r="I50" i="121"/>
  <c r="F50" i="121"/>
  <c r="F5" i="124" s="1"/>
  <c r="L50" i="121"/>
  <c r="I96" i="121"/>
  <c r="L7" i="124" s="1"/>
  <c r="F96" i="121"/>
  <c r="F7" i="124" s="1"/>
  <c r="L96" i="121"/>
  <c r="R7" i="124" s="1"/>
  <c r="I165" i="121"/>
  <c r="F165" i="121"/>
  <c r="L165" i="121"/>
  <c r="I211" i="121"/>
  <c r="F211" i="121"/>
  <c r="L211" i="121"/>
  <c r="F292" i="121"/>
  <c r="F16" i="124" s="1"/>
  <c r="L292" i="121"/>
  <c r="R16" i="124" s="1"/>
  <c r="I292" i="121"/>
  <c r="L16" i="124" s="1"/>
  <c r="F361" i="121"/>
  <c r="F19" i="124" s="1"/>
  <c r="L361" i="121"/>
  <c r="R19" i="124" s="1"/>
  <c r="I361" i="121"/>
  <c r="L19" i="124" s="1"/>
  <c r="I442" i="121"/>
  <c r="L23" i="124" s="1"/>
  <c r="F442" i="121"/>
  <c r="F23" i="124" s="1"/>
  <c r="L442" i="121"/>
  <c r="R23" i="124" s="1"/>
  <c r="I488" i="121"/>
  <c r="L25" i="124" s="1"/>
  <c r="F488" i="121"/>
  <c r="F25" i="124" s="1"/>
  <c r="L488" i="121"/>
  <c r="R25" i="124" s="1"/>
  <c r="I534" i="121"/>
  <c r="L27" i="124" s="1"/>
  <c r="F534" i="121"/>
  <c r="F27" i="124" s="1"/>
  <c r="L534" i="121"/>
  <c r="R27" i="124" s="1"/>
  <c r="I384" i="121"/>
  <c r="L20" i="124" s="1"/>
  <c r="F384" i="121"/>
  <c r="F20" i="124" s="1"/>
  <c r="L384" i="121"/>
  <c r="R20" i="124" s="1"/>
  <c r="F580" i="121"/>
  <c r="F29" i="124" s="1"/>
  <c r="L580" i="121"/>
  <c r="R29" i="124" s="1"/>
  <c r="I626" i="121"/>
  <c r="L31" i="124" s="1"/>
  <c r="F626" i="121"/>
  <c r="F31" i="124" s="1"/>
  <c r="L626" i="121"/>
  <c r="R31" i="124" s="1"/>
  <c r="I672" i="121"/>
  <c r="L33" i="124" s="1"/>
  <c r="F672" i="121"/>
  <c r="F33" i="124" s="1"/>
  <c r="L672" i="121"/>
  <c r="R33" i="124" s="1"/>
  <c r="I718" i="121"/>
  <c r="L35" i="124" s="1"/>
  <c r="F718" i="121"/>
  <c r="F35" i="124" s="1"/>
  <c r="L718" i="121"/>
  <c r="R35" i="124" s="1"/>
  <c r="I764" i="121"/>
  <c r="L37" i="124" s="1"/>
  <c r="F764" i="121"/>
  <c r="F37" i="124" s="1"/>
  <c r="L764" i="121"/>
  <c r="R37" i="124" s="1"/>
  <c r="I810" i="121"/>
  <c r="L39" i="124" s="1"/>
  <c r="F810" i="121"/>
  <c r="F39" i="124" s="1"/>
  <c r="L810" i="121"/>
  <c r="R39" i="124" s="1"/>
  <c r="E407" i="121"/>
  <c r="D21" i="124" s="1"/>
  <c r="E338" i="121"/>
  <c r="E649" i="121"/>
  <c r="D32" i="124" s="1"/>
  <c r="E787" i="121"/>
  <c r="D38" i="124" s="1"/>
  <c r="J603" i="121"/>
  <c r="N30" i="124" s="1"/>
  <c r="M649" i="121"/>
  <c r="T32" i="124" s="1"/>
  <c r="J649" i="121"/>
  <c r="N32" i="124" s="1"/>
  <c r="G695" i="121"/>
  <c r="H34" i="124" s="1"/>
  <c r="M695" i="121"/>
  <c r="T34" i="124" s="1"/>
  <c r="J695" i="121"/>
  <c r="N34" i="124" s="1"/>
  <c r="G741" i="121"/>
  <c r="H36" i="124" s="1"/>
  <c r="M741" i="121"/>
  <c r="T36" i="124" s="1"/>
  <c r="J741" i="121"/>
  <c r="N36" i="124" s="1"/>
  <c r="G787" i="121"/>
  <c r="H38" i="124" s="1"/>
  <c r="M787" i="121"/>
  <c r="T38" i="124" s="1"/>
  <c r="J787" i="121"/>
  <c r="N38" i="124" s="1"/>
  <c r="G833" i="121"/>
  <c r="H40" i="124" s="1"/>
  <c r="M833" i="121"/>
  <c r="T40" i="124" s="1"/>
  <c r="J833" i="121"/>
  <c r="N40" i="124" s="1"/>
  <c r="E361" i="121"/>
  <c r="D19" i="124" s="1"/>
  <c r="E534" i="121"/>
  <c r="D27" i="124" s="1"/>
  <c r="E626" i="121"/>
  <c r="D31" i="124" s="1"/>
  <c r="E764" i="121"/>
  <c r="D37" i="124" s="1"/>
  <c r="E315" i="121"/>
  <c r="E511" i="121"/>
  <c r="D26" i="124" s="1"/>
  <c r="E603" i="121"/>
  <c r="D30" i="124" s="1"/>
  <c r="E741" i="121"/>
  <c r="D36" i="124" s="1"/>
  <c r="I580" i="121"/>
  <c r="L29" i="124" s="1"/>
  <c r="E292" i="121"/>
  <c r="D16" i="124" s="1"/>
  <c r="E488" i="121"/>
  <c r="D25" i="124" s="1"/>
  <c r="E580" i="121"/>
  <c r="D29" i="124" s="1"/>
  <c r="E718" i="121"/>
  <c r="D35" i="124" s="1"/>
  <c r="E465" i="121"/>
  <c r="D24" i="124" s="1"/>
  <c r="E557" i="121"/>
  <c r="D28" i="124" s="1"/>
  <c r="E695" i="121"/>
  <c r="D34" i="124" s="1"/>
  <c r="E833" i="121"/>
  <c r="D40" i="124" s="1"/>
  <c r="E442" i="121"/>
  <c r="D23" i="124" s="1"/>
  <c r="E384" i="121"/>
  <c r="D20" i="124" s="1"/>
  <c r="E672" i="121"/>
  <c r="D33" i="124" s="1"/>
  <c r="E810" i="121"/>
  <c r="D39" i="124" s="1"/>
  <c r="F115" i="122"/>
  <c r="F94" i="124" s="1"/>
  <c r="L115" i="122"/>
  <c r="R94" i="124" s="1"/>
  <c r="I115" i="122"/>
  <c r="L94" i="124" s="1"/>
  <c r="I79" i="122"/>
  <c r="L92" i="124" s="1"/>
  <c r="F79" i="122"/>
  <c r="F92" i="124" s="1"/>
  <c r="L79" i="122"/>
  <c r="R92" i="124" s="1"/>
  <c r="J133" i="122"/>
  <c r="N95" i="124" s="1"/>
  <c r="G133" i="122"/>
  <c r="H95" i="124" s="1"/>
  <c r="M133" i="122"/>
  <c r="T95" i="124" s="1"/>
  <c r="G97" i="122"/>
  <c r="H93" i="124" s="1"/>
  <c r="M97" i="122"/>
  <c r="T93" i="124" s="1"/>
  <c r="J97" i="122"/>
  <c r="N93" i="124" s="1"/>
  <c r="K97" i="122"/>
  <c r="P93" i="124" s="1"/>
  <c r="K115" i="122"/>
  <c r="P94" i="124" s="1"/>
  <c r="H115" i="122"/>
  <c r="J94" i="124" s="1"/>
  <c r="H133" i="122"/>
  <c r="J95" i="124" s="1"/>
  <c r="H79" i="122"/>
  <c r="J92" i="124" s="1"/>
  <c r="K79" i="122"/>
  <c r="P92" i="124" s="1"/>
  <c r="U28" i="143"/>
  <c r="H52" i="143"/>
  <c r="J71" i="124" s="1"/>
  <c r="U76" i="143"/>
  <c r="H100" i="143"/>
  <c r="J73" i="124" s="1"/>
  <c r="U124" i="143"/>
  <c r="J52" i="143"/>
  <c r="N71" i="124" s="1"/>
  <c r="G52" i="143"/>
  <c r="H71" i="124" s="1"/>
  <c r="W52" i="143"/>
  <c r="AN71" i="124" s="1"/>
  <c r="J100" i="143"/>
  <c r="N73" i="124" s="1"/>
  <c r="G100" i="143"/>
  <c r="H73" i="124" s="1"/>
  <c r="W100" i="143"/>
  <c r="AN73" i="124" s="1"/>
  <c r="G124" i="143"/>
  <c r="H74" i="124" s="1"/>
  <c r="W124" i="143"/>
  <c r="AN74" i="124" s="1"/>
  <c r="F52" i="143"/>
  <c r="F71" i="124" s="1"/>
  <c r="V52" i="143"/>
  <c r="I52" i="143"/>
  <c r="L71" i="124" s="1"/>
  <c r="F100" i="143"/>
  <c r="F73" i="124" s="1"/>
  <c r="V100" i="143"/>
  <c r="I100" i="143"/>
  <c r="L73" i="124" s="1"/>
  <c r="H50" i="47"/>
  <c r="H51" i="47"/>
  <c r="H62" i="47"/>
  <c r="I50" i="47"/>
  <c r="I51" i="47"/>
  <c r="J50" i="47"/>
  <c r="J51" i="47"/>
  <c r="H27" i="121"/>
  <c r="K27" i="121"/>
  <c r="H73" i="121"/>
  <c r="J6" i="124" s="1"/>
  <c r="K73" i="121"/>
  <c r="P6" i="124" s="1"/>
  <c r="H142" i="121"/>
  <c r="J9" i="124" s="1"/>
  <c r="K142" i="121"/>
  <c r="P9" i="124" s="1"/>
  <c r="H188" i="121"/>
  <c r="J11" i="124" s="1"/>
  <c r="K188" i="121"/>
  <c r="P11" i="124" s="1"/>
  <c r="H234" i="121"/>
  <c r="K234" i="121"/>
  <c r="K315" i="121"/>
  <c r="P17" i="124" s="1"/>
  <c r="H315" i="121"/>
  <c r="K407" i="121"/>
  <c r="P21" i="124" s="1"/>
  <c r="H407" i="121"/>
  <c r="J21" i="124" s="1"/>
  <c r="H465" i="121"/>
  <c r="J24" i="124" s="1"/>
  <c r="K465" i="121"/>
  <c r="P24" i="124" s="1"/>
  <c r="H511" i="121"/>
  <c r="J26" i="124" s="1"/>
  <c r="K511" i="121"/>
  <c r="P26" i="124" s="1"/>
  <c r="H338" i="121"/>
  <c r="K338" i="121"/>
  <c r="H557" i="121"/>
  <c r="J28" i="124" s="1"/>
  <c r="K557" i="121"/>
  <c r="P28" i="124" s="1"/>
  <c r="H603" i="121"/>
  <c r="J30" i="124" s="1"/>
  <c r="K603" i="121"/>
  <c r="P30" i="124" s="1"/>
  <c r="K626" i="121"/>
  <c r="P31" i="124" s="1"/>
  <c r="H649" i="121"/>
  <c r="J32" i="124" s="1"/>
  <c r="K672" i="121"/>
  <c r="P33" i="124" s="1"/>
  <c r="H695" i="121"/>
  <c r="J34" i="124" s="1"/>
  <c r="K718" i="121"/>
  <c r="P35" i="124" s="1"/>
  <c r="H741" i="121"/>
  <c r="J36" i="124" s="1"/>
  <c r="K764" i="121"/>
  <c r="P37" i="124" s="1"/>
  <c r="K810" i="121"/>
  <c r="P39" i="124" s="1"/>
  <c r="H810" i="121"/>
  <c r="J39" i="124" s="1"/>
  <c r="I27" i="121"/>
  <c r="F27" i="121"/>
  <c r="L27" i="121"/>
  <c r="I73" i="121"/>
  <c r="L6" i="124" s="1"/>
  <c r="F73" i="121"/>
  <c r="F6" i="124" s="1"/>
  <c r="L73" i="121"/>
  <c r="R6" i="124" s="1"/>
  <c r="I142" i="121"/>
  <c r="L9" i="124" s="1"/>
  <c r="F142" i="121"/>
  <c r="F9" i="124" s="1"/>
  <c r="L142" i="121"/>
  <c r="R9" i="124" s="1"/>
  <c r="I188" i="121"/>
  <c r="L11" i="124" s="1"/>
  <c r="F188" i="121"/>
  <c r="F11" i="124" s="1"/>
  <c r="L188" i="121"/>
  <c r="R11" i="124" s="1"/>
  <c r="I234" i="121"/>
  <c r="F234" i="121"/>
  <c r="L234" i="121"/>
  <c r="F315" i="121"/>
  <c r="F17" i="124" s="1"/>
  <c r="L315" i="121"/>
  <c r="R17" i="124" s="1"/>
  <c r="I315" i="121"/>
  <c r="L17" i="124" s="1"/>
  <c r="F407" i="121"/>
  <c r="F21" i="124" s="1"/>
  <c r="L407" i="121"/>
  <c r="R21" i="124" s="1"/>
  <c r="I407" i="121"/>
  <c r="L21" i="124" s="1"/>
  <c r="I465" i="121"/>
  <c r="L24" i="124" s="1"/>
  <c r="F465" i="121"/>
  <c r="F24" i="124" s="1"/>
  <c r="L465" i="121"/>
  <c r="R24" i="124" s="1"/>
  <c r="I511" i="121"/>
  <c r="L26" i="124" s="1"/>
  <c r="F511" i="121"/>
  <c r="F26" i="124" s="1"/>
  <c r="L511" i="121"/>
  <c r="R26" i="124" s="1"/>
  <c r="I338" i="121"/>
  <c r="F338" i="121"/>
  <c r="F18" i="124" s="1"/>
  <c r="L338" i="121"/>
  <c r="I557" i="121"/>
  <c r="L28" i="124" s="1"/>
  <c r="F557" i="121"/>
  <c r="F28" i="124" s="1"/>
  <c r="L557" i="121"/>
  <c r="R28" i="124" s="1"/>
  <c r="I603" i="121"/>
  <c r="L30" i="124" s="1"/>
  <c r="F603" i="121"/>
  <c r="F30" i="124" s="1"/>
  <c r="L603" i="121"/>
  <c r="R30" i="124" s="1"/>
  <c r="I649" i="121"/>
  <c r="L32" i="124" s="1"/>
  <c r="F649" i="121"/>
  <c r="F32" i="124" s="1"/>
  <c r="L649" i="121"/>
  <c r="R32" i="124" s="1"/>
  <c r="I695" i="121"/>
  <c r="L34" i="124" s="1"/>
  <c r="F695" i="121"/>
  <c r="F34" i="124" s="1"/>
  <c r="L695" i="121"/>
  <c r="R34" i="124" s="1"/>
  <c r="I741" i="121"/>
  <c r="L36" i="124" s="1"/>
  <c r="F741" i="121"/>
  <c r="F36" i="124" s="1"/>
  <c r="L741" i="121"/>
  <c r="R36" i="124" s="1"/>
  <c r="I787" i="121"/>
  <c r="L38" i="124" s="1"/>
  <c r="F787" i="121"/>
  <c r="F38" i="124" s="1"/>
  <c r="L787" i="121"/>
  <c r="R38" i="124" s="1"/>
  <c r="I833" i="121"/>
  <c r="L40" i="124" s="1"/>
  <c r="F833" i="121"/>
  <c r="F40" i="124" s="1"/>
  <c r="L833" i="121"/>
  <c r="R40" i="124" s="1"/>
  <c r="J27" i="121"/>
  <c r="G50" i="121"/>
  <c r="M50" i="121"/>
  <c r="T5" i="124" s="1"/>
  <c r="J73" i="121"/>
  <c r="N6" i="124" s="1"/>
  <c r="G96" i="121"/>
  <c r="H7" i="124" s="1"/>
  <c r="M96" i="121"/>
  <c r="T7" i="124" s="1"/>
  <c r="J142" i="121"/>
  <c r="N9" i="124" s="1"/>
  <c r="G165" i="121"/>
  <c r="M165" i="121"/>
  <c r="J188" i="121"/>
  <c r="N11" i="124" s="1"/>
  <c r="G211" i="121"/>
  <c r="M211" i="121"/>
  <c r="J234" i="121"/>
  <c r="J292" i="121"/>
  <c r="N16" i="124" s="1"/>
  <c r="G315" i="121"/>
  <c r="M315" i="121"/>
  <c r="T17" i="124" s="1"/>
  <c r="J361" i="121"/>
  <c r="N19" i="124" s="1"/>
  <c r="G407" i="121"/>
  <c r="H21" i="124" s="1"/>
  <c r="M407" i="121"/>
  <c r="T21" i="124" s="1"/>
  <c r="G442" i="121"/>
  <c r="H23" i="124" s="1"/>
  <c r="M442" i="121"/>
  <c r="T23" i="124" s="1"/>
  <c r="J465" i="121"/>
  <c r="N24" i="124" s="1"/>
  <c r="G488" i="121"/>
  <c r="H25" i="124" s="1"/>
  <c r="M488" i="121"/>
  <c r="T25" i="124" s="1"/>
  <c r="J511" i="121"/>
  <c r="N26" i="124" s="1"/>
  <c r="G534" i="121"/>
  <c r="H27" i="124" s="1"/>
  <c r="M534" i="121"/>
  <c r="T27" i="124" s="1"/>
  <c r="J338" i="121"/>
  <c r="G384" i="121"/>
  <c r="H20" i="124" s="1"/>
  <c r="M384" i="121"/>
  <c r="T20" i="124" s="1"/>
  <c r="J557" i="121"/>
  <c r="N28" i="124" s="1"/>
  <c r="G580" i="121"/>
  <c r="H29" i="124" s="1"/>
  <c r="M580" i="121"/>
  <c r="T29" i="124" s="1"/>
  <c r="J580" i="121"/>
  <c r="N29" i="124" s="1"/>
  <c r="G626" i="121"/>
  <c r="H31" i="124" s="1"/>
  <c r="M626" i="121"/>
  <c r="T31" i="124" s="1"/>
  <c r="J626" i="121"/>
  <c r="N31" i="124" s="1"/>
  <c r="G672" i="121"/>
  <c r="H33" i="124" s="1"/>
  <c r="M672" i="121"/>
  <c r="T33" i="124" s="1"/>
  <c r="J672" i="121"/>
  <c r="N33" i="124" s="1"/>
  <c r="G718" i="121"/>
  <c r="H35" i="124" s="1"/>
  <c r="M718" i="121"/>
  <c r="T35" i="124" s="1"/>
  <c r="J718" i="121"/>
  <c r="N35" i="124" s="1"/>
  <c r="G764" i="121"/>
  <c r="H37" i="124" s="1"/>
  <c r="M764" i="121"/>
  <c r="T37" i="124" s="1"/>
  <c r="J764" i="121"/>
  <c r="N37" i="124" s="1"/>
  <c r="G810" i="121"/>
  <c r="H39" i="124" s="1"/>
  <c r="M810" i="121"/>
  <c r="T39" i="124" s="1"/>
  <c r="J810" i="121"/>
  <c r="N39" i="124" s="1"/>
  <c r="H12" i="124" l="1"/>
  <c r="F13" i="124"/>
  <c r="J40" i="47"/>
  <c r="L12" i="124"/>
  <c r="J10" i="124"/>
  <c r="M40" i="47"/>
  <c r="N12" i="124"/>
  <c r="L13" i="124"/>
  <c r="P13" i="124"/>
  <c r="R10" i="124"/>
  <c r="F40" i="47"/>
  <c r="T10" i="124"/>
  <c r="J13" i="124"/>
  <c r="I40" i="47"/>
  <c r="F10" i="124"/>
  <c r="G40" i="47"/>
  <c r="E40" i="47"/>
  <c r="H10" i="124"/>
  <c r="L10" i="124"/>
  <c r="P12" i="124"/>
  <c r="N13" i="124"/>
  <c r="R12" i="124"/>
  <c r="J12" i="124"/>
  <c r="K40" i="47"/>
  <c r="T12" i="124"/>
  <c r="R13" i="124"/>
  <c r="H40" i="47"/>
  <c r="F12" i="124"/>
  <c r="P10" i="124"/>
  <c r="L40" i="47"/>
  <c r="N10" i="124"/>
  <c r="T13" i="124"/>
  <c r="H13" i="124"/>
  <c r="E32" i="47"/>
  <c r="D12" i="124"/>
  <c r="D13" i="124"/>
  <c r="D10" i="124"/>
  <c r="D6" i="144"/>
  <c r="F6" i="144" s="1"/>
  <c r="E33" i="47"/>
  <c r="D18" i="124"/>
  <c r="E34" i="47"/>
  <c r="D4" i="124"/>
  <c r="AL73" i="124"/>
  <c r="AL74" i="124"/>
  <c r="AL71" i="124"/>
  <c r="AJ70" i="124"/>
  <c r="AJ73" i="124"/>
  <c r="S11" i="145"/>
  <c r="AJ78" i="124"/>
  <c r="M33" i="47"/>
  <c r="T18" i="124"/>
  <c r="AJ77" i="124"/>
  <c r="S10" i="145"/>
  <c r="AL72" i="124"/>
  <c r="I6" i="145"/>
  <c r="AL15" i="124"/>
  <c r="R15" i="124"/>
  <c r="S13" i="145"/>
  <c r="AJ74" i="124"/>
  <c r="AJ75" i="124"/>
  <c r="S12" i="145"/>
  <c r="AJ79" i="124"/>
  <c r="AL79" i="124"/>
  <c r="AJ72" i="124"/>
  <c r="AL75" i="124"/>
  <c r="AJ71" i="124"/>
  <c r="AL77" i="124"/>
  <c r="AL78" i="124"/>
  <c r="S9" i="145"/>
  <c r="AJ76" i="124"/>
  <c r="AL76" i="124"/>
  <c r="AL70" i="124"/>
  <c r="M34" i="47"/>
  <c r="T4" i="124"/>
  <c r="J33" i="47"/>
  <c r="N18" i="124"/>
  <c r="L34" i="47"/>
  <c r="R4" i="124"/>
  <c r="H33" i="47"/>
  <c r="J18" i="124"/>
  <c r="F34" i="47"/>
  <c r="F4" i="124"/>
  <c r="K34" i="47"/>
  <c r="P4" i="124"/>
  <c r="I34" i="47"/>
  <c r="L4" i="124"/>
  <c r="M32" i="47"/>
  <c r="L33" i="47"/>
  <c r="R18" i="124"/>
  <c r="H34" i="47"/>
  <c r="J4" i="124"/>
  <c r="L32" i="47"/>
  <c r="R5" i="124"/>
  <c r="K32" i="47"/>
  <c r="P5" i="124"/>
  <c r="G32" i="47"/>
  <c r="G35" i="47" s="1"/>
  <c r="G38" i="47" s="1"/>
  <c r="H5" i="124"/>
  <c r="K33" i="47"/>
  <c r="P18" i="124"/>
  <c r="J34" i="47"/>
  <c r="N4" i="124"/>
  <c r="I33" i="47"/>
  <c r="L18" i="124"/>
  <c r="I32" i="47"/>
  <c r="L5" i="124"/>
  <c r="H32" i="47"/>
  <c r="J5" i="124"/>
  <c r="F32" i="47"/>
  <c r="F33" i="47"/>
  <c r="D10" i="144" l="1"/>
  <c r="F10" i="144" s="1"/>
  <c r="E35" i="47"/>
  <c r="E38" i="47" s="1"/>
  <c r="M35" i="47"/>
  <c r="M38" i="47" s="1"/>
  <c r="I35" i="47"/>
  <c r="I38" i="47" s="1"/>
  <c r="J35" i="47"/>
  <c r="J38" i="47" s="1"/>
  <c r="J9" i="144"/>
  <c r="L9" i="144" s="1"/>
  <c r="J10" i="144"/>
  <c r="L10" i="144" s="1"/>
  <c r="J13" i="144"/>
  <c r="L13" i="144" s="1"/>
  <c r="J12" i="144"/>
  <c r="L12" i="144" s="1"/>
  <c r="J11" i="144"/>
  <c r="L11" i="144" s="1"/>
  <c r="L35" i="47"/>
  <c r="L37" i="47" s="1"/>
  <c r="L31" i="47" s="1"/>
  <c r="K35" i="47"/>
  <c r="K38" i="47" s="1"/>
  <c r="E37" i="47"/>
  <c r="E31" i="47" s="1"/>
  <c r="E56" i="122" s="1"/>
  <c r="D90" i="124" s="1"/>
  <c r="S25" i="166" s="1"/>
  <c r="H35" i="47"/>
  <c r="H38" i="47" s="1"/>
  <c r="G37" i="47"/>
  <c r="G31" i="47" s="1"/>
  <c r="G56" i="122" s="1"/>
  <c r="H90" i="124" s="1"/>
  <c r="S25" i="168" s="1"/>
  <c r="F35" i="47"/>
  <c r="F38" i="47" s="1"/>
  <c r="J37" i="47"/>
  <c r="J31" i="47" s="1"/>
  <c r="J56" i="122" s="1"/>
  <c r="N90" i="124" s="1"/>
  <c r="S25" i="171" s="1"/>
  <c r="I37" i="47" l="1"/>
  <c r="I31" i="47" s="1"/>
  <c r="I56" i="122" s="1"/>
  <c r="L90" i="124" s="1"/>
  <c r="S25" i="170" s="1"/>
  <c r="K37" i="47"/>
  <c r="K31" i="47" s="1"/>
  <c r="K56" i="122" s="1"/>
  <c r="P90" i="124" s="1"/>
  <c r="S25" i="172" s="1"/>
  <c r="M37" i="47"/>
  <c r="R61" i="124"/>
  <c r="H37" i="47"/>
  <c r="H31" i="47" s="1"/>
  <c r="H56" i="122" s="1"/>
  <c r="J90" i="124" s="1"/>
  <c r="S25" i="169" s="1"/>
  <c r="L38" i="47"/>
  <c r="L56" i="122" s="1"/>
  <c r="R90" i="124" s="1"/>
  <c r="S25" i="173" s="1"/>
  <c r="F37" i="47"/>
  <c r="F31" i="47" s="1"/>
  <c r="F56" i="122" s="1"/>
  <c r="F90" i="124" s="1"/>
  <c r="S25" i="167" s="1"/>
  <c r="L61" i="124"/>
  <c r="N61" i="124"/>
  <c r="P61" i="124" l="1"/>
  <c r="M31" i="47"/>
  <c r="M56" i="122" s="1"/>
  <c r="T90" i="124" s="1"/>
  <c r="S25" i="174" s="1"/>
  <c r="T61" i="124"/>
  <c r="A74" i="124"/>
  <c r="A73" i="124"/>
  <c r="A72" i="124"/>
  <c r="A71" i="124"/>
  <c r="A70" i="124"/>
  <c r="H5" i="144" l="1"/>
  <c r="L5" i="145"/>
  <c r="H4" i="144"/>
  <c r="L4" i="145"/>
  <c r="H6" i="144"/>
  <c r="L6" i="145"/>
  <c r="H7" i="144"/>
  <c r="L7" i="145"/>
  <c r="H8" i="144"/>
  <c r="L8" i="145"/>
  <c r="D123" i="143"/>
  <c r="D119" i="143"/>
  <c r="D115" i="143"/>
  <c r="D111" i="143"/>
  <c r="D107" i="143"/>
  <c r="D99" i="143"/>
  <c r="D95" i="143"/>
  <c r="D91" i="143"/>
  <c r="D87" i="143"/>
  <c r="D83" i="143"/>
  <c r="D75" i="143"/>
  <c r="D71" i="143"/>
  <c r="D67" i="143"/>
  <c r="D63" i="143"/>
  <c r="D59" i="143"/>
  <c r="D51" i="143"/>
  <c r="D47" i="143"/>
  <c r="D43" i="143"/>
  <c r="D39" i="143"/>
  <c r="D35" i="143"/>
  <c r="D27" i="143"/>
  <c r="D23" i="143"/>
  <c r="D19" i="143"/>
  <c r="D15" i="143"/>
  <c r="D11" i="143"/>
  <c r="D28" i="143" l="1"/>
  <c r="D100" i="143"/>
  <c r="D76" i="143"/>
  <c r="D52" i="143"/>
  <c r="D124" i="143"/>
  <c r="B72" i="124" l="1"/>
  <c r="B73" i="124"/>
  <c r="B71" i="124"/>
  <c r="B70" i="124"/>
  <c r="B74" i="124"/>
  <c r="D112" i="122"/>
  <c r="J4" i="144" l="1"/>
  <c r="L4" i="144" s="1"/>
  <c r="S4" i="145"/>
  <c r="J5" i="144"/>
  <c r="L5" i="144" s="1"/>
  <c r="S5" i="145"/>
  <c r="J8" i="144"/>
  <c r="L8" i="144" s="1"/>
  <c r="S8" i="145"/>
  <c r="J7" i="144"/>
  <c r="L7" i="144" s="1"/>
  <c r="S7" i="145"/>
  <c r="J6" i="144"/>
  <c r="L6" i="144" s="1"/>
  <c r="S6" i="145"/>
  <c r="D76" i="122"/>
  <c r="B61" i="124" l="1"/>
  <c r="A93" i="124"/>
  <c r="A92" i="124"/>
  <c r="A95" i="124"/>
  <c r="A94" i="124"/>
  <c r="B156" i="124"/>
  <c r="A156" i="124"/>
  <c r="A65" i="124"/>
  <c r="A24" i="124"/>
  <c r="A6" i="124"/>
  <c r="A67" i="124"/>
  <c r="A61" i="124"/>
  <c r="I59" i="145" l="1"/>
  <c r="O50" i="144"/>
  <c r="Q50" i="144" s="1"/>
  <c r="X50" i="145"/>
  <c r="D96" i="122"/>
  <c r="D94" i="122"/>
  <c r="D89" i="122"/>
  <c r="D85" i="122"/>
  <c r="D81" i="122"/>
  <c r="D78" i="122"/>
  <c r="D71" i="122"/>
  <c r="D67" i="122"/>
  <c r="D63" i="122"/>
  <c r="D132" i="122"/>
  <c r="D130" i="122"/>
  <c r="D125" i="122"/>
  <c r="D121" i="122"/>
  <c r="D117" i="122"/>
  <c r="D114" i="122"/>
  <c r="D107" i="122"/>
  <c r="D103" i="122"/>
  <c r="D99" i="122"/>
  <c r="D71" i="47"/>
  <c r="B68" i="124" s="1"/>
  <c r="D68" i="47"/>
  <c r="D60" i="47"/>
  <c r="B66" i="124" s="1"/>
  <c r="D57" i="47"/>
  <c r="D49" i="47"/>
  <c r="B64" i="124" s="1"/>
  <c r="I61" i="145" l="1"/>
  <c r="I63" i="145"/>
  <c r="I65" i="145"/>
  <c r="D72" i="47"/>
  <c r="D61" i="47"/>
  <c r="I62" i="145" s="1"/>
  <c r="D50" i="47"/>
  <c r="I60" i="145" s="1"/>
  <c r="D79" i="122"/>
  <c r="D97" i="122"/>
  <c r="D133" i="122"/>
  <c r="D115" i="122"/>
  <c r="D62" i="47" l="1"/>
  <c r="I64" i="145"/>
  <c r="K17" i="145" s="1"/>
  <c r="D59" i="144"/>
  <c r="F59" i="144" s="1"/>
  <c r="D58" i="144"/>
  <c r="F58" i="144" s="1"/>
  <c r="D60" i="144"/>
  <c r="F60" i="144" s="1"/>
  <c r="K65" i="145"/>
  <c r="K63" i="145"/>
  <c r="K15" i="145"/>
  <c r="K61" i="145"/>
  <c r="K13" i="145"/>
  <c r="B93" i="124"/>
  <c r="B94" i="124"/>
  <c r="B95" i="124"/>
  <c r="B92" i="124"/>
  <c r="G15" i="144" l="1"/>
  <c r="G13" i="144"/>
  <c r="D66" i="144"/>
  <c r="F66" i="144" s="1"/>
  <c r="I71" i="145"/>
  <c r="D64" i="144"/>
  <c r="F64" i="144" s="1"/>
  <c r="I69" i="145"/>
  <c r="D63" i="144"/>
  <c r="F63" i="144" s="1"/>
  <c r="I68" i="145"/>
  <c r="D65" i="144"/>
  <c r="F65" i="144" s="1"/>
  <c r="I70" i="145"/>
  <c r="G17" i="144"/>
  <c r="A48" i="124"/>
  <c r="A47" i="124"/>
  <c r="A46" i="124"/>
  <c r="A44" i="124"/>
  <c r="A43" i="124"/>
  <c r="A42" i="124"/>
  <c r="B41" i="124"/>
  <c r="A34" i="124"/>
  <c r="A33" i="124"/>
  <c r="A31" i="124"/>
  <c r="A82" i="124"/>
  <c r="A81" i="124"/>
  <c r="D18" i="122" l="1"/>
  <c r="D11" i="122"/>
  <c r="B82" i="124" l="1"/>
  <c r="B81" i="124"/>
  <c r="D878" i="121"/>
  <c r="D871" i="121"/>
  <c r="D864" i="121"/>
  <c r="D856" i="121"/>
  <c r="D849" i="121"/>
  <c r="D842" i="121"/>
  <c r="D625" i="121"/>
  <c r="D621" i="121"/>
  <c r="D617" i="121"/>
  <c r="D613" i="121"/>
  <c r="D609" i="121"/>
  <c r="D694" i="121"/>
  <c r="D690" i="121"/>
  <c r="D686" i="121"/>
  <c r="D682" i="121"/>
  <c r="D678" i="121"/>
  <c r="S16" i="145" l="1"/>
  <c r="S17" i="145"/>
  <c r="J16" i="144"/>
  <c r="L16" i="144" s="1"/>
  <c r="J17" i="144"/>
  <c r="L17" i="144" s="1"/>
  <c r="B42" i="124"/>
  <c r="B46" i="124"/>
  <c r="B47" i="124"/>
  <c r="B43" i="124"/>
  <c r="B44" i="124"/>
  <c r="B48" i="124"/>
  <c r="D626" i="121"/>
  <c r="D695" i="121"/>
  <c r="D671" i="121"/>
  <c r="D667" i="121"/>
  <c r="D663" i="121"/>
  <c r="D659" i="121"/>
  <c r="D655" i="121"/>
  <c r="D579" i="121"/>
  <c r="D575" i="121"/>
  <c r="D571" i="121"/>
  <c r="D567" i="121"/>
  <c r="D563" i="121"/>
  <c r="D43" i="144" l="1"/>
  <c r="F43" i="144" s="1"/>
  <c r="I45" i="145"/>
  <c r="D45" i="144"/>
  <c r="F45" i="144" s="1"/>
  <c r="I47" i="145"/>
  <c r="D40" i="144"/>
  <c r="F40" i="144" s="1"/>
  <c r="I42" i="145"/>
  <c r="D42" i="144"/>
  <c r="F42" i="144" s="1"/>
  <c r="I44" i="145"/>
  <c r="D41" i="144"/>
  <c r="F41" i="144" s="1"/>
  <c r="I43" i="145"/>
  <c r="D44" i="144"/>
  <c r="F44" i="144" s="1"/>
  <c r="I46" i="145"/>
  <c r="B31" i="124"/>
  <c r="B34" i="124"/>
  <c r="D580" i="121"/>
  <c r="D672" i="121"/>
  <c r="D187" i="121"/>
  <c r="D183" i="121"/>
  <c r="D179" i="121"/>
  <c r="D175" i="121"/>
  <c r="D171" i="121"/>
  <c r="I27" i="145" l="1"/>
  <c r="D23" i="144"/>
  <c r="F23" i="144" s="1"/>
  <c r="I24" i="145"/>
  <c r="B29" i="124"/>
  <c r="B33" i="124"/>
  <c r="D188" i="121"/>
  <c r="A63" i="124"/>
  <c r="I22" i="145" l="1"/>
  <c r="D25" i="144"/>
  <c r="F25" i="144" s="1"/>
  <c r="I26" i="145"/>
  <c r="B11" i="124"/>
  <c r="D21" i="144" l="1"/>
  <c r="F21" i="144" s="1"/>
  <c r="I21" i="145"/>
  <c r="D51" i="47"/>
  <c r="D40" i="47"/>
  <c r="A50" i="124"/>
  <c r="A52" i="124"/>
  <c r="A51" i="124"/>
  <c r="A16" i="124"/>
  <c r="D900" i="121"/>
  <c r="D893" i="121"/>
  <c r="D886" i="121"/>
  <c r="B50" i="124" l="1"/>
  <c r="B51" i="124"/>
  <c r="B52" i="124"/>
  <c r="D291" i="121"/>
  <c r="D287" i="121"/>
  <c r="D283" i="121"/>
  <c r="D279" i="121"/>
  <c r="D275" i="121"/>
  <c r="D46" i="144" l="1"/>
  <c r="F46" i="144" s="1"/>
  <c r="I48" i="145"/>
  <c r="D47" i="144"/>
  <c r="F47" i="144" s="1"/>
  <c r="I49" i="145"/>
  <c r="D48" i="144"/>
  <c r="F48" i="144" s="1"/>
  <c r="I50" i="145"/>
  <c r="D292" i="121"/>
  <c r="B16" i="124" l="1"/>
  <c r="D11" i="144" l="1"/>
  <c r="F11" i="144" s="1"/>
  <c r="I11" i="145"/>
  <c r="C32" i="47"/>
  <c r="A90" i="124" l="1"/>
  <c r="D832" i="121" l="1"/>
  <c r="D828" i="121"/>
  <c r="D824" i="121"/>
  <c r="D820" i="121"/>
  <c r="D816" i="121"/>
  <c r="D809" i="121"/>
  <c r="D805" i="121"/>
  <c r="D801" i="121"/>
  <c r="D797" i="121"/>
  <c r="D793" i="121"/>
  <c r="D786" i="121"/>
  <c r="D782" i="121"/>
  <c r="D778" i="121"/>
  <c r="D774" i="121"/>
  <c r="D770" i="121"/>
  <c r="D763" i="121"/>
  <c r="D759" i="121"/>
  <c r="D755" i="121"/>
  <c r="D751" i="121"/>
  <c r="D747" i="121"/>
  <c r="D740" i="121"/>
  <c r="D736" i="121"/>
  <c r="D732" i="121"/>
  <c r="D728" i="121"/>
  <c r="D724" i="121"/>
  <c r="D717" i="121"/>
  <c r="D713" i="121"/>
  <c r="D709" i="121"/>
  <c r="D705" i="121"/>
  <c r="D701" i="121"/>
  <c r="D648" i="121"/>
  <c r="D644" i="121"/>
  <c r="D640" i="121"/>
  <c r="D636" i="121"/>
  <c r="D632" i="121"/>
  <c r="D602" i="121"/>
  <c r="D598" i="121"/>
  <c r="D594" i="121"/>
  <c r="D590" i="121"/>
  <c r="D586" i="121"/>
  <c r="D556" i="121"/>
  <c r="D552" i="121"/>
  <c r="D548" i="121"/>
  <c r="D544" i="121"/>
  <c r="D540" i="121"/>
  <c r="D383" i="121"/>
  <c r="D379" i="121"/>
  <c r="D375" i="121"/>
  <c r="D371" i="121"/>
  <c r="D367" i="121"/>
  <c r="D337" i="121"/>
  <c r="D333" i="121"/>
  <c r="D329" i="121"/>
  <c r="D325" i="121"/>
  <c r="D321" i="121"/>
  <c r="D533" i="121"/>
  <c r="D529" i="121"/>
  <c r="D525" i="121"/>
  <c r="D521" i="121"/>
  <c r="D517" i="121"/>
  <c r="D510" i="121"/>
  <c r="D506" i="121"/>
  <c r="D502" i="121"/>
  <c r="D498" i="121"/>
  <c r="D494" i="121"/>
  <c r="D487" i="121"/>
  <c r="D483" i="121"/>
  <c r="D479" i="121"/>
  <c r="D475" i="121"/>
  <c r="D471" i="121"/>
  <c r="D464" i="121"/>
  <c r="D460" i="121"/>
  <c r="D456" i="121"/>
  <c r="D452" i="121"/>
  <c r="D448" i="121"/>
  <c r="D441" i="121"/>
  <c r="D437" i="121"/>
  <c r="D433" i="121"/>
  <c r="D429" i="121"/>
  <c r="D425" i="121"/>
  <c r="D406" i="121"/>
  <c r="D402" i="121"/>
  <c r="D398" i="121"/>
  <c r="D394" i="121"/>
  <c r="D390" i="121"/>
  <c r="D360" i="121"/>
  <c r="D356" i="121"/>
  <c r="D352" i="121"/>
  <c r="D348" i="121"/>
  <c r="D344" i="121"/>
  <c r="D314" i="121"/>
  <c r="D310" i="121"/>
  <c r="D306" i="121"/>
  <c r="D302" i="121"/>
  <c r="D298" i="121"/>
  <c r="D233" i="121"/>
  <c r="D229" i="121"/>
  <c r="D225" i="121"/>
  <c r="D221" i="121"/>
  <c r="D217" i="121"/>
  <c r="D210" i="121"/>
  <c r="D206" i="121"/>
  <c r="D202" i="121"/>
  <c r="D198" i="121"/>
  <c r="D194" i="121"/>
  <c r="D164" i="121"/>
  <c r="D160" i="121"/>
  <c r="D156" i="121"/>
  <c r="D152" i="121"/>
  <c r="D148" i="121"/>
  <c r="D141" i="121"/>
  <c r="D137" i="121"/>
  <c r="D133" i="121"/>
  <c r="D129" i="121"/>
  <c r="D125" i="121"/>
  <c r="D95" i="121"/>
  <c r="D91" i="121"/>
  <c r="D87" i="121"/>
  <c r="D83" i="121"/>
  <c r="D79" i="121"/>
  <c r="D72" i="121"/>
  <c r="D68" i="121"/>
  <c r="D64" i="121"/>
  <c r="D60" i="121"/>
  <c r="D56" i="121"/>
  <c r="D49" i="121"/>
  <c r="D45" i="121"/>
  <c r="D41" i="121"/>
  <c r="D37" i="121"/>
  <c r="D33" i="121"/>
  <c r="D26" i="121"/>
  <c r="D22" i="121"/>
  <c r="D18" i="121"/>
  <c r="D14" i="121"/>
  <c r="D10" i="121"/>
  <c r="G58" i="145" l="1"/>
  <c r="E5" i="145"/>
  <c r="F57" i="145"/>
  <c r="H56" i="145"/>
  <c r="E4" i="145"/>
  <c r="F5" i="145"/>
  <c r="G57" i="145"/>
  <c r="H58" i="145"/>
  <c r="D58" i="145"/>
  <c r="E56" i="145"/>
  <c r="F4" i="145"/>
  <c r="G5" i="145"/>
  <c r="H57" i="145"/>
  <c r="D5" i="145"/>
  <c r="D56" i="145"/>
  <c r="E58" i="145"/>
  <c r="F56" i="145"/>
  <c r="G4" i="145"/>
  <c r="H5" i="145"/>
  <c r="E57" i="145"/>
  <c r="D4" i="145"/>
  <c r="F58" i="145"/>
  <c r="G56" i="145"/>
  <c r="H4" i="145"/>
  <c r="D57" i="145"/>
  <c r="D211" i="121"/>
  <c r="D465" i="121"/>
  <c r="D27" i="121"/>
  <c r="D787" i="121"/>
  <c r="D96" i="121"/>
  <c r="D557" i="121"/>
  <c r="D50" i="121"/>
  <c r="D142" i="121"/>
  <c r="D407" i="121"/>
  <c r="D338" i="121"/>
  <c r="D741" i="121"/>
  <c r="D810" i="121"/>
  <c r="D73" i="121"/>
  <c r="D315" i="121"/>
  <c r="D511" i="121"/>
  <c r="D649" i="121"/>
  <c r="D764" i="121"/>
  <c r="D833" i="121"/>
  <c r="D165" i="121"/>
  <c r="D234" i="121"/>
  <c r="D361" i="121"/>
  <c r="D442" i="121"/>
  <c r="D488" i="121"/>
  <c r="D534" i="121"/>
  <c r="D384" i="121"/>
  <c r="D603" i="121"/>
  <c r="D718" i="121"/>
  <c r="B28" i="124" l="1"/>
  <c r="D32" i="47"/>
  <c r="B24" i="124"/>
  <c r="D419" i="121"/>
  <c r="B22" i="124" s="1"/>
  <c r="D246" i="121"/>
  <c r="I38" i="145" l="1"/>
  <c r="D16" i="144"/>
  <c r="F16" i="144" s="1"/>
  <c r="I16" i="145"/>
  <c r="D20" i="144"/>
  <c r="F20" i="144" s="1"/>
  <c r="I20" i="145"/>
  <c r="B159" i="124" l="1"/>
  <c r="B158" i="124"/>
  <c r="B157" i="124"/>
  <c r="B155" i="124"/>
  <c r="B154" i="124"/>
  <c r="B153" i="124"/>
  <c r="B152" i="124"/>
  <c r="B151" i="124"/>
  <c r="B150" i="124"/>
  <c r="B149" i="124"/>
  <c r="B148" i="124"/>
  <c r="B147" i="124"/>
  <c r="B146" i="124"/>
  <c r="B145" i="124"/>
  <c r="B144" i="124"/>
  <c r="B143" i="124"/>
  <c r="B142" i="124"/>
  <c r="B141" i="124"/>
  <c r="B140" i="124"/>
  <c r="B139" i="124"/>
  <c r="B138" i="124"/>
  <c r="B137" i="124"/>
  <c r="B136" i="124"/>
  <c r="B135" i="124"/>
  <c r="B134" i="124"/>
  <c r="B133" i="124"/>
  <c r="B132" i="124"/>
  <c r="B131" i="124"/>
  <c r="B130" i="124"/>
  <c r="B129" i="124"/>
  <c r="B128" i="124"/>
  <c r="B127" i="124"/>
  <c r="B126" i="124"/>
  <c r="B125" i="124"/>
  <c r="B124" i="124"/>
  <c r="B123" i="124"/>
  <c r="B122" i="124"/>
  <c r="B121" i="124"/>
  <c r="B120" i="124"/>
  <c r="B119" i="124"/>
  <c r="B118" i="124"/>
  <c r="B117" i="124"/>
  <c r="B116" i="124"/>
  <c r="B115" i="124"/>
  <c r="B114" i="124"/>
  <c r="B113" i="124"/>
  <c r="B112" i="124"/>
  <c r="B111" i="124"/>
  <c r="B110" i="124"/>
  <c r="B106" i="124"/>
  <c r="S40" i="145" s="1"/>
  <c r="B105" i="124"/>
  <c r="B104" i="124"/>
  <c r="B103" i="124"/>
  <c r="B102" i="124"/>
  <c r="B101" i="124"/>
  <c r="B100" i="124"/>
  <c r="B99" i="124"/>
  <c r="B98" i="124"/>
  <c r="B97" i="124"/>
  <c r="B96" i="124"/>
  <c r="D10" i="40"/>
  <c r="D15" i="105"/>
  <c r="D54" i="122"/>
  <c r="D32" i="122"/>
  <c r="D25" i="122"/>
  <c r="D47" i="122"/>
  <c r="D42" i="122"/>
  <c r="D60" i="122"/>
  <c r="D29" i="47"/>
  <c r="B59" i="124" s="1"/>
  <c r="D19" i="47"/>
  <c r="B57" i="124" s="1"/>
  <c r="D11" i="47"/>
  <c r="B55" i="124" s="1"/>
  <c r="C34" i="47"/>
  <c r="C33" i="47"/>
  <c r="A4" i="124"/>
  <c r="G72" i="145" l="1"/>
  <c r="J40" i="144"/>
  <c r="L40" i="144" s="1"/>
  <c r="O5" i="144"/>
  <c r="Q5" i="144" s="1"/>
  <c r="X5" i="145"/>
  <c r="O8" i="144"/>
  <c r="Q8" i="144" s="1"/>
  <c r="X8" i="145"/>
  <c r="O11" i="144"/>
  <c r="Q11" i="144" s="1"/>
  <c r="X11" i="145"/>
  <c r="O14" i="144"/>
  <c r="Q14" i="144" s="1"/>
  <c r="X14" i="145"/>
  <c r="O17" i="144"/>
  <c r="Q17" i="144" s="1"/>
  <c r="X17" i="145"/>
  <c r="O20" i="144"/>
  <c r="Q20" i="144" s="1"/>
  <c r="X20" i="145"/>
  <c r="O23" i="144"/>
  <c r="Q23" i="144" s="1"/>
  <c r="X23" i="145"/>
  <c r="O26" i="144"/>
  <c r="Q26" i="144" s="1"/>
  <c r="X26" i="145"/>
  <c r="O29" i="144"/>
  <c r="Q29" i="144" s="1"/>
  <c r="X29" i="145"/>
  <c r="O32" i="144"/>
  <c r="Q32" i="144" s="1"/>
  <c r="X32" i="145"/>
  <c r="O35" i="144"/>
  <c r="Q35" i="144" s="1"/>
  <c r="X35" i="145"/>
  <c r="O38" i="144"/>
  <c r="Q38" i="144" s="1"/>
  <c r="X38" i="145"/>
  <c r="O41" i="144"/>
  <c r="Q41" i="144" s="1"/>
  <c r="X41" i="145"/>
  <c r="O44" i="144"/>
  <c r="Q44" i="144" s="1"/>
  <c r="X44" i="145"/>
  <c r="O47" i="144"/>
  <c r="Q47" i="144" s="1"/>
  <c r="X47" i="145"/>
  <c r="O51" i="144"/>
  <c r="Q51" i="144" s="1"/>
  <c r="X51" i="145"/>
  <c r="I54" i="145"/>
  <c r="O4" i="144"/>
  <c r="Q4" i="144" s="1"/>
  <c r="X4" i="145"/>
  <c r="O7" i="144"/>
  <c r="Q7" i="144" s="1"/>
  <c r="X7" i="145"/>
  <c r="O10" i="144"/>
  <c r="Q10" i="144" s="1"/>
  <c r="X10" i="145"/>
  <c r="O13" i="144"/>
  <c r="Q13" i="144" s="1"/>
  <c r="X13" i="145"/>
  <c r="O16" i="144"/>
  <c r="Q16" i="144" s="1"/>
  <c r="X16" i="145"/>
  <c r="O19" i="144"/>
  <c r="Q19" i="144" s="1"/>
  <c r="X19" i="145"/>
  <c r="O22" i="144"/>
  <c r="Q22" i="144" s="1"/>
  <c r="X22" i="145"/>
  <c r="O25" i="144"/>
  <c r="Q25" i="144" s="1"/>
  <c r="X25" i="145"/>
  <c r="O28" i="144"/>
  <c r="Q28" i="144" s="1"/>
  <c r="X28" i="145"/>
  <c r="O31" i="144"/>
  <c r="Q31" i="144" s="1"/>
  <c r="X31" i="145"/>
  <c r="O34" i="144"/>
  <c r="Q34" i="144" s="1"/>
  <c r="X34" i="145"/>
  <c r="O37" i="144"/>
  <c r="Q37" i="144" s="1"/>
  <c r="X37" i="145"/>
  <c r="O40" i="144"/>
  <c r="Q40" i="144" s="1"/>
  <c r="X40" i="145"/>
  <c r="O43" i="144"/>
  <c r="Q43" i="144" s="1"/>
  <c r="X43" i="145"/>
  <c r="O46" i="144"/>
  <c r="Q46" i="144" s="1"/>
  <c r="X46" i="145"/>
  <c r="O49" i="144"/>
  <c r="Q49" i="144" s="1"/>
  <c r="X49" i="145"/>
  <c r="O53" i="144"/>
  <c r="Q53" i="144" s="1"/>
  <c r="X53" i="145"/>
  <c r="D51" i="144"/>
  <c r="F51" i="144" s="1"/>
  <c r="I53" i="145"/>
  <c r="O6" i="144"/>
  <c r="Q6" i="144" s="1"/>
  <c r="X6" i="145"/>
  <c r="O9" i="144"/>
  <c r="Q9" i="144" s="1"/>
  <c r="X9" i="145"/>
  <c r="O12" i="144"/>
  <c r="Q12" i="144" s="1"/>
  <c r="X12" i="145"/>
  <c r="O15" i="144"/>
  <c r="Q15" i="144" s="1"/>
  <c r="X15" i="145"/>
  <c r="O18" i="144"/>
  <c r="Q18" i="144" s="1"/>
  <c r="X18" i="145"/>
  <c r="O21" i="144"/>
  <c r="Q21" i="144" s="1"/>
  <c r="X21" i="145"/>
  <c r="O24" i="144"/>
  <c r="Q24" i="144" s="1"/>
  <c r="X24" i="145"/>
  <c r="O27" i="144"/>
  <c r="Q27" i="144" s="1"/>
  <c r="X27" i="145"/>
  <c r="O30" i="144"/>
  <c r="Q30" i="144" s="1"/>
  <c r="X30" i="145"/>
  <c r="O33" i="144"/>
  <c r="Q33" i="144" s="1"/>
  <c r="X33" i="145"/>
  <c r="O36" i="144"/>
  <c r="Q36" i="144" s="1"/>
  <c r="X36" i="145"/>
  <c r="O39" i="144"/>
  <c r="Q39" i="144" s="1"/>
  <c r="X39" i="145"/>
  <c r="O42" i="144"/>
  <c r="Q42" i="144" s="1"/>
  <c r="X42" i="145"/>
  <c r="O45" i="144"/>
  <c r="Q45" i="144" s="1"/>
  <c r="X45" i="145"/>
  <c r="O48" i="144"/>
  <c r="Q48" i="144" s="1"/>
  <c r="X48" i="145"/>
  <c r="O52" i="144"/>
  <c r="Q52" i="144" s="1"/>
  <c r="X52" i="145"/>
  <c r="I55" i="145"/>
  <c r="J30" i="144"/>
  <c r="L30" i="144" s="1"/>
  <c r="S30" i="145"/>
  <c r="J33" i="144"/>
  <c r="L33" i="144" s="1"/>
  <c r="S33" i="145"/>
  <c r="J36" i="144"/>
  <c r="L36" i="144" s="1"/>
  <c r="S36" i="145"/>
  <c r="J39" i="144"/>
  <c r="L39" i="144" s="1"/>
  <c r="S39" i="145"/>
  <c r="J32" i="144"/>
  <c r="L32" i="144" s="1"/>
  <c r="S32" i="145"/>
  <c r="J35" i="144"/>
  <c r="L35" i="144" s="1"/>
  <c r="S35" i="145"/>
  <c r="J38" i="144"/>
  <c r="L38" i="144" s="1"/>
  <c r="S38" i="145"/>
  <c r="J31" i="144"/>
  <c r="L31" i="144" s="1"/>
  <c r="S31" i="145"/>
  <c r="J34" i="144"/>
  <c r="L34" i="144" s="1"/>
  <c r="S34" i="145"/>
  <c r="J37" i="144"/>
  <c r="L37" i="144" s="1"/>
  <c r="S37" i="145"/>
  <c r="D23" i="47"/>
  <c r="D15" i="47"/>
  <c r="D7" i="47"/>
  <c r="D34" i="47"/>
  <c r="B4" i="124"/>
  <c r="G4" i="144" l="1"/>
  <c r="D53" i="144"/>
  <c r="D52" i="144"/>
  <c r="F52" i="144" s="1"/>
  <c r="K4" i="145"/>
  <c r="K53" i="145"/>
  <c r="K5" i="145"/>
  <c r="K54" i="145"/>
  <c r="D56" i="144"/>
  <c r="F56" i="144" s="1"/>
  <c r="I58" i="145"/>
  <c r="K55" i="145"/>
  <c r="K7" i="145"/>
  <c r="A25" i="124"/>
  <c r="G7" i="144" l="1"/>
  <c r="F53" i="144"/>
  <c r="G5" i="144"/>
  <c r="B25" i="124" l="1"/>
  <c r="D38" i="122"/>
  <c r="D35" i="122"/>
  <c r="A159" i="124"/>
  <c r="A111" i="124"/>
  <c r="A112" i="124"/>
  <c r="A113" i="124"/>
  <c r="A114" i="124"/>
  <c r="A115" i="124"/>
  <c r="A116" i="124"/>
  <c r="A117" i="124"/>
  <c r="A118" i="124"/>
  <c r="A119" i="124"/>
  <c r="A120" i="124"/>
  <c r="A121" i="124"/>
  <c r="A122" i="124"/>
  <c r="A123" i="124"/>
  <c r="A124" i="124"/>
  <c r="A125" i="124"/>
  <c r="A126" i="124"/>
  <c r="A127" i="124"/>
  <c r="A128" i="124"/>
  <c r="A129" i="124"/>
  <c r="A130" i="124"/>
  <c r="A131" i="124"/>
  <c r="A132" i="124"/>
  <c r="A133" i="124"/>
  <c r="A134" i="124"/>
  <c r="A135" i="124"/>
  <c r="A136" i="124"/>
  <c r="A137" i="124"/>
  <c r="A138" i="124"/>
  <c r="A139" i="124"/>
  <c r="A140" i="124"/>
  <c r="A141" i="124"/>
  <c r="A142" i="124"/>
  <c r="A143" i="124"/>
  <c r="A144" i="124"/>
  <c r="A145" i="124"/>
  <c r="A146" i="124"/>
  <c r="A147" i="124"/>
  <c r="A148" i="124"/>
  <c r="A149" i="124"/>
  <c r="A150" i="124"/>
  <c r="A151" i="124"/>
  <c r="A152" i="124"/>
  <c r="A153" i="124"/>
  <c r="A154" i="124"/>
  <c r="A155" i="124"/>
  <c r="A157" i="124"/>
  <c r="A158" i="124"/>
  <c r="A110" i="124"/>
  <c r="C2" i="121"/>
  <c r="C1" i="121"/>
  <c r="D17" i="144" l="1"/>
  <c r="F17" i="144" s="1"/>
  <c r="I17" i="145"/>
  <c r="B86" i="124"/>
  <c r="B85" i="124"/>
  <c r="A14" i="124"/>
  <c r="S20" i="145" l="1"/>
  <c r="S21" i="145"/>
  <c r="J20" i="144"/>
  <c r="L20" i="144" s="1"/>
  <c r="J21" i="144"/>
  <c r="L21" i="144" s="1"/>
  <c r="B14" i="124" l="1"/>
  <c r="D37" i="144" l="1"/>
  <c r="F37" i="144" s="1"/>
  <c r="I39" i="145"/>
  <c r="A107" i="124"/>
  <c r="B108" i="124"/>
  <c r="A89" i="124"/>
  <c r="A84" i="124"/>
  <c r="A83" i="124"/>
  <c r="A98" i="124"/>
  <c r="A99" i="124"/>
  <c r="A100" i="124"/>
  <c r="A101" i="124"/>
  <c r="A102" i="124"/>
  <c r="A103" i="124"/>
  <c r="A104" i="124"/>
  <c r="A105" i="124"/>
  <c r="A106" i="124"/>
  <c r="A97" i="124"/>
  <c r="A96" i="124"/>
  <c r="J27" i="144" l="1"/>
  <c r="L27" i="144" s="1"/>
  <c r="S27" i="145"/>
  <c r="D36" i="144"/>
  <c r="F36" i="144" s="1"/>
  <c r="A88" i="124"/>
  <c r="A87" i="124"/>
  <c r="A86" i="124"/>
  <c r="A85" i="124"/>
  <c r="A91" i="124"/>
  <c r="A59" i="124"/>
  <c r="A57" i="124"/>
  <c r="A55" i="124"/>
  <c r="A22" i="124"/>
  <c r="A9" i="124"/>
  <c r="A17" i="124"/>
  <c r="A28" i="124"/>
  <c r="A20" i="124"/>
  <c r="A18" i="124"/>
  <c r="A21" i="124"/>
  <c r="A13" i="124"/>
  <c r="A12" i="124"/>
  <c r="A7" i="124"/>
  <c r="A30" i="124"/>
  <c r="A19" i="124"/>
  <c r="A38" i="124"/>
  <c r="A35" i="124"/>
  <c r="A10" i="124"/>
  <c r="A5" i="124"/>
  <c r="A37" i="124"/>
  <c r="A26" i="124"/>
  <c r="A32" i="124"/>
  <c r="A23" i="124"/>
  <c r="A27" i="124"/>
  <c r="A36" i="124"/>
  <c r="A40" i="124"/>
  <c r="A39" i="124"/>
  <c r="C1" i="122" l="1"/>
  <c r="C2" i="122"/>
  <c r="B83" i="124"/>
  <c r="B89" i="124"/>
  <c r="S18" i="145" l="1"/>
  <c r="S24" i="145"/>
  <c r="J18" i="144"/>
  <c r="L18" i="144" s="1"/>
  <c r="J24" i="144"/>
  <c r="L24" i="144" s="1"/>
  <c r="B84" i="124"/>
  <c r="B87" i="124"/>
  <c r="B88" i="124"/>
  <c r="B91" i="124"/>
  <c r="B107" i="124"/>
  <c r="S22" i="145" l="1"/>
  <c r="S26" i="145"/>
  <c r="S23" i="145"/>
  <c r="S19" i="145"/>
  <c r="D67" i="144"/>
  <c r="F67" i="144" s="1"/>
  <c r="I72" i="145"/>
  <c r="J19" i="144"/>
  <c r="L19" i="144" s="1"/>
  <c r="J26" i="144"/>
  <c r="L26" i="144" s="1"/>
  <c r="J22" i="144"/>
  <c r="L22" i="144" s="1"/>
  <c r="J23" i="144"/>
  <c r="L23" i="144" s="1"/>
  <c r="B5" i="124"/>
  <c r="B32" i="124"/>
  <c r="B26" i="124"/>
  <c r="B10" i="124"/>
  <c r="B37" i="124"/>
  <c r="D24" i="144" l="1"/>
  <c r="F24" i="144" s="1"/>
  <c r="I25" i="145"/>
  <c r="D28" i="144"/>
  <c r="F28" i="144" s="1"/>
  <c r="I30" i="145"/>
  <c r="D7" i="144"/>
  <c r="F7" i="144" s="1"/>
  <c r="I7" i="145"/>
  <c r="D54" i="144"/>
  <c r="F54" i="144" s="1"/>
  <c r="I56" i="145"/>
  <c r="D18" i="144"/>
  <c r="F18" i="144" s="1"/>
  <c r="I18" i="145"/>
  <c r="D33" i="47" l="1"/>
  <c r="B9" i="124"/>
  <c r="B35" i="124"/>
  <c r="B30" i="124"/>
  <c r="B40" i="124"/>
  <c r="B39" i="124"/>
  <c r="B36" i="124"/>
  <c r="B17" i="124"/>
  <c r="B27" i="124"/>
  <c r="B18" i="124"/>
  <c r="B20" i="124"/>
  <c r="B13" i="124"/>
  <c r="B19" i="124"/>
  <c r="B7" i="124"/>
  <c r="B21" i="124"/>
  <c r="B38" i="124"/>
  <c r="B6" i="124"/>
  <c r="B23" i="124"/>
  <c r="B12" i="124"/>
  <c r="B37" i="120"/>
  <c r="V36" i="120"/>
  <c r="V35" i="120"/>
  <c r="V34" i="120"/>
  <c r="V33" i="120"/>
  <c r="V32" i="120"/>
  <c r="V31" i="120"/>
  <c r="V30" i="120"/>
  <c r="V29" i="120"/>
  <c r="V28" i="120"/>
  <c r="V27" i="120"/>
  <c r="V26" i="120"/>
  <c r="V25" i="120"/>
  <c r="V24" i="120"/>
  <c r="V23" i="120"/>
  <c r="V22" i="120"/>
  <c r="B20" i="120"/>
  <c r="V19" i="120"/>
  <c r="V18" i="120"/>
  <c r="V17" i="120"/>
  <c r="V16" i="120"/>
  <c r="V15" i="120"/>
  <c r="V14" i="120"/>
  <c r="V13" i="120"/>
  <c r="V12" i="120"/>
  <c r="V11" i="120"/>
  <c r="V10" i="120"/>
  <c r="V9" i="120"/>
  <c r="V8" i="120"/>
  <c r="V7" i="120"/>
  <c r="V6" i="120"/>
  <c r="V5" i="120"/>
  <c r="D12" i="144" l="1"/>
  <c r="F12" i="144" s="1"/>
  <c r="I12" i="145"/>
  <c r="D27" i="144"/>
  <c r="F27" i="144" s="1"/>
  <c r="I29" i="145"/>
  <c r="D9" i="144"/>
  <c r="F9" i="144" s="1"/>
  <c r="I9" i="145"/>
  <c r="D35" i="144"/>
  <c r="F35" i="144" s="1"/>
  <c r="I37" i="145"/>
  <c r="D8" i="144"/>
  <c r="F8" i="144" s="1"/>
  <c r="I8" i="145"/>
  <c r="D4" i="144"/>
  <c r="F4" i="144" s="1"/>
  <c r="I4" i="145"/>
  <c r="D13" i="144"/>
  <c r="F13" i="144" s="1"/>
  <c r="I13" i="145"/>
  <c r="D31" i="144"/>
  <c r="F31" i="144" s="1"/>
  <c r="I33" i="145"/>
  <c r="D30" i="144"/>
  <c r="F30" i="144" s="1"/>
  <c r="I32" i="145"/>
  <c r="D55" i="144"/>
  <c r="F55" i="144" s="1"/>
  <c r="I57" i="145"/>
  <c r="D22" i="144"/>
  <c r="F22" i="144" s="1"/>
  <c r="I23" i="145"/>
  <c r="D15" i="144"/>
  <c r="F15" i="144" s="1"/>
  <c r="I15" i="145"/>
  <c r="D29" i="144"/>
  <c r="F29" i="144" s="1"/>
  <c r="I31" i="145"/>
  <c r="D14" i="144"/>
  <c r="F14" i="144" s="1"/>
  <c r="I14" i="145"/>
  <c r="D19" i="144"/>
  <c r="F19" i="144" s="1"/>
  <c r="I19" i="145"/>
  <c r="D26" i="144"/>
  <c r="F26" i="144" s="1"/>
  <c r="I28" i="145"/>
  <c r="D5" i="144"/>
  <c r="F5" i="144" s="1"/>
  <c r="I5" i="145"/>
  <c r="D34" i="144"/>
  <c r="F34" i="144" s="1"/>
  <c r="I36" i="145"/>
  <c r="V37" i="120"/>
  <c r="D35" i="47"/>
  <c r="V20" i="120"/>
  <c r="G8" i="144" l="1"/>
  <c r="K59" i="145"/>
  <c r="K8" i="145"/>
  <c r="D37" i="47"/>
  <c r="D38" i="47"/>
  <c r="C1" i="79"/>
  <c r="C2" i="79"/>
  <c r="C1" i="40"/>
  <c r="C2" i="40"/>
  <c r="C1" i="47"/>
  <c r="C2" i="47"/>
  <c r="C1" i="105"/>
  <c r="C2" i="105"/>
  <c r="C1" i="35"/>
  <c r="C2" i="35"/>
  <c r="D11" i="35"/>
  <c r="E11" i="35"/>
  <c r="F11" i="35"/>
  <c r="G11" i="35"/>
  <c r="H11" i="35"/>
  <c r="I11" i="35"/>
  <c r="J11" i="35"/>
  <c r="K11" i="35"/>
  <c r="L11" i="35"/>
  <c r="W11" i="35"/>
  <c r="X11" i="35"/>
  <c r="Y11" i="35"/>
  <c r="Z11" i="35"/>
  <c r="AA11" i="35"/>
  <c r="AB11" i="35"/>
  <c r="D18" i="35"/>
  <c r="E18" i="35"/>
  <c r="F18" i="35"/>
  <c r="G18" i="35"/>
  <c r="H18" i="35"/>
  <c r="I18" i="35"/>
  <c r="J18" i="35"/>
  <c r="K18" i="35"/>
  <c r="L18" i="35"/>
  <c r="W18" i="35"/>
  <c r="X18" i="35"/>
  <c r="Y18" i="35"/>
  <c r="Z18" i="35"/>
  <c r="AA18" i="35"/>
  <c r="AB18" i="35"/>
  <c r="D57" i="144" l="1"/>
  <c r="F57" i="144" s="1"/>
  <c r="R25" i="145"/>
  <c r="P25" i="145"/>
  <c r="Q25" i="145"/>
  <c r="D31" i="47"/>
  <c r="D56" i="122" s="1"/>
  <c r="B90" i="124" l="1"/>
  <c r="S25" i="145" l="1"/>
  <c r="J25" i="144"/>
  <c r="L25" i="1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DSC</author>
  </authors>
  <commentList>
    <comment ref="C6" authorId="0" shapeId="0" xr:uid="{00000000-0006-0000-0500-000001000000}">
      <text>
        <r>
          <rPr>
            <sz val="9"/>
            <color indexed="81"/>
            <rFont val="Tahoma"/>
            <family val="2"/>
          </rPr>
          <t xml:space="preserve">Once you've figured out allthe things in the "Before You Start This Badge" box, you and your group will talk to an adventure camping expert. Here are some questions you might ask.
</t>
        </r>
        <r>
          <rPr>
            <sz val="9"/>
            <color indexed="81"/>
            <rFont val="Wingdings"/>
            <charset val="2"/>
          </rPr>
          <t></t>
        </r>
        <r>
          <rPr>
            <sz val="9"/>
            <color indexed="81"/>
            <rFont val="Tahoma"/>
            <family val="2"/>
          </rPr>
          <t xml:space="preserve">What type of permits, if any, will we need for our trip?
</t>
        </r>
        <r>
          <rPr>
            <sz val="9"/>
            <color indexed="81"/>
            <rFont val="Wingdings"/>
            <charset val="2"/>
          </rPr>
          <t></t>
        </r>
        <r>
          <rPr>
            <sz val="9"/>
            <color indexed="81"/>
            <rFont val="Tahoma"/>
            <family val="2"/>
          </rPr>
          <t xml:space="preserve">What's the best way to find campsites for our adventure trip?
</t>
        </r>
        <r>
          <rPr>
            <sz val="9"/>
            <color indexed="81"/>
            <rFont val="Wingdings"/>
            <charset val="2"/>
          </rPr>
          <t></t>
        </r>
        <r>
          <rPr>
            <sz val="9"/>
            <color indexed="81"/>
            <rFont val="Tahoma"/>
            <family val="2"/>
          </rPr>
          <t xml:space="preserve">What things are most essential for adventure camping that will keep the load light and allow us to move locations?
</t>
        </r>
        <r>
          <rPr>
            <sz val="9"/>
            <color indexed="81"/>
            <rFont val="Wingdings"/>
            <charset val="2"/>
          </rPr>
          <t></t>
        </r>
        <r>
          <rPr>
            <sz val="9"/>
            <color indexed="81"/>
            <rFont val="Tahoma"/>
            <family val="2"/>
          </rPr>
          <t xml:space="preserve">What's the best way to purify water?
</t>
        </r>
        <r>
          <rPr>
            <sz val="9"/>
            <color indexed="81"/>
            <rFont val="Wingdings"/>
            <charset val="2"/>
          </rPr>
          <t></t>
        </r>
        <r>
          <rPr>
            <sz val="9"/>
            <color indexed="81"/>
            <rFont val="Tahoma"/>
            <family val="2"/>
          </rPr>
          <t xml:space="preserve">Have you experienced any kind of emergencies on adventure camping trips? How did you handle them?
</t>
        </r>
        <r>
          <rPr>
            <sz val="9"/>
            <color indexed="81"/>
            <rFont val="Wingdings"/>
            <charset val="2"/>
          </rPr>
          <t></t>
        </r>
        <r>
          <rPr>
            <sz val="9"/>
            <color indexed="81"/>
            <rFont val="Tahoma"/>
            <family val="2"/>
          </rPr>
          <t xml:space="preserve">What do you think of our budget? Is there anything we missed?
</t>
        </r>
        <r>
          <rPr>
            <sz val="9"/>
            <color indexed="81"/>
            <rFont val="Wingdings"/>
            <charset val="2"/>
          </rPr>
          <t></t>
        </r>
        <r>
          <rPr>
            <sz val="9"/>
            <color indexed="81"/>
            <rFont val="Tahoma"/>
            <family val="2"/>
          </rPr>
          <t>What do you think of our gear list? Is there anything we missed?</t>
        </r>
      </text>
    </comment>
    <comment ref="C7" authorId="0" shapeId="0" xr:uid="{00000000-0006-0000-0500-000002000000}">
      <text>
        <r>
          <rPr>
            <b/>
            <sz val="9"/>
            <color indexed="81"/>
            <rFont val="Tahoma"/>
            <family val="2"/>
          </rPr>
          <t>Interview an adventure camping expert.</t>
        </r>
        <r>
          <rPr>
            <sz val="9"/>
            <color indexed="81"/>
            <rFont val="Tahoma"/>
            <family val="2"/>
          </rPr>
          <t xml:space="preserve"> Before you go, get the scoop form someone who has experience with adventure camping. She or he could be a Girl Scout volunteer, older Girl Scout, teacher, or adult friend of the family. Find out what kind of adventure trip they took and where they camped out. Did they have to move campsites? Did they build fires or cook on a portable stove? What was the easiest and hardest part about adventure camping?</t>
        </r>
      </text>
    </comment>
    <comment ref="C8" authorId="0" shapeId="0" xr:uid="{00000000-0006-0000-0500-000003000000}">
      <text>
        <r>
          <rPr>
            <b/>
            <sz val="9"/>
            <color indexed="81"/>
            <rFont val="Tahoma"/>
            <family val="2"/>
          </rPr>
          <t xml:space="preserve">Visit a sporting-goods store. </t>
        </r>
        <r>
          <rPr>
            <sz val="9"/>
            <color indexed="81"/>
            <rFont val="Tahoma"/>
            <family val="2"/>
          </rPr>
          <t>Talk to an outdoor retail expert about the gear they recommend for adventure camping. Find out about easy-to-carry gear for your clothing, eating, and sleeping needs. Are there cool new gadgets to check out, like a GPS watch, portable solar shower, or multiple-purpose pocket tool? Remember, this is a research mission! You don't have to buy anything new; just get information.</t>
        </r>
      </text>
    </comment>
    <comment ref="C9" authorId="0" shapeId="0" xr:uid="{00000000-0006-0000-0500-000004000000}">
      <text>
        <r>
          <rPr>
            <b/>
            <sz val="9"/>
            <color indexed="81"/>
            <rFont val="Tahoma"/>
            <family val="2"/>
          </rPr>
          <t>Talk to a park ranger or camp administrator.</t>
        </r>
        <r>
          <rPr>
            <sz val="9"/>
            <color indexed="81"/>
            <rFont val="Tahoma"/>
            <family val="2"/>
          </rPr>
          <t xml:space="preserve"> Once you have your camping plan in place, contact a ranger, camp administrator or staff member in the area where you plan to camp. For example, you might go camping in the backcountry while you are mountain biking, or by a lake where you are canoeing. Get answers to your questions about resources in the area-from bathroom facilities to whether or not campfires are allowed.</t>
        </r>
      </text>
    </comment>
    <comment ref="C10" authorId="0" shapeId="0" xr:uid="{00000000-0006-0000-0500-000005000000}">
      <text>
        <r>
          <rPr>
            <sz val="9"/>
            <color indexed="81"/>
            <rFont val="Tahoma"/>
            <family val="2"/>
          </rPr>
          <t>When you did your planning, you talked to someone and figured out what gear you need for your trip. Make your list and start collecting your items. (See the box on this page for some essentials.) Then do one of these things:</t>
        </r>
      </text>
    </comment>
    <comment ref="C11" authorId="0" shapeId="0" xr:uid="{00000000-0006-0000-0500-000006000000}">
      <text>
        <r>
          <rPr>
            <b/>
            <sz val="9"/>
            <color indexed="81"/>
            <rFont val="Tahoma"/>
            <family val="2"/>
          </rPr>
          <t xml:space="preserve">Exercise to build stamina and try out your gear. </t>
        </r>
        <r>
          <rPr>
            <sz val="9"/>
            <color indexed="81"/>
            <rFont val="Tahoma"/>
            <family val="2"/>
          </rPr>
          <t>Make sure you're in shape to walk some distance with your gear. Practice carrying your backpack with its full load for 15 minutes a day and build up to an hour. When you do, wear the same clothing-rain gear, long pants, wool socks-you will pack for your trip. Don't forget to break in your hiking shoes, especially if they're new!</t>
        </r>
      </text>
    </comment>
    <comment ref="C12" authorId="0" shapeId="0" xr:uid="{00000000-0006-0000-0500-000007000000}">
      <text>
        <r>
          <rPr>
            <b/>
            <sz val="9"/>
            <color indexed="81"/>
            <rFont val="Tahoma"/>
            <family val="2"/>
          </rPr>
          <t>Compare-share-repair with your camp mates or troop.</t>
        </r>
        <r>
          <rPr>
            <sz val="9"/>
            <color indexed="81"/>
            <rFont val="Tahoma"/>
            <family val="2"/>
          </rPr>
          <t xml:space="preserve"> Get together with your camping buddies to compare packing list, see what's missing and what can be shared, and clean or repair any items. Make sure to test (and repair if needed) the water purifier, lanterns, headlamps, stove, and any other gear.</t>
        </r>
      </text>
    </comment>
    <comment ref="C13" authorId="0" shapeId="0" xr:uid="{00000000-0006-0000-0500-000008000000}">
      <text>
        <r>
          <rPr>
            <b/>
            <sz val="9"/>
            <color indexed="81"/>
            <rFont val="Tahoma"/>
            <family val="2"/>
          </rPr>
          <t>Plan gear for a side trip.</t>
        </r>
        <r>
          <rPr>
            <sz val="9"/>
            <color indexed="81"/>
            <rFont val="Tahoma"/>
            <family val="2"/>
          </rPr>
          <t xml:space="preserve"> If you're kayaking and want to take an afternoon hike, or on a biking trip and decide to do some rock climbing, what additional equipment will you need? Will you need a lightweight backpack to hold your water, snacks, and rock climbing gear? Add any additional items to your packing lists.</t>
        </r>
      </text>
    </comment>
    <comment ref="C14" authorId="0" shapeId="0" xr:uid="{00000000-0006-0000-0500-000009000000}">
      <text>
        <r>
          <rPr>
            <sz val="9"/>
            <color indexed="81"/>
            <rFont val="Tahoma"/>
            <family val="2"/>
          </rPr>
          <t>Plan what you will eat and drink on your trip by considering your nutritional needs, any food allergies in your group, the weight and bulk of the food, and your budget. Then check your kitchen to see what you already have before shopping for the supplies you need. Find out if you will need to carry water or if the camping area has a water source. On your trip, try one of these things:</t>
        </r>
      </text>
    </comment>
    <comment ref="C15" authorId="0" shapeId="0" xr:uid="{00000000-0006-0000-0500-00000A000000}">
      <text>
        <r>
          <rPr>
            <b/>
            <sz val="9"/>
            <color indexed="81"/>
            <rFont val="Tahoma"/>
            <family val="2"/>
          </rPr>
          <t>Make a meal using a stove designed for backpacking.</t>
        </r>
        <r>
          <rPr>
            <sz val="9"/>
            <color indexed="81"/>
            <rFont val="Tahoma"/>
            <family val="2"/>
          </rPr>
          <t xml:space="preserve"> You have some choices for ways to heat your food, whether it's in a pot or pan, wrapped in foil, or on a stick. A canister stove is small, lightweight, and quick to light. A wood-burning stove burns twigs in a canister-like contraption. A table stove is light and compact; some fold to fit in your pocket. Make a hearty meal on your stove, like pasta and spaghetti sauce.</t>
        </r>
      </text>
    </comment>
    <comment ref="C16" authorId="0" shapeId="0" xr:uid="{00000000-0006-0000-0500-00000B000000}">
      <text>
        <r>
          <rPr>
            <b/>
            <sz val="9"/>
            <color indexed="81"/>
            <rFont val="Tahoma"/>
            <family val="2"/>
          </rPr>
          <t>Prepare your adventure day-trip menu.</t>
        </r>
        <r>
          <rPr>
            <sz val="9"/>
            <color indexed="81"/>
            <rFont val="Tahoma"/>
            <family val="2"/>
          </rPr>
          <t xml:space="preserve"> Plan and prepare your snacks, water, and food for your adventures. Whether you're kayaking on the water, hiking a trail, or exploring caves, what will you pack for food?</t>
        </r>
      </text>
    </comment>
    <comment ref="C17" authorId="0" shapeId="0" xr:uid="{00000000-0006-0000-0500-00000C000000}">
      <text>
        <r>
          <rPr>
            <b/>
            <sz val="9"/>
            <color indexed="81"/>
            <rFont val="Tahoma"/>
            <family val="2"/>
          </rPr>
          <t xml:space="preserve">Make a buddy burner and vagabond stove and cook something on it. </t>
        </r>
        <r>
          <rPr>
            <sz val="9"/>
            <color indexed="81"/>
            <rFont val="Tahoma"/>
            <family val="2"/>
          </rPr>
          <t>This stove is made from tin cans, wax, and cardboard. Research different methods for how to make one and get it ready before you go. On your trip, use it to warm up stew or heat tea.</t>
        </r>
      </text>
    </comment>
    <comment ref="C18" authorId="0" shapeId="0" xr:uid="{00000000-0006-0000-0500-00000D000000}">
      <text>
        <r>
          <rPr>
            <sz val="9"/>
            <color indexed="81"/>
            <rFont val="Tahoma"/>
            <family val="2"/>
          </rPr>
          <t>In Girl Scouting, you learn classic camping skills to use for a lifetime, like how to build a fire, wield a pocketknife, read maps, and tie knots. The best way to get better at anything is to practice, so take your camping skills on the road and do one of these things.</t>
        </r>
      </text>
    </comment>
    <comment ref="C19" authorId="0" shapeId="0" xr:uid="{00000000-0006-0000-0500-00000E000000}">
      <text>
        <r>
          <rPr>
            <b/>
            <sz val="9"/>
            <color indexed="81"/>
            <rFont val="Tahoma"/>
            <family val="2"/>
          </rPr>
          <t xml:space="preserve">Use three essential knots around camp. </t>
        </r>
        <r>
          <rPr>
            <sz val="9"/>
            <color indexed="81"/>
            <rFont val="Tahoma"/>
            <family val="2"/>
          </rPr>
          <t xml:space="preserve"> Find a way to use three different knots around camp. You might use knots to secure your tent anchors, put up a dunk line, or tie ropes together for a clothesline. Then take a photo to document your handiwork!</t>
        </r>
      </text>
    </comment>
    <comment ref="C20" authorId="0" shapeId="0" xr:uid="{00000000-0006-0000-0500-00000F000000}">
      <text>
        <r>
          <rPr>
            <b/>
            <sz val="9"/>
            <color indexed="81"/>
            <rFont val="Tahoma"/>
            <family val="2"/>
          </rPr>
          <t>Become a weather expert for your trip.</t>
        </r>
        <r>
          <rPr>
            <sz val="9"/>
            <color indexed="81"/>
            <rFont val="Tahoma"/>
            <family val="2"/>
          </rPr>
          <t xml:space="preserve"> You can't control the weather, but you can be informed about it. Study the forecasts from the National  Weather Service and chart a weather map that shows where you will be and what temperatures are expected. Learn about all the weather patterns in your area. What will you need for hot or cold camping conditions? Brush up on safety procedures for a flash flood, rain, lightning strike, high winds, wildfires, earthquakes and tornadoes.</t>
        </r>
      </text>
    </comment>
    <comment ref="C21" authorId="0" shapeId="0" xr:uid="{00000000-0006-0000-0500-000010000000}">
      <text>
        <r>
          <rPr>
            <b/>
            <sz val="9"/>
            <color indexed="81"/>
            <rFont val="Tahoma"/>
            <family val="2"/>
          </rPr>
          <t>Hike a route using a topographical map and a compass.</t>
        </r>
        <r>
          <rPr>
            <sz val="9"/>
            <color indexed="81"/>
            <rFont val="Tahoma"/>
            <family val="2"/>
          </rPr>
          <t xml:space="preserve"> A topographical map shows terrains, elevation, trees, vegetation and much more. Chart out a hike on a topographical map of a trail in your camp area and use a compass to navigate your route.</t>
        </r>
      </text>
    </comment>
    <comment ref="C22" authorId="0" shapeId="0" xr:uid="{00000000-0006-0000-0500-000011000000}">
      <text>
        <r>
          <rPr>
            <sz val="9"/>
            <color indexed="81"/>
            <rFont val="Tahoma"/>
            <family val="2"/>
          </rPr>
          <t>Start by setting up your camp in three separate areas: one for sleeping, one for washing, and one for cooking. If you are not at a campsite with a bathroom, find secluded spots for a backcountry bathroom at least 200 feet from the trail or water source.</t>
        </r>
      </text>
    </comment>
    <comment ref="C23" authorId="0" shapeId="0" xr:uid="{00000000-0006-0000-0500-000012000000}">
      <text>
        <r>
          <rPr>
            <b/>
            <sz val="9"/>
            <color indexed="81"/>
            <rFont val="Tahoma"/>
            <family val="2"/>
          </rPr>
          <t>Keep a journal of your trip.</t>
        </r>
        <r>
          <rPr>
            <sz val="9"/>
            <color indexed="81"/>
            <rFont val="Tahoma"/>
            <family val="2"/>
          </rPr>
          <t xml:space="preserve"> You are not just camping, you are on an adventure! Make sure to document all you can with videos, photos, or by writing in a journal. It can be something private or something you share.</t>
        </r>
      </text>
    </comment>
    <comment ref="C24" authorId="0" shapeId="0" xr:uid="{00000000-0006-0000-0500-000013000000}">
      <text>
        <r>
          <rPr>
            <b/>
            <sz val="9"/>
            <color indexed="81"/>
            <rFont val="Tahoma"/>
            <family val="2"/>
          </rPr>
          <t>Teach Leave No Trace at camp.</t>
        </r>
        <r>
          <rPr>
            <sz val="9"/>
            <color indexed="81"/>
            <rFont val="Tahoma"/>
            <family val="2"/>
          </rPr>
          <t xml:space="preserve"> Before you go camping, complete the "Online Awareness Course" on the Leave No Trace website, www.lnt.org. While at camp, educate your adventure mates about the Leave No Trace Seven Principles. For example, when kayaking or canoeing, land or store your boat only on a shoreline with sand, gravel, or rocky beaches.</t>
        </r>
      </text>
    </comment>
    <comment ref="C25" authorId="0" shapeId="0" xr:uid="{00000000-0006-0000-0500-000014000000}">
      <text>
        <r>
          <rPr>
            <b/>
            <sz val="9"/>
            <color indexed="81"/>
            <rFont val="Tahoma"/>
            <family val="2"/>
          </rPr>
          <t>Explore a native feature near your campsite and write a poem, song or story about it.</t>
        </r>
        <r>
          <rPr>
            <sz val="9"/>
            <color indexed="81"/>
            <rFont val="Tahoma"/>
            <family val="2"/>
          </rPr>
          <t xml:space="preserve"> Identify a spot that your area is known for and explore it-it might be an odd-shaped rock formation, a very old tree, an abandoned camp lodge or a waterfall. Ask a camp ranger for ideas or find something yourself and write about it. You could describe how it looks or how it makes you feel-or make up a fictional story about something that could have happened there.</t>
        </r>
      </text>
    </comment>
    <comment ref="C29" authorId="0" shapeId="0" xr:uid="{00000000-0006-0000-0500-000015000000}">
      <text>
        <r>
          <rPr>
            <sz val="9"/>
            <color indexed="81"/>
            <rFont val="Tahoma"/>
            <family val="2"/>
          </rPr>
          <t>Choose your adventure activity and find a location that will offer possibilities for a trip of at least two nights. Keep your Leave No Trace principles in mind as you decide where to go. (Find them on page 2 of the Badge pamphlet.) Then choose one of the following to help you enhance your adventure.</t>
        </r>
      </text>
    </comment>
    <comment ref="C30" authorId="0" shapeId="0" xr:uid="{00000000-0006-0000-0500-000016000000}">
      <text>
        <r>
          <rPr>
            <b/>
            <sz val="9"/>
            <color indexed="81"/>
            <rFont val="Tahoma"/>
            <family val="2"/>
          </rPr>
          <t xml:space="preserve">Find out the background of your activity. </t>
        </r>
        <r>
          <rPr>
            <sz val="9"/>
            <color indexed="81"/>
            <rFont val="Tahoma"/>
            <family val="2"/>
          </rPr>
          <t>If you're rock climbing, you might review past expeditions: what are popular climbs, famous climbers, the challenges they face? Is there a great adventure novel on your activity?  Or if you're rafting, look into the river-what are the different rapids on the trip and what experiences have past rafters had.</t>
        </r>
      </text>
    </comment>
    <comment ref="C31" authorId="0" shapeId="0" xr:uid="{00000000-0006-0000-0500-000017000000}">
      <text>
        <r>
          <rPr>
            <b/>
            <sz val="9"/>
            <color indexed="81"/>
            <rFont val="Tahoma"/>
            <family val="2"/>
          </rPr>
          <t xml:space="preserve">Get to know the ecology of your adventure area. </t>
        </r>
        <r>
          <rPr>
            <sz val="9"/>
            <color indexed="81"/>
            <rFont val="Tahoma"/>
            <family val="2"/>
          </rPr>
          <t>Dig into the science of the place-what is the geology of your destination, what are common flora and fauna? Are there environmental issues or regulations you should be aware of? Soil erosion, common pests, pollution issues? Use this information to prepare for step 4-your outdoor service project.</t>
        </r>
      </text>
    </comment>
    <comment ref="C32" authorId="0" shapeId="0" xr:uid="{00000000-0006-0000-0500-000018000000}">
      <text>
        <r>
          <rPr>
            <b/>
            <sz val="9"/>
            <color indexed="81"/>
            <rFont val="Tahoma"/>
            <family val="2"/>
          </rPr>
          <t>Add an element.</t>
        </r>
        <r>
          <rPr>
            <sz val="9"/>
            <color indexed="81"/>
            <rFont val="Tahoma"/>
            <family val="2"/>
          </rPr>
          <t xml:space="preserve"> Plan an activity within your adventure. For example, if you are kayaking, find a fun hike to take one afternoon after you've set up camp. Or if you're biking, figure out an indoor adventure in case rain takes you off the road for the day.</t>
        </r>
      </text>
    </comment>
    <comment ref="C33" authorId="0" shapeId="0" xr:uid="{00000000-0006-0000-0500-000019000000}">
      <text>
        <r>
          <rPr>
            <b/>
            <sz val="9"/>
            <color indexed="81"/>
            <rFont val="Tahoma"/>
            <family val="2"/>
          </rPr>
          <t>Get in the team spirit-and refine your teamwork.</t>
        </r>
        <r>
          <rPr>
            <sz val="9"/>
            <color indexed="81"/>
            <rFont val="Tahoma"/>
            <family val="2"/>
          </rPr>
          <t xml:space="preserve"> On your adventure, you'll need to divide tasks and function as a group. You'll need to keep everyone involved and excited. Try one of these for motivation and team building to promote-and learn to manage-team spirit in challenging situations.</t>
        </r>
      </text>
    </comment>
    <comment ref="C34" authorId="0" shapeId="0" xr:uid="{00000000-0006-0000-0500-00001A000000}">
      <text>
        <r>
          <rPr>
            <b/>
            <sz val="9"/>
            <color indexed="81"/>
            <rFont val="Tahoma"/>
            <family val="2"/>
          </rPr>
          <t xml:space="preserve">If your adventure involves a new skill or fitness level, work on it together. </t>
        </r>
        <r>
          <rPr>
            <sz val="9"/>
            <color indexed="81"/>
            <rFont val="Tahoma"/>
            <family val="2"/>
          </rPr>
          <t>This could be an entirely new skill, such as learning to spelunk or kayak, or it could be building endurance for a mountain-climbing or biking adventure.</t>
        </r>
      </text>
    </comment>
    <comment ref="C35" authorId="0" shapeId="0" xr:uid="{00000000-0006-0000-0500-00001B000000}">
      <text>
        <r>
          <rPr>
            <b/>
            <sz val="9"/>
            <color indexed="81"/>
            <rFont val="Tahoma"/>
            <family val="2"/>
          </rPr>
          <t>Attend a one day high adventure course.</t>
        </r>
        <r>
          <rPr>
            <sz val="9"/>
            <color indexed="81"/>
            <rFont val="Tahoma"/>
            <family val="2"/>
          </rPr>
          <t xml:space="preserve"> Ask for activities that will help refine the skills your group most needs to work on. Do you need to learn to work together, or could you address a team issue you have had in the past so that it does not come up on your outdoor adventure?</t>
        </r>
      </text>
    </comment>
    <comment ref="C36" authorId="0" shapeId="0" xr:uid="{00000000-0006-0000-0500-00001C000000}">
      <text>
        <r>
          <rPr>
            <b/>
            <sz val="9"/>
            <color indexed="81"/>
            <rFont val="Tahoma"/>
            <family val="2"/>
          </rPr>
          <t xml:space="preserve">Spend a day practicing cooperative and initiative games. </t>
        </r>
        <r>
          <rPr>
            <sz val="9"/>
            <color indexed="81"/>
            <rFont val="Tahoma"/>
            <family val="2"/>
          </rPr>
          <t xml:space="preserve">Look for ideas in publications like: Project Adventure's </t>
        </r>
        <r>
          <rPr>
            <i/>
            <sz val="9"/>
            <color indexed="81"/>
            <rFont val="Tahoma"/>
            <family val="2"/>
          </rPr>
          <t>Quicksilver, Silver Bullets, Cowtails and Cobras</t>
        </r>
        <r>
          <rPr>
            <sz val="9"/>
            <color indexed="81"/>
            <rFont val="Tahoma"/>
            <family val="2"/>
          </rPr>
          <t xml:space="preserve">, and </t>
        </r>
        <r>
          <rPr>
            <i/>
            <sz val="9"/>
            <color indexed="81"/>
            <rFont val="Tahoma"/>
            <family val="2"/>
          </rPr>
          <t>No Props</t>
        </r>
        <r>
          <rPr>
            <sz val="9"/>
            <color indexed="81"/>
            <rFont val="Tahoma"/>
            <family val="2"/>
          </rPr>
          <t>.</t>
        </r>
      </text>
    </comment>
    <comment ref="C37" authorId="0" shapeId="0" xr:uid="{00000000-0006-0000-0500-00001D000000}">
      <text>
        <r>
          <rPr>
            <sz val="9"/>
            <color indexed="81"/>
            <rFont val="Tahoma"/>
            <family val="2"/>
          </rPr>
          <t>Whether you're adventuring with equipment you've used before or trying out new gear, get to know it inside and out. What do you need to know to use it properly? What gear will be most effective on your adventure? Use one of the following to make your gear list and gather your equipment. As part of this step, put together your first aid kit, emergency plan and list of emergency contact numbers.</t>
        </r>
      </text>
    </comment>
    <comment ref="C38" authorId="0" shapeId="0" xr:uid="{00000000-0006-0000-0500-00001E000000}">
      <text>
        <r>
          <rPr>
            <b/>
            <sz val="9"/>
            <color indexed="81"/>
            <rFont val="Tahoma"/>
            <family val="2"/>
          </rPr>
          <t xml:space="preserve">Talk to an expert in your adventure area. </t>
        </r>
        <r>
          <rPr>
            <sz val="9"/>
            <color indexed="81"/>
            <rFont val="Tahoma"/>
            <family val="2"/>
          </rPr>
          <t>Find someone who often goes on your kind of adventure.  What gear do they prefer? What are their recommendations for repairing and maintaining it? Do they have any great adventure tips to share?</t>
        </r>
      </text>
    </comment>
    <comment ref="C39" authorId="0" shapeId="0" xr:uid="{00000000-0006-0000-0500-00001F000000}">
      <text>
        <r>
          <rPr>
            <b/>
            <sz val="9"/>
            <color indexed="81"/>
            <rFont val="Tahoma"/>
            <family val="2"/>
          </rPr>
          <t>Go to a sporting goods store.</t>
        </r>
        <r>
          <rPr>
            <sz val="9"/>
            <color indexed="81"/>
            <rFont val="Tahoma"/>
            <family val="2"/>
          </rPr>
          <t xml:space="preserve"> Find out the latest and greatest in gear for your adventure. This is a research mission! You don't have to buy new things; you can find ideas for enhancements or small additions to what you already have.</t>
        </r>
      </text>
    </comment>
    <comment ref="C40" authorId="0" shapeId="0" xr:uid="{00000000-0006-0000-0500-000020000000}">
      <text>
        <r>
          <rPr>
            <b/>
            <sz val="9"/>
            <color indexed="81"/>
            <rFont val="Tahoma"/>
            <family val="2"/>
          </rPr>
          <t xml:space="preserve">Talk to a Girl Scout. </t>
        </r>
        <r>
          <rPr>
            <sz val="9"/>
            <color indexed="81"/>
            <rFont val="Tahoma"/>
            <family val="2"/>
          </rPr>
          <t>Find a Girl Scout sister who has been on a similar adventure. What did she pack? What did she wish she had? Plan accordingly and get tips for your adventure.</t>
        </r>
      </text>
    </comment>
    <comment ref="C41" authorId="0" shapeId="0" xr:uid="{00000000-0006-0000-0500-000021000000}">
      <text>
        <r>
          <rPr>
            <b/>
            <sz val="9"/>
            <color indexed="81"/>
            <rFont val="Tahoma"/>
            <family val="2"/>
          </rPr>
          <t xml:space="preserve">Plan your service to the great outdoors. </t>
        </r>
        <r>
          <rPr>
            <sz val="9"/>
            <color indexed="81"/>
            <rFont val="Tahoma"/>
            <family val="2"/>
          </rPr>
          <t>Adventuring is tons of fun-help it stay that way.  Combine the natural environment and service to others into your adventure, or help other Girl Scouts before or after your trip. This step adds one more level of preparation to your badge process, but an important one:  making the world a better place.</t>
        </r>
      </text>
    </comment>
    <comment ref="C42" authorId="0" shapeId="0" xr:uid="{00000000-0006-0000-0500-000022000000}">
      <text>
        <r>
          <rPr>
            <b/>
            <sz val="9"/>
            <color indexed="81"/>
            <rFont val="Tahoma"/>
            <family val="2"/>
          </rPr>
          <t xml:space="preserve">Help  the natural environment: </t>
        </r>
        <r>
          <rPr>
            <sz val="9"/>
            <color indexed="81"/>
            <rFont val="Tahoma"/>
            <family val="2"/>
          </rPr>
          <t xml:space="preserve"> If you'll be in a park or natural wilderness, work with area managers to find a service project to help the environment.  You might maintain a trail or haul out trash.  What are the needs of your location?</t>
        </r>
      </text>
    </comment>
    <comment ref="C43" authorId="0" shapeId="0" xr:uid="{00000000-0006-0000-0500-000023000000}">
      <text>
        <r>
          <rPr>
            <b/>
            <sz val="9"/>
            <color indexed="81"/>
            <rFont val="Tahoma"/>
            <family val="2"/>
          </rPr>
          <t xml:space="preserve">Be a guide for younger Girl Scouts. </t>
        </r>
        <r>
          <rPr>
            <sz val="9"/>
            <color indexed="81"/>
            <rFont val="Tahoma"/>
            <family val="2"/>
          </rPr>
          <t>In their Outdoors badges, Brownies learn to hike, Juniors take a camping trip, and Cadettes backpack. Use your skills to help younger Girl Scouts become outdoor adventurers, either by going along or helping train the girls before they go.</t>
        </r>
      </text>
    </comment>
    <comment ref="C44" authorId="0" shapeId="0" xr:uid="{00000000-0006-0000-0500-000024000000}">
      <text>
        <r>
          <rPr>
            <b/>
            <sz val="9"/>
            <color indexed="81"/>
            <rFont val="Tahoma"/>
            <family val="2"/>
          </rPr>
          <t xml:space="preserve">Teach Leave No Trace principles. </t>
        </r>
        <r>
          <rPr>
            <sz val="9"/>
            <color indexed="81"/>
            <rFont val="Tahoma"/>
            <family val="2"/>
          </rPr>
          <t>There are some great LNT activities available on line that will help you show kids how to have responsible fun outdoors. You might plan a workshop for other groups on your trip, or teach younger Girl Scouts or other campers how to protect and respect natural surroundings. (These principles are listed on page 2 of the badge pamphlet.)</t>
        </r>
      </text>
    </comment>
    <comment ref="C45" authorId="0" shapeId="0" xr:uid="{00000000-0006-0000-0500-000025000000}">
      <text>
        <r>
          <rPr>
            <sz val="9"/>
            <color indexed="81"/>
            <rFont val="Tahoma"/>
            <family val="2"/>
          </rPr>
          <t>You know your location and have your teamwork down, your gear prepared, and your service project planned.  Time to set out! Choose one of these ways to capture the amazing days. Use what you make to remember details and talk with your friends about how everything went-and what you'd do differently on your next adventure.</t>
        </r>
      </text>
    </comment>
    <comment ref="C46" authorId="0" shapeId="0" xr:uid="{00000000-0006-0000-0500-000026000000}">
      <text>
        <r>
          <rPr>
            <b/>
            <sz val="9"/>
            <color indexed="81"/>
            <rFont val="Tahoma"/>
            <family val="2"/>
          </rPr>
          <t xml:space="preserve">Shoot a digital photo series. </t>
        </r>
        <r>
          <rPr>
            <sz val="9"/>
            <color indexed="81"/>
            <rFont val="Tahoma"/>
            <family val="2"/>
          </rPr>
          <t xml:space="preserve">When you return, make a gallery on a photo sharing service.  </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Choose an inexpensive option to get prints for every girl, or make T-shirts or calendars of your favorite shot.</t>
        </r>
      </text>
    </comment>
    <comment ref="C47" authorId="0" shapeId="0" xr:uid="{00000000-0006-0000-0500-000027000000}">
      <text>
        <r>
          <rPr>
            <b/>
            <sz val="9"/>
            <color indexed="81"/>
            <rFont val="Tahoma"/>
            <family val="2"/>
          </rPr>
          <t>Write it down.</t>
        </r>
        <r>
          <rPr>
            <sz val="9"/>
            <color indexed="81"/>
            <rFont val="Tahoma"/>
            <family val="2"/>
          </rPr>
          <t xml:space="preserve"> Take a sketch pad, keep a journal, or put together a field diary. If you have a cell phone and can connect to the internet, you could even blog about your adventures while you're off the beaten path. </t>
        </r>
      </text>
    </comment>
    <comment ref="C48" authorId="0" shapeId="0" xr:uid="{00000000-0006-0000-0500-000028000000}">
      <text>
        <r>
          <rPr>
            <b/>
            <sz val="9"/>
            <color indexed="81"/>
            <rFont val="Tahoma"/>
            <family val="2"/>
          </rPr>
          <t>Make a video</t>
        </r>
        <r>
          <rPr>
            <sz val="9"/>
            <color indexed="81"/>
            <rFont val="Tahoma"/>
            <family val="2"/>
          </rPr>
          <t xml:space="preserve"> If you are carrying a video enabled cell phone or camera, record highlights of your trip. If it's OK with your companions, share the video on social media when you get back.</t>
        </r>
      </text>
    </comment>
    <comment ref="C52" authorId="0" shapeId="0" xr:uid="{00000000-0006-0000-0500-000029000000}">
      <text>
        <r>
          <rPr>
            <sz val="9"/>
            <color indexed="81"/>
            <rFont val="Tahoma"/>
            <family val="2"/>
          </rPr>
          <t>Elections are how we choose leaders and vote on how we want things done in our country.  Find out the basics of how elections operate with one of the following choices.</t>
        </r>
      </text>
    </comment>
    <comment ref="C53" authorId="0" shapeId="0" xr:uid="{00000000-0006-0000-0500-00002A000000}">
      <text>
        <r>
          <rPr>
            <b/>
            <sz val="9"/>
            <color indexed="81"/>
            <rFont val="Tahoma"/>
            <family val="2"/>
          </rPr>
          <t>Compare political platforms.</t>
        </r>
        <r>
          <rPr>
            <sz val="9"/>
            <color indexed="81"/>
            <rFont val="Tahoma"/>
            <family val="2"/>
          </rPr>
          <t xml:space="preserve">  Compare the platforms of two of our country's earliest political parties, such as the Federalists, Anti-Federalists and Whigs.  Now select two parties from a recent election and compare their platforms.  What changes or similarities do you see with the parties' beliefs from then to today?</t>
        </r>
      </text>
    </comment>
    <comment ref="C54" authorId="0" shapeId="0" xr:uid="{00000000-0006-0000-0500-00002B000000}">
      <text>
        <r>
          <rPr>
            <b/>
            <sz val="9"/>
            <color indexed="81"/>
            <rFont val="Tahoma"/>
            <family val="2"/>
          </rPr>
          <t>Create an election flow chart.</t>
        </r>
        <r>
          <rPr>
            <sz val="9"/>
            <color indexed="81"/>
            <rFont val="Tahoma"/>
            <family val="2"/>
          </rPr>
          <t xml:space="preserve">  What happens from the time a politician declares candidacy to Election Day?  Focus on the most recent national election, and chart one campaign from the date of declaration to Election Day.  If the candidate won, chart when they took office and what happened in between.  Watch how power is transferred from the incumbent to the newly elected official.</t>
        </r>
      </text>
    </comment>
    <comment ref="C55" authorId="0" shapeId="0" xr:uid="{00000000-0006-0000-0500-00002C000000}">
      <text>
        <r>
          <rPr>
            <b/>
            <sz val="9"/>
            <color indexed="81"/>
            <rFont val="Tahoma"/>
            <family val="2"/>
          </rPr>
          <t>Compare local, state, and national elections.</t>
        </r>
        <r>
          <rPr>
            <sz val="9"/>
            <color indexed="81"/>
            <rFont val="Tahoma"/>
            <family val="2"/>
          </rPr>
          <t xml:space="preserve"> Research the basic processes for local, state, and national elections.  For one you might be electing a mayor, another your governor or state senator, and for another, the president.  How often do you vote for each elected position?  What are the differences between the three elections?  What is the difference between a primary and a general election?  Make a chart of your research.</t>
        </r>
      </text>
    </comment>
    <comment ref="C56" authorId="0" shapeId="0" xr:uid="{00000000-0006-0000-0500-00002D000000}">
      <text>
        <r>
          <rPr>
            <sz val="9"/>
            <color indexed="81"/>
            <rFont val="Tahoma"/>
            <family val="2"/>
          </rPr>
          <t>Discover details on the simple but very important process of voting by completing one of the choices below.</t>
        </r>
      </text>
    </comment>
    <comment ref="C57" authorId="0" shapeId="0" xr:uid="{00000000-0006-0000-0500-00002E000000}">
      <text>
        <r>
          <rPr>
            <b/>
            <sz val="9"/>
            <color indexed="81"/>
            <rFont val="Tahoma"/>
            <family val="2"/>
          </rPr>
          <t>Visit a voter-registration office.</t>
        </r>
        <r>
          <rPr>
            <sz val="9"/>
            <color indexed="81"/>
            <rFont val="Tahoma"/>
            <family val="2"/>
          </rPr>
          <t xml:space="preserve">  Find a place where you can get voter information, such as a voter-registration office, a government office, or the League of Women Voters.  Ask a staff member what the qualifications are for voting in your state.  Find out how to declare a party identity.  Do you need to?  What does declaring a party identity mean for your voting?</t>
        </r>
      </text>
    </comment>
    <comment ref="C58" authorId="0" shapeId="0" xr:uid="{00000000-0006-0000-0500-00002F000000}">
      <text>
        <r>
          <rPr>
            <b/>
            <sz val="9"/>
            <color indexed="81"/>
            <rFont val="Tahoma"/>
            <family val="2"/>
          </rPr>
          <t>Visit a polling place.</t>
        </r>
        <r>
          <rPr>
            <sz val="9"/>
            <color indexed="81"/>
            <rFont val="Tahoma"/>
            <family val="2"/>
          </rPr>
          <t xml:space="preserve">  Join someone who's eligible to vote, and go to a polling place to observe the process.  Where are the ballots filled out?  What type of ballots are they?  Talk to a polling place staff member and get the full scope of where the ballots go and how they are counted--including write-in votes and absentee ballots.</t>
        </r>
      </text>
    </comment>
    <comment ref="C59" authorId="0" shapeId="0" xr:uid="{00000000-0006-0000-0500-000030000000}">
      <text>
        <r>
          <rPr>
            <b/>
            <sz val="9"/>
            <color indexed="81"/>
            <rFont val="Tahoma"/>
            <family val="2"/>
          </rPr>
          <t>Explore voter technology.</t>
        </r>
        <r>
          <rPr>
            <sz val="9"/>
            <color indexed="81"/>
            <rFont val="Tahoma"/>
            <family val="2"/>
          </rPr>
          <t xml:space="preserve">  Find out how voting technology methods vary from state to state, from the manual punch-card system to an electronic ballot marker.  What new technologies were used in the last election?  How do people who are differently abled vote?  Explore the movement toward voting on the internet.  What are the pros and cons?  You might seek information about online voting on the Government Computer News site (GCN.com)</t>
        </r>
      </text>
    </comment>
    <comment ref="C60" authorId="0" shapeId="0" xr:uid="{00000000-0006-0000-0500-000031000000}">
      <text>
        <r>
          <rPr>
            <sz val="9"/>
            <color indexed="81"/>
            <rFont val="Tahoma"/>
            <family val="2"/>
          </rPr>
          <t>Voting is the most important right we have.  If you're 18 or older, you're eligible to vote.  Yet in the 2004 election, just over half of the approximately 44 million eligible young voters (under age 30) filled out a ballot.  And in 2008, only 56.8 percent of all eligible voters turned up at the polls.  That's a lot of voices going unheard!
The Federal elections Commission (FEC) provides statistics on voter turnout.  Look at statistics for the last three elections in your area to help inform your work in this step.  Target a demographic that needs encouragement in your area, and do one of the choices.</t>
        </r>
      </text>
    </comment>
    <comment ref="C61" authorId="0" shapeId="0" xr:uid="{00000000-0006-0000-0500-000032000000}">
      <text>
        <r>
          <rPr>
            <b/>
            <sz val="9"/>
            <color indexed="81"/>
            <rFont val="Tahoma"/>
            <family val="2"/>
          </rPr>
          <t>Research and create a poster.</t>
        </r>
        <r>
          <rPr>
            <sz val="9"/>
            <color indexed="81"/>
            <rFont val="Tahoma"/>
            <family val="2"/>
          </rPr>
          <t xml:space="preserve"> On it, explain the "Motor Voter" legislation, which makes it easy for most Americans to register.</t>
        </r>
      </text>
    </comment>
    <comment ref="C62" authorId="0" shapeId="0" xr:uid="{00000000-0006-0000-0500-000033000000}">
      <text>
        <r>
          <rPr>
            <b/>
            <sz val="9"/>
            <color indexed="81"/>
            <rFont val="Tahoma"/>
            <family val="2"/>
          </rPr>
          <t>Make a voter reminder calendar showing when elections are held locally.</t>
        </r>
        <r>
          <rPr>
            <sz val="9"/>
            <color indexed="81"/>
            <rFont val="Tahoma"/>
            <family val="2"/>
          </rPr>
          <t xml:space="preserve">  On the calendar, you might include nonpartisan websites and reference sites where new voters can get solid information about candidates and issues.</t>
        </r>
      </text>
    </comment>
    <comment ref="C63" authorId="0" shapeId="0" xr:uid="{00000000-0006-0000-0500-000034000000}">
      <text>
        <r>
          <rPr>
            <b/>
            <sz val="9"/>
            <color indexed="81"/>
            <rFont val="Tahoma"/>
            <family val="2"/>
          </rPr>
          <t>Educate!</t>
        </r>
        <r>
          <rPr>
            <sz val="9"/>
            <color indexed="81"/>
            <rFont val="Tahoma"/>
            <family val="2"/>
          </rPr>
          <t xml:space="preserve">  Take a sample ballot from a recent election, and paste it up (either online or on a poster board) with callouts to indicate what people voted for.  Highlight the winners, and include data about the number of people who voted for each candidate or issue.</t>
        </r>
      </text>
    </comment>
    <comment ref="C64" authorId="0" shapeId="0" xr:uid="{00000000-0006-0000-0500-000035000000}">
      <text>
        <r>
          <rPr>
            <sz val="9"/>
            <color indexed="81"/>
            <rFont val="Tahoma"/>
            <family val="2"/>
          </rPr>
          <t>Get an up-close look at what it's like to campaign for an elected office with one of the choices below.</t>
        </r>
      </text>
    </comment>
    <comment ref="C65" authorId="0" shapeId="0" xr:uid="{00000000-0006-0000-0500-000036000000}">
      <text>
        <r>
          <rPr>
            <b/>
            <sz val="9"/>
            <color indexed="81"/>
            <rFont val="Tahoma"/>
            <family val="2"/>
          </rPr>
          <t>Make a sample campaign budget.</t>
        </r>
        <r>
          <rPr>
            <sz val="9"/>
            <color indexed="81"/>
            <rFont val="Tahoma"/>
            <family val="2"/>
          </rPr>
          <t xml:space="preserve">  Include travel costs, staff and polling costs, and potential contributors.  Ask for advice from someone knowledgeable about campaign finance--or check to the Federal Election Commission website to see how much money your senator or representative raised and spent for his or her most recent campaign.</t>
        </r>
      </text>
    </comment>
    <comment ref="C66" authorId="0" shapeId="0" xr:uid="{00000000-0006-0000-0500-000037000000}">
      <text>
        <r>
          <rPr>
            <b/>
            <sz val="9"/>
            <color indexed="81"/>
            <rFont val="Tahoma"/>
            <family val="2"/>
          </rPr>
          <t>Create a campaign ad.</t>
        </r>
        <r>
          <rPr>
            <sz val="9"/>
            <color indexed="81"/>
            <rFont val="Tahoma"/>
            <family val="2"/>
          </rPr>
          <t xml:space="preserve">  First study campaign ads from three recent elections.  Are they negative?  Warm and fuzzy?  Or a bit of both?  Now develop your own print or video campaign ad--and make a campaign slogan!</t>
        </r>
      </text>
    </comment>
    <comment ref="C67" authorId="0" shapeId="0" xr:uid="{00000000-0006-0000-0500-000038000000}">
      <text>
        <r>
          <rPr>
            <b/>
            <sz val="9"/>
            <color indexed="81"/>
            <rFont val="Tahoma"/>
            <family val="2"/>
          </rPr>
          <t>Find a platform and write a speech.</t>
        </r>
        <r>
          <rPr>
            <sz val="9"/>
            <color indexed="81"/>
            <rFont val="Tahoma"/>
            <family val="2"/>
          </rPr>
          <t xml:space="preserve">  First read campaign speeches by three winning politicians.  What is their core message?  Do they use any catchphrases?  Now write a campaign speech as though you were running for a local office or for student council.</t>
        </r>
      </text>
    </comment>
    <comment ref="C68" authorId="0" shapeId="0" xr:uid="{00000000-0006-0000-0500-000039000000}">
      <text>
        <r>
          <rPr>
            <sz val="9"/>
            <color indexed="81"/>
            <rFont val="Tahoma"/>
            <family val="2"/>
          </rPr>
          <t>The U.S. isn't the only country that elects its leaders by popular vote.  But elections have different rules and procedures all over the world.  Check out how citizens in other countries vote with one of the choices below.</t>
        </r>
      </text>
    </comment>
    <comment ref="C69" authorId="0" shapeId="0" xr:uid="{00000000-0006-0000-0500-00003A000000}">
      <text>
        <r>
          <rPr>
            <b/>
            <sz val="9"/>
            <color indexed="81"/>
            <rFont val="Tahoma"/>
            <family val="2"/>
          </rPr>
          <t>Explore voting procedures abroad.</t>
        </r>
        <r>
          <rPr>
            <sz val="9"/>
            <color indexed="81"/>
            <rFont val="Tahoma"/>
            <family val="2"/>
          </rPr>
          <t xml:space="preserve"> Pick three countries form different regions, and describe their voting procedures.  What type of voting technology do they use?  Where are their polling places, and how are they regulated?  Who is eligible to vote?</t>
        </r>
      </text>
    </comment>
    <comment ref="C70" authorId="0" shapeId="0" xr:uid="{00000000-0006-0000-0500-00003B000000}">
      <text>
        <r>
          <rPr>
            <b/>
            <sz val="9"/>
            <color indexed="81"/>
            <rFont val="Tahoma"/>
            <family val="2"/>
          </rPr>
          <t>Follow a foreign election.</t>
        </r>
        <r>
          <rPr>
            <sz val="9"/>
            <color indexed="81"/>
            <rFont val="Tahoma"/>
            <family val="2"/>
          </rPr>
          <t xml:space="preserve">  Identify a country currently undergoing campaigns and elections.  Follow the candidates up through election day.  Track the front-runners and their platforms.  What was the election outcome?  Was it expected?</t>
        </r>
      </text>
    </comment>
    <comment ref="C71" authorId="0" shapeId="0" xr:uid="{00000000-0006-0000-0500-00003C000000}">
      <text>
        <r>
          <rPr>
            <b/>
            <sz val="9"/>
            <color indexed="81"/>
            <rFont val="Tahoma"/>
            <family val="2"/>
          </rPr>
          <t xml:space="preserve">Explore women voting or female leaders abroad.  </t>
        </r>
        <r>
          <rPr>
            <sz val="9"/>
            <color indexed="81"/>
            <rFont val="Tahoma"/>
            <family val="2"/>
          </rPr>
          <t>Track female presidents, prime ministers, and heads of state in countries worldwide.  How many female leaders are there?  What are their roles?  Historically, which countries are most likely to have female leaders?  Or take a look at female voting.  Which countries still prevent women from voting, and why?  Which countries have the highest female voter turnout?  The lowest?  (You might want to check www.accuratedemocracy.com/d_datac.htm for information)</t>
        </r>
      </text>
    </comment>
    <comment ref="C75" authorId="0" shapeId="0" xr:uid="{00000000-0006-0000-0500-00003D000000}">
      <text>
        <r>
          <rPr>
            <sz val="9"/>
            <color indexed="81"/>
            <rFont val="Tahoma"/>
            <family val="2"/>
          </rPr>
          <t>Like any useful skill. good communication takes practice!</t>
        </r>
      </text>
    </comment>
    <comment ref="C76" authorId="0" shapeId="0" xr:uid="{00000000-0006-0000-0500-00003E000000}">
      <text>
        <r>
          <rPr>
            <b/>
            <sz val="9"/>
            <color indexed="81"/>
            <rFont val="Tahoma"/>
            <family val="2"/>
          </rPr>
          <t>Pitch a business idea.</t>
        </r>
        <r>
          <rPr>
            <sz val="9"/>
            <color indexed="81"/>
            <rFont val="Tahoma"/>
            <family val="2"/>
          </rPr>
          <t xml:space="preserve"> Do you have an invention, like a new Smartphone application, or a business idea. like a useful website? Have you dreamed up a strategy for how a local business can improve sales? Assemble a group and present your idea. Wear business attire, and ask for feedback. (Find
information on what makes a good business presentation, and follow it.)</t>
        </r>
      </text>
    </comment>
    <comment ref="C77" authorId="0" shapeId="0" xr:uid="{00000000-0006-0000-0500-00003F000000}">
      <text>
        <r>
          <rPr>
            <b/>
            <sz val="9"/>
            <color indexed="81"/>
            <rFont val="Tahoma"/>
            <family val="2"/>
          </rPr>
          <t>Try a business lunch.</t>
        </r>
        <r>
          <rPr>
            <sz val="9"/>
            <color indexed="81"/>
            <rFont val="Tahoma"/>
            <family val="2"/>
          </rPr>
          <t xml:space="preserve"> Host a lunch with a few friends. Dress as if you are professionals in your dream jobs. Share your qualifications -or those you plan to gain in the future-and give feedback about each girl's image, including luncheon manners. For example, what's appropriate to order at a business lunch? How we look, how we act, and what we share are all part
of the image we "communicate" at a business function.</t>
        </r>
      </text>
    </comment>
    <comment ref="C78" authorId="0" shapeId="0" xr:uid="{00000000-0006-0000-0500-000040000000}">
      <text>
        <r>
          <rPr>
            <b/>
            <sz val="9"/>
            <color indexed="81"/>
            <rFont val="Tahoma"/>
            <family val="2"/>
          </rPr>
          <t xml:space="preserve">Write with business flair. </t>
        </r>
        <r>
          <rPr>
            <sz val="9"/>
            <color indexed="81"/>
            <rFont val="Tahoma"/>
            <family val="2"/>
          </rPr>
          <t>Pick a job you'd love to have, and write a cover letter applying for it. Find examples of good cover letters in books or online to see what information to include and how to choose your words to present yourself with business style. Show your letter to a business person for feedback.</t>
        </r>
      </text>
    </comment>
    <comment ref="C79" authorId="0" shapeId="0" xr:uid="{00000000-0006-0000-0500-000041000000}">
      <text>
        <r>
          <rPr>
            <sz val="9"/>
            <color indexed="81"/>
            <rFont val="Tahoma"/>
            <family val="2"/>
          </rPr>
          <t xml:space="preserve">Discover some sure fire ways to make a great impression. Which job-interview questions stump you? Which seem simple? If you pick a role-play choice. find a local classified ad or a posting for a career position you'd eventually love, and use the listed job requirements and information about the company to prepare for your interview. </t>
        </r>
      </text>
    </comment>
    <comment ref="C80" authorId="0" shapeId="0" xr:uid="{00000000-0006-0000-0500-000042000000}">
      <text>
        <r>
          <rPr>
            <b/>
            <sz val="9"/>
            <color indexed="81"/>
            <rFont val="Tahoma"/>
            <family val="2"/>
          </rPr>
          <t>Conduct a mock first interview on the phone or in person.</t>
        </r>
        <r>
          <rPr>
            <sz val="9"/>
            <color indexed="81"/>
            <rFont val="Tahoma"/>
            <family val="2"/>
          </rPr>
          <t xml:space="preserve"> You want to make a good enough impression for a second round. Ask someone to interview you for at least 10 minutes. Give them some common interview questions, and ask them to come up with at least one you're not expecting.
Then ask for feedback. Did you land the job?</t>
        </r>
      </text>
    </comment>
    <comment ref="C81" authorId="0" shapeId="0" xr:uid="{00000000-0006-0000-0500-000043000000}">
      <text>
        <r>
          <rPr>
            <b/>
            <sz val="9"/>
            <color indexed="81"/>
            <rFont val="Tahoma"/>
            <family val="2"/>
          </rPr>
          <t xml:space="preserve">Videotape an interview. </t>
        </r>
        <r>
          <rPr>
            <sz val="9"/>
            <color indexed="81"/>
            <rFont val="Tahoma"/>
            <family val="2"/>
          </rPr>
          <t>This can be a mock interview that a friend conducts with you while they are off-camera. Keep the camera trained on you. Afterward, study your results. How is your posture? Are you speaking clearly and confidently? Ask a businessperson to watch your video and give you some constructive criticism.</t>
        </r>
      </text>
    </comment>
    <comment ref="C82" authorId="0" shapeId="0" xr:uid="{00000000-0006-0000-0500-000044000000}">
      <text>
        <r>
          <rPr>
            <b/>
            <sz val="9"/>
            <color indexed="81"/>
            <rFont val="Tahoma"/>
            <family val="2"/>
          </rPr>
          <t xml:space="preserve">Go on an actual interview. </t>
        </r>
        <r>
          <rPr>
            <sz val="9"/>
            <color indexed="81"/>
            <rFont val="Tahoma"/>
            <family val="2"/>
          </rPr>
          <t xml:space="preserve"> Perhaps you're considering volunteering somewhere or applying for a summer internship. Set up an interview and go for it. Discuss with friends and family how you thought it went.</t>
        </r>
      </text>
    </comment>
    <comment ref="C83" authorId="0" shapeId="0" xr:uid="{00000000-0006-0000-0500-000045000000}">
      <text>
        <r>
          <rPr>
            <sz val="9"/>
            <color indexed="81"/>
            <rFont val="Tahoma"/>
            <family val="2"/>
          </rPr>
          <t xml:space="preserve">Women can be less likely than men to ask for what they want. Sometimes compromise is called for, but many times you want your voice heard loud and clear-especially if you're the boss (or you'd like to be someday!). Get some negotiation skills in your mental briefcase right now, and you'll be on your way up the ladder. </t>
        </r>
      </text>
    </comment>
    <comment ref="C84" authorId="0" shapeId="0" xr:uid="{00000000-0006-0000-0500-000046000000}">
      <text>
        <r>
          <rPr>
            <b/>
            <sz val="9"/>
            <color indexed="81"/>
            <rFont val="Tahoma"/>
            <family val="2"/>
          </rPr>
          <t>Learn from a pro.</t>
        </r>
        <r>
          <rPr>
            <sz val="9"/>
            <color indexed="81"/>
            <rFont val="Tahoma"/>
            <family val="2"/>
          </rPr>
          <t xml:space="preserve"> Ask a businessperson to share examples of situations in which they've had to negotiate. What happened, and what did they learn? What tips do they have? Put those tips into action during a mock or real negotiation-what you charge for babysitting. gardening, or another service; the salary you'd like for a dream job: or a situation you've encountered or might encounter in your cookie business! </t>
        </r>
      </text>
    </comment>
    <comment ref="C85" authorId="0" shapeId="0" xr:uid="{00000000-0006-0000-0500-000047000000}">
      <text>
        <r>
          <rPr>
            <b/>
            <sz val="9"/>
            <color indexed="81"/>
            <rFont val="Tahoma"/>
            <family val="2"/>
          </rPr>
          <t>Take a negotiation workshop.</t>
        </r>
        <r>
          <rPr>
            <sz val="9"/>
            <color indexed="81"/>
            <rFont val="Tahoma"/>
            <family val="2"/>
          </rPr>
          <t xml:space="preserve"> Learn the basics, and try some role-play activities to build your skills in a workshop at a community center, college, or online.</t>
        </r>
      </text>
    </comment>
    <comment ref="C86" authorId="0" shapeId="0" xr:uid="{00000000-0006-0000-0500-000048000000}">
      <text>
        <r>
          <rPr>
            <b/>
            <sz val="9"/>
            <color indexed="81"/>
            <rFont val="Tahoma"/>
            <family val="2"/>
          </rPr>
          <t xml:space="preserve">Go international. </t>
        </r>
        <r>
          <rPr>
            <sz val="9"/>
            <color indexed="81"/>
            <rFont val="Tahoma"/>
            <family val="2"/>
          </rPr>
          <t>In a global economy, it's important to understand how different cultures negotiate. Find information online about different tactics (for example. studies say Japanese businesspeople respond more positively to politeness than to commands). Then have a mock international business
negotiation with friends. (You might find a great issue to negotiate in the international business section of a newspaper or magazine.)</t>
        </r>
      </text>
    </comment>
    <comment ref="C87" authorId="0" shapeId="0" xr:uid="{00000000-0006-0000-0500-000049000000}">
      <text>
        <r>
          <rPr>
            <sz val="9"/>
            <color indexed="81"/>
            <rFont val="Tahoma"/>
            <family val="2"/>
          </rPr>
          <t>Success at work involves more than your technical skills. Supervisors and fellow employees note how you interact and handle conflict and praise. Use this step to create a list of qualities that impress you (or that you'd like to practice) to keep for reference as you move into the working world.</t>
        </r>
      </text>
    </comment>
    <comment ref="C88" authorId="0" shapeId="0" xr:uid="{00000000-0006-0000-0500-00004A000000}">
      <text>
        <r>
          <rPr>
            <b/>
            <sz val="9"/>
            <color indexed="81"/>
            <rFont val="Tahoma"/>
            <family val="2"/>
          </rPr>
          <t xml:space="preserve">Go to work! </t>
        </r>
        <r>
          <rPr>
            <sz val="9"/>
            <color indexed="81"/>
            <rFont val="Tahoma"/>
            <family val="2"/>
          </rPr>
          <t>You might spend time at a law firm, a diner, or with a park ranger-or take part in a job-shadowing program for a day. Note how employees and supervisors interact with each other and with clients. (If you have a job, ask a coworker or supervisor for opinions on your professional presentation. Then try to put their advice into action!)</t>
        </r>
      </text>
    </comment>
    <comment ref="C89" authorId="0" shapeId="0" xr:uid="{00000000-0006-0000-0500-00004B000000}">
      <text>
        <r>
          <rPr>
            <b/>
            <sz val="9"/>
            <color indexed="81"/>
            <rFont val="Tahoma"/>
            <family val="2"/>
          </rPr>
          <t xml:space="preserve">Interview a supervisor. </t>
        </r>
        <r>
          <rPr>
            <sz val="9"/>
            <color indexed="81"/>
            <rFont val="Tahoma"/>
            <family val="2"/>
          </rPr>
          <t>Find out what actions and traits they value in an employee. What's the best behavior they've seen on the job? What's the worst? How do they suggest handling difficult situations?</t>
        </r>
      </text>
    </comment>
    <comment ref="C90" authorId="0" shapeId="0" xr:uid="{00000000-0006-0000-0500-00004C000000}">
      <text>
        <r>
          <rPr>
            <b/>
            <sz val="9"/>
            <color indexed="81"/>
            <rFont val="Tahoma"/>
            <family val="2"/>
          </rPr>
          <t>Get an employee perspective.</t>
        </r>
        <r>
          <rPr>
            <sz val="9"/>
            <color indexed="81"/>
            <rFont val="Tahoma"/>
            <family val="2"/>
          </rPr>
          <t xml:space="preserve"> Research businesses that have received rankings as great places to work-or find one in your community with a great reputation. Then speak to an employee about what it's like to work there and what's required to interact well on the job.</t>
        </r>
      </text>
    </comment>
    <comment ref="C91" authorId="0" shapeId="0" xr:uid="{00000000-0006-0000-0500-00004D000000}">
      <text>
        <r>
          <rPr>
            <sz val="9"/>
            <color indexed="81"/>
            <rFont val="Tahoma"/>
            <family val="2"/>
          </rPr>
          <t>Opportunity is more likely to come knocking if you've made sure others know you're looking for it. In fact, at least 60 percent of jobs are found through networking. Try one of these ideas for building relationship foundations that could literally pay off later.</t>
        </r>
      </text>
    </comment>
    <comment ref="C92" authorId="0" shapeId="0" xr:uid="{00000000-0006-0000-0500-00004E000000}">
      <text>
        <r>
          <rPr>
            <b/>
            <sz val="9"/>
            <color indexed="81"/>
            <rFont val="Tahoma"/>
            <family val="2"/>
          </rPr>
          <t xml:space="preserve">Schedule an informational interview or informal meeting. </t>
        </r>
        <r>
          <rPr>
            <sz val="9"/>
            <color indexed="81"/>
            <rFont val="Tahoma"/>
            <family val="2"/>
          </rPr>
          <t xml:space="preserve"> You can do this by phone or in person, at a company or workplace in your area of interest Try to see more than one person who works there.</t>
        </r>
      </text>
    </comment>
    <comment ref="C93" authorId="0" shapeId="0" xr:uid="{00000000-0006-0000-0500-00004F000000}">
      <text>
        <r>
          <rPr>
            <b/>
            <sz val="9"/>
            <color indexed="81"/>
            <rFont val="Tahoma"/>
            <family val="2"/>
          </rPr>
          <t>Attend a local job fair.</t>
        </r>
        <r>
          <rPr>
            <sz val="9"/>
            <color indexed="81"/>
            <rFont val="Tahoma"/>
            <family val="2"/>
          </rPr>
          <t xml:space="preserve"> Introduce yourself to at least three professionals. Make sure to get their business contact information and to follow up with them.</t>
        </r>
      </text>
    </comment>
    <comment ref="C94" authorId="0" shapeId="0" xr:uid="{00000000-0006-0000-0500-000050000000}">
      <text>
        <r>
          <rPr>
            <b/>
            <sz val="9"/>
            <color indexed="81"/>
            <rFont val="Tahoma"/>
            <family val="2"/>
          </rPr>
          <t xml:space="preserve">Expand your circle.  </t>
        </r>
        <r>
          <rPr>
            <sz val="9"/>
            <color indexed="81"/>
            <rFont val="Tahoma"/>
            <family val="2"/>
          </rPr>
          <t xml:space="preserve">Perhaps there's a new activity or club that interests you. Go to an event or a meeting and introduce yourself. Or is there someone on your block you'd like to meet - perhaps to babysit for them, walk their dog, or
do gardening tasks? Now's your chance to make a business opportunity. </t>
        </r>
      </text>
    </comment>
    <comment ref="C98" authorId="0" shapeId="0" xr:uid="{BF6D1722-2069-4A59-822A-FBA0239144E7}">
      <text>
        <r>
          <rPr>
            <b/>
            <sz val="9"/>
            <color indexed="81"/>
            <rFont val="Tahoma"/>
            <family val="2"/>
          </rPr>
          <t>Come up with an idea you can turn into a business.</t>
        </r>
        <r>
          <rPr>
            <sz val="9"/>
            <color indexed="81"/>
            <rFont val="Tahoma"/>
            <family val="2"/>
          </rPr>
          <t xml:space="preserve"> Look around and find an opportunity or void in the marketplace that you can fulfill with a product, service, or technology. Answer these questions: What is the problem, want, or need?</t>
        </r>
      </text>
    </comment>
    <comment ref="C99" authorId="0" shapeId="0" xr:uid="{93581387-E858-4AE9-B90C-0D1EA8C0DE0F}">
      <text/>
    </comment>
    <comment ref="C100" authorId="0" shapeId="0" xr:uid="{1FBDF729-C888-4FA4-AF91-6739A34ADA66}">
      <text/>
    </comment>
    <comment ref="C101" authorId="0" shapeId="0" xr:uid="{D40F02F8-22B1-4317-9842-4A8B7241C600}">
      <text/>
    </comment>
    <comment ref="C102" authorId="0" shapeId="0" xr:uid="{9677AC43-EA8E-4B32-B622-6D2A5D75136D}">
      <text/>
    </comment>
    <comment ref="C103" authorId="0" shapeId="0" xr:uid="{7EBAE348-9ABA-4AB3-924D-ECB99F3D4F3E}">
      <text/>
    </comment>
    <comment ref="C104" authorId="0" shapeId="0" xr:uid="{BD0AB5F5-C99B-495A-813E-B6159F84A1D5}">
      <text/>
    </comment>
    <comment ref="C105" authorId="0" shapeId="0" xr:uid="{D48A5E4E-2225-4888-B487-1492624FF102}">
      <text>
        <r>
          <rPr>
            <sz val="9"/>
            <color indexed="81"/>
            <rFont val="Tahoma"/>
            <family val="2"/>
          </rPr>
          <t>.</t>
        </r>
      </text>
    </comment>
    <comment ref="C106" authorId="0" shapeId="0" xr:uid="{DCE6FADD-CEBE-4F0B-9686-9EE53F4A482E}">
      <text/>
    </comment>
    <comment ref="C107" authorId="0" shapeId="0" xr:uid="{C3E78251-8CA5-41E5-8147-AAB8D860AF35}">
      <text/>
    </comment>
    <comment ref="C108" authorId="0" shapeId="0" xr:uid="{154F6234-EDC8-4616-BD8B-5CA6BE8092E7}">
      <text/>
    </comment>
    <comment ref="C109" authorId="0" shapeId="0" xr:uid="{A05EFF23-A2FD-4954-890A-D13DF1167621}">
      <text/>
    </comment>
    <comment ref="C110" authorId="0" shapeId="0" xr:uid="{0988D505-FB08-4CBB-8EE2-99F137205CED}">
      <text/>
    </comment>
    <comment ref="C111" authorId="0" shapeId="0" xr:uid="{DCC7F7C5-5FC0-4C49-A417-7F1120B8024E}">
      <text/>
    </comment>
    <comment ref="C112" authorId="0" shapeId="0" xr:uid="{869035B4-1B6B-4C22-8D73-B5058B31F64D}">
      <text/>
    </comment>
    <comment ref="C113" authorId="0" shapeId="0" xr:uid="{5AE68CD7-4BD2-4C34-8F59-DCD14BDC136A}">
      <text/>
    </comment>
    <comment ref="C114" authorId="0" shapeId="0" xr:uid="{71233218-CD3F-43EC-927C-138AC5D329D9}">
      <text/>
    </comment>
    <comment ref="C115" authorId="0" shapeId="0" xr:uid="{9383B88A-7745-46CC-9263-6305ACC3D52B}">
      <text/>
    </comment>
    <comment ref="C116" authorId="0" shapeId="0" xr:uid="{A9EF0C24-9B20-46F8-BD96-9285720F07B5}">
      <text/>
    </comment>
    <comment ref="C117" authorId="0" shapeId="0" xr:uid="{B49DFF99-BB5E-46E6-9488-E7D89D2FFD16}">
      <text/>
    </comment>
    <comment ref="C121" authorId="0" shapeId="0" xr:uid="{00000000-0006-0000-0500-000051000000}">
      <text>
        <r>
          <rPr>
            <sz val="9"/>
            <color indexed="81"/>
            <rFont val="Tahoma"/>
            <family val="2"/>
          </rPr>
          <t>To start, you need to pick a major purchase to research. Here are some ideas: a cell phone with a monthly plan, a car with car payments. or a house with mortgage payments. However, anything that requires you to pay over time-whether it's a refrigerator or a new computer-qualifies as a big purchase, so if there's something else you'd like to research, go for it! Once you've picked your item, start researching features to see how they change the overall costs. With a car, for example, this could mean ranking things like size, fuel economy, horsepower, and maintenance costs.</t>
        </r>
      </text>
    </comment>
    <comment ref="C122" authorId="0" shapeId="0" xr:uid="{00000000-0006-0000-0500-000052000000}">
      <text>
        <r>
          <rPr>
            <b/>
            <sz val="9"/>
            <color indexed="81"/>
            <rFont val="Tahoma"/>
            <family val="2"/>
          </rPr>
          <t xml:space="preserve">Build your own. </t>
        </r>
        <r>
          <rPr>
            <sz val="9"/>
            <color indexed="81"/>
            <rFont val="Tahoma"/>
            <family val="2"/>
          </rPr>
          <t>Is your item featured on an official website, like the home page of a cell phone provider or car company? If so, visit the site to see what type of research tools are available. You may be able to add and subtract various options to see how the price changes. Play around with different options to create three different versions of the item, from least to most expensive. Review the options with a family member, and explain which version you would choose and why</t>
        </r>
        <r>
          <rPr>
            <b/>
            <sz val="9"/>
            <color indexed="81"/>
            <rFont val="Tahoma"/>
            <family val="2"/>
          </rPr>
          <t>.</t>
        </r>
      </text>
    </comment>
    <comment ref="C123" authorId="0" shapeId="0" xr:uid="{00000000-0006-0000-0500-000053000000}">
      <text>
        <r>
          <rPr>
            <b/>
            <sz val="9"/>
            <color indexed="81"/>
            <rFont val="Tahoma"/>
            <family val="2"/>
          </rPr>
          <t xml:space="preserve">Contrast and compare. </t>
        </r>
        <r>
          <rPr>
            <sz val="9"/>
            <color indexed="81"/>
            <rFont val="Tahoma"/>
            <family val="2"/>
          </rPr>
          <t>Perhaps there are three mobile phones you're interested in, or maybe you can't make up your mind between two different makes of car. If that's the case, use this step to contrast and compare your options. Create a chart that directly compares at least 10 key features, including starting costs and monthly fees. Use catalogs, magazines, and websites to do research. Review your chart with a friend or family member. and talk about which choice you would make and why. (Remember, you don't really have to buy anything.)</t>
        </r>
      </text>
    </comment>
    <comment ref="C124" authorId="0" shapeId="0" xr:uid="{00000000-0006-0000-0500-000054000000}">
      <text>
        <r>
          <rPr>
            <b/>
            <sz val="9"/>
            <color indexed="81"/>
            <rFont val="Tahoma"/>
            <family val="2"/>
          </rPr>
          <t xml:space="preserve">Go shopping! </t>
        </r>
        <r>
          <rPr>
            <sz val="9"/>
            <color indexed="81"/>
            <rFont val="Tahoma"/>
            <family val="2"/>
          </rPr>
          <t>Visit a place-such as a car dealership or cell phone store that sells the item you're researching. Ask a salesperson questions about all the available features of the item, and take notes so you can fill in a comparison chart later. Be upfront when you talk to the salesperson, and let him or her know that you're just doing research. After leaving, fill out your chart, and review your findings with a friend or family member</t>
        </r>
      </text>
    </comment>
    <comment ref="C125" authorId="0" shapeId="0" xr:uid="{00000000-0006-0000-0500-000055000000}">
      <text>
        <r>
          <rPr>
            <sz val="9"/>
            <color indexed="81"/>
            <rFont val="Tahoma"/>
            <family val="2"/>
          </rPr>
          <t>Taking time to fully research a big purchase can save you money. More importantly, doing research can also save you from making a mistake. whether it's a minor issue like choosing the wrong options or a major one like picking a poor product to begin with.</t>
        </r>
      </text>
    </comment>
    <comment ref="C126" authorId="0" shapeId="0" xr:uid="{00000000-0006-0000-0500-000056000000}">
      <text>
        <r>
          <rPr>
            <b/>
            <sz val="9"/>
            <color indexed="81"/>
            <rFont val="Tahoma"/>
            <family val="2"/>
          </rPr>
          <t xml:space="preserve">Interview owners, </t>
        </r>
        <r>
          <rPr>
            <sz val="9"/>
            <color indexed="81"/>
            <rFont val="Tahoma"/>
            <family val="2"/>
          </rPr>
          <t>Find at least three people who have made a similar purchase in the recent past. Find out what key selling points convinced them to go through with the purchase. What features did they think were most important before buying' What features turned out to be most important after they started using it? Finally, be sure to find out how happy they are with their decision, and ask if they would have done anything differently if they could go through the purchase process again.</t>
        </r>
      </text>
    </comment>
    <comment ref="C127" authorId="0" shapeId="0" xr:uid="{00000000-0006-0000-0500-000057000000}">
      <text>
        <r>
          <rPr>
            <b/>
            <sz val="9"/>
            <color indexed="81"/>
            <rFont val="Tahoma"/>
            <family val="2"/>
          </rPr>
          <t>Read expert reviews.</t>
        </r>
        <r>
          <rPr>
            <sz val="9"/>
            <color indexed="81"/>
            <rFont val="Tahoma"/>
            <family val="2"/>
          </rPr>
          <t xml:space="preserve"> Search through magazines and the Internet to find at least three expert reviews of your item, These reviews should be relatively long and detailed, After reading them, create a list of five pros and five cons on your item based on what the reviewers wrote.</t>
        </r>
      </text>
    </comment>
    <comment ref="C128" authorId="0" shapeId="0" xr:uid="{00000000-0006-0000-0500-000058000000}">
      <text>
        <r>
          <rPr>
            <b/>
            <sz val="9"/>
            <color indexed="81"/>
            <rFont val="Tahoma"/>
            <family val="2"/>
          </rPr>
          <t>Research customer reviews.</t>
        </r>
        <r>
          <rPr>
            <sz val="9"/>
            <color indexed="81"/>
            <rFont val="Tahoma"/>
            <family val="2"/>
          </rPr>
          <t xml:space="preserve"> If you can buy your item online, then there's probably a wealth of customer reviews for you to rely on. Read at least 20 customer reviews, making sure to read both positive and negative ones. Discuss what you learned with a friend or family member, and talk about whether or not the reviews changed your mind about what you would buy.  </t>
        </r>
      </text>
    </comment>
    <comment ref="C129" authorId="0" shapeId="0" xr:uid="{00000000-0006-0000-0500-000059000000}">
      <text>
        <r>
          <rPr>
            <sz val="9"/>
            <color indexed="81"/>
            <rFont val="Tahoma"/>
            <family val="2"/>
          </rPr>
          <t>People rarely buy expensive items like a car or home outright instead, they give a down payment. and then pay the rest off in monthly installments. When buying a home, for example. a lender usually requires a down payment of20 percent of the home's total cost. The remaining 80 percent goes into a mortgage that you pay off monthly-for 85 long as 30 years! Even something like a cell phone, which can be free or come at a heavily discounted rate, still has monthly costs. Calculate the long-term costs of your item by choosing one of the following options.</t>
        </r>
      </text>
    </comment>
    <comment ref="C130" authorId="0" shapeId="0" xr:uid="{00000000-0006-0000-0500-00005A000000}">
      <text>
        <r>
          <rPr>
            <b/>
            <sz val="9"/>
            <color indexed="81"/>
            <rFont val="Tahoma"/>
            <family val="2"/>
          </rPr>
          <t xml:space="preserve">Speak with a salesperson. </t>
        </r>
        <r>
          <rPr>
            <sz val="9"/>
            <color indexed="81"/>
            <rFont val="Tahoma"/>
            <family val="2"/>
          </rPr>
          <t>Whether it's a car salesperson, an electronics store employee, or a real-estate agent, there's an expert out there who knows the ins and outs of purchasing your item. Ask them to outline all your payments, particularly those after your first down payment. Are there any hidden fees or charges you didn't think of?</t>
        </r>
      </text>
    </comment>
    <comment ref="C131" authorId="0" shapeId="0" xr:uid="{00000000-0006-0000-0500-00005B000000}">
      <text>
        <r>
          <rPr>
            <b/>
            <sz val="9"/>
            <color indexed="81"/>
            <rFont val="Tahoma"/>
            <family val="2"/>
          </rPr>
          <t xml:space="preserve">Maximize your down payment. </t>
        </r>
        <r>
          <rPr>
            <sz val="9"/>
            <color indexed="81"/>
            <rFont val="Tahoma"/>
            <family val="2"/>
          </rPr>
          <t>When buying a particularly expensive item like a car or a house, you can sometimes choose how much your down payment will be. The more money you pay up front, the less money (and interest) you'll pay each month. However, sometimes it actually makes more sense financially to pay less up front and make larger monthly payments. To understand the importance of finding the right down payment, invite a mortgage or car loan expert to speak to your group. Be sure to ask them about the potential dangers of getting a loan with no down payment.</t>
        </r>
      </text>
    </comment>
    <comment ref="C132" authorId="0" shapeId="0" xr:uid="{00000000-0006-0000-0500-00005C000000}">
      <text>
        <r>
          <rPr>
            <b/>
            <sz val="9"/>
            <color indexed="81"/>
            <rFont val="Tahoma"/>
            <family val="2"/>
          </rPr>
          <t>Calculate the true cost of buying over time.</t>
        </r>
        <r>
          <rPr>
            <sz val="9"/>
            <color indexed="81"/>
            <rFont val="Tahoma"/>
            <family val="2"/>
          </rPr>
          <t xml:space="preserve"> Always beware of any deal that seems too good to be true, particularly when it comes to "no money down" offers. While it might feel great to walk into a store and take home a new computer or fridge without putting any money down, you could end up paying a whole lot more over time. Research three items you could pay for over time, such as a computer, a refrigerator, or a washing machine. Create a chart that lists the price of the item, the interest rate, and the total cost if you paid for the item over three months, six months, or a year.</t>
        </r>
      </text>
    </comment>
    <comment ref="C133" authorId="0" shapeId="0" xr:uid="{00000000-0006-0000-0500-00005D000000}">
      <text>
        <r>
          <rPr>
            <sz val="9"/>
            <color indexed="81"/>
            <rFont val="Tahoma"/>
            <family val="2"/>
          </rPr>
          <t xml:space="preserve"> When considering a major purchase, it's often a good idea to research ways that you can buy it for less. For example. you might be able to pick up a slightly used version for a fraction of the cost or you may find out that there are times when the item tends to go on sale. and wait to buy it then. Pick a choice below to investigate alternative options for making your big purchase.</t>
        </r>
      </text>
    </comment>
    <comment ref="C134" authorId="0" shapeId="0" xr:uid="{00000000-0006-0000-0500-00005E000000}">
      <text>
        <r>
          <rPr>
            <b/>
            <sz val="9"/>
            <color indexed="81"/>
            <rFont val="Tahoma"/>
            <family val="2"/>
          </rPr>
          <t xml:space="preserve">Look into buying used. </t>
        </r>
        <r>
          <rPr>
            <sz val="9"/>
            <color indexed="81"/>
            <rFont val="Tahoma"/>
            <family val="2"/>
          </rPr>
          <t>Did you know that the moment you drive a new car off the lot, its value can drop by as much as 20 percent? That's because technically it's no longer a new car. Research your item on the used market, using classified ads, online auction sites, and any other sources you can find. Find at least five used options for sale, then compare them with each other and with a new item. Discuss with a friend or family member whether you think buying used is a good idea.</t>
        </r>
      </text>
    </comment>
    <comment ref="C135" authorId="0" shapeId="0" xr:uid="{00000000-0006-0000-0500-00005F000000}">
      <text>
        <r>
          <rPr>
            <b/>
            <sz val="9"/>
            <color indexed="81"/>
            <rFont val="Tahoma"/>
            <family val="2"/>
          </rPr>
          <t xml:space="preserve">Research sales cycles. </t>
        </r>
        <r>
          <rPr>
            <sz val="9"/>
            <color indexed="81"/>
            <rFont val="Tahoma"/>
            <family val="2"/>
          </rPr>
          <t>Can you wait a month or more to get a better deal? You might be able to save lots of money by researching sales cycles. Department stores often hold their sales over long holiday weekends, while seasonal products like outdoor grills or ski equipment often go on sale toward the end of their season. Find three locations where your item is being sold, and create a yearlong chart for each that includes all major sales. Is there a best time to buy your product?</t>
        </r>
      </text>
    </comment>
    <comment ref="C136" authorId="0" shapeId="0" xr:uid="{00000000-0006-0000-0500-000060000000}">
      <text>
        <r>
          <rPr>
            <b/>
            <sz val="9"/>
            <color indexed="81"/>
            <rFont val="Tahoma"/>
            <family val="2"/>
          </rPr>
          <t xml:space="preserve">Use the power of the Internet. </t>
        </r>
        <r>
          <rPr>
            <sz val="9"/>
            <color indexed="81"/>
            <rFont val="Tahoma"/>
            <family val="2"/>
          </rPr>
          <t>Shopping online lets you compare and contrast hundreds of different items and retailers with just a few clicks of a button. Find the exact item you are looking for on at least five different sites. What kind of price differences do you find? Can you find any additional online specials or discount codes for each site that give you an even better deal?</t>
        </r>
      </text>
    </comment>
    <comment ref="C137" authorId="0" shapeId="0" xr:uid="{00000000-0006-0000-0500-000061000000}">
      <text>
        <r>
          <rPr>
            <sz val="9"/>
            <color indexed="81"/>
            <rFont val="Tahoma"/>
            <family val="2"/>
          </rPr>
          <t>Now it's time to figure out a plan that will let you make your big purchase. Even if you don't plan on ever actually purchasing the item you're researching, completing this step will teach you budget skills that you can use the rest of your life. Try filling out the worksheet on page 6 to help you frame your savings plan.</t>
        </r>
      </text>
    </comment>
    <comment ref="C138" authorId="0" shapeId="0" xr:uid="{00000000-0006-0000-0500-000062000000}">
      <text>
        <r>
          <rPr>
            <b/>
            <sz val="9"/>
            <color indexed="81"/>
            <rFont val="Tahoma"/>
            <family val="2"/>
          </rPr>
          <t xml:space="preserve">Short-term savings plan: </t>
        </r>
        <r>
          <rPr>
            <sz val="9"/>
            <color indexed="81"/>
            <rFont val="Tahoma"/>
            <family val="2"/>
          </rPr>
          <t>Is your item something you could save up for in the next few months? Create a plan that lets you save the money needed to put a down payment on your item or buy it outright. If you will be making monthly payments, make a detailed plan you can put into action
the moment you bring your item home. Share your plan with a family member or financial expert, and ask for feedback about whether your plan is realistic. If it's not, ask for tips on adjusting it.</t>
        </r>
      </text>
    </comment>
    <comment ref="C139" authorId="0" shapeId="0" xr:uid="{00000000-0006-0000-0500-000063000000}">
      <text>
        <r>
          <rPr>
            <b/>
            <sz val="9"/>
            <color indexed="81"/>
            <rFont val="Tahoma"/>
            <family val="2"/>
          </rPr>
          <t xml:space="preserve">Medium-term savings plan: </t>
        </r>
        <r>
          <rPr>
            <sz val="9"/>
            <color indexed="81"/>
            <rFont val="Tahoma"/>
            <family val="2"/>
          </rPr>
          <t>If you think you need a year to save for the item you want for yourself or your family, create a plan that will help you reach your goal. Since you have longer to save, you might want to consider ways to increase your income over this period. For example, could you get a part-time job with the goal of saving everything you make toward buying your item? Are there certain times of the year when it's easier to get a temporary job (for example, stores often hire extra sales help during the holiday season). Share your plan with a family member or financial expert,
and ask for feedback about whether your plan is realistic. If it's not, ask for tips on adjusting it.</t>
        </r>
      </text>
    </comment>
    <comment ref="C140" authorId="0" shapeId="0" xr:uid="{00000000-0006-0000-0500-000064000000}">
      <text>
        <r>
          <rPr>
            <b/>
            <sz val="9"/>
            <color indexed="81"/>
            <rFont val="Tahoma"/>
            <family val="2"/>
          </rPr>
          <t xml:space="preserve">Long-term savings plan: </t>
        </r>
        <r>
          <rPr>
            <sz val="9"/>
            <color indexed="81"/>
            <rFont val="Tahoma"/>
            <family val="2"/>
          </rPr>
          <t xml:space="preserve">If you're saving for something really big, you may need a long-term plan that will take several years to carry out. First, figure out how much you think you can realistically save each month, then determine how long it will take you to reach your goal. If the time frame seems too long, think about ways you could increase your monthly savings, either by cutting back on what you spend or by earning more money. Share your plan with a family member or financial expert, and ask for feedback about whether your plan is realistic. If it's not, ask for tips on adjusting it. </t>
        </r>
      </text>
    </comment>
    <comment ref="C144" authorId="0" shapeId="0" xr:uid="{00000000-0006-0000-0500-000065000000}">
      <text>
        <r>
          <rPr>
            <b/>
            <sz val="9"/>
            <color theme="1"/>
            <rFont val="Tahoma"/>
            <family val="2"/>
          </rPr>
          <t xml:space="preserve">Get a handle on basic car maintenance. </t>
        </r>
        <r>
          <rPr>
            <sz val="9"/>
            <color theme="1"/>
            <rFont val="Tahoma"/>
            <family val="2"/>
          </rPr>
          <t>Find out about basic maintenance procedures-check the list (in the badge pamphlet) for ideas. While you're working around cars, tie back loose hair, don't wear loose clothes or jewelry, and put on safety goggles and gloves when necessary.</t>
        </r>
      </text>
    </comment>
    <comment ref="C145" authorId="0" shapeId="0" xr:uid="{00000000-0006-0000-0500-000066000000}">
      <text>
        <r>
          <rPr>
            <b/>
            <sz val="9"/>
            <color indexed="81"/>
            <rFont val="Tahoma"/>
            <family val="2"/>
          </rPr>
          <t xml:space="preserve">Talk to a pro. </t>
        </r>
        <r>
          <rPr>
            <sz val="9"/>
            <color indexed="81"/>
            <rFont val="Tahoma"/>
            <family val="2"/>
          </rPr>
          <t>Ask a mechanic, driving teacher, or someone you know with knowledge of cars to show you three basic car care techniques.</t>
        </r>
      </text>
    </comment>
    <comment ref="C146" authorId="0" shapeId="0" xr:uid="{00000000-0006-0000-0500-000067000000}">
      <text>
        <r>
          <rPr>
            <b/>
            <sz val="9"/>
            <color indexed="81"/>
            <rFont val="Tahoma"/>
            <family val="2"/>
          </rPr>
          <t xml:space="preserve">Spend two hours at a local car repair shop. </t>
        </r>
        <r>
          <rPr>
            <sz val="9"/>
            <color indexed="81"/>
            <rFont val="Tahoma"/>
            <family val="2"/>
          </rPr>
          <t>Take notes on the various repairs. Find out what the most common repair is and how to perform it.</t>
        </r>
      </text>
    </comment>
    <comment ref="C147" authorId="0" shapeId="0" xr:uid="{00000000-0006-0000-0500-000068000000}">
      <text>
        <r>
          <rPr>
            <b/>
            <sz val="9"/>
            <color indexed="81"/>
            <rFont val="Tahoma"/>
            <family val="2"/>
          </rPr>
          <t xml:space="preserve">Watch instructional car care videos to learn three maintenance techniques. </t>
        </r>
        <r>
          <rPr>
            <sz val="9"/>
            <color indexed="81"/>
            <rFont val="Tahoma"/>
            <family val="2"/>
          </rPr>
          <t>Find the videos on line or ask a driving teacher or mechanic for recommendations.</t>
        </r>
      </text>
    </comment>
    <comment ref="C148" authorId="0" shapeId="0" xr:uid="{00000000-0006-0000-0500-000069000000}">
      <text>
        <r>
          <rPr>
            <sz val="9"/>
            <color indexed="81"/>
            <rFont val="Tahoma"/>
            <family val="2"/>
          </rPr>
          <t>The National Highway Traffic Safety Administration is a great resource for gathering accident statistics and learning about features that make cars safer. Once you've completed your choice, share your knowledge with your peers.</t>
        </r>
      </text>
    </comment>
    <comment ref="C149" authorId="0" shapeId="0" xr:uid="{00000000-0006-0000-0500-00006A000000}">
      <text>
        <r>
          <rPr>
            <b/>
            <sz val="9"/>
            <color indexed="81"/>
            <rFont val="Tahoma"/>
            <family val="2"/>
          </rPr>
          <t xml:space="preserve">Determine which cars are safest. </t>
        </r>
        <r>
          <rPr>
            <sz val="9"/>
            <color indexed="81"/>
            <rFont val="Tahoma"/>
            <family val="2"/>
          </rPr>
          <t>Find data on handling characteristics and safety features, and ask local dealerships which five car models they consider safest and why. Areas with driving challenges such as severe weather or mountainous roads may have a different top five list than somewhere sunny and flat.</t>
        </r>
      </text>
    </comment>
    <comment ref="C150" authorId="0" shapeId="0" xr:uid="{00000000-0006-0000-0500-00006B000000}">
      <text>
        <r>
          <rPr>
            <b/>
            <sz val="9"/>
            <color indexed="81"/>
            <rFont val="Tahoma"/>
            <family val="2"/>
          </rPr>
          <t xml:space="preserve">Learn which factors affect insurance cost. </t>
        </r>
        <r>
          <rPr>
            <sz val="9"/>
            <color indexed="81"/>
            <rFont val="Tahoma"/>
            <family val="2"/>
          </rPr>
          <t>The safety features a car has can affect how much it costs to insure it. So can the local geography and  ages and genders of the drivers. Find out what safety features are required and which are preferred by two different insurance agencies.</t>
        </r>
      </text>
    </comment>
    <comment ref="C151" authorId="0" shapeId="0" xr:uid="{00000000-0006-0000-0500-00006C000000}">
      <text>
        <r>
          <rPr>
            <b/>
            <sz val="9"/>
            <color indexed="81"/>
            <rFont val="Tahoma"/>
            <family val="2"/>
          </rPr>
          <t>Let crash test dummies teach you.</t>
        </r>
        <r>
          <rPr>
            <sz val="9"/>
            <color indexed="81"/>
            <rFont val="Tahoma"/>
            <family val="2"/>
          </rPr>
          <t xml:space="preserve"> Learn how crash test dummies are used, and how to read and understand crash and rollover ratings. Then, find the safety ratings of three different cars that interest you.</t>
        </r>
      </text>
    </comment>
    <comment ref="C152" authorId="0" shapeId="0" xr:uid="{00000000-0006-0000-0500-00006D000000}">
      <text>
        <r>
          <rPr>
            <sz val="9"/>
            <color indexed="81"/>
            <rFont val="Tahoma"/>
            <family val="2"/>
          </rPr>
          <t>Pay extra attention to how people in your community drive. How can they drive more safely? If you drive, keep your own driving practices in mind as you do one of these choices. And remember-you're learning about driving safety not only to ensure that you are safe, but also to help keep the roads safe for other drivers.</t>
        </r>
      </text>
    </comment>
    <comment ref="C153" authorId="0" shapeId="0" xr:uid="{00000000-0006-0000-0500-00006E000000}">
      <text>
        <r>
          <rPr>
            <b/>
            <sz val="9"/>
            <color indexed="81"/>
            <rFont val="Tahoma"/>
            <family val="2"/>
          </rPr>
          <t xml:space="preserve">Create a top ten list of safe driving tips. </t>
        </r>
        <r>
          <rPr>
            <sz val="9"/>
            <color indexed="81"/>
            <rFont val="Tahoma"/>
            <family val="2"/>
          </rPr>
          <t>Get information from your DMV, a driver's ed teacher, or a safe driving seminar. Share your tips with others.</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Take a practice driver's ed test online or in a sample test booklet from the DMV.</t>
        </r>
      </text>
    </comment>
    <comment ref="C154" authorId="0" shapeId="0" xr:uid="{00000000-0006-0000-0500-00006F000000}">
      <text>
        <r>
          <rPr>
            <b/>
            <sz val="9"/>
            <color indexed="81"/>
            <rFont val="Tahoma"/>
            <family val="2"/>
          </rPr>
          <t xml:space="preserve">Interview a highway patrol officer to get safe driving tips and stories about what drivers do right (and wrong). </t>
        </r>
        <r>
          <rPr>
            <sz val="9"/>
            <color indexed="81"/>
            <rFont val="Tahoma"/>
            <family val="2"/>
          </rPr>
          <t>What are the most common safety issues among teens in your area?</t>
        </r>
        <r>
          <rPr>
            <b/>
            <sz val="9"/>
            <color indexed="81"/>
            <rFont val="Tahoma"/>
            <family val="2"/>
          </rPr>
          <t xml:space="preserve">
</t>
        </r>
        <r>
          <rPr>
            <sz val="9"/>
            <color indexed="81"/>
            <rFont val="Tahoma"/>
            <family val="2"/>
          </rPr>
          <t>FOR MORE FUN.</t>
        </r>
        <r>
          <rPr>
            <b/>
            <sz val="9"/>
            <color indexed="81"/>
            <rFont val="Tahoma"/>
            <family val="2"/>
          </rPr>
          <t xml:space="preserve"> </t>
        </r>
        <r>
          <rPr>
            <sz val="9"/>
            <color indexed="81"/>
            <rFont val="Tahoma"/>
            <family val="2"/>
          </rPr>
          <t>Film the interview and create an informational video.</t>
        </r>
      </text>
    </comment>
    <comment ref="C155" authorId="0" shapeId="0" xr:uid="{00000000-0006-0000-0500-000070000000}">
      <text>
        <r>
          <rPr>
            <b/>
            <sz val="9"/>
            <color indexed="81"/>
            <rFont val="Tahoma"/>
            <family val="2"/>
          </rPr>
          <t xml:space="preserve">Observe a traffic intersection. </t>
        </r>
        <r>
          <rPr>
            <sz val="9"/>
            <color indexed="81"/>
            <rFont val="Tahoma"/>
            <family val="2"/>
          </rPr>
          <t>Pick a safe place to watch traffic for 30 minutes three different times during the day. Count the vehicles that pass and keep track of safety violations. What percentage of drivers made violations, and which violations are the most common?  (Could your stats help you think of a take action project?)</t>
        </r>
      </text>
    </comment>
    <comment ref="C156" authorId="0" shapeId="0" xr:uid="{00000000-0006-0000-0500-000071000000}">
      <text>
        <r>
          <rPr>
            <b/>
            <sz val="9"/>
            <color indexed="81"/>
            <rFont val="Tahoma"/>
            <family val="2"/>
          </rPr>
          <t xml:space="preserve">Find out what to do in case of emergency. </t>
        </r>
        <r>
          <rPr>
            <sz val="9"/>
            <color indexed="81"/>
            <rFont val="Tahoma"/>
            <family val="2"/>
          </rPr>
          <t xml:space="preserve">What should you do in case of an accident? A little forethought goes a long way towards providing the safest journey possible. </t>
        </r>
      </text>
    </comment>
    <comment ref="C157" authorId="0" shapeId="0" xr:uid="{00000000-0006-0000-0500-000072000000}">
      <text>
        <r>
          <rPr>
            <b/>
            <sz val="9"/>
            <color indexed="81"/>
            <rFont val="Tahoma"/>
            <family val="2"/>
          </rPr>
          <t xml:space="preserve">Compile an emergency kit. </t>
        </r>
        <r>
          <rPr>
            <sz val="9"/>
            <color indexed="81"/>
            <rFont val="Tahoma"/>
            <family val="2"/>
          </rPr>
          <t>Research roadside emergency kits, collect the items and tools they typically include, and learn how to use them.</t>
        </r>
      </text>
    </comment>
    <comment ref="C158" authorId="0" shapeId="0" xr:uid="{00000000-0006-0000-0500-000073000000}">
      <text>
        <r>
          <rPr>
            <b/>
            <sz val="9"/>
            <color indexed="81"/>
            <rFont val="Tahoma"/>
            <family val="2"/>
          </rPr>
          <t xml:space="preserve">Interview a roadside service person. </t>
        </r>
        <r>
          <rPr>
            <sz val="9"/>
            <color indexed="81"/>
            <rFont val="Tahoma"/>
            <family val="2"/>
          </rPr>
          <t>Perhaps this is someone who works at a local service station or for one of the many roadside service organizations. What are the most common emergencies in your area? How do they suggest preparing for and preventing such emergencies?</t>
        </r>
      </text>
    </comment>
    <comment ref="C159" authorId="0" shapeId="0" xr:uid="{00000000-0006-0000-0500-000074000000}">
      <text>
        <r>
          <rPr>
            <b/>
            <sz val="9"/>
            <color indexed="81"/>
            <rFont val="Tahoma"/>
            <family val="2"/>
          </rPr>
          <t>Research how to handle five common driving hazards or automotive breakdowns.</t>
        </r>
        <r>
          <rPr>
            <sz val="9"/>
            <color indexed="81"/>
            <rFont val="Tahoma"/>
            <family val="2"/>
          </rPr>
          <t xml:space="preserve"> Examples:  slippery roads, flat tires, an overheated engine, and foggy conditions.</t>
        </r>
      </text>
    </comment>
    <comment ref="C160" authorId="0" shapeId="0" xr:uid="{00000000-0006-0000-0500-000075000000}">
      <text>
        <r>
          <rPr>
            <sz val="9"/>
            <color indexed="81"/>
            <rFont val="Tahoma"/>
            <family val="2"/>
          </rPr>
          <t>You can boost the fuel efficiency of a car by as much as 30% through simple vehicle maintenance and attention to your driving style.</t>
        </r>
      </text>
    </comment>
    <comment ref="C161" authorId="0" shapeId="0" xr:uid="{00000000-0006-0000-0500-000076000000}">
      <text>
        <r>
          <rPr>
            <b/>
            <sz val="9"/>
            <color indexed="81"/>
            <rFont val="Tahoma"/>
            <family val="2"/>
          </rPr>
          <t xml:space="preserve">Compare car efficiencies. </t>
        </r>
        <r>
          <rPr>
            <sz val="9"/>
            <color indexed="81"/>
            <rFont val="Tahoma"/>
            <family val="2"/>
          </rPr>
          <t>Choose three cars with high fuel efficiency ratings, including one hybrid or electric vehicle. If you were going to recommend purchasing one of the cars, what are the top three selling points you would tell the potential buyer?</t>
        </r>
      </text>
    </comment>
    <comment ref="C162" authorId="0" shapeId="0" xr:uid="{00000000-0006-0000-0500-000077000000}">
      <text>
        <r>
          <rPr>
            <b/>
            <sz val="9"/>
            <color indexed="81"/>
            <rFont val="Tahoma"/>
            <family val="2"/>
          </rPr>
          <t>Practice energy efficient driving or help an adult family member do so.</t>
        </r>
        <r>
          <rPr>
            <sz val="9"/>
            <color indexed="81"/>
            <rFont val="Tahoma"/>
            <family val="2"/>
          </rPr>
          <t xml:space="preserve"> For one week, drive as you normally do, recording your car's fuel efficiency (in miles per gallon) for the week. During week two, practice the methods in the Energy Efficient Driving Tips sidebar (in the badge pamphlet). Did you get better mileage?</t>
        </r>
      </text>
    </comment>
    <comment ref="C163" authorId="0" shapeId="0" xr:uid="{00000000-0006-0000-0500-000078000000}">
      <text>
        <r>
          <rPr>
            <b/>
            <sz val="9"/>
            <color indexed="81"/>
            <rFont val="Tahoma"/>
            <family val="2"/>
          </rPr>
          <t xml:space="preserve">Drive less. </t>
        </r>
        <r>
          <rPr>
            <sz val="9"/>
            <color indexed="81"/>
            <rFont val="Tahoma"/>
            <family val="2"/>
          </rPr>
          <t xml:space="preserve">Almost half the trips we make are to locations within three miles of our homes. On a map, draw a three mile radius around your home. Come up with at least three ways to cut your number of car trips by half. </t>
        </r>
      </text>
    </comment>
    <comment ref="C167" authorId="0" shapeId="0" xr:uid="{EDCA46D5-A73B-48E5-BEF2-BA6CA7B48AEB}">
      <text>
        <r>
          <rPr>
            <b/>
            <sz val="9"/>
            <color theme="1"/>
            <rFont val="Tahoma"/>
            <family val="2"/>
          </rPr>
          <t>Choose your outdoor adventure.</t>
        </r>
        <r>
          <rPr>
            <sz val="9"/>
            <color theme="1"/>
            <rFont val="Tahoma"/>
            <family val="2"/>
          </rPr>
          <t xml:space="preserve">
Are you ready to experience a winter campout, or would you rather advance your skills on an </t>
        </r>
        <r>
          <rPr>
            <b/>
            <sz val="9"/>
            <color theme="1"/>
            <rFont val="Tahoma"/>
            <family val="2"/>
          </rPr>
          <t>outdoor climbing</t>
        </r>
        <r>
          <rPr>
            <sz val="9"/>
            <color theme="1"/>
            <rFont val="Tahoma"/>
            <family val="2"/>
          </rPr>
          <t xml:space="preserve"> trip? It's your choice, so get started by exploring both of your options.
ADVENTURE OPTIONS
  ♦Snow Camping: You will go snow camping overnight in a designated camping area, such as a local state park or campground. This badge is not meant for backcountry camping where there are hazardous conditions such as avalanches, whiteouts, and steep terrain.
  ♦</t>
        </r>
        <r>
          <rPr>
            <b/>
            <sz val="9"/>
            <color theme="1"/>
            <rFont val="Tahoma"/>
            <family val="2"/>
          </rPr>
          <t>Outdoor Climbing</t>
        </r>
        <r>
          <rPr>
            <sz val="9"/>
            <color theme="1"/>
            <rFont val="Tahoma"/>
            <family val="2"/>
          </rPr>
          <t>: You will go on a two-day climbing trip where you will climb and belay using a top-rope climbing system, rappel, and do gear safety checks. Aim for two to three practice sessions using an artificial climbing wall (indoor or outdoor) before your outdoor adventure. You can expand your climbing know-how without being an expert climber - you can climb at any skill level while earning this badge.
    ◊Earned Snow or Climbing Adventure as a Cadette? If you did outdoor climbing to earn your Cadette Snow or Climbing Adventure badge, focus your energy on rappelling and gear safety checks while still advancing your climbing and belaying skills. Ask other climbers what you can do to help advance your technique!</t>
        </r>
      </text>
    </comment>
    <comment ref="C168" authorId="0" shapeId="0" xr:uid="{64CCC6A5-E979-49F2-84A5-D88E26CCE75E}">
      <text>
        <r>
          <rPr>
            <b/>
            <sz val="9"/>
            <color indexed="81"/>
            <rFont val="Tahoma"/>
            <family val="2"/>
          </rPr>
          <t>Talk to an</t>
        </r>
        <r>
          <rPr>
            <sz val="9"/>
            <color indexed="81"/>
            <rFont val="Tahoma"/>
            <family val="2"/>
          </rPr>
          <t xml:space="preserve"> experienced</t>
        </r>
        <r>
          <rPr>
            <b/>
            <sz val="9"/>
            <color indexed="81"/>
            <rFont val="Tahoma"/>
            <family val="2"/>
          </rPr>
          <t xml:space="preserve"> </t>
        </r>
        <r>
          <rPr>
            <sz val="9"/>
            <color indexed="81"/>
            <rFont val="Tahoma"/>
            <family val="2"/>
          </rPr>
          <t xml:space="preserve">winter camper and an </t>
        </r>
        <r>
          <rPr>
            <b/>
            <sz val="9"/>
            <color indexed="81"/>
            <rFont val="Tahoma"/>
            <family val="2"/>
          </rPr>
          <t>expert outdoor climber.</t>
        </r>
        <r>
          <rPr>
            <sz val="9"/>
            <color indexed="81"/>
            <rFont val="Tahoma"/>
            <family val="2"/>
          </rPr>
          <t xml:space="preserve"> Find out what they like best about their sport. Which one are you more interested in trying for yourself? Share your thoughts with your family or Girl Scout friends.</t>
        </r>
      </text>
    </comment>
    <comment ref="C169" authorId="0" shapeId="0" xr:uid="{721F4FB5-EC7B-4282-8D56-454A142F2344}">
      <text>
        <r>
          <rPr>
            <b/>
            <sz val="9"/>
            <color indexed="81"/>
            <rFont val="Tahoma"/>
            <family val="2"/>
          </rPr>
          <t>Watch videos or read about</t>
        </r>
        <r>
          <rPr>
            <sz val="9"/>
            <color indexed="81"/>
            <rFont val="Tahoma"/>
            <family val="2"/>
          </rPr>
          <t xml:space="preserve"> snow camping and </t>
        </r>
        <r>
          <rPr>
            <b/>
            <sz val="9"/>
            <color indexed="81"/>
            <rFont val="Tahoma"/>
            <family val="2"/>
          </rPr>
          <t>outdoor climbing adventures.</t>
        </r>
        <r>
          <rPr>
            <sz val="9"/>
            <color indexed="81"/>
            <rFont val="Tahoma"/>
            <family val="2"/>
          </rPr>
          <t xml:space="preserve"> Find a story about one female snow camper and one female </t>
        </r>
        <r>
          <rPr>
            <b/>
            <sz val="9"/>
            <color indexed="81"/>
            <rFont val="Tahoma"/>
            <family val="2"/>
          </rPr>
          <t>outdoor climber</t>
        </r>
        <r>
          <rPr>
            <sz val="9"/>
            <color indexed="81"/>
            <rFont val="Tahoma"/>
            <family val="2"/>
          </rPr>
          <t>. You can read books and articles or watch videos. Outdoor organizations and retail websites are excellent resources for videos featuring women with inspirational high-adventure stories. Which activity are you more interested in trying for yourself? Share your thoughts with your family or Girl Scout friends.</t>
        </r>
      </text>
    </comment>
    <comment ref="C170" authorId="0" shapeId="0" xr:uid="{7D2EB706-BFB2-4E33-9FA3-F1F3D556FDAC}">
      <text>
        <r>
          <rPr>
            <b/>
            <sz val="9"/>
            <color indexed="81"/>
            <rFont val="Tahoma"/>
            <family val="2"/>
          </rPr>
          <t>Explore what you will do for</t>
        </r>
        <r>
          <rPr>
            <sz val="9"/>
            <color indexed="81"/>
            <rFont val="Tahoma"/>
            <family val="2"/>
          </rPr>
          <t xml:space="preserve"> snow camping and </t>
        </r>
        <r>
          <rPr>
            <b/>
            <sz val="9"/>
            <color indexed="81"/>
            <rFont val="Tahoma"/>
            <family val="2"/>
          </rPr>
          <t>outdoor climbing.</t>
        </r>
        <r>
          <rPr>
            <sz val="9"/>
            <color indexed="81"/>
            <rFont val="Tahoma"/>
            <family val="2"/>
          </rPr>
          <t xml:space="preserve"> Do your own research too! Check out online guides or books that give you background on snow camping and </t>
        </r>
        <r>
          <rPr>
            <b/>
            <sz val="9"/>
            <color indexed="81"/>
            <rFont val="Tahoma"/>
            <family val="2"/>
          </rPr>
          <t>outdoor climbing</t>
        </r>
        <r>
          <rPr>
            <sz val="9"/>
            <color indexed="81"/>
            <rFont val="Tahoma"/>
            <family val="2"/>
          </rPr>
          <t>. Then decide on one you like best and pitch why you selected it to your family or Girl Scout friends.</t>
        </r>
      </text>
    </comment>
    <comment ref="C171" authorId="0" shapeId="0" xr:uid="{93F53FAC-673D-4AA3-821B-104749D1E003}">
      <text>
        <r>
          <rPr>
            <b/>
            <sz val="9"/>
            <color indexed="81"/>
            <rFont val="Tahoma"/>
            <family val="2"/>
          </rPr>
          <t>Plan and prepare.</t>
        </r>
        <r>
          <rPr>
            <sz val="9"/>
            <color indexed="81"/>
            <rFont val="Tahoma"/>
            <family val="2"/>
          </rPr>
          <t xml:space="preserve">
You decided on a snow camping or </t>
        </r>
        <r>
          <rPr>
            <b/>
            <sz val="9"/>
            <color indexed="81"/>
            <rFont val="Tahoma"/>
            <family val="2"/>
          </rPr>
          <t>climbing adventure</t>
        </r>
        <r>
          <rPr>
            <sz val="9"/>
            <color indexed="81"/>
            <rFont val="Tahoma"/>
            <family val="2"/>
          </rPr>
          <t xml:space="preserve">. Now take this step to make it happen!
TO COMPLETE THIS STEP, MAKE SURE YOU:
  ♦Pick your destination. (See "Location Guide.")
  ♦Explore your destination. Look online for reports from other campers and </t>
        </r>
        <r>
          <rPr>
            <b/>
            <sz val="9"/>
            <color indexed="81"/>
            <rFont val="Tahoma"/>
            <family val="2"/>
          </rPr>
          <t>climbers</t>
        </r>
        <r>
          <rPr>
            <sz val="9"/>
            <color indexed="81"/>
            <rFont val="Tahoma"/>
            <family val="2"/>
          </rPr>
          <t>.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this? You and your troop or group may want to use Girl Scout Cookie™ earnings, especially if you need to travel far.</t>
        </r>
      </text>
    </comment>
    <comment ref="C172" authorId="0" shapeId="0" xr:uid="{56C1FBA5-66AB-457D-A4A4-06582D0241A3}">
      <text>
        <r>
          <rPr>
            <b/>
            <sz val="9"/>
            <color indexed="81"/>
            <rFont val="Tahoma"/>
            <family val="2"/>
          </rPr>
          <t>Know the language for your adventure.</t>
        </r>
        <r>
          <rPr>
            <sz val="9"/>
            <color indexed="81"/>
            <rFont val="Tahoma"/>
            <family val="2"/>
          </rPr>
          <t xml:space="preserve"> Go online and find out what these basic terms for your adventure mean. Then add more to the list!
For snow camping: four-season tent, down and synthetic materials, gaiters, igloo, quinzee, sleeping bag liner, snow shovel, and snow stakes
</t>
        </r>
        <r>
          <rPr>
            <b/>
            <sz val="9"/>
            <color indexed="81"/>
            <rFont val="Tahoma"/>
            <family val="2"/>
          </rPr>
          <t>For outdoor climbing:</t>
        </r>
        <r>
          <rPr>
            <sz val="9"/>
            <color indexed="81"/>
            <rFont val="Tahoma"/>
            <family val="2"/>
          </rPr>
          <t xml:space="preserve"> Anchor, belay, class, crux, harness, rappel, rating, and top-rope climbing.</t>
        </r>
      </text>
    </comment>
    <comment ref="C173" authorId="0" shapeId="0" xr:uid="{31AC9770-2B54-4751-B23E-67D06DC60A46}">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winter camper, or expert outdoor climber.</t>
        </r>
      </text>
    </comment>
    <comment ref="C174" authorId="0" shapeId="0" xr:uid="{B741E5C8-4182-4BF6-997A-BA29840BE759}">
      <text>
        <r>
          <rPr>
            <b/>
            <sz val="9"/>
            <color indexed="81"/>
            <rFont val="Tahoma"/>
            <family val="2"/>
          </rPr>
          <t>Find out about common injuries for your adventure.</t>
        </r>
        <r>
          <rPr>
            <sz val="9"/>
            <color indexed="81"/>
            <rFont val="Tahoma"/>
            <family val="2"/>
          </rPr>
          <t xml:space="preserve"> Research what injuries can happen on your outdoor adventure. Some possible options are: frostbite if it's cold, a sprained ankle, or dehydration. What can you do to avoid injuries or respond to them if they happen?</t>
        </r>
      </text>
    </comment>
    <comment ref="C175" authorId="1" shapeId="0" xr:uid="{27FC9D47-105F-4B68-94D0-F20C1E4700EF}">
      <text>
        <r>
          <rPr>
            <b/>
            <sz val="9"/>
            <color indexed="81"/>
            <rFont val="Tahoma"/>
            <family val="2"/>
          </rPr>
          <t>Gather your gear.</t>
        </r>
        <r>
          <rPr>
            <sz val="9"/>
            <color indexed="81"/>
            <rFont val="Tahoma"/>
            <family val="2"/>
          </rPr>
          <t xml:space="preserve">
Be prepared with the right gear for your adventure! What will you need to ensure a successful trip? Try to borrow gear from family or friends so you don't need to buy it.
BEFORE YOU BEGIN: ESSENTIALS FOR YOUR OUTDOOR ADVENTURES
Use this list to help create a checklist of things you need for your outdoor adventure. And add things too! For example, for camping you will need a backpack, tent, sleeping bag, and a portable stove to prepare food.
  ◊Proper clothing and footwear      ◊Navigational tools
  ◊Sun protection                          ◊Form of shelter
  ◊Water                                      ◊Light source
  ◊Food                                        ◊Fire starter
  ◊First-aid kit                                ◊Repair kit
♦Snow camping: Ski poles, snowshoes, snow shovel, snow claw, and a snow saw.* (Note: Be sure to find out about layering including gloves, socks, and hats. Also find out what kind of sleeping bag and pad you need to stay warm at night.)
♦</t>
        </r>
        <r>
          <rPr>
            <b/>
            <sz val="9"/>
            <color indexed="81"/>
            <rFont val="Tahoma"/>
            <family val="2"/>
          </rPr>
          <t>Climbing:</t>
        </r>
        <r>
          <rPr>
            <sz val="9"/>
            <color indexed="81"/>
            <rFont val="Tahoma"/>
            <family val="2"/>
          </rPr>
          <t xml:space="preserve"> Climbing rope, rope bag, harness, helmet, chalk and chalk bag, climbing shoes, different types of carabiners, webbing, belay and rappel devices, and an accessory cord.*
*</t>
        </r>
        <r>
          <rPr>
            <i/>
            <sz val="9"/>
            <color indexed="81"/>
            <rFont val="Tahoma"/>
            <family val="2"/>
          </rPr>
          <t>An adult instructor might provide these items for you, but you still need to learn all about them to complete this step.</t>
        </r>
      </text>
    </comment>
    <comment ref="C176" authorId="0" shapeId="0" xr:uid="{E1F7BFC7-5A8F-4A29-A836-B48159061E9F}">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177" authorId="0" shapeId="0" xr:uid="{DCAD85E9-C4AC-48CB-9AC3-C2E7A1F5CBEC}">
      <text>
        <r>
          <rPr>
            <b/>
            <sz val="9"/>
            <color indexed="81"/>
            <rFont val="Tahoma"/>
            <family val="2"/>
          </rPr>
          <t>Go online to find out the gear you will need.</t>
        </r>
        <r>
          <rPr>
            <sz val="9"/>
            <color indexed="81"/>
            <rFont val="Tahoma"/>
            <family val="2"/>
          </rPr>
          <t xml:space="preserve"> Use your list of essential gear and find out what each item is used for an where and how to get it.</t>
        </r>
      </text>
    </comment>
    <comment ref="C178" authorId="0" shapeId="0" xr:uid="{86ADFC32-286F-47F5-A881-60667E8FDFE5}">
      <text>
        <r>
          <rPr>
            <b/>
            <sz val="9"/>
            <color indexed="81"/>
            <rFont val="Tahoma"/>
            <family val="2"/>
          </rPr>
          <t>Compare and share.</t>
        </r>
        <r>
          <rPr>
            <sz val="9"/>
            <color indexed="81"/>
            <rFont val="Tahoma"/>
            <family val="2"/>
          </rPr>
          <t xml:space="preserve"> Bring essential gear to a troop meeting to share and compare. See if you can borrow gear from friends and family. Do you know an adult with experience in your outdoor adventure who can help guide your meeting?</t>
        </r>
      </text>
    </comment>
    <comment ref="C179" authorId="0" shapeId="0" xr:uid="{ECE3544E-3F1A-4E07-AE0E-122A0975A62A}">
      <text>
        <r>
          <rPr>
            <b/>
            <sz val="9"/>
            <color indexed="81"/>
            <rFont val="Tahoma"/>
            <family val="2"/>
          </rPr>
          <t>Set a goal and train for your adventure.</t>
        </r>
        <r>
          <rPr>
            <sz val="9"/>
            <color indexed="81"/>
            <rFont val="Tahoma"/>
            <family val="2"/>
          </rPr>
          <t xml:space="preserve">
Training and preparation are keys to your success in any challenge. Put together a daily training schedule and stick to it!
TO COMPLETE THIS STEP, MAKE SURE YOU:
  ♦Practice the skills for your adventure. See "Skills Practice" lists.
  ♦Follow safety tips. Train only with a trusted adult or friend. Make sure a different adult (one who is not with you) knows your location and the estimated time you should return home.
  ♦Practice your first-aid skills. Learn how to respond to emergency medical situations that can arise, such as sprains, cuts, frostbite, hypothermia, and sunburn.
  ♦Set a goal for what you want to achieve. Write it down.</t>
        </r>
      </text>
    </comment>
    <comment ref="C180" authorId="0" shapeId="0" xr:uid="{215B1FF3-3446-425D-9366-789F34B4C8BD}">
      <text>
        <r>
          <rPr>
            <b/>
            <sz val="9"/>
            <color indexed="81"/>
            <rFont val="Tahoma"/>
            <family val="2"/>
          </rPr>
          <t>Learn how mental imagery can help improve your outdoor adventure.</t>
        </r>
        <r>
          <rPr>
            <sz val="9"/>
            <color indexed="81"/>
            <rFont val="Tahoma"/>
            <family val="2"/>
          </rPr>
          <t xml:space="preserve"> This means visualizing your snow camping or outdoor climbing adventure from start to finish. Find an experienced winter camper or expert</t>
        </r>
        <r>
          <rPr>
            <b/>
            <sz val="9"/>
            <color indexed="81"/>
            <rFont val="Tahoma"/>
            <family val="2"/>
          </rPr>
          <t xml:space="preserve"> outdoor climber</t>
        </r>
        <r>
          <rPr>
            <sz val="9"/>
            <color indexed="81"/>
            <rFont val="Tahoma"/>
            <family val="2"/>
          </rPr>
          <t xml:space="preserve"> and ask them how they use mental imagery on their outdoor adventures. Incorporate mental imagery into your training. Always be positive about how you are preforming, even in your imagination!</t>
        </r>
      </text>
    </comment>
    <comment ref="C181" authorId="0" shapeId="0" xr:uid="{AA59A49D-539A-4999-8922-A35E877D2BB6}">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endurance, and strength you'll need for snow camping and outdoor climbing. Look for a free class being held outdoors at a park.</t>
        </r>
      </text>
    </comment>
    <comment ref="C182" authorId="0" shapeId="0" xr:uid="{EE4EF4B1-85F6-4508-8A8A-AFC53A931117}">
      <text>
        <r>
          <rPr>
            <b/>
            <sz val="9"/>
            <color indexed="81"/>
            <rFont val="Tahoma"/>
            <family val="2"/>
          </rPr>
          <t>Get expert training tips.</t>
        </r>
        <r>
          <rPr>
            <sz val="9"/>
            <color indexed="81"/>
            <rFont val="Tahoma"/>
            <family val="2"/>
          </rPr>
          <t xml:space="preserve"> Ask an experienced snow camper or </t>
        </r>
        <r>
          <rPr>
            <b/>
            <sz val="9"/>
            <color indexed="81"/>
            <rFont val="Tahoma"/>
            <family val="2"/>
          </rPr>
          <t>outdoor climber</t>
        </r>
        <r>
          <rPr>
            <sz val="9"/>
            <color indexed="81"/>
            <rFont val="Tahoma"/>
            <family val="2"/>
          </rPr>
          <t xml:space="preserve"> to give you tips on goals and training. Or go online to search outdoor organizations, publications, and retail websites that offer valuable information and advice.</t>
        </r>
      </text>
    </comment>
    <comment ref="C183" authorId="0" shapeId="0" xr:uid="{1D9736EA-2B23-4D36-A6E1-E2A410B61ADA}">
      <text>
        <r>
          <rPr>
            <b/>
            <sz val="9"/>
            <color indexed="81"/>
            <rFont val="Tahoma"/>
            <family val="2"/>
          </rPr>
          <t>Go on your outdoor adventure.</t>
        </r>
        <r>
          <rPr>
            <sz val="9"/>
            <color indexed="81"/>
            <rFont val="Tahoma"/>
            <family val="2"/>
          </rPr>
          <t xml:space="preserve">
You've planned and trained - now you're ready for your outdoor adventure! Everything you've worked for has brought you to this day, to this moment. If you think you can do more, take it up a notch. Aim to be the best you can be!
BEFORE YOU BEGIN YOUR ADVENTURE, REVIEW THIS CHECKLIST: 
  ♦Safety: Always be with a buddy when you're outdoors.
  ♦Permission: Get permission slips beforehand, if needed, from your Girl Scout council, parent, or guardian.
  ♦Do a gear check. Make sure you have all the gear from Step 3 with you, including snacks and water in reusable containers and a first-aid kit.
  ♦Weather: Always check the weather before leaving. Be sure your gear and clothing choices are right for the weather.</t>
        </r>
      </text>
    </comment>
    <comment ref="C184" authorId="0" shapeId="0" xr:uid="{D2AB9535-9406-4BB4-9F26-BDCC1FCCA9A8}">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185" authorId="0" shapeId="0" xr:uid="{7B4ADA46-D23C-408E-BFD4-9B07BE7ECDAD}">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out something new - like talking to a nature ranger about what they do or cooking up a special meal on an outdoor stove.</t>
        </r>
      </text>
    </comment>
    <comment ref="C186" authorId="0" shapeId="0" xr:uid="{F1D80279-CE13-454C-96D8-88F907FC95BB}">
      <text>
        <r>
          <rPr>
            <b/>
            <sz val="9"/>
            <color indexed="81"/>
            <rFont val="Tahoma"/>
            <family val="2"/>
          </rPr>
          <t>Keep an adventure journal.</t>
        </r>
        <r>
          <rPr>
            <sz val="9"/>
            <color indexed="81"/>
            <rFont val="Tahoma"/>
            <family val="2"/>
          </rPr>
          <t xml:space="preserve"> How far did you </t>
        </r>
        <r>
          <rPr>
            <b/>
            <sz val="9"/>
            <color indexed="81"/>
            <rFont val="Tahoma"/>
            <family val="2"/>
          </rPr>
          <t>climb</t>
        </r>
        <r>
          <rPr>
            <sz val="9"/>
            <color indexed="81"/>
            <rFont val="Tahoma"/>
            <family val="2"/>
          </rPr>
          <t>? What did you like most about camping in snow? What was the hardest? What do you want to improve for next time? Write your notes in a journal or find a free app where you can document your journey, including how you felt at each phase of your adventure.</t>
        </r>
      </text>
    </comment>
    <comment ref="C190" authorId="0" shapeId="0" xr:uid="{00000000-0006-0000-0500-000079000000}">
      <text>
        <r>
          <rPr>
            <sz val="9"/>
            <color indexed="81"/>
            <rFont val="Tahoma"/>
            <family val="2"/>
          </rPr>
          <t>As you work through this step, record thoughts, sketches, images, and ideas in an inspiration notebook-it will make a great reference to guide you through the badge. Pay attention to composition, color, material, and message, as those are the collages you'll be making in the next steps!</t>
        </r>
      </text>
    </comment>
    <comment ref="C191" authorId="0" shapeId="0" xr:uid="{00000000-0006-0000-0500-00007A000000}">
      <text>
        <r>
          <rPr>
            <b/>
            <sz val="9"/>
            <color indexed="81"/>
            <rFont val="Tahoma"/>
            <family val="2"/>
          </rPr>
          <t>Read about three collage time periods or styles.</t>
        </r>
        <r>
          <rPr>
            <sz val="9"/>
            <color indexed="81"/>
            <rFont val="Tahoma"/>
            <family val="2"/>
          </rPr>
          <t xml:space="preserve"> You might explore paper collages by 12th-century Japanese calligraphers, research medieval artists who enhanced religious images with fibers, gemstones, and precious metals, or look at the work of modern artists who pushed the boundaries of the medium.</t>
        </r>
      </text>
    </comment>
    <comment ref="C192" authorId="0" shapeId="0" xr:uid="{00000000-0006-0000-0500-00007B000000}">
      <text>
        <r>
          <rPr>
            <b/>
            <sz val="9"/>
            <color indexed="81"/>
            <rFont val="Tahoma"/>
            <family val="2"/>
          </rPr>
          <t>Visit a museum or exhibit featuring collages.</t>
        </r>
        <r>
          <rPr>
            <sz val="9"/>
            <color indexed="81"/>
            <rFont val="Tahoma"/>
            <family val="2"/>
          </rPr>
          <t xml:space="preserve"> Talk to an exhibit employee about the artists and what materials they use in their work.</t>
        </r>
      </text>
    </comment>
    <comment ref="C193" authorId="0" shapeId="0" xr:uid="{00000000-0006-0000-0500-00007C000000}">
      <text>
        <r>
          <rPr>
            <b/>
            <sz val="9"/>
            <color indexed="81"/>
            <rFont val="Tahoma"/>
            <family val="2"/>
          </rPr>
          <t>Find out how far back you can trace collages and then create a timeline.</t>
        </r>
        <r>
          <rPr>
            <sz val="9"/>
            <color indexed="81"/>
            <rFont val="Tahoma"/>
            <family val="2"/>
          </rPr>
          <t xml:space="preserve"> Was the technique a respected art form or a novelty? When did it begin to be taken seriously by art critics? Include at least three influential artists on your timeline.</t>
        </r>
      </text>
    </comment>
    <comment ref="C194" authorId="0" shapeId="0" xr:uid="{00000000-0006-0000-0500-00007D000000}">
      <text>
        <r>
          <rPr>
            <sz val="9"/>
            <color indexed="81"/>
            <rFont val="Tahoma"/>
            <family val="2"/>
          </rPr>
          <t>Visualize how you want your collage to look. How do you want your viewers' eyes to travel across your work? Is there a hierarchy to the objects on your canvas? How and where you place the visual elements in your collage can change the mood and the experience the piece creates.</t>
        </r>
      </text>
    </comment>
    <comment ref="C195" authorId="0" shapeId="0" xr:uid="{00000000-0006-0000-0500-00007E000000}">
      <text>
        <r>
          <rPr>
            <b/>
            <sz val="9"/>
            <color indexed="81"/>
            <rFont val="Tahoma"/>
            <family val="2"/>
          </rPr>
          <t>Compose a collage using cubomania.</t>
        </r>
        <r>
          <rPr>
            <sz val="9"/>
            <color indexed="81"/>
            <rFont val="Tahoma"/>
            <family val="2"/>
          </rPr>
          <t xml:space="preserve"> This technique means cutting one image into squares, and then reassembling each however you desire. You might try to re-create the original image with some variations, or place each square randomly.</t>
        </r>
      </text>
    </comment>
    <comment ref="C196" authorId="0" shapeId="0" xr:uid="{00000000-0006-0000-0500-00007F000000}">
      <text>
        <r>
          <rPr>
            <b/>
            <sz val="9"/>
            <color indexed="81"/>
            <rFont val="Tahoma"/>
            <family val="2"/>
          </rPr>
          <t>Create a collage diary.</t>
        </r>
        <r>
          <rPr>
            <sz val="9"/>
            <color indexed="81"/>
            <rFont val="Tahoma"/>
            <family val="2"/>
          </rPr>
          <t xml:space="preserve"> For one week, collect things-these might be store receipts, a card from someone, restaurant menu, train ticket, movie theater stub, flyers, etc. Cut up and compose what you've collected into a composition that defines your week.</t>
        </r>
      </text>
    </comment>
    <comment ref="C197" authorId="0" shapeId="0" xr:uid="{00000000-0006-0000-0500-000080000000}">
      <text>
        <r>
          <rPr>
            <b/>
            <sz val="9"/>
            <color indexed="81"/>
            <rFont val="Tahoma"/>
            <family val="2"/>
          </rPr>
          <t>Create a photo collage.</t>
        </r>
        <r>
          <rPr>
            <sz val="9"/>
            <color indexed="81"/>
            <rFont val="Tahoma"/>
            <family val="2"/>
          </rPr>
          <t xml:space="preserve"> Use physical photographs or digital scans, or find free images if you're working on the computer. You might choose a theme - "favorite Girl Scout experiences," "everything that means home to me," or "pets of everyone I love."</t>
        </r>
      </text>
    </comment>
    <comment ref="C198" authorId="0" shapeId="0" xr:uid="{00000000-0006-0000-0500-000081000000}">
      <text>
        <r>
          <rPr>
            <sz val="9"/>
            <color indexed="81"/>
            <rFont val="Tahoma"/>
            <family val="2"/>
          </rPr>
          <t>Isaac Newton, during his groundbreaking study on how light is responsible for color, was the first to arrange colors in a "wheel." Scientists and artists found the concept an incredibly useful way to organize and study the effects of one color's relationship to another. Explore-and express-your feelings about color in collage.</t>
        </r>
      </text>
    </comment>
    <comment ref="C199" authorId="0" shapeId="0" xr:uid="{00000000-0006-0000-0500-000082000000}">
      <text>
        <r>
          <rPr>
            <b/>
            <sz val="9"/>
            <color indexed="81"/>
            <rFont val="Tahoma"/>
            <family val="2"/>
          </rPr>
          <t>Create a collage using one color.</t>
        </r>
        <r>
          <rPr>
            <sz val="9"/>
            <color indexed="81"/>
            <rFont val="Tahoma"/>
            <family val="2"/>
          </rPr>
          <t xml:space="preserve"> If it's yellow, you might find materials in every shade of yellow from mustard to bright, pure yellow.</t>
        </r>
      </text>
    </comment>
    <comment ref="C200" authorId="0" shapeId="0" xr:uid="{00000000-0006-0000-0500-000083000000}">
      <text>
        <r>
          <rPr>
            <b/>
            <sz val="9"/>
            <color indexed="81"/>
            <rFont val="Tahoma"/>
            <family val="2"/>
          </rPr>
          <t>Create a collage with a color theme.</t>
        </r>
        <r>
          <rPr>
            <sz val="9"/>
            <color indexed="81"/>
            <rFont val="Tahoma"/>
            <family val="2"/>
          </rPr>
          <t xml:space="preserve"> This might mean colors that evoke a patriotic theme: red, white, and blue. Or Victorian-era colors: gray, brown, teal, and purplish red. Or think about cool color combinations, such as turquoise and silver, or your favorite Girl Scout colors.</t>
        </r>
      </text>
    </comment>
    <comment ref="C201" authorId="0" shapeId="0" xr:uid="{00000000-0006-0000-0500-000084000000}">
      <text>
        <r>
          <rPr>
            <b/>
            <sz val="9"/>
            <color indexed="81"/>
            <rFont val="Tahoma"/>
            <family val="2"/>
          </rPr>
          <t>Create a collage that's a study in color harmony.</t>
        </r>
        <r>
          <rPr>
            <sz val="9"/>
            <color indexed="81"/>
            <rFont val="Tahoma"/>
            <family val="2"/>
          </rPr>
          <t xml:space="preserve"> Harmony means the combination isn't too jarring or too bland. Colors next to each other on the wheel usually give a sense of balance and harmony. But contrasting colors-those found from different parts of the color wheel-can also seem harmonious.</t>
        </r>
      </text>
    </comment>
    <comment ref="C202" authorId="0" shapeId="0" xr:uid="{00000000-0006-0000-0500-000085000000}">
      <text>
        <r>
          <rPr>
            <sz val="9"/>
            <color indexed="81"/>
            <rFont val="Tahoma"/>
            <family val="2"/>
          </rPr>
          <t>What you've tried with composition and color should help you choose objects that will fit together well. Or, you might specifically decide to pick things that don't seem to have a rhyme or reason-that depends on your vision as an artist.</t>
        </r>
      </text>
    </comment>
    <comment ref="C203" authorId="0" shapeId="0" xr:uid="{00000000-0006-0000-0500-000086000000}">
      <text>
        <r>
          <rPr>
            <b/>
            <sz val="9"/>
            <color indexed="81"/>
            <rFont val="Tahoma"/>
            <family val="2"/>
          </rPr>
          <t>Create a collage using 3-D materials.</t>
        </r>
        <r>
          <rPr>
            <sz val="9"/>
            <color indexed="81"/>
            <rFont val="Tahoma"/>
            <family val="2"/>
          </rPr>
          <t xml:space="preserve"> A tech theme might have computer chips, old cell phone parts, and colored wires (and maybe a screw or lug nut as a nod to older technology)! A games theme might have Monopoly pieces, dice, and a spinner. Or you might not want a theme at all!</t>
        </r>
      </text>
    </comment>
    <comment ref="C204" authorId="0" shapeId="0" xr:uid="{00000000-0006-0000-0500-000087000000}">
      <text>
        <r>
          <rPr>
            <b/>
            <sz val="9"/>
            <color indexed="81"/>
            <rFont val="Tahoma"/>
            <family val="2"/>
          </rPr>
          <t>Create a collage on a found surface.</t>
        </r>
        <r>
          <rPr>
            <sz val="9"/>
            <color indexed="81"/>
            <rFont val="Tahoma"/>
            <family val="2"/>
          </rPr>
          <t xml:space="preserve"> What about making a collage on a lampshade, a shoe that's past its prime, a piece of tire, driftwood, or even a tabletop hat could use a creative spark?
</t>
        </r>
        <r>
          <rPr>
            <i/>
            <sz val="9"/>
            <color indexed="81"/>
            <rFont val="Tahoma"/>
            <family val="2"/>
          </rPr>
          <t>Tip:</t>
        </r>
        <r>
          <rPr>
            <sz val="9"/>
            <color indexed="81"/>
            <rFont val="Tahoma"/>
            <family val="2"/>
          </rPr>
          <t xml:space="preserve"> You can preserve your collage by painting over it with a sealant, such as a clear spray acrylic, varnish, or lacquer.</t>
        </r>
      </text>
    </comment>
    <comment ref="C205" authorId="0" shapeId="0" xr:uid="{00000000-0006-0000-0500-000088000000}">
      <text>
        <r>
          <rPr>
            <b/>
            <sz val="9"/>
            <color indexed="81"/>
            <rFont val="Tahoma"/>
            <family val="2"/>
          </rPr>
          <t>Create a collage from everyday things.</t>
        </r>
        <r>
          <rPr>
            <sz val="9"/>
            <color indexed="81"/>
            <rFont val="Tahoma"/>
            <family val="2"/>
          </rPr>
          <t xml:space="preserve"> You might ask friends to give you things from their pockets that they intend to discard. Or, you might make  a foodie collage using napkins, chopsticks, cutlery, sugar packets, and other culinary items.</t>
        </r>
      </text>
    </comment>
    <comment ref="C206" authorId="0" shapeId="0" xr:uid="{00000000-0006-0000-0500-000089000000}">
      <text>
        <r>
          <rPr>
            <sz val="9"/>
            <color indexed="81"/>
            <rFont val="Tahoma"/>
            <family val="2"/>
          </rPr>
          <t>A collage is a fantastic way to share a powerful message. What kind of composition, color, objects, or textures say "This is what matters to me and why"? Experiment with bringing your meaning to life.</t>
        </r>
      </text>
    </comment>
    <comment ref="C207" authorId="0" shapeId="0" xr:uid="{00000000-0006-0000-0500-00008A000000}">
      <text>
        <r>
          <rPr>
            <b/>
            <sz val="9"/>
            <color indexed="81"/>
            <rFont val="Tahoma"/>
            <family val="2"/>
          </rPr>
          <t>Create a self-portrait collage.</t>
        </r>
        <r>
          <rPr>
            <sz val="9"/>
            <color indexed="81"/>
            <rFont val="Tahoma"/>
            <family val="2"/>
          </rPr>
          <t xml:space="preserve"> It doesn't have to be your face-just a piece that tells the world something about you. A girl with a sweet tooth could make art with her collection of jelly beans, an entrepreneur with coins and money. Or, create your face using Girl Scout badges and patches!</t>
        </r>
      </text>
    </comment>
    <comment ref="C208" authorId="0" shapeId="0" xr:uid="{00000000-0006-0000-0500-00008B000000}">
      <text>
        <r>
          <rPr>
            <b/>
            <sz val="9"/>
            <color indexed="81"/>
            <rFont val="Tahoma"/>
            <family val="2"/>
          </rPr>
          <t>Create a collage with an advocacy message.</t>
        </r>
        <r>
          <rPr>
            <sz val="9"/>
            <color indexed="81"/>
            <rFont val="Tahoma"/>
            <family val="2"/>
          </rPr>
          <t xml:space="preserve"> Collages, especially in the 1940s, were often used to express powerful social commentary. Find a way to use this art form to express your cause or a message you believe in.</t>
        </r>
      </text>
    </comment>
    <comment ref="C209" authorId="0" shapeId="0" xr:uid="{00000000-0006-0000-0500-00008C000000}">
      <text>
        <r>
          <rPr>
            <b/>
            <sz val="9"/>
            <color indexed="81"/>
            <rFont val="Tahoma"/>
            <family val="2"/>
          </rPr>
          <t>Create a collage advertisement.</t>
        </r>
        <r>
          <rPr>
            <sz val="9"/>
            <color indexed="81"/>
            <rFont val="Tahoma"/>
            <family val="2"/>
          </rPr>
          <t xml:space="preserve"> Perhaps it's to promote your favorite Girl Scout camp, a travel adventure, or a great book or recipe.</t>
        </r>
      </text>
    </comment>
    <comment ref="C213" authorId="0" shapeId="0" xr:uid="{00000000-0006-0000-0500-00008D000000}">
      <text>
        <r>
          <rPr>
            <sz val="9"/>
            <color indexed="81"/>
            <rFont val="Tahoma"/>
            <family val="2"/>
          </rPr>
          <t>A cross-training plan you'll stick to needs a firm goal--one you can keep in mind as you work up a sweat and flex your muscles.  Develop yours in this step.  Check out the sidebar for ideas as you're getting started.</t>
        </r>
      </text>
    </comment>
    <comment ref="C214" authorId="0" shapeId="0" xr:uid="{00000000-0006-0000-0500-00008E000000}">
      <text>
        <r>
          <rPr>
            <b/>
            <sz val="9"/>
            <color indexed="81"/>
            <rFont val="Tahoma"/>
            <family val="2"/>
          </rPr>
          <t>Get advice from a professional.</t>
        </r>
        <r>
          <rPr>
            <sz val="9"/>
            <color indexed="81"/>
            <rFont val="Tahoma"/>
            <family val="2"/>
          </rPr>
          <t xml:space="preserve"> Interview a coach, personal trainer, professional athlete, or physical education teacher.  (If you already play a sport, you could discuss possible goals with your coach.)  Talk about your strengths, weaknesses, and skills you might like to improve.  Then set your goals!</t>
        </r>
      </text>
    </comment>
    <comment ref="C215" authorId="0" shapeId="0" xr:uid="{00000000-0006-0000-0500-00008F000000}">
      <text>
        <r>
          <rPr>
            <b/>
            <sz val="9"/>
            <color indexed="81"/>
            <rFont val="Tahoma"/>
            <family val="2"/>
          </rPr>
          <t>Get evaluated.</t>
        </r>
        <r>
          <rPr>
            <sz val="9"/>
            <color indexed="81"/>
            <rFont val="Tahoma"/>
            <family val="2"/>
          </rPr>
          <t xml:space="preserve">  Some fitness centers offer fitness evaluations for free, or you might find a program online you could do yourself, such as the President's Fitness Test.  Record your results, and use them to develop your fitness goal.</t>
        </r>
      </text>
    </comment>
    <comment ref="C216" authorId="0" shapeId="0" xr:uid="{00000000-0006-0000-0500-000090000000}">
      <text>
        <r>
          <rPr>
            <b/>
            <sz val="9"/>
            <color indexed="81"/>
            <rFont val="Tahoma"/>
            <family val="2"/>
          </rPr>
          <t>Create a fitness statement.</t>
        </r>
        <r>
          <rPr>
            <sz val="9"/>
            <color indexed="81"/>
            <rFont val="Tahoma"/>
            <family val="2"/>
          </rPr>
          <t xml:space="preserve">  Chat with friends and family, reflect on your own ideas, and then write a statement that sets out your goal.  You cold get creative and find ways to post it in places that will inspire you, such as on your bathroom mirror or as wallpaper on a computer or cell phone you use.</t>
        </r>
      </text>
    </comment>
    <comment ref="C217" authorId="0" shapeId="0" xr:uid="{00000000-0006-0000-0500-000091000000}">
      <text>
        <r>
          <rPr>
            <sz val="9"/>
            <color indexed="81"/>
            <rFont val="Tahoma"/>
            <family val="2"/>
          </rPr>
          <t>Start a stretching and flexibility program. Stretching provides you greater flexibility and mobility.  Your program should include a stretching routine of at least 15 minutes specific to your goals.  Do one of these choices to create your routine.</t>
        </r>
      </text>
    </comment>
    <comment ref="C218" authorId="0" shapeId="0" xr:uid="{00000000-0006-0000-0500-000092000000}">
      <text>
        <r>
          <rPr>
            <b/>
            <sz val="9"/>
            <color indexed="81"/>
            <rFont val="Tahoma"/>
            <family val="2"/>
          </rPr>
          <t>Ask an expert.</t>
        </r>
        <r>
          <rPr>
            <sz val="9"/>
            <color indexed="81"/>
            <rFont val="Tahoma"/>
            <family val="2"/>
          </rPr>
          <t xml:space="preserve">  This might be an athlete in your sport, a physical education teacher, personal trainer or coach, physical therapist, or sports doctor.  Discuss your goals, and ask for safe stretches targeted to your goal.</t>
        </r>
      </text>
    </comment>
    <comment ref="C219" authorId="0" shapeId="0" xr:uid="{00000000-0006-0000-0500-000093000000}">
      <text>
        <r>
          <rPr>
            <b/>
            <sz val="9"/>
            <color indexed="81"/>
            <rFont val="Tahoma"/>
            <family val="2"/>
          </rPr>
          <t>Take a yoga or Pilates class.</t>
        </r>
        <r>
          <rPr>
            <sz val="9"/>
            <color indexed="81"/>
            <rFont val="Tahoma"/>
            <family val="2"/>
          </rPr>
          <t xml:space="preserve">  There might be one at your local fitness or community center, perhaps even for free.  Sign up for one, and make the class a regular part of your workout plan.  Or take the class once and ask to chat with the teacher afterward.  Tell them your goal, and ask which of the poses you did would be appropriate to do on your own.  (The teacher may point you to additional resources to make sure you do the poses safely and correctly.</t>
        </r>
      </text>
    </comment>
    <comment ref="C220" authorId="0" shapeId="0" xr:uid="{00000000-0006-0000-0500-000094000000}">
      <text>
        <r>
          <rPr>
            <b/>
            <sz val="9"/>
            <color indexed="81"/>
            <rFont val="Tahoma"/>
            <family val="2"/>
          </rPr>
          <t>Research and develop your own program.</t>
        </r>
        <r>
          <rPr>
            <sz val="9"/>
            <color indexed="81"/>
            <rFont val="Tahoma"/>
            <family val="2"/>
          </rPr>
          <t xml:space="preserve">  At the library, in books or online, find stretches to warm up and safely stretch out your body in preparation for your goals.</t>
        </r>
      </text>
    </comment>
    <comment ref="C221" authorId="0" shapeId="0" xr:uid="{00000000-0006-0000-0500-000095000000}">
      <text>
        <r>
          <rPr>
            <sz val="9"/>
            <color indexed="81"/>
            <rFont val="Tahoma"/>
            <family val="2"/>
          </rPr>
          <t>Cardio is probably the most fun part of cross-training because it's about getting our body moving.  It increases your heart rate and trains your muscles to use oxygen more efficiently.  Anything that gets your heart pumping can be cardio exercise:  running, dancing, or even walking at a brisk pace.  Add a cardio component of at least 30 minutes to your routine.</t>
        </r>
      </text>
    </comment>
    <comment ref="C222" authorId="0" shapeId="0" xr:uid="{00000000-0006-0000-0500-000096000000}">
      <text>
        <r>
          <rPr>
            <b/>
            <sz val="9"/>
            <color indexed="81"/>
            <rFont val="Tahoma"/>
            <family val="2"/>
          </rPr>
          <t>Head outdoors.</t>
        </r>
        <r>
          <rPr>
            <sz val="9"/>
            <color indexed="81"/>
            <rFont val="Tahoma"/>
            <family val="2"/>
          </rPr>
          <t xml:space="preserve">  You could go jogging, ride a bike, take a power walk, bounce on a trampoline, twirl around in a Hula-Hoop, snowshoe through the woods, or hike up a hill.  Whatever you choose, get your heart rate up to a level that gives you cardio benefits.  See the box for more heart rate information.</t>
        </r>
      </text>
    </comment>
    <comment ref="C223" authorId="0" shapeId="0" xr:uid="{00000000-0006-0000-0500-000097000000}">
      <text>
        <r>
          <rPr>
            <b/>
            <sz val="9"/>
            <color indexed="81"/>
            <rFont val="Tahoma"/>
            <family val="2"/>
          </rPr>
          <t>Try the Gym.</t>
        </r>
        <r>
          <rPr>
            <sz val="9"/>
            <color indexed="81"/>
            <rFont val="Tahoma"/>
            <family val="2"/>
          </rPr>
          <t xml:space="preserve">  You might find free courses in your community for a class in step aerobics, spinning, Zumba, water aerobics, or kickboxing.  If you can access a pool, try swimming laps!</t>
        </r>
      </text>
    </comment>
    <comment ref="C224" authorId="0" shapeId="0" xr:uid="{00000000-0006-0000-0500-000098000000}">
      <text>
        <r>
          <rPr>
            <b/>
            <sz val="9"/>
            <color indexed="81"/>
            <rFont val="Tahoma"/>
            <family val="2"/>
          </rPr>
          <t>Mix it up.</t>
        </r>
        <r>
          <rPr>
            <sz val="9"/>
            <color indexed="81"/>
            <rFont val="Tahoma"/>
            <family val="2"/>
          </rPr>
          <t xml:space="preserve">  Mix swimming with biking, running, playing basketball, climbing stairs, or even jumping rope--you might switch up for each week of the badge.</t>
        </r>
      </text>
    </comment>
    <comment ref="C225" authorId="0" shapeId="0" xr:uid="{00000000-0006-0000-0500-000099000000}">
      <text>
        <r>
          <rPr>
            <sz val="9"/>
            <color indexed="81"/>
            <rFont val="Tahoma"/>
            <family val="2"/>
          </rPr>
          <t>Add a toning or strengthening element. Toning exercises condition and strengthen muscles and can raise your metabolism (the way you burn food energy) and release stress from your body.  There are many ways to strengthen:  You can use free weights (barbells), fitness machines, or do body-weight exercises (pull-ups or lunges).  Use one of these choices to create a strength routine that's at least 15 minutes long.</t>
        </r>
      </text>
    </comment>
    <comment ref="C226" authorId="0" shapeId="0" xr:uid="{00000000-0006-0000-0500-00009A000000}">
      <text>
        <r>
          <rPr>
            <b/>
            <sz val="9"/>
            <color indexed="81"/>
            <rFont val="Tahoma"/>
            <family val="2"/>
          </rPr>
          <t>Get expert help.</t>
        </r>
        <r>
          <rPr>
            <sz val="9"/>
            <color indexed="81"/>
            <rFont val="Tahoma"/>
            <family val="2"/>
          </rPr>
          <t xml:space="preserve">  Seek out a certified strength and conditioning specialist to help design a strengthening program that will meet hour goals.  You can also talk to a personal trainer, coach, or gym teacher.</t>
        </r>
      </text>
    </comment>
    <comment ref="C227" authorId="0" shapeId="0" xr:uid="{00000000-0006-0000-0500-00009B000000}">
      <text>
        <r>
          <rPr>
            <b/>
            <sz val="9"/>
            <color indexed="81"/>
            <rFont val="Tahoma"/>
            <family val="2"/>
          </rPr>
          <t>Circuit train.</t>
        </r>
        <r>
          <rPr>
            <sz val="9"/>
            <color indexed="81"/>
            <rFont val="Tahoma"/>
            <family val="2"/>
          </rPr>
          <t xml:space="preserve">  Many gyms or workout rooms set up their machines in a circuit, meaning that you can move from machine to machine to work out different body parts.</t>
        </r>
      </text>
    </comment>
    <comment ref="C228" authorId="0" shapeId="0" xr:uid="{00000000-0006-0000-0500-00009C000000}">
      <text>
        <r>
          <rPr>
            <b/>
            <sz val="9"/>
            <color indexed="81"/>
            <rFont val="Tahoma"/>
            <family val="2"/>
          </rPr>
          <t>Set up a free-weight plan.</t>
        </r>
        <r>
          <rPr>
            <sz val="9"/>
            <color indexed="81"/>
            <rFont val="Tahoma"/>
            <family val="2"/>
          </rPr>
          <t xml:space="preserve"> This is especially helpful if you don't have access to a workout room or gym.  Research five body-weight exercises, such as lungs and push-ups, and five free-weight exercises that will help you meet your goals!</t>
        </r>
      </text>
    </comment>
    <comment ref="C229" authorId="0" shapeId="0" xr:uid="{00000000-0006-0000-0500-00009D000000}">
      <text>
        <r>
          <rPr>
            <sz val="9"/>
            <color indexed="81"/>
            <rFont val="Tahoma"/>
            <family val="2"/>
          </rPr>
          <t>Now that you've established your workout goal and developed your program, put it into action!  (See Tips Before Takeoff for more about the two-month requirement.)  Do one of these choices to help you stay on track, stay motivated, and reach your goal.</t>
        </r>
      </text>
    </comment>
    <comment ref="C230" authorId="0" shapeId="0" xr:uid="{00000000-0006-0000-0500-00009E000000}">
      <text>
        <r>
          <rPr>
            <b/>
            <sz val="9"/>
            <color indexed="81"/>
            <rFont val="Tahoma"/>
            <family val="2"/>
          </rPr>
          <t>My Before and After.</t>
        </r>
        <r>
          <rPr>
            <sz val="9"/>
            <color indexed="81"/>
            <rFont val="Tahoma"/>
            <family val="2"/>
          </rPr>
          <t xml:space="preserve">  Chart your progress in a journal--fill it with words, photos, and sketches that motivate you.  At the end of every workout, record what you did, for how long, and how you feel.  Whether or not you reach your goal in two months, it will be a fantastic reference as you grow as an athlete!</t>
        </r>
      </text>
    </comment>
    <comment ref="C231" authorId="0" shapeId="0" xr:uid="{00000000-0006-0000-0500-00009F000000}">
      <text>
        <r>
          <rPr>
            <b/>
            <sz val="9"/>
            <color indexed="81"/>
            <rFont val="Tahoma"/>
            <family val="2"/>
          </rPr>
          <t>Find inspiration in numbers!</t>
        </r>
        <r>
          <rPr>
            <sz val="9"/>
            <color indexed="81"/>
            <rFont val="Tahoma"/>
            <family val="2"/>
          </rPr>
          <t xml:space="preserve">  Find a workout partner, fitness mentor, or friend or family member who's interested in helping you.  Let them know about your training goals and what you hope to accomplish.  Then make a plan to work together to achieve it.</t>
        </r>
      </text>
    </comment>
    <comment ref="C232" authorId="0" shapeId="0" xr:uid="{00000000-0006-0000-0500-0000A0000000}">
      <text>
        <r>
          <rPr>
            <b/>
            <sz val="9"/>
            <color indexed="81"/>
            <rFont val="Tahoma"/>
            <family val="2"/>
          </rPr>
          <t>Learn it to teach it.</t>
        </r>
        <r>
          <rPr>
            <sz val="9"/>
            <color indexed="81"/>
            <rFont val="Tahoma"/>
            <family val="2"/>
          </rPr>
          <t xml:space="preserve">  Sometimes the best way to find out if you truly have a skill is to try and teach it to someone else.  Who could benefit from the skills you develop here?  Keep that person or group in mind, and when you've completed the badge, teach them something you learned to do.  (If you plan to do the Coaching badge as a Girl Scout Ambassador, this might be a great choice for you.)</t>
        </r>
      </text>
    </comment>
    <comment ref="C237" authorId="0" shapeId="0" xr:uid="{00000000-0006-0000-0500-0000A1000000}">
      <text>
        <r>
          <rPr>
            <sz val="9"/>
            <color indexed="81"/>
            <rFont val="Tahoma"/>
            <family val="2"/>
          </rPr>
          <t xml:space="preserve"> </t>
        </r>
        <r>
          <rPr>
            <b/>
            <sz val="9"/>
            <color indexed="81"/>
            <rFont val="Tahoma"/>
            <family val="2"/>
          </rPr>
          <t>One way to encourage repeat business</t>
        </r>
        <r>
          <rPr>
            <sz val="9"/>
            <color indexed="81"/>
            <rFont val="Tahoma"/>
            <family val="2"/>
          </rPr>
          <t xml:space="preserve"> is to make customers feel that they're part of something bigger. Create a poster, flyer, video, or presentation about where cookie money goes, including financial aid and cookie credits for girls, program activities and services for members, and camp or property improvements. Then share this information with customers.</t>
        </r>
      </text>
    </comment>
    <comment ref="C239" authorId="0" shapeId="0" xr:uid="{00000000-0006-0000-0500-0000A2000000}">
      <text>
        <r>
          <rPr>
            <b/>
            <sz val="9"/>
            <color indexed="81"/>
            <rFont val="Tahoma"/>
            <family val="2"/>
          </rPr>
          <t>Making a personal connection with customers</t>
        </r>
        <r>
          <rPr>
            <sz val="9"/>
            <color indexed="81"/>
            <rFont val="Tahoma"/>
            <family val="2"/>
          </rPr>
          <t xml:space="preserve"> keeps them coming back-and there's nothing more personal than talking to someone who sold Girl Scout Cookies herself. Engage customers in conversation by creating a cookie timeline poster for your booth that shows images of girls selling cookies from the 1950s to the present. (You may want to check websites for free historical images and graphics. If you aren't selling at a booth, you could make a flyer or slide show that's small enough to be emailed to customers. </t>
        </r>
      </text>
    </comment>
    <comment ref="C241" authorId="0" shapeId="0" xr:uid="{00000000-0006-0000-0500-0000A3000000}">
      <text>
        <r>
          <rPr>
            <b/>
            <sz val="9"/>
            <color indexed="81"/>
            <rFont val="Tahoma"/>
            <family val="2"/>
          </rPr>
          <t xml:space="preserve">Collect e-mail addresses from your customers, and create an email distribution list for updates and news about your cookie sales. </t>
        </r>
        <r>
          <rPr>
            <sz val="9"/>
            <color indexed="81"/>
            <rFont val="Tahoma"/>
            <family val="2"/>
          </rPr>
          <t xml:space="preserve">(You could also collect phone numbers and create a text distribution list if some of your customers prefer texts to emails.) Take notes when possible about each customer. For example, you could note the customer's favorite cookie, whether she's a former Girl Scout, whether she likes buying cookie boxes to give as gifts, and so on. </t>
        </r>
      </text>
    </comment>
    <comment ref="C242" authorId="0" shapeId="0" xr:uid="{00000000-0006-0000-0500-0000A4000000}">
      <text>
        <r>
          <rPr>
            <b/>
            <sz val="9"/>
            <color indexed="81"/>
            <rFont val="Tahoma"/>
            <family val="2"/>
          </rPr>
          <t>Create a customer-appreciation program.</t>
        </r>
      </text>
    </comment>
    <comment ref="C243" authorId="0" shapeId="0" xr:uid="{00000000-0006-0000-0500-0000A5000000}">
      <text>
        <r>
          <rPr>
            <b/>
            <sz val="9"/>
            <color indexed="81"/>
            <rFont val="Tahoma"/>
            <family val="2"/>
          </rPr>
          <t xml:space="preserve">Think about ways that you can thank your customers for supporting you through the cookie sale. </t>
        </r>
        <r>
          <rPr>
            <sz val="9"/>
            <color indexed="81"/>
            <rFont val="Tahoma"/>
            <family val="2"/>
          </rPr>
          <t xml:space="preserve">Perhaps you can send each one a handwritten note (you can use any information you have collected about your customers to personalize the notes.) Or maybe you'd like to create a fun thank you slide show or video and email it to your customers. You can also brainstorm with your Senior friends about how to show your appreciation-maybe you'd like to team up and invite all your customers to an open house, where you'd make presentations about how you'll use your cookie money. </t>
        </r>
      </text>
    </comment>
    <comment ref="C244" authorId="0" shapeId="0" xr:uid="{00000000-0006-0000-0500-0000A6000000}">
      <text>
        <r>
          <rPr>
            <b/>
            <sz val="9"/>
            <color indexed="81"/>
            <rFont val="Tahoma"/>
            <family val="2"/>
          </rPr>
          <t>Keep your customer connection going all year</t>
        </r>
      </text>
    </comment>
    <comment ref="C245" authorId="0" shapeId="0" xr:uid="{00000000-0006-0000-0500-0000A7000000}">
      <text>
        <r>
          <rPr>
            <b/>
            <sz val="9"/>
            <color indexed="81"/>
            <rFont val="Tahoma"/>
            <family val="2"/>
          </rPr>
          <t xml:space="preserve">Stay in touch with customers to let them know what you're doing with your cookie money, how your projects are progressing, and of course, when the next cookie sale is scheduled. </t>
        </r>
        <r>
          <rPr>
            <sz val="9"/>
            <color indexed="81"/>
            <rFont val="Tahoma"/>
            <family val="2"/>
          </rPr>
          <t xml:space="preserve">Create a timeline for when you will have news to share. For example, if you're planning to finance a trip with some of your cookie money, you may share photos a week after the trip is finished, and you may want to remind customers about the next sale a month ahead of time. </t>
        </r>
      </text>
    </comment>
    <comment ref="C248" authorId="0" shapeId="0" xr:uid="{67B56F31-8220-45E6-837F-1EE15404C98F}">
      <text>
        <r>
          <rPr>
            <sz val="9"/>
            <color indexed="81"/>
            <rFont val="Tahoma"/>
            <family val="2"/>
          </rPr>
          <t>We all know at least a little bit about the government in Washington, D.C. - but how much can you say about how things are run locally? Explore the government of your city or town in this step.</t>
        </r>
      </text>
    </comment>
    <comment ref="C249" authorId="0" shapeId="0" xr:uid="{1ABCF349-1B2A-468B-BE18-3B10003E3005}">
      <text>
        <r>
          <rPr>
            <b/>
            <sz val="9"/>
            <color indexed="81"/>
            <rFont val="Tahoma"/>
            <family val="2"/>
          </rPr>
          <t>Visit your town hall, city hall, or mayor's office.</t>
        </r>
        <r>
          <rPr>
            <sz val="9"/>
            <color indexed="81"/>
            <rFont val="Tahoma"/>
            <family val="2"/>
          </rPr>
          <t xml:space="preserve"> Take a trip to talk to someone in one of these places about your local government. (If youc an, make an appointment to talk to your local representative or someone in their office.) Have them explain all the jobs that are done in your local government and talk to you about local elections. Have they seen voter turnout rates in elections change in recent years and, if so, how? Ask any other questions you can think of.</t>
        </r>
      </text>
    </comment>
    <comment ref="C250" authorId="0" shapeId="0" xr:uid="{51FFC239-E715-4E08-9765-72DBA4FFFFDF}">
      <text>
        <r>
          <rPr>
            <b/>
            <sz val="9"/>
            <color indexed="81"/>
            <rFont val="Tahoma"/>
            <family val="2"/>
          </rPr>
          <t>Talk to an expert.</t>
        </r>
        <r>
          <rPr>
            <sz val="9"/>
            <color indexed="81"/>
            <rFont val="Tahoma"/>
            <family val="2"/>
          </rPr>
          <t xml:space="preserve"> Find an expert who can talk to you about your local government. This could be someone elected to local office, a teacher, a lawyer, or a judge. Have them explain all the jobs that are done in your local government and talk to you about local elections. Have they seen voter turnout rates in elections change in recent years and, if so, how? Ask any questions you can think of.</t>
        </r>
      </text>
    </comment>
    <comment ref="C251" authorId="0" shapeId="0" xr:uid="{1B99BAD8-007A-4EFE-8E2E-4605AA2A1B41}">
      <text>
        <r>
          <rPr>
            <b/>
            <sz val="9"/>
            <color indexed="81"/>
            <rFont val="Tahoma"/>
            <family val="2"/>
          </rPr>
          <t>Go to a city  or town hall meeting.</t>
        </r>
        <r>
          <rPr>
            <sz val="9"/>
            <color indexed="81"/>
            <rFont val="Tahoma"/>
            <family val="2"/>
          </rPr>
          <t xml:space="preserve"> See democracy in action! Make a plan to go to a meeting when a vote will be held. Before you go, talk about what will be voted on and decide how you would vote if you could. If possible, attend a meeting when the public is given time to speak, and share your thoughts. See how the vote turns out, then talk about your experience with family or friends.</t>
        </r>
      </text>
    </comment>
    <comment ref="C252" authorId="0" shapeId="0" xr:uid="{E774A2F6-6BD8-48A0-B7C7-57773561E2A3}">
      <text>
        <r>
          <rPr>
            <sz val="9"/>
            <color indexed="81"/>
            <rFont val="Tahoma"/>
            <family val="2"/>
          </rPr>
          <t>Your state government looks a lot like the government of the United States. State governments and the United States government are all made up of three parts, or branches: legislative, executive, and judicial. Before doing the rest of the steps in this badge, read about the three branches of government at the bottom of this page.</t>
        </r>
      </text>
    </comment>
    <comment ref="C253" authorId="0" shapeId="0" xr:uid="{5AB5F98F-9B42-4B1A-A19F-F387ADB9DED4}">
      <text>
        <r>
          <rPr>
            <b/>
            <sz val="9"/>
            <color indexed="81"/>
            <rFont val="Tahoma"/>
            <family val="2"/>
          </rPr>
          <t>Visit your state capitol building.</t>
        </r>
        <r>
          <rPr>
            <sz val="9"/>
            <color indexed="81"/>
            <rFont val="Tahoma"/>
            <family val="2"/>
          </rPr>
          <t xml:space="preserve"> Take a trip with your friends or family and talk to someone there about how your state government works. How do the three branches of government work together? Ask any other questions you can think of.</t>
        </r>
      </text>
    </comment>
    <comment ref="C254" authorId="0" shapeId="0" xr:uid="{D6F4FBA3-E61A-44B2-A51E-D1CD7E78F30E}">
      <text>
        <r>
          <rPr>
            <b/>
            <sz val="9"/>
            <color indexed="81"/>
            <rFont val="Tahoma"/>
            <family val="2"/>
          </rPr>
          <t>Compare your state.</t>
        </r>
        <r>
          <rPr>
            <sz val="9"/>
            <color indexed="81"/>
            <rFont val="Tahoma"/>
            <family val="2"/>
          </rPr>
          <t xml:space="preserve"> Research your state government and find out everything you can about how it's run. Then, compare it to another state nearby. How are they alike? Can you find any differences? Talk about your findings with family or friends.</t>
        </r>
      </text>
    </comment>
    <comment ref="C255" authorId="0" shapeId="0" xr:uid="{F4A3AEE6-F958-428D-997C-F4A7FFA763AE}">
      <text>
        <r>
          <rPr>
            <b/>
            <sz val="9"/>
            <color indexed="81"/>
            <rFont val="Tahoma"/>
            <family val="2"/>
          </rPr>
          <t>Explore an election.</t>
        </r>
        <r>
          <rPr>
            <sz val="9"/>
            <color indexed="81"/>
            <rFont val="Tahoma"/>
            <family val="2"/>
          </rPr>
          <t xml:space="preserve"> Find out everything you can about the most recent election in your state. Who were the candidates? Were there any questions on the ballot? How close were the outcomes? How many people voted? On your own or in small groups, come up with ways you might increase voter turnout in your state. Share your thoughts with family or friends.</t>
        </r>
      </text>
    </comment>
    <comment ref="C256" authorId="0" shapeId="0" xr:uid="{0959F304-ED15-4443-9413-C43F9C203DBD}">
      <text>
        <r>
          <rPr>
            <sz val="9"/>
            <color indexed="81"/>
            <rFont val="Tahoma"/>
            <family val="2"/>
          </rPr>
          <t>The branch of the United States government that creates laws is the legislative branch, or Congress. The two groups that make up Congress are the House of Representatives and the Senate. Find out more about the federal legislative branch in this step. (Federal is another name for national.)</t>
        </r>
      </text>
    </comment>
    <comment ref="C257" authorId="0" shapeId="0" xr:uid="{8D2D808A-B025-4566-BC53-D0853F011370}">
      <text>
        <r>
          <rPr>
            <b/>
            <sz val="9"/>
            <color indexed="81"/>
            <rFont val="Tahoma"/>
            <family val="2"/>
          </rPr>
          <t>Write a letter.</t>
        </r>
        <r>
          <rPr>
            <sz val="9"/>
            <color indexed="81"/>
            <rFont val="Tahoma"/>
            <family val="2"/>
          </rPr>
          <t xml:space="preserve"> Pay close attention to the news for a few days. Is there an issue rising to the surface that's important to you? Do you think there's something more that lawmakers can do to help? Write a letter to a representative about why the issue matters and what action you'd like to see from them.</t>
        </r>
      </text>
    </comment>
    <comment ref="C258" authorId="0" shapeId="0" xr:uid="{F9E22F81-B293-4ECB-BE0C-827185E3FD1B}">
      <text>
        <r>
          <rPr>
            <b/>
            <sz val="9"/>
            <color indexed="81"/>
            <rFont val="Tahoma"/>
            <family val="2"/>
          </rPr>
          <t>Build a budget.</t>
        </r>
        <r>
          <rPr>
            <sz val="9"/>
            <color indexed="81"/>
            <rFont val="Tahoma"/>
            <family val="2"/>
          </rPr>
          <t xml:space="preserve"> One responsibility of Congress is creating the federal budget. Spend some time researching the big buckets of spending in the United States. What percentage of the budget is typically spent on the military? What about health care? Then, create your own pie chart showing how you'd recommend allocating funds if you were a member of Congress.</t>
        </r>
      </text>
    </comment>
    <comment ref="C259" authorId="0" shapeId="0" xr:uid="{74E9505D-31DB-4A3A-8F3A-DC84987A306D}">
      <text>
        <r>
          <rPr>
            <b/>
            <sz val="9"/>
            <color indexed="81"/>
            <rFont val="Tahoma"/>
            <family val="2"/>
          </rPr>
          <t>Make a game.</t>
        </r>
        <r>
          <rPr>
            <sz val="9"/>
            <color indexed="81"/>
            <rFont val="Tahoma"/>
            <family val="2"/>
          </rPr>
          <t xml:space="preserve"> Read "How a Bill Becomes a Law" on the previous page, then get creative! Make your own board game as a way to teach the process to others. (Maybe even younger Girl Scouts!)</t>
        </r>
      </text>
    </comment>
    <comment ref="C260" authorId="0" shapeId="0" xr:uid="{AB99CA48-BAE2-462E-B72B-06BA8CB06E5D}">
      <text>
        <r>
          <rPr>
            <sz val="9"/>
            <color indexed="81"/>
            <rFont val="Tahoma"/>
            <family val="2"/>
          </rPr>
          <t>The executive branch of the United States government includes the president, vice president, and cabinet members. (The president chooses members of their cabinet, or advisors; they are approved by the Senate.) Find out more about the executive branch in this step.</t>
        </r>
      </text>
    </comment>
    <comment ref="C261" authorId="0" shapeId="0" xr:uid="{079B7F1A-6758-482B-A3F7-26FA9F6E97A6}">
      <text>
        <r>
          <rPr>
            <b/>
            <sz val="9"/>
            <color indexed="81"/>
            <rFont val="Tahoma"/>
            <family val="2"/>
          </rPr>
          <t>Rethink an election.</t>
        </r>
        <r>
          <rPr>
            <sz val="9"/>
            <color indexed="81"/>
            <rFont val="Tahoma"/>
            <family val="2"/>
          </rPr>
          <t xml:space="preserve"> Choose a historical presidential election and find out everything you can about it. Now, imagine you are the campaign manager for the losing candidate. What could you have done differently to bring your candidate to victory? Share your campaign strategy with friends or family.</t>
        </r>
      </text>
    </comment>
    <comment ref="C262" authorId="0" shapeId="0" xr:uid="{7C5D488F-A03C-49EE-8379-A4F1D4387225}">
      <text>
        <r>
          <rPr>
            <b/>
            <sz val="9"/>
            <color indexed="81"/>
            <rFont val="Tahoma"/>
            <family val="2"/>
          </rPr>
          <t xml:space="preserve">Compare governments. </t>
        </r>
        <r>
          <rPr>
            <sz val="9"/>
            <color indexed="81"/>
            <rFont val="Tahoma"/>
            <family val="2"/>
          </rPr>
          <t>Gather a group of friends or family members and break into smaller groups or pairs. Have each pair find out everything they can about one system of government. (Such as democracy, monarcy, and oligarchy.) Each pair will then create a presentation of what they've learned and share with the larger group. The presentation can take any form - keep it loose and be creative! After everyone has had a chance to share, talk about what you've heard. Which do you think is the best system? Why?</t>
        </r>
      </text>
    </comment>
    <comment ref="C263" authorId="0" shapeId="0" xr:uid="{B764F57F-7DD9-43C3-8C1A-5AB8798518BA}">
      <text>
        <r>
          <rPr>
            <b/>
            <sz val="9"/>
            <color indexed="81"/>
            <rFont val="Tahoma"/>
            <family val="2"/>
          </rPr>
          <t>Explore the electoral college.</t>
        </r>
        <r>
          <rPr>
            <sz val="9"/>
            <color indexed="81"/>
            <rFont val="Tahoma"/>
            <family val="2"/>
          </rPr>
          <t xml:space="preserve"> Find out everything you can about its history and how it has affected recent presidential elections. With a partner, debate going away with the electoral college or keeping it in place. After you've had a chance to argue both sides, talk about which side you agree with more.</t>
        </r>
      </text>
    </comment>
    <comment ref="C264" authorId="0" shapeId="0" xr:uid="{0C3A5A2C-CCB0-4135-8BC8-E4AFA81978BB}">
      <text>
        <r>
          <rPr>
            <sz val="9"/>
            <color indexed="81"/>
            <rFont val="Tahoma"/>
            <family val="2"/>
          </rPr>
          <t>The judicial branch of the government is a system of courts and judges that ladders up to the highest court in the country, the Supreme Court. Learn more about how the judicial branch of the United States works in this step.</t>
        </r>
      </text>
    </comment>
    <comment ref="C265" authorId="0" shapeId="0" xr:uid="{E0EBBAAC-0DF7-4759-9387-4FBCBF866765}">
      <text>
        <r>
          <rPr>
            <b/>
            <sz val="9"/>
            <color indexed="81"/>
            <rFont val="Tahoma"/>
            <family val="2"/>
          </rPr>
          <t>Judge a Justice.</t>
        </r>
        <r>
          <rPr>
            <sz val="9"/>
            <color indexed="81"/>
            <rFont val="Tahoma"/>
            <family val="2"/>
          </rPr>
          <t xml:space="preserve"> Choose one Supreme Court Jusitce - past or present - and find out everything you can about their voting history. Which ase do you think was most important and why? Do you agree with their vote? Share your findings with family or friends.</t>
        </r>
      </text>
    </comment>
    <comment ref="C266" authorId="0" shapeId="0" xr:uid="{69802AC7-41E6-4A4E-8E0B-EFD4933F3797}">
      <text>
        <r>
          <rPr>
            <b/>
            <sz val="9"/>
            <color indexed="81"/>
            <rFont val="Tahoma"/>
            <family val="2"/>
          </rPr>
          <t>Look into term limits.</t>
        </r>
        <r>
          <rPr>
            <sz val="9"/>
            <color indexed="81"/>
            <rFont val="Tahoma"/>
            <family val="2"/>
          </rPr>
          <t xml:space="preserve"> Supreme Court Justices are appointed, not elected, and serve lifelong terms. (That means they generally keep the job until they resign or pass away, though Congress does have the power to impeach justices in extreme cases.) Some people believe that this system needs to be changed. Team up with a friend and find out everything you can about the arguments for and against putting term limits in place for Supreme Court Justics. Debate one side, then switch places and take the other position. Which side do you agree with? Why?</t>
        </r>
      </text>
    </comment>
    <comment ref="C267" authorId="0" shapeId="0" xr:uid="{FB9F5964-9887-4C5E-96E7-3F3CE05CC13B}">
      <text>
        <r>
          <rPr>
            <b/>
            <sz val="9"/>
            <color indexed="81"/>
            <rFont val="Tahoma"/>
            <family val="2"/>
          </rPr>
          <t>Go to court.</t>
        </r>
        <r>
          <rPr>
            <sz val="9"/>
            <color indexed="81"/>
            <rFont val="Tahoma"/>
            <family val="2"/>
          </rPr>
          <t xml:space="preserve"> One of the best ways to understand the legal system is to see it for yourself! Make a plan to attend a session in court. You can start by contacting your local United States District Court clerk's office to find out what cases are on the calendar, what time they'd recommend for a student visit, and anything you should know before attending.</t>
        </r>
      </text>
    </comment>
    <comment ref="C271" authorId="0" shapeId="0" xr:uid="{00000000-0006-0000-0500-0000A8000000}">
      <text>
        <r>
          <rPr>
            <sz val="9"/>
            <color indexed="81"/>
            <rFont val="Tahoma"/>
            <family val="2"/>
          </rPr>
          <t>With help from an adult, arrange to talk to an eco explorer about their work, or research one in books or online. An eco explorer can be anyone who has taken their passion for the environment and used it to make a difference. What inspired them to get involved with environmental issues? How have they impacted the world?</t>
        </r>
      </text>
    </comment>
    <comment ref="C272" authorId="0" shapeId="0" xr:uid="{00000000-0006-0000-0500-0000A9000000}">
      <text>
        <r>
          <rPr>
            <b/>
            <sz val="9"/>
            <color indexed="81"/>
            <rFont val="Tahoma"/>
            <family val="2"/>
          </rPr>
          <t>Talk to a traveler</t>
        </r>
        <r>
          <rPr>
            <sz val="9"/>
            <color indexed="81"/>
            <rFont val="Tahoma"/>
            <family val="2"/>
          </rPr>
          <t xml:space="preserve"> who has taken a trip to explore an environmental issue or who is interested in eco-friendly travel. (You might get inspired by reading about the conservation-themed Girl Scout Destination trips at </t>
        </r>
        <r>
          <rPr>
            <b/>
            <sz val="9"/>
            <color indexed="81"/>
            <rFont val="Tahoma"/>
            <family val="2"/>
          </rPr>
          <t>www.girlscouts.org/destinations</t>
        </r>
        <r>
          <rPr>
            <sz val="9"/>
            <color indexed="81"/>
            <rFont val="Tahoma"/>
            <family val="2"/>
          </rPr>
          <t>.) How can people travel in an environmentally-friendly way? How can travel be used to make a difference in the world? If you have a trip planned in the future, you might talk about it and ask for tips on making it more eco-friendly.</t>
        </r>
      </text>
    </comment>
    <comment ref="C273" authorId="0" shapeId="0" xr:uid="{00000000-0006-0000-0500-0000AA000000}">
      <text>
        <r>
          <rPr>
            <b/>
            <sz val="9"/>
            <color indexed="81"/>
            <rFont val="Tahoma"/>
            <family val="2"/>
          </rPr>
          <t>Talk to a conservationist</t>
        </r>
        <r>
          <rPr>
            <sz val="9"/>
            <color indexed="81"/>
            <rFont val="Tahoma"/>
            <family val="2"/>
          </rPr>
          <t xml:space="preserve"> about the work they do. It could be someone local, or you could set up a call or email correspondence with someone farther away. How did they get involved in conservation? Do they have one specific issue that is their passion? How does their work affect your area?</t>
        </r>
      </text>
    </comment>
    <comment ref="C274" authorId="0" shapeId="0" xr:uid="{00000000-0006-0000-0500-0000AB000000}">
      <text>
        <r>
          <rPr>
            <b/>
            <sz val="9"/>
            <color indexed="81"/>
            <rFont val="Tahoma"/>
            <family val="2"/>
          </rPr>
          <t>Research an eco activist</t>
        </r>
        <r>
          <rPr>
            <sz val="9"/>
            <color indexed="81"/>
            <rFont val="Tahoma"/>
            <family val="2"/>
          </rPr>
          <t xml:space="preserve"> (from the past or present) who made a difference in an environmental field. Find out all you can about the work they did (or are doing) and share what you learned with your friends or family.</t>
        </r>
      </text>
    </comment>
    <comment ref="C275" authorId="0" shapeId="0" xr:uid="{00000000-0006-0000-0500-0000AC000000}">
      <text>
        <r>
          <rPr>
            <sz val="9"/>
            <color indexed="81"/>
            <rFont val="Tahoma"/>
            <family val="2"/>
          </rPr>
          <t>Biodiversity refers to the variety of plant and animal species in an area. It's a delicate balance of living things that all work together. When species become extinct-or new species are introduced-it can create problems in the environment. Take a trip to explore biodiversity in this step.</t>
        </r>
      </text>
    </comment>
    <comment ref="C276" authorId="0" shapeId="0" xr:uid="{00000000-0006-0000-0500-0000AD000000}">
      <text>
        <r>
          <rPr>
            <b/>
            <sz val="9"/>
            <color indexed="81"/>
            <rFont val="Tahoma"/>
            <family val="2"/>
          </rPr>
          <t xml:space="preserve">Visit a local nature conservancy or nature preserve </t>
        </r>
        <r>
          <rPr>
            <sz val="9"/>
            <color indexed="81"/>
            <rFont val="Tahoma"/>
            <family val="2"/>
          </rPr>
          <t>to find out about biodiversity and new, invasive, or endangered species in your area. If you can, talk to a person who works or volunteers there. Ask about the Leave No Trace Seven Principles-are they familiar with the? How do they practice them in their work?</t>
        </r>
      </text>
    </comment>
    <comment ref="C277" authorId="0" shapeId="0" xr:uid="{00000000-0006-0000-0500-0000AE000000}">
      <text>
        <r>
          <rPr>
            <b/>
            <sz val="9"/>
            <color indexed="81"/>
            <rFont val="Tahoma"/>
            <family val="2"/>
          </rPr>
          <t xml:space="preserve">Visit a marine research facility </t>
        </r>
        <r>
          <rPr>
            <sz val="9"/>
            <color indexed="81"/>
            <rFont val="Tahoma"/>
            <family val="2"/>
          </rPr>
          <t>to find out about marine ecosystems and new, invasive, or endangered species. If you can, talk to a person who works or volunteers there. Ask about the Leave No Trace Seven Principles-are they familiar with the? How do they practice them in their work?</t>
        </r>
      </text>
    </comment>
    <comment ref="C278" authorId="0" shapeId="0" xr:uid="{00000000-0006-0000-0500-0000AF000000}">
      <text>
        <r>
          <rPr>
            <b/>
            <sz val="9"/>
            <color indexed="81"/>
            <rFont val="Tahoma"/>
            <family val="2"/>
          </rPr>
          <t>Visit a farm</t>
        </r>
        <r>
          <rPr>
            <sz val="9"/>
            <color indexed="81"/>
            <rFont val="Tahoma"/>
            <family val="2"/>
          </rPr>
          <t xml:space="preserve"> and learn about biodiversity in farming. Why is biodiversity important to agriculture? How has farming been affected by invasive species? If you can, talk to a person who works or volunteers there. Ask about the Leave No Trace Seven Principles-are they familiar with the? How do they practice them in their work?</t>
        </r>
      </text>
    </comment>
    <comment ref="C279" authorId="0" shapeId="0" xr:uid="{00000000-0006-0000-0500-0000B0000000}">
      <text>
        <r>
          <rPr>
            <sz val="9"/>
            <color indexed="81"/>
            <rFont val="Tahoma"/>
            <family val="2"/>
          </rPr>
          <t>As you learned in Step 2 of this badge, biodiversity refers to the variety of plant and animal species in an area. An ecosystem includes plant and animal life, but also refers to nonliving factors such as climate, soil, and water. Dive into an issue that affects the global ecosystem in this step.</t>
        </r>
      </text>
    </comment>
    <comment ref="C280" authorId="0" shapeId="0" xr:uid="{00000000-0006-0000-0500-0000B1000000}">
      <text>
        <r>
          <rPr>
            <b/>
            <sz val="9"/>
            <color indexed="81"/>
            <rFont val="Tahoma"/>
            <family val="2"/>
          </rPr>
          <t>Explore threatened wildlife.</t>
        </r>
        <r>
          <rPr>
            <sz val="9"/>
            <color indexed="81"/>
            <rFont val="Tahoma"/>
            <family val="2"/>
          </rPr>
          <t xml:space="preserve"> Find out which species are on the endangered species list worldwide and which species in your area are protected and/or endangered. Research at least one success story in which a species was brought back from the brink of extinction. What methods were used? Does it spark any ideas for ways other species could be helped? Keep track of your thoughts and ideas to use in Step 5 of this badge.</t>
        </r>
      </text>
    </comment>
    <comment ref="C281" authorId="0" shapeId="0" xr:uid="{00000000-0006-0000-0500-0000B2000000}">
      <text>
        <r>
          <rPr>
            <b/>
            <sz val="9"/>
            <color indexed="81"/>
            <rFont val="Tahoma"/>
            <family val="2"/>
          </rPr>
          <t>Explore an environmental issue relating to water.</t>
        </r>
        <r>
          <rPr>
            <sz val="9"/>
            <color indexed="81"/>
            <rFont val="Tahoma"/>
            <family val="2"/>
          </rPr>
          <t xml:space="preserve"> You might look at rising sea levels, melting polar ice caps, unusual patterns of precipitation, desertification, or ocean acidification. What are some of the ripple effects (so to speak!) of global water issues? Keep track of your thoughts and ideas to use in Step 5 of this badge.</t>
        </r>
      </text>
    </comment>
    <comment ref="C282" authorId="0" shapeId="0" xr:uid="{00000000-0006-0000-0500-0000B3000000}">
      <text>
        <r>
          <rPr>
            <b/>
            <sz val="9"/>
            <color indexed="81"/>
            <rFont val="Tahoma"/>
            <family val="2"/>
          </rPr>
          <t>Explore the rain forest.</t>
        </r>
        <r>
          <rPr>
            <sz val="9"/>
            <color indexed="81"/>
            <rFont val="Tahoma"/>
            <family val="2"/>
          </rPr>
          <t xml:space="preserve"> You may have heard people talk about saving the rain forests, but do you know why they are important to the planet? Take a deeper dive and find out what lives in our rain forests, what environmental issues are impacting them, and what people can do to help. Keep track of your thoughts and ideas to use in Step 5 of this badge.</t>
        </r>
      </text>
    </comment>
    <comment ref="C283" authorId="0" shapeId="0" xr:uid="{00000000-0006-0000-0500-0000B4000000}">
      <text>
        <r>
          <rPr>
            <b/>
            <sz val="9"/>
            <color indexed="81"/>
            <rFont val="Tahoma"/>
            <family val="2"/>
          </rPr>
          <t>Plan a trip to explore and work on an issue.</t>
        </r>
        <r>
          <rPr>
            <sz val="9"/>
            <color indexed="81"/>
            <rFont val="Tahoma"/>
            <family val="2"/>
          </rPr>
          <t xml:space="preserve"> Now that you've talked to an expert and explored some environmental issues, think of one issue you'd like to explore further. Plan a trip to investigate your issue in person and come up with a hands-on way to make a difference. Your trip or series of visits could take place at the local level or farther away-whichever works best for you and your family.</t>
        </r>
      </text>
    </comment>
    <comment ref="C284" authorId="0" shapeId="0" xr:uid="{00000000-0006-0000-0500-0000B5000000}">
      <text>
        <r>
          <rPr>
            <b/>
            <sz val="9"/>
            <color indexed="81"/>
            <rFont val="Tahoma"/>
            <family val="2"/>
          </rPr>
          <t>Take a trip or go on a series of visits to a state or national park</t>
        </r>
        <r>
          <rPr>
            <sz val="9"/>
            <color indexed="81"/>
            <rFont val="Tahoma"/>
            <family val="2"/>
          </rPr>
          <t xml:space="preserve"> to learn more about your favorite preservation or environmental issue. If you can, talk to people who work or volunteer there. Plan and carry out an environmental project on your chosen issue.</t>
        </r>
      </text>
    </comment>
    <comment ref="C285" authorId="0" shapeId="0" xr:uid="{00000000-0006-0000-0500-0000B6000000}">
      <text>
        <r>
          <rPr>
            <b/>
            <sz val="9"/>
            <color indexed="81"/>
            <rFont val="Tahoma"/>
            <family val="2"/>
          </rPr>
          <t>Take a trip or go on a series of visits to a river, ocean, or lake</t>
        </r>
        <r>
          <rPr>
            <sz val="9"/>
            <color indexed="81"/>
            <rFont val="Tahoma"/>
            <family val="2"/>
          </rPr>
          <t xml:space="preserve"> to explore environmental water issues. You might look at water pollution, coral reef preservation, or endangered species. Plan and carry out an environmental water project.</t>
        </r>
      </text>
    </comment>
    <comment ref="C286" authorId="0" shapeId="0" xr:uid="{00000000-0006-0000-0500-0000B7000000}">
      <text>
        <r>
          <rPr>
            <b/>
            <sz val="9"/>
            <color indexed="81"/>
            <rFont val="Tahoma"/>
            <family val="2"/>
          </rPr>
          <t>Take a trip or go on a series of visits to a wildlife sanctuary, wildlife park, or migration area.</t>
        </r>
        <r>
          <rPr>
            <sz val="9"/>
            <color indexed="81"/>
            <rFont val="Tahoma"/>
            <family val="2"/>
          </rPr>
          <t xml:space="preserve"> Plan and carry out an environmental project on a wildlife issue.</t>
        </r>
      </text>
    </comment>
    <comment ref="C287" authorId="0" shapeId="0" xr:uid="{00000000-0006-0000-0500-0000B8000000}">
      <text>
        <r>
          <rPr>
            <sz val="9"/>
            <color indexed="81"/>
            <rFont val="Tahoma"/>
            <family val="2"/>
          </rPr>
          <t>One voice can change the world, but many voices can become a movement. Share your hard work with others and they might be inspired to raise their voices, too!</t>
        </r>
      </text>
    </comment>
    <comment ref="C288" authorId="0" shapeId="0" xr:uid="{00000000-0006-0000-0500-0000B9000000}">
      <text>
        <r>
          <rPr>
            <b/>
            <sz val="9"/>
            <color indexed="81"/>
            <rFont val="Tahoma"/>
            <family val="2"/>
          </rPr>
          <t>Make a presentation</t>
        </r>
        <r>
          <rPr>
            <sz val="9"/>
            <color indexed="81"/>
            <rFont val="Tahoma"/>
            <family val="2"/>
          </rPr>
          <t xml:space="preserve"> for your troop, school, or community about your trip, motivating your peers to take action with you. Get their attention and make the case for how and why they should get involved. Your project could be in the form of a song, story, play, video-anything you like!</t>
        </r>
      </text>
    </comment>
    <comment ref="C289" authorId="0" shapeId="0" xr:uid="{00000000-0006-0000-0500-0000BA000000}">
      <text>
        <r>
          <rPr>
            <b/>
            <sz val="9"/>
            <color indexed="81"/>
            <rFont val="Tahoma"/>
            <family val="2"/>
          </rPr>
          <t>Share your findings</t>
        </r>
        <r>
          <rPr>
            <sz val="9"/>
            <color indexed="81"/>
            <rFont val="Tahoma"/>
            <family val="2"/>
          </rPr>
          <t xml:space="preserve"> with a blog or social media post about your trip, identifying what people can do to make a difference in your chosen area. If you took photos along the way, be sure to include some of your favorites. You might include a video, too.</t>
        </r>
      </text>
    </comment>
    <comment ref="C290" authorId="0" shapeId="0" xr:uid="{00000000-0006-0000-0500-0000BB000000}">
      <text>
        <r>
          <rPr>
            <b/>
            <sz val="9"/>
            <color indexed="81"/>
            <rFont val="Tahoma"/>
            <family val="2"/>
          </rPr>
          <t>Start a campaign</t>
        </r>
        <r>
          <rPr>
            <sz val="9"/>
            <color indexed="81"/>
            <rFont val="Tahoma"/>
            <family val="2"/>
          </rPr>
          <t xml:space="preserve"> - like a petition, organization, drive, or school action club-to increase awareness about the issue you learned about on your trip. Your campaign could take place online or in person. Try to think of creative ways to spread your message and grab peoples' attention.</t>
        </r>
      </text>
    </comment>
    <comment ref="C294" authorId="0" shapeId="0" xr:uid="{00000000-0006-0000-0500-0000BC000000}">
      <text>
        <r>
          <rPr>
            <sz val="9"/>
            <color indexed="81"/>
            <rFont val="Tahoma"/>
            <family val="2"/>
          </rPr>
          <t>Before figuring out how to get somewhere, you first need to know where you want to go. Spend an afternoon thinking about your dreams and goals. What do you imagine yourself doing in 10 years? How about 20 or even 30 years from now? Write down all of the intriguing careers you come up with, and then narrow your list down to the top three. Next, find out what types of education are required for each career.</t>
        </r>
      </text>
    </comment>
    <comment ref="C295" authorId="0" shapeId="0" xr:uid="{00000000-0006-0000-0500-0000BD000000}">
      <text>
        <r>
          <rPr>
            <b/>
            <sz val="9"/>
            <color indexed="81"/>
            <rFont val="Tahoma"/>
            <family val="2"/>
          </rPr>
          <t>Research role models.</t>
        </r>
        <r>
          <rPr>
            <sz val="9"/>
            <color indexed="81"/>
            <rFont val="Tahoma"/>
            <family val="2"/>
          </rPr>
          <t xml:space="preserve"> Do your own research both online and at your local library. Start by picking a successful person in each of your careers, and research how they got their start. Pay attention to their educational background.</t>
        </r>
      </text>
    </comment>
    <comment ref="C296" authorId="0" shapeId="0" xr:uid="{00000000-0006-0000-0500-0000BE000000}">
      <text>
        <r>
          <rPr>
            <b/>
            <sz val="9"/>
            <color indexed="81"/>
            <rFont val="Tahoma"/>
            <family val="2"/>
          </rPr>
          <t>Get guidance.</t>
        </r>
        <r>
          <rPr>
            <sz val="9"/>
            <color indexed="81"/>
            <rFont val="Tahoma"/>
            <family val="2"/>
          </rPr>
          <t xml:space="preserve"> Schedule a meeting with a guidance counselor at your school. Ask them to supply you with resources (such as books, magazines, and websites) that will help you research the educational requirements for your three careers.</t>
        </r>
      </text>
    </comment>
    <comment ref="C297" authorId="0" shapeId="0" xr:uid="{00000000-0006-0000-0500-0000BF000000}">
      <text>
        <r>
          <rPr>
            <b/>
            <sz val="9"/>
            <color indexed="81"/>
            <rFont val="Tahoma"/>
            <family val="2"/>
          </rPr>
          <t xml:space="preserve">Pool your knowledge. </t>
        </r>
        <r>
          <rPr>
            <sz val="9"/>
            <color indexed="81"/>
            <rFont val="Tahoma"/>
            <family val="2"/>
          </rPr>
          <t xml:space="preserve"> Team up with your friends to maximize your effort! Compile a group list of all the educational institutions and careers you want to look into and divide up. Do research on your own, then get back together to share your information. Create a group report that outlines everything you've learned.</t>
        </r>
      </text>
    </comment>
    <comment ref="C298" authorId="0" shapeId="0" xr:uid="{00000000-0006-0000-0500-0000C0000000}">
      <text>
        <r>
          <rPr>
            <sz val="9"/>
            <color indexed="81"/>
            <rFont val="Tahoma"/>
            <family val="2"/>
          </rPr>
          <t>There are lots of options when you're considering higher education: the school's location, the kind of programs it offers, what campus life is like, and so on. Fill in the checklist (on page 4) to help guide your thoughts.</t>
        </r>
      </text>
    </comment>
    <comment ref="C299" authorId="0" shapeId="0" xr:uid="{00000000-0006-0000-0500-0000C1000000}">
      <text>
        <r>
          <rPr>
            <b/>
            <sz val="9"/>
            <color indexed="81"/>
            <rFont val="Tahoma"/>
            <family val="2"/>
          </rPr>
          <t>Do this with a friend.</t>
        </r>
        <r>
          <rPr>
            <sz val="9"/>
            <color indexed="81"/>
            <rFont val="Tahoma"/>
            <family val="2"/>
          </rPr>
          <t xml:space="preserve"> Make a checklist on your own and talk with a friend to figure out what features are most important to you.</t>
        </r>
      </text>
    </comment>
    <comment ref="C300" authorId="0" shapeId="0" xr:uid="{00000000-0006-0000-0500-0000C2000000}">
      <text>
        <r>
          <rPr>
            <b/>
            <sz val="9"/>
            <color indexed="81"/>
            <rFont val="Tahoma"/>
            <family val="2"/>
          </rPr>
          <t>Fill in your checklist with a family member or a Girl Scout adult.</t>
        </r>
        <r>
          <rPr>
            <sz val="9"/>
            <color indexed="81"/>
            <rFont val="Tahoma"/>
            <family val="2"/>
          </rPr>
          <t xml:space="preserve"> What advice can they give based on their experiences? When they chose a school or training program, what were some things that they thought would be important that turned out to not really matter?</t>
        </r>
      </text>
    </comment>
    <comment ref="C301" authorId="0" shapeId="0" xr:uid="{00000000-0006-0000-0500-0000C3000000}">
      <text>
        <r>
          <rPr>
            <b/>
            <sz val="9"/>
            <color indexed="81"/>
            <rFont val="Tahoma"/>
            <family val="2"/>
          </rPr>
          <t>Set up a meeting with a guidance counselor</t>
        </r>
        <r>
          <rPr>
            <sz val="9"/>
            <color indexed="81"/>
            <rFont val="Tahoma"/>
            <family val="2"/>
          </rPr>
          <t xml:space="preserve"> to complete your checklist. To best use your time with the counselor, take the time to create a list of questions about your possible careers and higher-education options you might have.</t>
        </r>
      </text>
    </comment>
    <comment ref="C302" authorId="0" shapeId="0" xr:uid="{00000000-0006-0000-0500-0000C4000000}">
      <text>
        <r>
          <rPr>
            <sz val="9"/>
            <color indexed="81"/>
            <rFont val="Tahoma"/>
            <family val="2"/>
          </rPr>
          <t>When shopping for jeans, you don't just pick the first pair off the rack. You try on several pairs to find the perfect fit at the right price. Picking your educational path after high school follows the same principle. In this step, you'll research three schools or training programs that interest you. Along with confirming that each is a good fit based on your future goals, you need to research the costs to see how they work with your budget.</t>
        </r>
      </text>
    </comment>
    <comment ref="C303" authorId="0" shapeId="0" xr:uid="{00000000-0006-0000-0500-0000C5000000}">
      <text>
        <r>
          <rPr>
            <b/>
            <sz val="9"/>
            <color indexed="81"/>
            <rFont val="Tahoma"/>
            <family val="2"/>
          </rPr>
          <t>A great debate.</t>
        </r>
        <r>
          <rPr>
            <sz val="9"/>
            <color indexed="81"/>
            <rFont val="Tahoma"/>
            <family val="2"/>
          </rPr>
          <t xml:space="preserve"> After researching your educational picks, discuss them with two friends who know you well and aren't afraid to ask you to justify your decisions. Spend at least 15 minutes analyzing the pros and cons of each option. Then randomly pick the choices out of a hat, and hold a 20-minute debate in which each of you must defend your pick as the best. Remember, you don't have to end up with a clear winner-having two or even three great choices is a good problem.</t>
        </r>
      </text>
    </comment>
    <comment ref="C304" authorId="0" shapeId="0" xr:uid="{00000000-0006-0000-0500-0000C6000000}">
      <text>
        <r>
          <rPr>
            <b/>
            <sz val="9"/>
            <color indexed="81"/>
            <rFont val="Tahoma"/>
            <family val="2"/>
          </rPr>
          <t>Visualize your future.</t>
        </r>
        <r>
          <rPr>
            <sz val="9"/>
            <color indexed="81"/>
            <rFont val="Tahoma"/>
            <family val="2"/>
          </rPr>
          <t xml:space="preserve"> Start by gathering stacks of material for each choice, including brochures, website printouts, course guides, and even pictures of things like the campus or facilities. Use these materials to create a colorful poster for each choice. Hang the posters up and give a "tour" of each one to friends or family members, explaining in detail all the items on each poster, the cost per semester and financial aid options for each choice, and your thoughts about each one. Notice when you feel yourself becoming more enthusiastic-that could be a clue about which school is right for you!</t>
        </r>
      </text>
    </comment>
    <comment ref="C305" authorId="0" shapeId="0" xr:uid="{00000000-0006-0000-0500-0000C7000000}">
      <text>
        <r>
          <rPr>
            <b/>
            <sz val="9"/>
            <color indexed="81"/>
            <rFont val="Tahoma"/>
            <family val="2"/>
          </rPr>
          <t>Circular logic.</t>
        </r>
        <r>
          <rPr>
            <sz val="9"/>
            <color indexed="81"/>
            <rFont val="Tahoma"/>
            <family val="2"/>
          </rPr>
          <t xml:space="preserve"> Spend at least an hour researching each of your three choices, including costs. Once you've got solid information on each one (like cost per semester, cost of books, room, and board), gather your Girl Scout friends in a circle. Explain your choices in detail, and then go around the circle and ask each girl to give a pro and con for each choice. After you've gone around the circle three times, open things up to a general discussion about everyone's post-high-school plans.</t>
        </r>
      </text>
    </comment>
    <comment ref="C306" authorId="0" shapeId="0" xr:uid="{00000000-0006-0000-0500-0000C8000000}">
      <text>
        <r>
          <rPr>
            <sz val="9"/>
            <color indexed="81"/>
            <rFont val="Tahoma"/>
            <family val="2"/>
          </rPr>
          <t>It's common to get some form of financial aid to pay for continuing education. This aid can come in the form of grants, student loans, or work-study programs. Or it could be a scholarship, ranging from the dream of an all-expenses-paid "full-ride" to smaller but still very helpful scholarships that might pay for room and board or books.</t>
        </r>
      </text>
    </comment>
    <comment ref="C307" authorId="0" shapeId="0" xr:uid="{00000000-0006-0000-0500-0000C9000000}">
      <text>
        <r>
          <rPr>
            <b/>
            <sz val="9"/>
            <color indexed="81"/>
            <rFont val="Tahoma"/>
            <family val="2"/>
          </rPr>
          <t>Find different types of aid.</t>
        </r>
        <r>
          <rPr>
            <sz val="9"/>
            <color indexed="81"/>
            <rFont val="Tahoma"/>
            <family val="2"/>
          </rPr>
          <t xml:space="preserve"> Go online to the U.S. Department of Education or to your high school guidance office and find out the different types of financial aid available to you. Make a list of the terms you learn about and the types of financial aid that might work for you and your family. Find out the average amount of school loans that you might qualify for.</t>
        </r>
      </text>
    </comment>
    <comment ref="C308" authorId="0" shapeId="0" xr:uid="{00000000-0006-0000-0500-0000CA000000}">
      <text>
        <r>
          <rPr>
            <b/>
            <sz val="9"/>
            <color indexed="81"/>
            <rFont val="Tahoma"/>
            <family val="2"/>
          </rPr>
          <t>Scholarship research.</t>
        </r>
        <r>
          <rPr>
            <sz val="9"/>
            <color indexed="81"/>
            <rFont val="Tahoma"/>
            <family val="2"/>
          </rPr>
          <t xml:space="preserve"> Earning great grades and being a top athlete are two of the best-known scholarship paths. Do some research, though, and you'll be amazed at the array of other scholarship opportunities available. Using all resources available (your guidance counselor, library, the Internet, etc.), create a list of at least five scholarships that you could apply for in the years to come.</t>
        </r>
      </text>
    </comment>
    <comment ref="C309" authorId="0" shapeId="0" xr:uid="{00000000-0006-0000-0500-0000CB000000}">
      <text>
        <r>
          <rPr>
            <b/>
            <sz val="9"/>
            <color indexed="81"/>
            <rFont val="Tahoma"/>
            <family val="2"/>
          </rPr>
          <t>Expert advice.</t>
        </r>
        <r>
          <rPr>
            <sz val="9"/>
            <color indexed="81"/>
            <rFont val="Tahoma"/>
            <family val="2"/>
          </rPr>
          <t xml:space="preserve"> Talk to a financial aid expert at a college or trade school. Set up an appointment-either in person or on the phone-to learn all you can about financial aid, requirements for different kinds of loans, application deadlines, and so on. Afterward, create a report that can be shared with friends.</t>
        </r>
      </text>
    </comment>
    <comment ref="C310" authorId="0" shapeId="0" xr:uid="{00000000-0006-0000-0500-0000CC000000}">
      <text>
        <r>
          <rPr>
            <sz val="9"/>
            <color indexed="81"/>
            <rFont val="Tahoma"/>
            <family val="2"/>
          </rPr>
          <t>Now it's time to share your future educational goals by building a blueprint of your future. High school graduation may be a couple of years away, but you need to start laying the groundwork now. That might mean keeping a file of useful scholarships, earning better grades, or starting to save money. But those are just examples! Make your own plan of what you need to do to get ready with one of these choices.</t>
        </r>
      </text>
    </comment>
    <comment ref="C311" authorId="0" shapeId="0" xr:uid="{00000000-0006-0000-0500-0000CD000000}">
      <text>
        <r>
          <rPr>
            <b/>
            <sz val="9"/>
            <color indexed="81"/>
            <rFont val="Tahoma"/>
            <family val="2"/>
          </rPr>
          <t>Create a giant timeline.</t>
        </r>
        <r>
          <rPr>
            <sz val="9"/>
            <color indexed="81"/>
            <rFont val="Tahoma"/>
            <family val="2"/>
          </rPr>
          <t xml:space="preserve"> Use a large roll of paper, create a narrow poster that's at least six feet long and tape it onto a free wall. Write down each month from now until your high school graduation along the poster. Start filling in the timeline with key dates and goals, ranging from months you'll need to send in scholarship forms to personal goals, like raising your grade point average.</t>
        </r>
      </text>
    </comment>
    <comment ref="C312" authorId="0" shapeId="0" xr:uid="{00000000-0006-0000-0500-0000CE000000}">
      <text>
        <r>
          <rPr>
            <b/>
            <sz val="9"/>
            <color indexed="81"/>
            <rFont val="Tahoma"/>
            <family val="2"/>
          </rPr>
          <t>Write an inspiring essay.</t>
        </r>
        <r>
          <rPr>
            <sz val="9"/>
            <color indexed="81"/>
            <rFont val="Tahoma"/>
            <family val="2"/>
          </rPr>
          <t xml:space="preserve"> Putting your dreams and goals down on paper is a good way to clarify them for yourself and give you a concrete goal to shoot for. Write an essay about what you'd like to do with your life and what kind of education that will require. Get specific about the steps you need to take to get that education. Share your essay with friends and family, and ask for their advice and feedback. Remember, this essay is just one path you might take-you can change the route if your dreams change! However, simply having a possible future mapped out will help you reach your goal.</t>
        </r>
      </text>
    </comment>
    <comment ref="C313" authorId="0" shapeId="0" xr:uid="{00000000-0006-0000-0500-0000CF000000}">
      <text>
        <r>
          <rPr>
            <b/>
            <sz val="9"/>
            <color indexed="81"/>
            <rFont val="Tahoma"/>
            <family val="2"/>
          </rPr>
          <t>Go to your guidance counselor.</t>
        </r>
        <r>
          <rPr>
            <sz val="9"/>
            <color indexed="81"/>
            <rFont val="Tahoma"/>
            <family val="2"/>
          </rPr>
          <t xml:space="preserve"> A guidance counselor's job is to help students plan for the future, but it's up to you to take full advantage of that. Create a list of 10 things you need to do each school year between now and high school graduation to meet your goals. Be sure to include at least two financial items per year. Then review your lists with your guidance counselor for their feedback and support.</t>
        </r>
      </text>
    </comment>
    <comment ref="C317" authorId="0" shapeId="0" xr:uid="{00000000-0006-0000-0500-000061010000}">
      <text>
        <r>
          <rPr>
            <sz val="9"/>
            <color indexed="81"/>
            <rFont val="Tahoma"/>
            <family val="2"/>
          </rPr>
          <t>Find out how to perform triage  when several people are injured ! In a major emergency, more than one person may be injured and need your help.  In that case, you'll have to perform triage to figure out the order in which you treat the injured.</t>
        </r>
      </text>
    </comment>
    <comment ref="C318" authorId="0" shapeId="0" xr:uid="{00000000-0006-0000-0500-000062010000}">
      <text>
        <r>
          <rPr>
            <b/>
            <sz val="9"/>
            <color indexed="81"/>
            <rFont val="Tahoma"/>
            <family val="2"/>
          </rPr>
          <t>Interview emergency room doctors and nurses.</t>
        </r>
        <r>
          <rPr>
            <sz val="9"/>
            <color indexed="81"/>
            <rFont val="Tahoma"/>
            <family val="2"/>
          </rPr>
          <t xml:space="preserve"> Find out how they decide who to treat first when they have many people with injuries. Ask them to tell you how you could do the same thing. and then create a triage checklist to share with others.</t>
        </r>
      </text>
    </comment>
    <comment ref="C319" authorId="0" shapeId="0" xr:uid="{00000000-0006-0000-0500-000063010000}">
      <text>
        <r>
          <rPr>
            <b/>
            <sz val="9"/>
            <color indexed="81"/>
            <rFont val="Tahoma"/>
            <family val="2"/>
          </rPr>
          <t>Take a first aid course.</t>
        </r>
        <r>
          <rPr>
            <sz val="9"/>
            <color indexed="81"/>
            <rFont val="Tahoma"/>
            <family val="2"/>
          </rPr>
          <t xml:space="preserve"> Find one through your Girl Scout council, the Red Cross, or a community organization that teaches how to prioritize care for multiple victims with different types of injuries.</t>
        </r>
      </text>
    </comment>
    <comment ref="C320" authorId="0" shapeId="0" xr:uid="{00000000-0006-0000-0500-000064010000}">
      <text>
        <r>
          <rPr>
            <b/>
            <sz val="9"/>
            <color indexed="81"/>
            <rFont val="Tahoma"/>
            <family val="2"/>
          </rPr>
          <t xml:space="preserve">Talk to an emergency medical technician (EMT) or first responder. </t>
        </r>
        <r>
          <rPr>
            <sz val="9"/>
            <color indexed="81"/>
            <rFont val="Tahoma"/>
            <family val="2"/>
          </rPr>
          <t xml:space="preserve"> Ask about an emergency situation they faced and how they decided whom to treat first in a situation with multiple victims. Ask them to tell you how you could do the same thing, and then create a triage  checklist.</t>
        </r>
      </text>
    </comment>
    <comment ref="C321" authorId="0" shapeId="0" xr:uid="{00000000-0006-0000-0500-000065010000}">
      <text>
        <r>
          <rPr>
            <sz val="9"/>
            <color indexed="81"/>
            <rFont val="Tahoma"/>
            <family val="2"/>
          </rPr>
          <t xml:space="preserve">Head and neck injuries require special care and can complicate CPR or rescue breathing. Find out about assisting victims until help arrives, including how to avoid making the injury worse.  </t>
        </r>
      </text>
    </comment>
    <comment ref="C322" authorId="0" shapeId="0" xr:uid="{00000000-0006-0000-0500-000066010000}">
      <text>
        <r>
          <rPr>
            <b/>
            <sz val="9"/>
            <color indexed="81"/>
            <rFont val="Tahoma"/>
            <family val="2"/>
          </rPr>
          <t>Take a first aid course.</t>
        </r>
        <r>
          <rPr>
            <sz val="9"/>
            <color indexed="81"/>
            <rFont val="Tahoma"/>
            <family val="2"/>
          </rPr>
          <t xml:space="preserve"> Find one from the Red Cross or a community organization that covers head and neck injuries.</t>
        </r>
      </text>
    </comment>
    <comment ref="C323" authorId="0" shapeId="0" xr:uid="{00000000-0006-0000-0500-000067010000}">
      <text>
        <r>
          <rPr>
            <b/>
            <sz val="9"/>
            <color indexed="81"/>
            <rFont val="Tahoma"/>
            <family val="2"/>
          </rPr>
          <t>Take lifeguarding course.</t>
        </r>
        <r>
          <rPr>
            <sz val="9"/>
            <color indexed="81"/>
            <rFont val="Tahoma"/>
            <family val="2"/>
          </rPr>
          <t xml:space="preserve"> Find one that covers head and neck injuries.</t>
        </r>
      </text>
    </comment>
    <comment ref="C324" authorId="0" shapeId="0" xr:uid="{00000000-0006-0000-0500-000068010000}">
      <text>
        <r>
          <rPr>
            <b/>
            <sz val="9"/>
            <color indexed="81"/>
            <rFont val="Tahoma"/>
            <family val="2"/>
          </rPr>
          <t xml:space="preserve">Talk to a professional. </t>
        </r>
        <r>
          <rPr>
            <sz val="9"/>
            <color indexed="81"/>
            <rFont val="Tahoma"/>
            <family val="2"/>
          </rPr>
          <t>Ask a doctor. nurse or qualified first responder to show you how to care for head or neck injuries.</t>
        </r>
      </text>
    </comment>
    <comment ref="C325" authorId="0" shapeId="0" xr:uid="{00000000-0006-0000-0500-000069010000}">
      <text>
        <r>
          <rPr>
            <sz val="9"/>
            <color indexed="81"/>
            <rFont val="Tahoma"/>
            <family val="2"/>
          </rPr>
          <t>Learn how to use everyday objects to make splints. If you're caught in a natural disaster or are in a remote location, you may have to improvise as you offer help to others. Research how to use common materials to make splints. then do one of the activities below.</t>
        </r>
      </text>
    </comment>
    <comment ref="C326" authorId="0" shapeId="0" xr:uid="{00000000-0006-0000-0500-00006A010000}">
      <text>
        <r>
          <rPr>
            <b/>
            <sz val="9"/>
            <color indexed="81"/>
            <rFont val="Tahoma"/>
            <family val="2"/>
          </rPr>
          <t>Practice making splints at a meeting.</t>
        </r>
        <r>
          <rPr>
            <sz val="9"/>
            <color indexed="81"/>
            <rFont val="Tahoma"/>
            <family val="2"/>
          </rPr>
          <t xml:space="preserve"> Bring a variety of common materials-things you might have around the house or in your car-and set them up at stations around your Girl Scout meeting room. With your friends, divide into pairs and go to separate stations. Practice using the materials to make different kinds of splints. When you're finished, share what was easy and difficult about the exercise.</t>
        </r>
      </text>
    </comment>
    <comment ref="C327" authorId="0" shapeId="0" xr:uid="{00000000-0006-0000-0500-00006B010000}">
      <text>
        <r>
          <rPr>
            <b/>
            <sz val="9"/>
            <color indexed="81"/>
            <rFont val="Tahoma"/>
            <family val="2"/>
          </rPr>
          <t xml:space="preserve">Ask an expert. </t>
        </r>
        <r>
          <rPr>
            <sz val="9"/>
            <color indexed="81"/>
            <rFont val="Tahoma"/>
            <family val="2"/>
          </rPr>
          <t>Invite an emergency first responder to show you and your Senior friends how to make splints, then take turns trying it out. Ask your guest to give feedback on how well you did and tips for making a splint in the middle of an emergency situation.</t>
        </r>
      </text>
    </comment>
    <comment ref="C328" authorId="0" shapeId="0" xr:uid="{00000000-0006-0000-0500-00006C010000}">
      <text>
        <r>
          <rPr>
            <b/>
            <sz val="9"/>
            <color indexed="81"/>
            <rFont val="Tahoma"/>
            <family val="2"/>
          </rPr>
          <t xml:space="preserve">Research how to make splints from everyday objects. </t>
        </r>
        <r>
          <rPr>
            <sz val="9"/>
            <color indexed="81"/>
            <rFont val="Tahoma"/>
            <family val="2"/>
          </rPr>
          <t>Then ask your family to help you practice this skill in real life. Notice which objects are easiest to make into splints and which are the hardest. Ask your family to give you feedback about how well they think you did.</t>
        </r>
      </text>
    </comment>
    <comment ref="C329" authorId="0" shapeId="0" xr:uid="{00000000-0006-0000-0500-00006D010000}">
      <text>
        <r>
          <rPr>
            <sz val="9"/>
            <color indexed="81"/>
            <rFont val="Tahoma"/>
            <family val="2"/>
          </rPr>
          <t>If someone has overdosed on drugs or had so much to drink that they're suffering from alcohol poisoning, that person's life could be in danger. Learn how to recognize the warning signs and how to care for the person until help arrives.</t>
        </r>
      </text>
    </comment>
    <comment ref="C330" authorId="0" shapeId="0" xr:uid="{00000000-0006-0000-0500-00006E010000}">
      <text>
        <r>
          <rPr>
            <b/>
            <sz val="9"/>
            <color indexed="81"/>
            <rFont val="Tahoma"/>
            <family val="2"/>
          </rPr>
          <t>Interview a police officer.</t>
        </r>
        <r>
          <rPr>
            <sz val="9"/>
            <color indexed="81"/>
            <rFont val="Tahoma"/>
            <family val="2"/>
          </rPr>
          <t xml:space="preserve"> Find one who often deals with teen drug and alcohol emergencies.</t>
        </r>
      </text>
    </comment>
    <comment ref="C331" authorId="0" shapeId="0" xr:uid="{00000000-0006-0000-0500-00006F010000}">
      <text>
        <r>
          <rPr>
            <b/>
            <sz val="9"/>
            <color indexed="81"/>
            <rFont val="Tahoma"/>
            <family val="2"/>
          </rPr>
          <t>Visit an emergency room. Interview a doctor, nurse, or EMT</t>
        </r>
      </text>
    </comment>
    <comment ref="C332" authorId="0" shapeId="0" xr:uid="{00000000-0006-0000-0500-000070010000}">
      <text>
        <r>
          <rPr>
            <b/>
            <sz val="9"/>
            <color indexed="81"/>
            <rFont val="Tahoma"/>
            <family val="2"/>
          </rPr>
          <t>Watch a presentation.</t>
        </r>
        <r>
          <rPr>
            <sz val="9"/>
            <color indexed="81"/>
            <rFont val="Tahoma"/>
            <family val="2"/>
          </rPr>
          <t xml:space="preserve"> Invite a qualified speaker to talk to your group by calling organizations such as Mothers Against Drunk Driving or Students Against Drunk Driving.</t>
        </r>
      </text>
    </comment>
    <comment ref="C333" authorId="0" shapeId="0" xr:uid="{00000000-0006-0000-0500-000071010000}">
      <text>
        <r>
          <rPr>
            <sz val="9"/>
            <color indexed="81"/>
            <rFont val="Tahoma"/>
            <family val="2"/>
          </rPr>
          <t>When you can teach what you've learned, you know you're on the way to mastering a skill.</t>
        </r>
      </text>
    </comment>
    <comment ref="C334" authorId="0" shapeId="0" xr:uid="{00000000-0006-0000-0500-000072010000}">
      <text>
        <r>
          <rPr>
            <b/>
            <sz val="9"/>
            <color indexed="81"/>
            <rFont val="Tahoma"/>
            <family val="2"/>
          </rPr>
          <t xml:space="preserve">Give a presentation to younger Girl Scouts. </t>
        </r>
        <r>
          <rPr>
            <sz val="9"/>
            <color indexed="81"/>
            <rFont val="Tahoma"/>
            <family val="2"/>
          </rPr>
          <t xml:space="preserve">If they're working on their First Aid badge, you may be able to help them complete a step by answering their questions. </t>
        </r>
      </text>
    </comment>
    <comment ref="C335" authorId="0" shapeId="0" xr:uid="{00000000-0006-0000-0500-000073010000}">
      <text>
        <r>
          <rPr>
            <b/>
            <sz val="9"/>
            <color indexed="81"/>
            <rFont val="Tahoma"/>
            <family val="2"/>
          </rPr>
          <t>Talk to other teens.</t>
        </r>
        <r>
          <rPr>
            <sz val="9"/>
            <color indexed="81"/>
            <rFont val="Tahoma"/>
            <family val="2"/>
          </rPr>
          <t xml:space="preserve"> Tell them what you've learned about drug overdoses and alcohol poisoning. Offer tips on what they should do lithey have to deal with an emergency related to drugs or alcohol.</t>
        </r>
      </text>
    </comment>
    <comment ref="C336" authorId="0" shapeId="0" xr:uid="{00000000-0006-0000-0500-000074010000}">
      <text>
        <r>
          <rPr>
            <b/>
            <sz val="9"/>
            <color indexed="81"/>
            <rFont val="Tahoma"/>
            <family val="2"/>
          </rPr>
          <t>Share with your community.</t>
        </r>
        <r>
          <rPr>
            <sz val="9"/>
            <color indexed="81"/>
            <rFont val="Tahoma"/>
            <family val="2"/>
          </rPr>
          <t xml:space="preserve"> For example, you might volunteer to assist local agencies during a Disaster Preparedness Day event and to talk to community members about what you've learned.</t>
        </r>
      </text>
    </comment>
    <comment ref="C340" authorId="0" shapeId="0" xr:uid="{00000000-0006-0000-0500-0000D0000000}">
      <text>
        <r>
          <rPr>
            <sz val="9"/>
            <color indexed="81"/>
            <rFont val="Tahoma"/>
            <family val="2"/>
          </rPr>
          <t>Icebreaker activities are a great way to get acquainted.  After you lead players through a well-crafted "getting to know you" exercise, they should have no problem finding something to talk about.  With these games, you'll see that sometimes all it takes is a common activity to strike up a conversation and start making new friends.</t>
        </r>
      </text>
    </comment>
    <comment ref="C341" authorId="0" shapeId="0" xr:uid="{00000000-0006-0000-0500-0000D1000000}">
      <text>
        <r>
          <rPr>
            <b/>
            <sz val="9"/>
            <color indexed="81"/>
            <rFont val="Tahoma"/>
            <family val="2"/>
          </rPr>
          <t xml:space="preserve">Partner Play. </t>
        </r>
        <r>
          <rPr>
            <sz val="9"/>
            <color indexed="81"/>
            <rFont val="Tahoma"/>
            <family val="2"/>
          </rPr>
          <t>Learn to let go and rely on a partner with trust-building exercises.  These may range from popular "catch me" exercises to complex games in which one person is blindfolded and must follow directions from their partner to complete a task.  Or Try finding your partner in a group:   one idea is "animal connection" in which slips of paper with  the names of animals are put in a hat.  There are two slips for each animal.  Each player draws a slip, and at the "go" signal, all players act like that animal.  The first players to find their partners win (or the challenge can be for all players to team up within a certain time limit -- time  can get progressively less as the players get to know each other's antics.</t>
        </r>
      </text>
    </comment>
    <comment ref="C342" authorId="0" shapeId="0" xr:uid="{00000000-0006-0000-0500-0000D2000000}">
      <text>
        <r>
          <rPr>
            <b/>
            <sz val="9"/>
            <color indexed="81"/>
            <rFont val="Tahoma"/>
            <family val="2"/>
          </rPr>
          <t xml:space="preserve">Uniquely You:  </t>
        </r>
        <r>
          <rPr>
            <sz val="9"/>
            <color indexed="81"/>
            <rFont val="Tahoma"/>
            <family val="2"/>
          </rPr>
          <t>It's practically guaranteed that everyone you meet has at least ten interesting facts unique to their upbringing, culture, or life history.  Organize a game that challenges players to learn one another's trivia treasures.  Some games may play like a sort of "trivia bingo" while others could be more puzzle related.  Find the format that fits your group.</t>
        </r>
      </text>
    </comment>
    <comment ref="C343" authorId="0" shapeId="0" xr:uid="{00000000-0006-0000-0500-0000D3000000}">
      <text>
        <r>
          <rPr>
            <b/>
            <sz val="9"/>
            <color indexed="81"/>
            <rFont val="Tahoma"/>
            <family val="2"/>
          </rPr>
          <t>Rock, paper, scissors tournament.</t>
        </r>
        <r>
          <rPr>
            <sz val="9"/>
            <color indexed="81"/>
            <rFont val="Tahoma"/>
            <family val="2"/>
          </rPr>
          <t xml:space="preserve"> Gather at least eight players to compete in this sudden death championship.  They'll probably know the simple, fun and handy game Rock, Paper, Scissors.  But you'll have something new in mind.  A Game that shares the same basic concept but adds a special twist.  What about airplane, gorilla, skyscraper, or Girl Scout, Raccoon, S'mores?</t>
        </r>
      </text>
    </comment>
    <comment ref="C344" authorId="0" shapeId="0" xr:uid="{00000000-0006-0000-0500-0000D4000000}">
      <text>
        <r>
          <rPr>
            <sz val="9"/>
            <color indexed="81"/>
            <rFont val="Tahoma"/>
            <family val="2"/>
          </rPr>
          <t>From rainy days to late nights with friends, few things beat passing the time with your favorite board game.    Except maybe playing a game that makes the world a board.</t>
        </r>
      </text>
    </comment>
    <comment ref="C345" authorId="0" shapeId="0" xr:uid="{00000000-0006-0000-0500-0000D5000000}">
      <text>
        <r>
          <rPr>
            <b/>
            <sz val="9"/>
            <color indexed="81"/>
            <rFont val="Tahoma"/>
            <family val="2"/>
          </rPr>
          <t>Game master Extraordinaire.</t>
        </r>
        <r>
          <rPr>
            <sz val="9"/>
            <color indexed="81"/>
            <rFont val="Tahoma"/>
            <family val="2"/>
          </rPr>
          <t xml:space="preserve"> Almost any board game can be played with people as the game pieces, if you get truly imaginative.  Or you could invent a massive "board" game that is truly your own, inspired by a favorite book, movie, or something that holds special meaning in your life.  See the side bar for some ideas.</t>
        </r>
      </text>
    </comment>
    <comment ref="C346" authorId="0" shapeId="0" xr:uid="{00000000-0006-0000-0500-0000D6000000}">
      <text>
        <r>
          <rPr>
            <b/>
            <sz val="9"/>
            <color indexed="81"/>
            <rFont val="Tahoma"/>
            <family val="2"/>
          </rPr>
          <t>Flash forward.</t>
        </r>
        <r>
          <rPr>
            <sz val="9"/>
            <color indexed="81"/>
            <rFont val="Tahoma"/>
            <family val="2"/>
          </rPr>
          <t xml:space="preserve"> A flash mob is a group of people who gather at a designated place and time, perform a premeditated action, then disperse quickly.  You could organize a flash mob to play a quick game of human knots or charades, or with the sole purpose of doing a good turn.  Maybe gather a group of Girl Scouts, arrive suddenly at a public place, hand out paper flowers with fun messages or flyers about your cookie sale, then disappear in a flash.</t>
        </r>
      </text>
    </comment>
    <comment ref="C347" authorId="0" shapeId="0" xr:uid="{00000000-0006-0000-0500-0000D7000000}">
      <text>
        <r>
          <rPr>
            <b/>
            <sz val="9"/>
            <color indexed="81"/>
            <rFont val="Tahoma"/>
            <family val="2"/>
          </rPr>
          <t>Big time bingo.</t>
        </r>
        <r>
          <rPr>
            <sz val="9"/>
            <color indexed="81"/>
            <rFont val="Tahoma"/>
            <family val="2"/>
          </rPr>
          <t xml:space="preserve"> Make a Bingo card with objects, monuments, or concepts from the area where you'll play the game in each of the squares (the board is a 5x5 grid, with a free space in the middle).  For instance if you are playing at camp, some squares might be woodpecker, rainbow, and rock that looks like a trefoil.  Wander the area with at least two others, and in order for you to mark off a square, the other players must agree that you saw the thing in question.  The first player with a bingo wins.  </t>
        </r>
      </text>
    </comment>
    <comment ref="C348" authorId="0" shapeId="0" xr:uid="{00000000-0006-0000-0500-0000D8000000}">
      <text>
        <r>
          <rPr>
            <sz val="9"/>
            <color indexed="81"/>
            <rFont val="Tahoma"/>
            <family val="2"/>
          </rPr>
          <t xml:space="preserve">It's easy to find motivation to move when you are having fun.  Get everyone into gear with these pulse-pumping endurance tests, and they'll learn the value of feeling good, body and soul.  In these group-oriented activities, everyone works together to build strong teams inside and out.  </t>
        </r>
      </text>
    </comment>
    <comment ref="C349" authorId="0" shapeId="0" xr:uid="{00000000-0006-0000-0500-0000D9000000}">
      <text>
        <r>
          <rPr>
            <b/>
            <sz val="9"/>
            <color indexed="81"/>
            <rFont val="Tahoma"/>
            <family val="2"/>
          </rPr>
          <t>Amazing race.</t>
        </r>
        <r>
          <rPr>
            <sz val="9"/>
            <color indexed="81"/>
            <rFont val="Tahoma"/>
            <family val="2"/>
          </rPr>
          <t xml:space="preserve"> Combine two or more sports into one adventure race or join an organized adventure race (see Run Amuck sidebar for an example).  If you make your own, chart out a course that requires small teams of racers to work together to navigate, using only a map.  The first team to follow all the rules and complete the course wins.  Racers might bike to a designated location, then hike to a specified spot where they are required to swim a certain distance to reach their destination.</t>
        </r>
      </text>
    </comment>
    <comment ref="C350" authorId="0" shapeId="0" xr:uid="{00000000-0006-0000-0500-0000DA000000}">
      <text>
        <r>
          <rPr>
            <b/>
            <sz val="9"/>
            <color indexed="81"/>
            <rFont val="Tahoma"/>
            <family val="2"/>
          </rPr>
          <t>It's still fun!</t>
        </r>
        <r>
          <rPr>
            <sz val="9"/>
            <color indexed="81"/>
            <rFont val="Tahoma"/>
            <family val="2"/>
          </rPr>
          <t xml:space="preserve"> Take two or three favorite physical games you played as a child (think red light/green light, Simon says, musical chairs, hide and seek, etc.) and make them into great games for teens by adding rules, stunts, obstacles -- whatever safe opportunities you can dream up.  (or combine them for musical hide and seek or red light/green light hopscotch.)</t>
        </r>
      </text>
    </comment>
    <comment ref="C351" authorId="0" shapeId="0" xr:uid="{00000000-0006-0000-0500-0000DB000000}">
      <text>
        <r>
          <rPr>
            <b/>
            <sz val="9"/>
            <color indexed="81"/>
            <rFont val="Tahoma"/>
            <family val="2"/>
          </rPr>
          <t>Relay race.</t>
        </r>
        <r>
          <rPr>
            <sz val="9"/>
            <color indexed="81"/>
            <rFont val="Tahoma"/>
            <family val="2"/>
          </rPr>
          <t xml:space="preserve"> Come up with a few activities to make up a relay course.  There could be a rope climbing portion, a beanbag chase, a three legged race, a hula hoop- -- you decide.</t>
        </r>
      </text>
    </comment>
    <comment ref="C352" authorId="0" shapeId="0" xr:uid="{00000000-0006-0000-0500-0000DC000000}">
      <text>
        <r>
          <rPr>
            <sz val="9"/>
            <color indexed="81"/>
            <rFont val="Tahoma"/>
            <family val="2"/>
          </rPr>
          <t>Your brain might not be a muscle, but that doesn't mean it doesn't deserve a good workout.  Tone your gray matter and flex your smarts by organizing a brain teasingly challenging puzzle game.  Your gamers will have a blast putting their heads together and solving their way to victory.</t>
        </r>
      </text>
    </comment>
    <comment ref="C353" authorId="0" shapeId="0" xr:uid="{00000000-0006-0000-0500-0000DD000000}">
      <text>
        <r>
          <rPr>
            <b/>
            <sz val="9"/>
            <color indexed="81"/>
            <rFont val="Tahoma"/>
            <family val="2"/>
          </rPr>
          <t>Join a puzzle hunt.</t>
        </r>
        <r>
          <rPr>
            <sz val="9"/>
            <color indexed="81"/>
            <rFont val="Tahoma"/>
            <family val="2"/>
          </rPr>
          <t xml:space="preserve"> There are all sorts of official puzzle hunts that take place each year all over the United States.  Who knows?  There might just be one happening near you.  Find out, then organize a group and get involved.  If your chosen hunt is nearby, it might be fun to make a day trip out of it.</t>
        </r>
      </text>
    </comment>
    <comment ref="C354" authorId="0" shapeId="0" xr:uid="{00000000-0006-0000-0500-0000DE000000}">
      <text>
        <r>
          <rPr>
            <b/>
            <sz val="9"/>
            <color indexed="81"/>
            <rFont val="Tahoma"/>
            <family val="2"/>
          </rPr>
          <t>Mini-puzzle hunt.</t>
        </r>
        <r>
          <rPr>
            <sz val="9"/>
            <color indexed="81"/>
            <rFont val="Tahoma"/>
            <family val="2"/>
          </rPr>
          <t xml:space="preserve"> Group everyone into teams of around three people.  Each team creates a short hunt of from three to five puzzles.  Teams then give their puzzle hunt to another group so everyone is involved in making up and solving the hunts.</t>
        </r>
      </text>
    </comment>
    <comment ref="C355" authorId="0" shapeId="0" xr:uid="{00000000-0006-0000-0500-0000DF000000}">
      <text>
        <r>
          <rPr>
            <b/>
            <sz val="9"/>
            <color indexed="81"/>
            <rFont val="Tahoma"/>
            <family val="2"/>
          </rPr>
          <t>Create a wide game.</t>
        </r>
        <r>
          <rPr>
            <sz val="9"/>
            <color indexed="81"/>
            <rFont val="Tahoma"/>
            <family val="2"/>
          </rPr>
          <t xml:space="preserve"> Girl Scouts and Girl guides have been creating these wildly imaginative games for years.  Read the box on page 5 of the badge pamphlet for instructions on what they are and how to make one.  To move through the course, this wide game should have brainteasers and puzzles to solve.</t>
        </r>
      </text>
    </comment>
    <comment ref="C356" authorId="0" shapeId="0" xr:uid="{00000000-0006-0000-0500-0000E0000000}">
      <text>
        <r>
          <rPr>
            <sz val="9"/>
            <color indexed="81"/>
            <rFont val="Tahoma"/>
            <family val="2"/>
          </rPr>
          <t>Come up with short or day long challenges involving clever clues that lead your players through a series of items on a list.  The team with the most finds at the end of the game wins.  (You might need some official judges to decide if a find satisfied the requirement, since this is no ordinary scavenger hunt.)</t>
        </r>
      </text>
    </comment>
    <comment ref="C357" authorId="0" shapeId="0" xr:uid="{00000000-0006-0000-0500-0000E1000000}">
      <text>
        <r>
          <rPr>
            <b/>
            <sz val="9"/>
            <color indexed="81"/>
            <rFont val="Tahoma"/>
            <family val="2"/>
          </rPr>
          <t>Super alphabet hunt.</t>
        </r>
        <r>
          <rPr>
            <sz val="9"/>
            <color indexed="81"/>
            <rFont val="Tahoma"/>
            <family val="2"/>
          </rPr>
          <t xml:space="preserve"> Make an area limit for the hunt, and ask participants to take a digital photograph of between 50 and 100 things they describe using a particular letter (or ten things described with 5 or 10 different letters)  The challenge is to first take a picture of the thing and then to describe it with as many words as possible that start with the chosen letter.  Once time is up, players must show their photos (on the camera or in a digital slide show) and share their captions -- one point for every word that starts with the letter.  </t>
        </r>
      </text>
    </comment>
    <comment ref="C358" authorId="0" shapeId="0" xr:uid="{00000000-0006-0000-0500-0000E2000000}">
      <text>
        <r>
          <rPr>
            <b/>
            <sz val="9"/>
            <color indexed="81"/>
            <rFont val="Tahoma"/>
            <family val="2"/>
          </rPr>
          <t>Tell the story hunt.</t>
        </r>
        <r>
          <rPr>
            <sz val="9"/>
            <color indexed="81"/>
            <rFont val="Tahoma"/>
            <family val="2"/>
          </rPr>
          <t xml:space="preserve"> Choose a favorite story and ask teams to tell it in a series of digital photographs they take within a certain area.  Team members play the characters, and the challenge is to find appropriate places to stage each scene.  The team that comes back within the time limit with the best scene by scene movie wins.  Or you could award the team whose photos are the most hilarious, most creative, etc.</t>
        </r>
      </text>
    </comment>
    <comment ref="C359" authorId="0" shapeId="0" xr:uid="{00000000-0006-0000-0500-0000E3000000}">
      <text>
        <r>
          <rPr>
            <b/>
            <sz val="9"/>
            <color indexed="81"/>
            <rFont val="Tahoma"/>
            <family val="2"/>
          </rPr>
          <t>Make your own items.</t>
        </r>
        <r>
          <rPr>
            <sz val="9"/>
            <color indexed="81"/>
            <rFont val="Tahoma"/>
            <family val="2"/>
          </rPr>
          <t xml:space="preserve"> In this hunt, players must create a series of at least ten items within a given time limit, then bring them to a common place to share.  The challenge is in creating the item and sometimes figuring out how to define it.  For instance, the items could be a periodic table of Girl Scout elements, a new species of bird, and the stuff dreams are made of.  Groups might bring a poster that looks like a version of the periodic table filled in with Girl Scout symbols . . . . </t>
        </r>
      </text>
    </comment>
    <comment ref="C363" authorId="0" shapeId="0" xr:uid="{00000000-0006-0000-0500-000075010000}">
      <text>
        <r>
          <rPr>
            <sz val="9"/>
            <color indexed="81"/>
            <rFont val="Tahoma"/>
            <family val="2"/>
          </rPr>
          <t>Singing brings us all together and helps us feel connected. strong. and proud. Girl Scouts sing in special places or to mark special times-or sometimes just for the fun a fit! As a Senior. dig into the Girl Scout songs that have connected our Movement across time and space.</t>
        </r>
      </text>
    </comment>
    <comment ref="C364" authorId="0" shapeId="0" xr:uid="{00000000-0006-0000-0500-000076010000}">
      <text>
        <r>
          <rPr>
            <b/>
            <sz val="9"/>
            <color indexed="81"/>
            <rFont val="Tahoma"/>
            <family val="2"/>
          </rPr>
          <t xml:space="preserve">Add to the canon of Girl Scout songs! </t>
        </r>
        <r>
          <rPr>
            <sz val="9"/>
            <color indexed="81"/>
            <rFont val="Tahoma"/>
            <family val="2"/>
          </rPr>
          <t>Find popular songs that convey something about the Girl Scout spirit, or write your own words to a pop song with a catchy beat. Teach it to your Senior sisters. then sing it together at a Girl Scout event.</t>
        </r>
      </text>
    </comment>
    <comment ref="C365" authorId="0" shapeId="0" xr:uid="{00000000-0006-0000-0500-000077010000}">
      <text>
        <r>
          <rPr>
            <b/>
            <sz val="9"/>
            <color indexed="81"/>
            <rFont val="Tahoma"/>
            <family val="2"/>
          </rPr>
          <t>Trace the roots of traditional Girl Scout songs.</t>
        </r>
        <r>
          <rPr>
            <sz val="9"/>
            <color indexed="81"/>
            <rFont val="Tahoma"/>
            <family val="2"/>
          </rPr>
          <t xml:space="preserve"> Find three songs Girl Scouts like to sing from cultures around the world. Learn their history and how they changed as they passed from the original languages into English. Are the songs part of a traditional celebration? If you can, find out how each became a Girl Scout song. Then learn to sing the songs, teach them to a group of  younger Girl Scouts, and share what you learned about the songs.</t>
        </r>
      </text>
    </comment>
    <comment ref="C366" authorId="0" shapeId="0" xr:uid="{00000000-0006-0000-0500-000078010000}">
      <text>
        <r>
          <rPr>
            <b/>
            <sz val="9"/>
            <color indexed="81"/>
            <rFont val="Tahoma"/>
            <family val="2"/>
          </rPr>
          <t xml:space="preserve">Preserve old Girl Scout songs. </t>
        </r>
        <r>
          <rPr>
            <sz val="9"/>
            <color indexed="81"/>
            <rFont val="Tahoma"/>
            <family val="2"/>
          </rPr>
          <t>Reach out to Girl Scout alumnae who love to sing, and make recordings of them singing their favorite old songs. From the recordings and your time with these women, learn the songs and teach them to a group of younger Girl Scouts.</t>
        </r>
      </text>
    </comment>
    <comment ref="C367" authorId="0" shapeId="0" xr:uid="{00000000-0006-0000-0500-000079010000}">
      <text>
        <r>
          <rPr>
            <sz val="9"/>
            <color indexed="81"/>
            <rFont val="Tahoma"/>
            <family val="2"/>
          </rPr>
          <t>Girl Scout celebrations honor women and girls who change the world. As a Senior. help younger Girl Scouts celebrate a special day. Use your leadership skills to encourage leadership in a younger group of girls, guiding them to turn their ideas and imaginations into a successful event!</t>
        </r>
      </text>
    </comment>
    <comment ref="C368" authorId="0" shapeId="0" xr:uid="{00000000-0006-0000-0500-00007A010000}">
      <text>
        <r>
          <rPr>
            <b/>
            <sz val="9"/>
            <color indexed="81"/>
            <rFont val="Tahoma"/>
            <family val="2"/>
          </rPr>
          <t>Celebrate for the Girl Scout Way badge.</t>
        </r>
        <r>
          <rPr>
            <sz val="9"/>
            <color indexed="81"/>
            <rFont val="Tahoma"/>
            <family val="2"/>
          </rPr>
          <t xml:space="preserve"> As step 2 of their Girl Scout Way badges, each level of girls celebrates a different occasion: for Brownies, it's Juliette Gordon Low's birthday; for Juniors, it's the Girl Scout Birthday; and for Cadettes, it's Girl Scout Week. Review how each group can complete each step, and assist them in bringing their celebration to life. Think like the pros, and consult with the girls on their choices for fun themes, decorations, games, activities, and songs!</t>
        </r>
      </text>
    </comment>
    <comment ref="C369" authorId="0" shapeId="0" xr:uid="{00000000-0006-0000-0500-00007B010000}">
      <text>
        <r>
          <rPr>
            <b/>
            <sz val="9"/>
            <color indexed="81"/>
            <rFont val="Tahoma"/>
            <family val="2"/>
          </rPr>
          <t xml:space="preserve">Help younger girls bridge up. </t>
        </r>
        <r>
          <rPr>
            <sz val="9"/>
            <color indexed="81"/>
            <rFont val="Tahoma"/>
            <family val="2"/>
          </rPr>
          <t>Bridging ceremonies honor girls' growth and all they've learned and accomplished as Girl Scouts-and all they will do in the future! Help girls create a fun and meaningful bridging ceremony they'll always remember.</t>
        </r>
      </text>
    </comment>
    <comment ref="C370" authorId="0" shapeId="0" xr:uid="{00000000-0006-0000-0500-00007C010000}">
      <text>
        <r>
          <rPr>
            <b/>
            <sz val="9"/>
            <color indexed="81"/>
            <rFont val="Tahoma"/>
            <family val="2"/>
          </rPr>
          <t xml:space="preserve">Share in planning and carrying out a Scouts' Own. </t>
        </r>
        <r>
          <rPr>
            <sz val="9"/>
            <color indexed="81"/>
            <rFont val="Tahoma"/>
            <family val="2"/>
          </rPr>
          <t>Use your experience to help girls make their ceremony even more special ~what tips and inspiration can you bring from your favorite ceremonies? How can you help add
even more passion, heart, and substance to the ceremony?</t>
        </r>
      </text>
    </comment>
    <comment ref="C371" authorId="0" shapeId="0" xr:uid="{00000000-0006-0000-0500-00007D010000}">
      <text>
        <r>
          <rPr>
            <sz val="9"/>
            <color indexed="81"/>
            <rFont val="Tahoma"/>
            <family val="2"/>
          </rPr>
          <t>"Sisterhood" doesn't just mean sisters in your family. All the girls and women who are Girl Scouts try to live by the Girl Scout Law. That's what unites us as a Girl Scout sisterhood. In your Senior badge. reflect on the Law's ten important lines. and share your thoughts and inspiration with your sisters.</t>
        </r>
      </text>
    </comment>
    <comment ref="C372" authorId="0" shapeId="0" xr:uid="{00000000-0006-0000-0500-00007E010000}">
      <text>
        <r>
          <rPr>
            <b/>
            <sz val="9"/>
            <color indexed="81"/>
            <rFont val="Tahoma"/>
            <family val="2"/>
          </rPr>
          <t xml:space="preserve">Create your own list of laws tied to the Girl Scout Law. </t>
        </r>
        <r>
          <rPr>
            <sz val="9"/>
            <color indexed="81"/>
            <rFont val="Tahoma"/>
            <family val="2"/>
          </rPr>
          <t>As a Senior, the world is opening up to you. As you head out to explore it, change it, and enjoy it, think about how you'll carry on the Girl Scout ways. Write out the lines of the Girl Scout Law, and under each write one specific commitment or action you want incorporate into your life. Share your list with your Girl Scout sisters, and discuss their ideas, too.</t>
        </r>
      </text>
    </comment>
    <comment ref="C373" authorId="0" shapeId="0" xr:uid="{00000000-0006-0000-0500-00007F010000}">
      <text>
        <r>
          <rPr>
            <b/>
            <sz val="9"/>
            <color indexed="81"/>
            <rFont val="Tahoma"/>
            <family val="2"/>
          </rPr>
          <t xml:space="preserve">Help define the Girl Scout Law. </t>
        </r>
        <r>
          <rPr>
            <sz val="9"/>
            <color indexed="81"/>
            <rFont val="Tahoma"/>
            <family val="2"/>
          </rPr>
          <t>Sometimes it's hard to know exactly how to put the concepts of the Law into practice. For example, does "respecting authority" only mean following rules and laws? Does being courageous mean saving someone's life, or can it also mean standing up for what you believe in, even when others disagree? For each line of the Law, write some examples you've seen in your life-whether the actions were by Girl Scouts or by other leaders you respect. Then share your list with younger Girl Scouts, and ask for their ideas, too!</t>
        </r>
      </text>
    </comment>
    <comment ref="C374" authorId="0" shapeId="0" xr:uid="{00000000-0006-0000-0500-000080010000}">
      <text>
        <r>
          <rPr>
            <b/>
            <sz val="9"/>
            <color indexed="81"/>
            <rFont val="Tahoma"/>
            <family val="2"/>
          </rPr>
          <t>Focus on one line, and use it to expand sisterhood.</t>
        </r>
        <r>
          <rPr>
            <sz val="9"/>
            <color indexed="81"/>
            <rFont val="Tahoma"/>
            <family val="2"/>
          </rPr>
          <t xml:space="preserve"> For example, you might choose "respect myself and others," and share it by inviting members of women's groups at local places of worship to share their religious and cultural traditions with you and other Girl Scouts. Or you might choose "use resources Wisely," and invite a woman who works in waste management to share her recycling, composting, or water-saving tips with two different groups of Brownies that are both working on their Household Elf badge (where they learn to be clean and green) or their WOW! Journey (where they Learn to love and care for water). The goal is to bring sisters together through our Law.</t>
        </r>
      </text>
    </comment>
    <comment ref="C375" authorId="0" shapeId="0" xr:uid="{00000000-0006-0000-0500-000081010000}">
      <text>
        <r>
          <rPr>
            <sz val="9"/>
            <color indexed="81"/>
            <rFont val="Tahoma"/>
            <family val="2"/>
          </rPr>
          <t>It's the Girl Scout way to care about the world around us-whether it's a room, a campground. or the world. As a Senior. help protect: and promote your environment.</t>
        </r>
      </text>
    </comment>
    <comment ref="C376" authorId="0" shapeId="0" xr:uid="{00000000-0006-0000-0500-000082010000}">
      <text>
        <r>
          <rPr>
            <b/>
            <sz val="9"/>
            <color indexed="81"/>
            <rFont val="Tahoma"/>
            <family val="2"/>
          </rPr>
          <t xml:space="preserve">Plant the seed of a Take Action project. </t>
        </r>
        <r>
          <rPr>
            <sz val="9"/>
            <color indexed="81"/>
            <rFont val="Tahoma"/>
            <family val="2"/>
          </rPr>
          <t>Interview parks or community recreation staff about the biggest challenges and constraints they have in keeping their area clean and green. What issues could Girl Scouts help address-or what issues need innovative solutions? Brainstorm ideas that you or other Girl Scouts might put into action in Take Action projects for your It's Your Planet-Love It! Leadership Journeys. (You might use
strategies from your Social Innovator badge!) Keep your list as inspiration, and share it with other Girl Scouts, too.</t>
        </r>
      </text>
    </comment>
    <comment ref="C377" authorId="0" shapeId="0" xr:uid="{00000000-0006-0000-0500-000083010000}">
      <text>
        <r>
          <rPr>
            <b/>
            <sz val="9"/>
            <color indexed="81"/>
            <rFont val="Tahoma"/>
            <family val="2"/>
          </rPr>
          <t xml:space="preserve"> Beautify your environment.</t>
        </r>
        <r>
          <rPr>
            <sz val="9"/>
            <color indexed="81"/>
            <rFont val="Tahoma"/>
            <family val="2"/>
          </rPr>
          <t xml:space="preserve"> Work with a community arts council or local artists to organize and execute a mural, theme garden, or other large-scale art project on a council property, at your school, or an area building. Invite younger Girl Scouts to help come up with and create the project. Get permission first if your project is permanent.</t>
        </r>
      </text>
    </comment>
    <comment ref="C378" authorId="0" shapeId="0" xr:uid="{00000000-0006-0000-0500-000084010000}">
      <text>
        <r>
          <rPr>
            <b/>
            <sz val="9"/>
            <color indexed="81"/>
            <rFont val="Tahoma"/>
            <family val="2"/>
          </rPr>
          <t xml:space="preserve">Leave the human "environment" better than you found it. </t>
        </r>
        <r>
          <rPr>
            <sz val="9"/>
            <color indexed="81"/>
            <rFont val="Tahoma"/>
            <family val="2"/>
          </rPr>
          <t xml:space="preserve">For one week, make it your practice to leave the people you encounter feeling "better than you found them." Do at least one concrete action each day. Example activities might be: surprising yow parents by playing their favorite song on an instrument, making a point of telling your soccer teammates why you think each of them is a great player, addressing a friendship conflict. or baking homemade fortune cookies with fun messages inside and passing them out to classmates. </t>
        </r>
      </text>
    </comment>
    <comment ref="C379" authorId="0" shapeId="0" xr:uid="{00000000-0006-0000-0500-000085010000}">
      <text>
        <r>
          <rPr>
            <sz val="9"/>
            <color indexed="81"/>
            <rFont val="Tahoma"/>
            <family val="2"/>
          </rPr>
          <t>Traditions bring people together. A tradition can be a special food. a ceremony, a song-anything that's passed along through the years. Celebrate and share with others all that Girl Scouting does for girls, and help those traditions stay strong for another
100 years (and more!).</t>
        </r>
      </text>
    </comment>
    <comment ref="C380" authorId="0" shapeId="0" xr:uid="{00000000-0006-0000-0500-000086010000}">
      <text>
        <r>
          <rPr>
            <b/>
            <sz val="9"/>
            <color indexed="81"/>
            <rFont val="Tahoma"/>
            <family val="2"/>
          </rPr>
          <t>Learn from famous Girt Scouts.</t>
        </r>
        <r>
          <rPr>
            <sz val="9"/>
            <color indexed="81"/>
            <rFont val="Tahoma"/>
            <family val="2"/>
          </rPr>
          <t xml:space="preserve"> Research the biographies of three famous Girl Scouts or Girl Guides in different professional fields. Know their  backgrounds, accomplishments, leadership qualities. and how their lives reflect the values of the Girl Scout Law. Share your stories about how Girl Scouting prepares girls for future success with parents of younger Girl Scouts and interested community members (perhaps those who've helped girls in your area with Leadership Journeys!).</t>
        </r>
      </text>
    </comment>
    <comment ref="C381" authorId="0" shapeId="0" xr:uid="{00000000-0006-0000-0500-000087010000}">
      <text>
        <r>
          <rPr>
            <b/>
            <sz val="9"/>
            <color indexed="81"/>
            <rFont val="Tahoma"/>
            <family val="2"/>
          </rPr>
          <t xml:space="preserve">Advance diversity. </t>
        </r>
        <r>
          <rPr>
            <sz val="9"/>
            <color indexed="81"/>
            <rFont val="Tahoma"/>
            <family val="2"/>
          </rPr>
          <t>Talk with current or alumnae Girl Scouts, volunteers, or staff, or go online to get statistics and stories about diversity in the Girl Scouts. Then, take one action to help make the Girl Scouts an organization every girl has access to. Perhaps it's helping your volunteer team hold a "Get to Know Girl Scouts" night for families from diverse groups, or introducing kindergartners in an immigrant community to the Flower Friends.</t>
        </r>
      </text>
    </comment>
    <comment ref="C382" authorId="0" shapeId="0" xr:uid="{00000000-0006-0000-0500-000088010000}">
      <text>
        <r>
          <rPr>
            <b/>
            <sz val="9"/>
            <color indexed="81"/>
            <rFont val="Tahoma"/>
            <family val="2"/>
          </rPr>
          <t>Showcase your own traditions.</t>
        </r>
        <r>
          <rPr>
            <sz val="9"/>
            <color indexed="81"/>
            <rFont val="Tahoma"/>
            <family val="2"/>
          </rPr>
          <t xml:space="preserve"> First, watch The Golden Eaglet, a promotional film for the Girl Scouts made in 1918. Talk with your Senior friends about the similarities and differences in Girl Scouts now and then. Finally, make a three-minute film or digital slide show that shares your ideas about why Girl Scout traditions are important and how they benefit girls. Girls who see it might be inspired to get involved in the fun, friendship, and action!</t>
        </r>
      </text>
    </comment>
    <comment ref="C386" authorId="0" shapeId="0" xr:uid="{00000000-0006-0000-0500-0000E4000000}">
      <text>
        <r>
          <rPr>
            <sz val="9"/>
            <color indexed="81"/>
            <rFont val="Tahoma"/>
            <family val="2"/>
          </rPr>
          <t>In this step, find out how others define local-and why going local
might be important to them. After your interview, trade informed ideas with your Senior friends about the benefits and challenges of being a locavore. End the step by expressing your opinion about what's local and why it matters-perhaps in an article. collage, or short presentation.</t>
        </r>
      </text>
    </comment>
    <comment ref="C387" authorId="0" shapeId="0" xr:uid="{00000000-0006-0000-0500-0000E5000000}">
      <text>
        <r>
          <rPr>
            <b/>
            <sz val="9"/>
            <color indexed="81"/>
            <rFont val="Tahoma"/>
            <family val="2"/>
          </rPr>
          <t xml:space="preserve"> Interview someone who cooks </t>
        </r>
        <r>
          <rPr>
            <sz val="9"/>
            <color indexed="81"/>
            <rFont val="Tahoma"/>
            <family val="2"/>
          </rPr>
          <t>This might be an amateur or professional chef, a restaurant worker, or a neighbor who loves to cook. How do they address the local question in their kitchens?</t>
        </r>
      </text>
    </comment>
    <comment ref="C388" authorId="0" shapeId="0" xr:uid="{00000000-0006-0000-0500-0000E6000000}">
      <text>
        <r>
          <rPr>
            <b/>
            <sz val="9"/>
            <color indexed="81"/>
            <rFont val="Tahoma"/>
            <family val="2"/>
          </rPr>
          <t>Interview someone in the food delivery chain.</t>
        </r>
        <r>
          <rPr>
            <sz val="9"/>
            <color indexed="81"/>
            <rFont val="Tahoma"/>
            <family val="2"/>
          </rPr>
          <t xml:space="preserve"> It could be a farmer, transportation worker, or grocery store manager. How far does the farmer's food travel to reach a table? Where does the grocery store source its produce?</t>
        </r>
      </text>
    </comment>
    <comment ref="C389" authorId="0" shapeId="0" xr:uid="{00000000-0006-0000-0500-0000E7000000}">
      <text>
        <r>
          <rPr>
            <b/>
            <sz val="9"/>
            <color indexed="81"/>
            <rFont val="Tahoma"/>
            <family val="2"/>
          </rPr>
          <t xml:space="preserve">Canvas your friends and family. </t>
        </r>
        <r>
          <rPr>
            <sz val="9"/>
            <color indexed="81"/>
            <rFont val="Tahoma"/>
            <family val="2"/>
          </rPr>
          <t>Make a survey of at least five questions to give in person or online (there are many free and simple survey websites). You might ask; "Where have you heard the word locavore, and what does it mean to you?", "Do you get any produce or meat from a local farm ?", "Have you ever tried to buy local-how easy or hard was it?"</t>
        </r>
      </text>
    </comment>
    <comment ref="C390" authorId="0" shapeId="0" xr:uid="{00000000-0006-0000-0500-0000E8000000}">
      <text>
        <r>
          <rPr>
            <sz val="9"/>
            <color indexed="81"/>
            <rFont val="Tahoma"/>
            <family val="2"/>
          </rPr>
          <t>You may be able to find local foods at your grocery store, health food store. or farmers' market. Or you might be close to a farm or live in a community with the option to invest in a box of seasonal farm foods every month. Explore what the local options are in your area.</t>
        </r>
      </text>
    </comment>
    <comment ref="C391" authorId="0" shapeId="0" xr:uid="{00000000-0006-0000-0500-0000E9000000}">
      <text>
        <r>
          <rPr>
            <b/>
            <sz val="9"/>
            <color indexed="81"/>
            <rFont val="Tahoma"/>
            <family val="2"/>
          </rPr>
          <t>Create a food calendar</t>
        </r>
        <r>
          <rPr>
            <sz val="9"/>
            <color indexed="81"/>
            <rFont val="Tahoma"/>
            <family val="2"/>
          </rPr>
          <t xml:space="preserve"> showing when 10 foods are in season. It could be as simple as a list of months and food that grows in your area at that time, or you could decorate a monthly calendar with drawings. Find local sources for the foods you choose and include them on your calendar. </t>
        </r>
      </text>
    </comment>
    <comment ref="C392" authorId="0" shapeId="0" xr:uid="{00000000-0006-0000-0500-0000EA000000}">
      <text>
        <r>
          <rPr>
            <b/>
            <sz val="9"/>
            <color indexed="81"/>
            <rFont val="Tahoma"/>
            <family val="2"/>
          </rPr>
          <t xml:space="preserve">Draw your food-radius map. </t>
        </r>
        <r>
          <rPr>
            <sz val="9"/>
            <color indexed="81"/>
            <rFont val="Tahoma"/>
            <family val="2"/>
          </rPr>
          <t>Get a map of your area, and draw a circle that will encompass the radius you consider local, be it 5 or 100 miles. Now find 10 sources (farms, orchards, dairies, ranches) in your radius, and label them on your map.</t>
        </r>
      </text>
    </comment>
    <comment ref="C393" authorId="0" shapeId="0" xr:uid="{00000000-0006-0000-0500-0000EB000000}">
      <text>
        <r>
          <rPr>
            <b/>
            <sz val="9"/>
            <color indexed="81"/>
            <rFont val="Tahoma"/>
            <family val="2"/>
          </rPr>
          <t>Choose 10 foods in your house and find local equivalents.</t>
        </r>
        <r>
          <rPr>
            <sz val="9"/>
            <color indexed="81"/>
            <rFont val="Tahoma"/>
            <family val="2"/>
          </rPr>
          <t xml:space="preserve"> Select 10 foods you buy regularly-maybe eggs, cheese, lettuce, or fruit. Does your  family purchase them from local sources? If not, make a list of places to get these foods or alternatives from local sources.</t>
        </r>
      </text>
    </comment>
    <comment ref="C394" authorId="0" shapeId="0" xr:uid="{00000000-0006-0000-0500-0000EC000000}">
      <text>
        <r>
          <rPr>
            <sz val="9"/>
            <color indexed="81"/>
            <rFont val="Tahoma"/>
            <family val="2"/>
          </rPr>
          <t>Locavores often praise the fresh flavors of local ingredients when a tomato sauce really tastes like tomatoes should, or an apple tart radiates the essence of apple. Try a recipe in one of these categories to showcase local ingredients.</t>
        </r>
      </text>
    </comment>
    <comment ref="C395" authorId="0" shapeId="0" xr:uid="{00000000-0006-0000-0500-0000ED000000}">
      <text>
        <r>
          <rPr>
            <b/>
            <sz val="9"/>
            <color indexed="81"/>
            <rFont val="Tahoma"/>
            <family val="2"/>
          </rPr>
          <t>Create two salads with at least three ingredients each.</t>
        </r>
        <r>
          <rPr>
            <sz val="9"/>
            <color indexed="81"/>
            <rFont val="Tahoma"/>
            <family val="2"/>
          </rPr>
          <t xml:space="preserve"> What about a kale, carrot, and beet coleslaw (with a vinaigrette from local grapes!) and a mixed-lettuces salad? Or a colorful fruit salad and a pannella (Italian bread salad) with local bread, tomatoes, and basil could be fun. Herbs count as ingredients!</t>
        </r>
      </text>
    </comment>
    <comment ref="C396" authorId="0" shapeId="0" xr:uid="{00000000-0006-0000-0500-0000EE000000}">
      <text>
        <r>
          <rPr>
            <b/>
            <sz val="9"/>
            <color indexed="81"/>
            <rFont val="Tahoma"/>
            <family val="2"/>
          </rPr>
          <t xml:space="preserve">Create a simple, local-ingredients meal. </t>
        </r>
        <r>
          <rPr>
            <sz val="9"/>
            <color indexed="81"/>
            <rFont val="Tahoma"/>
            <family val="2"/>
          </rPr>
          <t>This could be a pasta primavera with different local veggies, a chicken stew with local chicken and herbs, or a simple meat loaf with local ground meat and mashed potatoes.</t>
        </r>
      </text>
    </comment>
    <comment ref="C397" authorId="0" shapeId="0" xr:uid="{00000000-0006-0000-0500-0000EF000000}">
      <text>
        <r>
          <rPr>
            <b/>
            <sz val="9"/>
            <color indexed="81"/>
            <rFont val="Tahoma"/>
            <family val="2"/>
          </rPr>
          <t xml:space="preserve">Make two different dishes that showcase the same ingredient. </t>
        </r>
        <r>
          <rPr>
            <sz val="9"/>
            <color indexed="81"/>
            <rFont val="Tahoma"/>
            <family val="2"/>
          </rPr>
          <t xml:space="preserve">For example, you could make a carrot coleslaw and carrot juice, strawberry soup and a strawberry smoothie, a raspberry coulis (a French word for sauce!) and a raspberry tart, or tomato sauce and tomato salsa. </t>
        </r>
      </text>
    </comment>
    <comment ref="C398" authorId="0" shapeId="0" xr:uid="{00000000-0006-0000-0500-0000F0000000}">
      <text>
        <r>
          <rPr>
            <sz val="9"/>
            <color indexed="81"/>
            <rFont val="Tahoma"/>
            <family val="2"/>
          </rPr>
          <t xml:space="preserve">Make something that's local in two ways: It's both a personal. community, or family recipe. and it's sourced with local ingredients. (Use as many local ingredients as you can: it's possible you won't be able to find every single ingredient where you live.) Find your recipe in one of these ways. </t>
        </r>
      </text>
    </comment>
    <comment ref="C399" authorId="0" shapeId="0" xr:uid="{00000000-0006-0000-0500-0000F1000000}">
      <text>
        <r>
          <rPr>
            <b/>
            <sz val="9"/>
            <color indexed="81"/>
            <rFont val="Tahoma"/>
            <family val="2"/>
          </rPr>
          <t xml:space="preserve">Talk to a chef who specializes in locally grown foods. </t>
        </r>
        <r>
          <rPr>
            <sz val="9"/>
            <color indexed="81"/>
            <rFont val="Tahoma"/>
            <family val="2"/>
          </rPr>
          <t>Check out restaurants, cafes, or delis in your area that serve locally grown dishes. Ask one of the chefs to share a recipe. (Learning where they source it would be useful. as well. Some chefs include this information on their menu or website.)</t>
        </r>
      </text>
    </comment>
    <comment ref="C400" authorId="0" shapeId="0" xr:uid="{00000000-0006-0000-0500-0000F2000000}">
      <text>
        <r>
          <rPr>
            <b/>
            <sz val="9"/>
            <color indexed="81"/>
            <rFont val="Tahoma"/>
            <family val="2"/>
          </rPr>
          <t xml:space="preserve">Make a recipe local. </t>
        </r>
        <r>
          <rPr>
            <sz val="9"/>
            <color indexed="81"/>
            <rFont val="Tahoma"/>
            <family val="2"/>
          </rPr>
          <t>Pick your favorite recipe from a friend or family member. If you love pepperoni pizza, maybe you can find local cheese, pepperoni, and tomatoes. you! grandmother has a fantastic recipe for moussaka, use local eggplants, tomatoes, and ground meat.</t>
        </r>
      </text>
    </comment>
    <comment ref="C401" authorId="0" shapeId="0" xr:uid="{00000000-0006-0000-0500-0000F3000000}">
      <text>
        <r>
          <rPr>
            <b/>
            <sz val="9"/>
            <color indexed="81"/>
            <rFont val="Tahoma"/>
            <family val="2"/>
          </rPr>
          <t>Talk to someone who knows local foods.</t>
        </r>
        <r>
          <rPr>
            <sz val="9"/>
            <color indexed="81"/>
            <rFont val="Tahoma"/>
            <family val="2"/>
          </rPr>
          <t xml:space="preserve"> You might ask a community gardener, farmer, or staff of a store that stocks local foods. The people who know the ingredients best often have great recipes to recommend.</t>
        </r>
      </text>
    </comment>
    <comment ref="C402" authorId="0" shapeId="0" xr:uid="{00000000-0006-0000-0500-0000F4000000}">
      <text>
        <r>
          <rPr>
            <sz val="9"/>
            <color indexed="81"/>
            <rFont val="Tahoma"/>
            <family val="2"/>
          </rPr>
          <t>Put your growing knowledge of local foods to the test in one of the following ways. Whichever choice you do. invite Girl Scout friends. family, and maybe even your growing network of local food producers to enjoy your delicious creations with you-and give you tips for what to try next.</t>
        </r>
      </text>
    </comment>
    <comment ref="C403" authorId="0" shapeId="0" xr:uid="{00000000-0006-0000-0500-0000F5000000}">
      <text>
        <r>
          <rPr>
            <b/>
            <sz val="9"/>
            <color indexed="81"/>
            <rFont val="Tahoma"/>
            <family val="2"/>
          </rPr>
          <t xml:space="preserve">Prepare a three-course meal. Make an appetizer or salad, entree, and dessert using locally grown food.
 </t>
        </r>
      </text>
    </comment>
    <comment ref="C404" authorId="0" shapeId="0" xr:uid="{00000000-0006-0000-0500-0000F6000000}">
      <text>
        <r>
          <rPr>
            <b/>
            <sz val="9"/>
            <color indexed="81"/>
            <rFont val="Tahoma"/>
            <family val="2"/>
          </rPr>
          <t>Cook a dish starring something from scratch.</t>
        </r>
        <r>
          <rPr>
            <sz val="9"/>
            <color indexed="81"/>
            <rFont val="Tahoma"/>
            <family val="2"/>
          </rPr>
          <t xml:space="preserve"> Try making pasta or bread with local eggs and flour, or yogurt, cheese. or ice cream with local dairy. Then create a dish around that ingredient. For instance. pasta from scratch with local tomato sauce, or homemade bread with local jam.</t>
        </r>
      </text>
    </comment>
    <comment ref="C405" authorId="0" shapeId="0" xr:uid="{00000000-0006-0000-0500-0000F7000000}">
      <text>
        <r>
          <rPr>
            <b/>
            <sz val="9"/>
            <color indexed="81"/>
            <rFont val="Tahoma"/>
            <family val="2"/>
          </rPr>
          <t xml:space="preserve">Pretend you're a Girt Scout from 1920. </t>
        </r>
        <r>
          <rPr>
            <sz val="9"/>
            <color indexed="81"/>
            <rFont val="Tahoma"/>
            <family val="2"/>
          </rPr>
          <t>Find out what foods can be canned. dehydrated, or repurposed. This way, you can keep it local all year, even in the dead of winter. Then try pickling, malting jams or jellies, drying fruit. or malting applesauce and apple butter. To learn about safe preserving techniques, go to the National Center for Home Food Preservation. (Girls canned to earn their Canner badge in 1920 and their Food Raiser badge in 1963-).</t>
        </r>
      </text>
    </comment>
    <comment ref="C410" authorId="0" shapeId="0" xr:uid="{00000000-0006-0000-0500-0000F8000000}">
      <text>
        <r>
          <rPr>
            <b/>
            <sz val="9"/>
            <color indexed="81"/>
            <rFont val="Tahoma"/>
            <family val="2"/>
          </rPr>
          <t>Read at least five job descriptions,</t>
        </r>
        <r>
          <rPr>
            <sz val="9"/>
            <color indexed="81"/>
            <rFont val="Tahoma"/>
            <family val="2"/>
          </rPr>
          <t xml:space="preserve"> and make a list of requirements that you meet as a result of your experience selling cookies. For example most employers look for people who are organized, self-starting, and good at communicating. Then write a resume that shows how you have demonstrated these abilities as part of the cookie sale. </t>
        </r>
      </text>
    </comment>
    <comment ref="C412" authorId="0" shapeId="0" xr:uid="{00000000-0006-0000-0500-0000F9000000}">
      <text>
        <r>
          <rPr>
            <sz val="9"/>
            <color indexed="81"/>
            <rFont val="Tahoma"/>
            <family val="2"/>
          </rPr>
          <t>A resume tells someone what you've done</t>
        </r>
        <r>
          <rPr>
            <b/>
            <sz val="9"/>
            <color indexed="81"/>
            <rFont val="Tahoma"/>
            <family val="2"/>
          </rPr>
          <t xml:space="preserve">. A portfolio shows examples of your work. </t>
        </r>
        <r>
          <rPr>
            <sz val="9"/>
            <color indexed="81"/>
            <rFont val="Tahoma"/>
            <family val="2"/>
          </rPr>
          <t xml:space="preserve">Your portfolio may include marketing pieces you developed for your cookie sales, a DVD with videos that you made, a script you wrote for a presentation, or photos of your cookie booth or events you organized around the cookie sale. </t>
        </r>
      </text>
    </comment>
    <comment ref="C413" authorId="0" shapeId="0" xr:uid="{00000000-0006-0000-0500-0000FA000000}">
      <text>
        <r>
          <rPr>
            <b/>
            <sz val="9"/>
            <color indexed="81"/>
            <rFont val="Tahoma"/>
            <family val="2"/>
          </rPr>
          <t>Get feedback about how to market yourself for a job or college interview.</t>
        </r>
      </text>
    </comment>
    <comment ref="C414" authorId="0" shapeId="0" xr:uid="{00000000-0006-0000-0500-0000FB000000}">
      <text>
        <r>
          <rPr>
            <b/>
            <sz val="9"/>
            <color indexed="81"/>
            <rFont val="Tahoma"/>
            <family val="2"/>
          </rPr>
          <t>Share your cookie resume and cookie portfolio.</t>
        </r>
        <r>
          <rPr>
            <sz val="9"/>
            <color indexed="81"/>
            <rFont val="Tahoma"/>
            <family val="2"/>
          </rPr>
          <t xml:space="preserve"> Show it to a guidance counselor, college admissions officer, businessperson, or hiring manager at a company. Ask for advice on improving them in order to tell your story the most compelling way possible. </t>
        </r>
      </text>
    </comment>
    <comment ref="C415" authorId="0" shapeId="0" xr:uid="{00000000-0006-0000-0500-0000FC000000}">
      <text>
        <r>
          <rPr>
            <b/>
            <sz val="9"/>
            <color indexed="81"/>
            <rFont val="Tahoma"/>
            <family val="2"/>
          </rPr>
          <t>Write an essay about what you learned from the cookie sale.</t>
        </r>
      </text>
    </comment>
    <comment ref="C416" authorId="0" shapeId="0" xr:uid="{00000000-0006-0000-0500-0000FD000000}">
      <text>
        <r>
          <rPr>
            <b/>
            <sz val="9"/>
            <color indexed="81"/>
            <rFont val="Tahoma"/>
            <family val="2"/>
          </rPr>
          <t>You can use this for a college application or for a cover letter when applying for a job.</t>
        </r>
        <r>
          <rPr>
            <sz val="9"/>
            <color indexed="81"/>
            <rFont val="Tahoma"/>
            <family val="2"/>
          </rPr>
          <t xml:space="preserve"> Before you send it out, ask for feedback from your family, friends, or teachers, then revise as often as necessary to make your words sparkle. </t>
        </r>
      </text>
    </comment>
    <comment ref="C418" authorId="0" shapeId="0" xr:uid="{00000000-0006-0000-0500-0000FE000000}">
      <text>
        <r>
          <rPr>
            <b/>
            <sz val="9"/>
            <color indexed="81"/>
            <rFont val="Tahoma"/>
            <family val="2"/>
          </rPr>
          <t>Whether you're applying for college or a job,</t>
        </r>
        <r>
          <rPr>
            <sz val="9"/>
            <color indexed="81"/>
            <rFont val="Tahoma"/>
            <family val="2"/>
          </rPr>
          <t xml:space="preserve"> you can use your cookie sales experience to set yourself apart from other candidates. With the help of an expert, such as a businessperson, hiring manager, or college admissions officer, write a list of questions that could be asked in an interview. You can also research common questions by reading one of the many books about how to go on an interview. Write down answers to these questions that showcase your cookie sales experience. (You may want to spend some time on this in order to hone your answers until they are crisp and clear.</t>
        </r>
      </text>
    </comment>
    <comment ref="C421" authorId="0" shapeId="0" xr:uid="{00000000-0006-0000-0500-0000FF000000}">
      <text>
        <r>
          <rPr>
            <sz val="9"/>
            <color indexed="81"/>
            <rFont val="Tahoma"/>
            <family val="2"/>
          </rPr>
          <t>Select a novel of at least 200 pages in a genre you might like to write in. For ideas, check out what your favorite authors are reading on an online book-based discussion site, look at reviews on literature blogs, or find the latest exciting novels on publishers' websites. Then choose the activity you think will most help you as a writer.</t>
        </r>
      </text>
    </comment>
    <comment ref="C422" authorId="0" shapeId="0" xr:uid="{00000000-0006-0000-0500-000000010000}">
      <text>
        <r>
          <rPr>
            <b/>
            <sz val="9"/>
            <color indexed="81"/>
            <rFont val="Tahoma"/>
            <family val="2"/>
          </rPr>
          <t>Review the novel.</t>
        </r>
        <r>
          <rPr>
            <sz val="9"/>
            <color indexed="81"/>
            <rFont val="Tahoma"/>
            <family val="2"/>
          </rPr>
          <t xml:space="preserve"> As you read, get a sense of what appeals to you as a reader. Note passages and moments that you love (or really don't). Then write your review and share it.
FOR MORE FUN: Find other reviews of the novel and see if you agree.</t>
        </r>
      </text>
    </comment>
    <comment ref="C423" authorId="0" shapeId="0" xr:uid="{00000000-0006-0000-0500-000001010000}">
      <text>
        <r>
          <rPr>
            <b/>
            <sz val="9"/>
            <color indexed="81"/>
            <rFont val="Tahoma"/>
            <family val="2"/>
          </rPr>
          <t>Chart the plot.</t>
        </r>
        <r>
          <rPr>
            <sz val="9"/>
            <color indexed="81"/>
            <rFont val="Tahoma"/>
            <family val="2"/>
          </rPr>
          <t xml:space="preserve"> Chart your novel's plot to discover how authors balance action and character development. Focus on the rise and fall of the action and how the characters grow and change. You can find examples of plot charts in books about writing or online.</t>
        </r>
      </text>
    </comment>
    <comment ref="C424" authorId="0" shapeId="0" xr:uid="{00000000-0006-0000-0500-000002010000}">
      <text>
        <r>
          <rPr>
            <b/>
            <sz val="9"/>
            <color indexed="81"/>
            <rFont val="Tahoma"/>
            <family val="2"/>
          </rPr>
          <t>Read like an editor.</t>
        </r>
        <r>
          <rPr>
            <sz val="9"/>
            <color indexed="81"/>
            <rFont val="Tahoma"/>
            <family val="2"/>
          </rPr>
          <t xml:space="preserve"> When assessing a manuscript, editor's write a "reader's report." Imagine the novel is a manuscript, and make notes in the margins about scenes, characters, and sentences you like or don't like. Then write your report, including a plot summary, whether you think the book would sell, and whether you'd publish it.</t>
        </r>
      </text>
    </comment>
    <comment ref="C425" authorId="0" shapeId="0" xr:uid="{00000000-0006-0000-0500-000003010000}">
      <text>
        <r>
          <rPr>
            <sz val="9"/>
            <color indexed="81"/>
            <rFont val="Tahoma"/>
            <family val="2"/>
          </rPr>
          <t>Characters are the heart of a great novel. If you have a story concept already, keep that in mind during this step. If not, build your characters and see what happens. Many novelists start with characters, and then figure out what should happen to them-and a story idea blooms from there.</t>
        </r>
      </text>
    </comment>
    <comment ref="C426" authorId="0" shapeId="0" xr:uid="{00000000-0006-0000-0500-000004010000}">
      <text>
        <r>
          <rPr>
            <b/>
            <sz val="9"/>
            <color indexed="81"/>
            <rFont val="Tahoma"/>
            <family val="2"/>
          </rPr>
          <t>Let real people inspire your characters.</t>
        </r>
        <r>
          <rPr>
            <sz val="9"/>
            <color indexed="81"/>
            <rFont val="Tahoma"/>
            <family val="2"/>
          </rPr>
          <t xml:space="preserve"> Create a character profile (see page 4) for three real people-if you don't know all the answers, make your best guess. Or create a character who is a composite of three different people you know. Try exaggerating some qualities of real people to create more fascinating fictional characters.</t>
        </r>
      </text>
    </comment>
    <comment ref="C427" authorId="0" shapeId="0" xr:uid="{00000000-0006-0000-0500-000005010000}">
      <text>
        <r>
          <rPr>
            <b/>
            <sz val="9"/>
            <color indexed="81"/>
            <rFont val="Tahoma"/>
            <family val="2"/>
          </rPr>
          <t>Use your favorite novels for inspiration.</t>
        </r>
        <r>
          <rPr>
            <sz val="9"/>
            <color indexed="81"/>
            <rFont val="Tahoma"/>
            <family val="2"/>
          </rPr>
          <t xml:space="preserve"> Fill out profiles for three characters from a favorite novel or series of novels (choose a book besides the one you read in step 1). Use your findings to add to the personalities of your novel's characters.</t>
        </r>
      </text>
    </comment>
    <comment ref="C428" authorId="0" shapeId="0" xr:uid="{00000000-0006-0000-0500-000006010000}">
      <text>
        <r>
          <rPr>
            <b/>
            <sz val="9"/>
            <color indexed="81"/>
            <rFont val="Tahoma"/>
            <family val="2"/>
          </rPr>
          <t>Use character profiles to create a hero and a villain.</t>
        </r>
        <r>
          <rPr>
            <sz val="9"/>
            <color indexed="81"/>
            <rFont val="Tahoma"/>
            <family val="2"/>
          </rPr>
          <t xml:space="preserve"> Their conflict will drive your plot, so think about how their personalities interact. What drives the hero to be good? What drives the villain to be evil? And how will your story define good and evil?</t>
        </r>
      </text>
    </comment>
    <comment ref="C429" authorId="0" shapeId="0" xr:uid="{00000000-0006-0000-0500-000007010000}">
      <text>
        <r>
          <rPr>
            <sz val="9"/>
            <color indexed="81"/>
            <rFont val="Tahoma"/>
            <family val="2"/>
          </rPr>
          <t>The plot is a story's sequence of events. The plot draws the reader into the characters' lives and moves the story along. Use one of these activities to help you develop a plot starring your characters.</t>
        </r>
      </text>
    </comment>
    <comment ref="C430" authorId="0" shapeId="0" xr:uid="{00000000-0006-0000-0500-000008010000}">
      <text>
        <r>
          <rPr>
            <b/>
            <sz val="9"/>
            <color indexed="81"/>
            <rFont val="Tahoma"/>
            <family val="2"/>
          </rPr>
          <t>Explore character-driven and action-driven plots.</t>
        </r>
        <r>
          <rPr>
            <sz val="9"/>
            <color indexed="81"/>
            <rFont val="Tahoma"/>
            <family val="2"/>
          </rPr>
          <t xml:space="preserve"> Find three examples of a character-driven plot and three examples of an action-driven plot. Which do you like better or do you prefer a balance of both?</t>
        </r>
      </text>
    </comment>
    <comment ref="C431" authorId="0" shapeId="0" xr:uid="{00000000-0006-0000-0500-000009010000}">
      <text>
        <r>
          <rPr>
            <b/>
            <sz val="9"/>
            <color indexed="81"/>
            <rFont val="Tahoma"/>
            <family val="2"/>
          </rPr>
          <t>Interview a novelist or writing teacher.</t>
        </r>
        <r>
          <rPr>
            <sz val="9"/>
            <color indexed="81"/>
            <rFont val="Tahoma"/>
            <family val="2"/>
          </rPr>
          <t xml:space="preserve"> Ask an expert how to create a great plot. Do they suggest outlining the plot, or just starting with page one and going wherever the characters take them? Do they create a synopsis of their story before writing? Do they always know how it will end?</t>
        </r>
      </text>
    </comment>
    <comment ref="C432" authorId="0" shapeId="0" xr:uid="{00000000-0006-0000-0500-00000A010000}">
      <text>
        <r>
          <rPr>
            <b/>
            <sz val="9"/>
            <color indexed="81"/>
            <rFont val="Tahoma"/>
            <family val="2"/>
          </rPr>
          <t>Read five interviews with novelists who describe creating a plot.</t>
        </r>
        <r>
          <rPr>
            <sz val="9"/>
            <color indexed="81"/>
            <rFont val="Tahoma"/>
            <family val="2"/>
          </rPr>
          <t xml:space="preserve"> You might find these interviews online or in magazines. How different or similar is each writer's process?</t>
        </r>
      </text>
    </comment>
    <comment ref="C433" authorId="0" shapeId="0" xr:uid="{00000000-0006-0000-0500-00000B010000}">
      <text>
        <r>
          <rPr>
            <sz val="9"/>
            <color indexed="81"/>
            <rFont val="Tahoma"/>
            <family val="2"/>
          </rPr>
          <t>Before you delve into writing, look through your writer's notebook for ideas and inspiration. And remember, a first draft is a first draft-a time to write whatever flows from you, without judgment.</t>
        </r>
      </text>
    </comment>
    <comment ref="C434" authorId="0" shapeId="0" xr:uid="{00000000-0006-0000-0500-00000C010000}">
      <text>
        <r>
          <rPr>
            <b/>
            <sz val="9"/>
            <color indexed="81"/>
            <rFont val="Tahoma"/>
            <family val="2"/>
          </rPr>
          <t>Write the first 20 pages.</t>
        </r>
        <r>
          <rPr>
            <sz val="9"/>
            <color indexed="81"/>
            <rFont val="Tahoma"/>
            <family val="2"/>
          </rPr>
          <t xml:space="preserve"> Create a great first scene that pulls the reader in. That usually means starting with juicy action or dialogue and saving details like hair color for later. If you get stuck, add your characters to the first scene of a book you love and see what happens.</t>
        </r>
      </text>
    </comment>
    <comment ref="C435" authorId="0" shapeId="0" xr:uid="{00000000-0006-0000-0500-00000D010000}">
      <text>
        <r>
          <rPr>
            <b/>
            <sz val="9"/>
            <color indexed="81"/>
            <rFont val="Tahoma"/>
            <family val="2"/>
          </rPr>
          <t>Write important scenes.</t>
        </r>
        <r>
          <rPr>
            <sz val="9"/>
            <color indexed="81"/>
            <rFont val="Tahoma"/>
            <family val="2"/>
          </rPr>
          <t xml:space="preserve"> You might not know how the story begins, but you're bound to come up with at least one crucial moment-the first time characters meet, a big discovery, or a watershed event. Write 20 pages of one big scene, or five pages of four scenes - whatever makes sense and keeps you inspired.</t>
        </r>
      </text>
    </comment>
    <comment ref="C436" authorId="0" shapeId="0" xr:uid="{00000000-0006-0000-0500-00000E010000}">
      <text>
        <r>
          <rPr>
            <b/>
            <sz val="9"/>
            <color indexed="81"/>
            <rFont val="Tahoma"/>
            <family val="2"/>
          </rPr>
          <t>Write the last 20 pages.</t>
        </r>
        <r>
          <rPr>
            <sz val="9"/>
            <color indexed="81"/>
            <rFont val="Tahoma"/>
            <family val="2"/>
          </rPr>
          <t xml:space="preserve"> Some writers swear you have to know where you'll end up before you can work out how to get there. So write that final homecoming, the end of the quest, the moment of victory-the place where the curtain will fall.</t>
        </r>
      </text>
    </comment>
    <comment ref="C437" authorId="0" shapeId="0" xr:uid="{00000000-0006-0000-0500-00000F010000}">
      <text>
        <r>
          <rPr>
            <sz val="9"/>
            <color indexed="81"/>
            <rFont val="Tahoma"/>
            <family val="2"/>
          </rPr>
          <t>Editing is the most essential step in writing. It gives you the chance to improve and polish your work. Even the most seasoned writers go through several drafts of revising and rewriting, and sometimes two or three more drafts after a publisher has bought their book. Editing can mean the difference between a mediocre novel and a truly great one.
Before you show your pages to anyone, give them a first-pass edit. First, put away your work for at least a day-the break will give you a chance to look at it with fresh eyes. When you're ready, print out the pages and grab a pencil. Read your work aloud. Polish your sentences. Examine your word choices. Mark any issues you find. (Would your character really say that? Does the timeline make sense?)</t>
        </r>
      </text>
    </comment>
    <comment ref="C438" authorId="0" shapeId="0" xr:uid="{00000000-0006-0000-0500-000010010000}">
      <text>
        <r>
          <rPr>
            <b/>
            <sz val="9"/>
            <color indexed="81"/>
            <rFont val="Tahoma"/>
            <family val="2"/>
          </rPr>
          <t>Share your pages with two people.</t>
        </r>
        <r>
          <rPr>
            <sz val="9"/>
            <color indexed="81"/>
            <rFont val="Tahoma"/>
            <family val="2"/>
          </rPr>
          <t xml:space="preserve"> Once you've revised, show your work to a friend, a teacher, or anyone else who'll give you constructive feedback. Getting two opinions can reveal what's an issue for every reader versus what's particular to one person.
FOR MORE FUN: Review their ideas and keep editing.</t>
        </r>
      </text>
    </comment>
    <comment ref="C439" authorId="0" shapeId="0" xr:uid="{00000000-0006-0000-0500-000011010000}">
      <text>
        <r>
          <rPr>
            <b/>
            <sz val="9"/>
            <color indexed="81"/>
            <rFont val="Tahoma"/>
            <family val="2"/>
          </rPr>
          <t>Use a critique group.</t>
        </r>
        <r>
          <rPr>
            <sz val="9"/>
            <color indexed="81"/>
            <rFont val="Tahoma"/>
            <family val="2"/>
          </rPr>
          <t xml:space="preserve"> Find a writing group, either through school, online, or by starting your own. Share your pages for feedback and edits. An English class is a good place to find peers to critique your pages, or ask a creative-writing teacher for their thoughts.</t>
        </r>
      </text>
    </comment>
    <comment ref="C440" authorId="0" shapeId="0" xr:uid="{00000000-0006-0000-0500-000012010000}">
      <text>
        <r>
          <rPr>
            <b/>
            <sz val="9"/>
            <color indexed="81"/>
            <rFont val="Tahoma"/>
            <family val="2"/>
          </rPr>
          <t>Ask a mentor to write you an editorial letter.</t>
        </r>
        <r>
          <rPr>
            <sz val="9"/>
            <color indexed="81"/>
            <rFont val="Tahoma"/>
            <family val="2"/>
          </rPr>
          <t xml:space="preserve"> Find an editor, novelist, teacher, or knowledgeable friend and ask them to write you an editorial letter (see sidebar).
FOR MORE FUN: Exchange pages with a friend working on her Novelist badge and write editorial letters for each other.</t>
        </r>
      </text>
    </comment>
    <comment ref="C444" authorId="0" shapeId="0" xr:uid="{00000000-0006-0000-0500-000013010000}">
      <text>
        <r>
          <rPr>
            <sz val="9"/>
            <color indexed="81"/>
            <rFont val="Tahoma"/>
            <family val="2"/>
          </rPr>
          <t>Creative inspiration can spring from the things you experience, so head outside to take in the sights and sounds of the great outdoors. Take a hike, observe a cloud, lie on a hammock, and write in your journal or draw sketches. The ideas you collect will become your guide as you create for each step.</t>
        </r>
      </text>
    </comment>
    <comment ref="C445" authorId="0" shapeId="0" xr:uid="{00000000-0006-0000-0500-000014010000}">
      <text>
        <r>
          <rPr>
            <b/>
            <sz val="9"/>
            <color indexed="81"/>
            <rFont val="Tahoma"/>
            <family val="2"/>
          </rPr>
          <t>Find at least three or more public artworks outdoors.</t>
        </r>
        <r>
          <rPr>
            <sz val="9"/>
            <color indexed="81"/>
            <rFont val="Tahoma"/>
            <family val="2"/>
          </rPr>
          <t xml:space="preserve"> Look outdoors for art that people enjoy-it could be statues, sculptures, murals, plaques, billboards, a fountain, landscaped gardens, or unusually designed buildings. Take a journal and write about or sketch the art and where you found it.</t>
        </r>
      </text>
    </comment>
    <comment ref="C446" authorId="0" shapeId="0" xr:uid="{00000000-0006-0000-0500-000015010000}">
      <text>
        <r>
          <rPr>
            <b/>
            <sz val="9"/>
            <color indexed="81"/>
            <rFont val="Tahoma"/>
            <family val="2"/>
          </rPr>
          <t>Visit at least one exhibit of outdoor environmental art.</t>
        </r>
        <r>
          <rPr>
            <sz val="9"/>
            <color indexed="81"/>
            <rFont val="Tahoma"/>
            <family val="2"/>
          </rPr>
          <t xml:space="preserve"> Art can excite and educate others about ways to respect and preserve the natural world. Look for environmental art in a museum, gallery, online, or outside in your community. It might be a garden planted over a landfill, a building with a glass roof, a gravel pit converted into an amphitheater, a sculpture made from recycled materials, a wall mural with an eco theme, a photo exhibit highlighting an environmental issue, or a wildlife statue in a park. Take a video of what you see and share the artist's message with others.</t>
        </r>
      </text>
    </comment>
    <comment ref="C447" authorId="0" shapeId="0" xr:uid="{00000000-0006-0000-0500-000016010000}">
      <text>
        <r>
          <rPr>
            <b/>
            <sz val="9"/>
            <color indexed="81"/>
            <rFont val="Tahoma"/>
            <family val="2"/>
          </rPr>
          <t>Create with a nature artist.</t>
        </r>
        <r>
          <rPr>
            <sz val="9"/>
            <color indexed="81"/>
            <rFont val="Tahoma"/>
            <family val="2"/>
          </rPr>
          <t xml:space="preserve"> Seek out an artist who uses nature in her art: She might be an art teacher, family friend, or person who you meet at a craft fair, community center, museum, or art gallery. She could be a landscape artist, a jeweler who uses natural objects, a "trash-to-treasure" sculptor, or a wildlife photographer. Spend time with her while she works, or ask her to come speak to your troop. Find out where she gets materials and inspiration, what her process is for creating, and what impact she hopes her work will make. Ask her how to show you her techniques, and make a work of art together.</t>
        </r>
      </text>
    </comment>
    <comment ref="C448" authorId="0" shapeId="0" xr:uid="{00000000-0006-0000-0500-000017010000}">
      <text>
        <r>
          <rPr>
            <sz val="9"/>
            <color indexed="81"/>
            <rFont val="Tahoma"/>
            <family val="2"/>
          </rPr>
          <t>When you use nature as inspiration to create something, it's not just aesthetically pleasing but also sends a positive message. What you make allows others to appreciate-and explore-their relationship to nature.</t>
        </r>
      </text>
    </comment>
    <comment ref="C449" authorId="0" shapeId="0" xr:uid="{00000000-0006-0000-0500-000018010000}">
      <text>
        <r>
          <rPr>
            <b/>
            <sz val="9"/>
            <color indexed="81"/>
            <rFont val="Tahoma"/>
            <family val="2"/>
          </rPr>
          <t>Design a piece of jewelry inspired by nature.</t>
        </r>
        <r>
          <rPr>
            <sz val="9"/>
            <color indexed="81"/>
            <rFont val="Tahoma"/>
            <family val="2"/>
          </rPr>
          <t xml:space="preserve"> Go outside and find something in nature that moves you-maybe a sunset, ocean view, wildlife, or flowers-and then reproduce it by making something you can wear or give to a friend. Your nature inspiration might show up as a color you choose for a glass-beaded necklace, or in materials you pick for a braided bracelet.</t>
        </r>
      </text>
    </comment>
    <comment ref="C450" authorId="0" shapeId="0" xr:uid="{00000000-0006-0000-0500-000019010000}">
      <text>
        <r>
          <rPr>
            <b/>
            <sz val="9"/>
            <color indexed="81"/>
            <rFont val="Tahoma"/>
            <family val="2"/>
          </rPr>
          <t>Find five things that do not belong in nature and create a collage or eco-art sculpture.</t>
        </r>
        <r>
          <rPr>
            <sz val="9"/>
            <color indexed="81"/>
            <rFont val="Tahoma"/>
            <family val="2"/>
          </rPr>
          <t xml:space="preserve"> Take a hike on a trail, by a lake, or around your neighborhood to pick up trash-from candy wrappers and soda cans to discarded tires and plastic toys-and then create something. (Safety note: Always wear gloves when collecting items, and avoid anything sharp, like needles, or toxic, like paint cans.) You can plaster your findings into a sculpture, or glue them to canvas with pictures, drawings, and writing for a multimedia project. Name your art piece and include a brief description for what you want to say about preserving the environment, then display it for others at school, in a park office, or a community center.</t>
        </r>
      </text>
    </comment>
    <comment ref="C451" authorId="0" shapeId="0" xr:uid="{00000000-0006-0000-0500-00001A010000}">
      <text>
        <r>
          <rPr>
            <b/>
            <sz val="9"/>
            <color indexed="81"/>
            <rFont val="Tahoma"/>
            <family val="2"/>
          </rPr>
          <t>Make a print using a natural object or one inspired by nature.</t>
        </r>
        <r>
          <rPr>
            <sz val="9"/>
            <color indexed="81"/>
            <rFont val="Tahoma"/>
            <family val="2"/>
          </rPr>
          <t xml:space="preserve"> You can use wood you have at your house or from a home-supply store to create a woodcut relief print by carving a design inspired by nature in a piece of wood, adding printer's ink to the wood and then pressing the paper onto the wood to make a print. You can make a screen print on a T-shirt or paper with the design you created.</t>
        </r>
      </text>
    </comment>
    <comment ref="C452" authorId="0" shapeId="0" xr:uid="{00000000-0006-0000-0500-00001B010000}">
      <text>
        <r>
          <rPr>
            <sz val="9"/>
            <color indexed="81"/>
            <rFont val="Tahoma"/>
            <family val="2"/>
          </rPr>
          <t>Throughout history, nature has played an important role in music-it influences the sounds and lyrics that artists create. Some artists also use music to communicate their desire to protect nature. Let the sounds of nature be your tool to compile-or make-your own music.</t>
        </r>
      </text>
    </comment>
    <comment ref="C453" authorId="0" shapeId="0" xr:uid="{00000000-0006-0000-0500-00001C010000}">
      <text>
        <r>
          <rPr>
            <b/>
            <sz val="9"/>
            <color indexed="81"/>
            <rFont val="Tahoma"/>
            <family val="2"/>
          </rPr>
          <t>Produce a nature recording.</t>
        </r>
        <r>
          <rPr>
            <sz val="9"/>
            <color indexed="81"/>
            <rFont val="Tahoma"/>
            <family val="2"/>
          </rPr>
          <t xml:space="preserve"> Record natural sounds (ocean waves, wind rustling through trees, insects buzzing), and human-made ones (a car honking, a jet flying overhead, an off-road vehicle, a person yelling, or the engine of a lawnmower or snowmobile) together. Then share with friends and family to see if they can detect the human-made sounds and the natural sounds.</t>
        </r>
      </text>
    </comment>
    <comment ref="C454" authorId="0" shapeId="0" xr:uid="{00000000-0006-0000-0500-00001D010000}">
      <text>
        <r>
          <rPr>
            <b/>
            <sz val="9"/>
            <color indexed="81"/>
            <rFont val="Tahoma"/>
            <family val="2"/>
          </rPr>
          <t>Create a DIY band for an outdoor performance.</t>
        </r>
        <r>
          <rPr>
            <sz val="9"/>
            <color indexed="81"/>
            <rFont val="Tahoma"/>
            <family val="2"/>
          </rPr>
          <t xml:space="preserve"> Look inside and outside for objects that make sounds. Play percussion on a garbage can. Put coins in a covered can for a shaker. Fill drinking glasses with different levels of water and click with a spoon. Take a soda bottle and blow inside it. Come up with your own ideas! Invite friends, family members, or younger girls to play the instruments outdoors. Record the sounds they make.</t>
        </r>
      </text>
    </comment>
    <comment ref="C455" authorId="0" shapeId="0" xr:uid="{00000000-0006-0000-0500-00001E010000}">
      <text>
        <r>
          <rPr>
            <b/>
            <sz val="9"/>
            <color indexed="81"/>
            <rFont val="Tahoma"/>
            <family val="2"/>
          </rPr>
          <t>Learn three camp songs about nature and teach them to younger girls.</t>
        </r>
        <r>
          <rPr>
            <sz val="9"/>
            <color indexed="81"/>
            <rFont val="Tahoma"/>
            <family val="2"/>
          </rPr>
          <t xml:space="preserve"> Help keep the Girl Scout singing tradition alive for younger girls by teaching them three nature songs. You can find a song about nature or take a traditional Girl Scout song and change the lyrics to reflect nature. Make sure to include movements and animal sounds when you share the songs-it makes it easier to remember the lyrics, and who doesn't like to move to music? Take the girls outdoors to sing!</t>
        </r>
      </text>
    </comment>
    <comment ref="C456" authorId="0" shapeId="0" xr:uid="{00000000-0006-0000-0500-00001F010000}">
      <text>
        <r>
          <rPr>
            <sz val="9"/>
            <color indexed="81"/>
            <rFont val="Tahoma"/>
            <family val="2"/>
          </rPr>
          <t>When nature photographers take pictures of plants, wildlife, and landscapes, it might mean sitting for hours to snap a blue jay taking flight or being on high alert during a storm in order to capture the instant lightning strikes. Nature photographers may experience daring adventure and exotic travel, but it starts with technical skills and an eye to shoot nature's subjects. Try out a different technique for taking pictures outdoors.</t>
        </r>
      </text>
    </comment>
    <comment ref="C457" authorId="0" shapeId="0" xr:uid="{00000000-0006-0000-0500-000020010000}">
      <text>
        <r>
          <rPr>
            <b/>
            <sz val="9"/>
            <color indexed="81"/>
            <rFont val="Tahoma"/>
            <family val="2"/>
          </rPr>
          <t>Create a time-lapse project of a scene outdoors.</t>
        </r>
        <r>
          <rPr>
            <sz val="9"/>
            <color indexed="81"/>
            <rFont val="Tahoma"/>
            <family val="2"/>
          </rPr>
          <t xml:space="preserve"> Take pictures of an object outdoors in a single frame at a time over a period of time-a day, a week, or month. It might be clouds in the sky or plants and flowers growing. Then load the images on a computer or use an app to make a time-lapse video. Or print out three of your images and put them together side-by-side to create a triptych.
FOR MORE FUN: Print out your time-lapse photos and make them into a flipbook.</t>
        </r>
      </text>
    </comment>
    <comment ref="C458" authorId="0" shapeId="0" xr:uid="{00000000-0006-0000-0500-000021010000}">
      <text>
        <r>
          <rPr>
            <b/>
            <sz val="9"/>
            <color indexed="81"/>
            <rFont val="Tahoma"/>
            <family val="2"/>
          </rPr>
          <t>Experiment with perspective in nature photography.</t>
        </r>
        <r>
          <rPr>
            <sz val="9"/>
            <color indexed="81"/>
            <rFont val="Tahoma"/>
            <family val="2"/>
          </rPr>
          <t xml:space="preserve"> Camera filters are pieces of glass that go over the lens to help you take great pictures outdoors by reducing the glare or adding color and depth to an image. With a regular camera, filters assist in taking nature shots. If you have a smartphone camera, experiment by using different filters offered, such as noir, process, chrome, or black and white. Play around with different modes like flash or high dynamic range (HDR). Or find an appt hat can help you shoot panoramic, make your photos look vintage, or assemble them into a collage. How does it change the look and feel of what you shot?</t>
        </r>
      </text>
    </comment>
    <comment ref="C459" authorId="0" shapeId="0" xr:uid="{00000000-0006-0000-0500-000022010000}">
      <text>
        <r>
          <rPr>
            <b/>
            <sz val="9"/>
            <color indexed="81"/>
            <rFont val="Tahoma"/>
            <family val="2"/>
          </rPr>
          <t>Create an outdoor music video using a song that reminds you of nature.</t>
        </r>
        <r>
          <rPr>
            <sz val="9"/>
            <color indexed="81"/>
            <rFont val="Tahoma"/>
            <family val="2"/>
          </rPr>
          <t xml:space="preserve"> Find a song you like with a nature theme or lyrics about the outdoors-what images do you see when you listen to it? Jot down ideas, then head outdoors to film scenes to go with your song. Go online to find out how to edit your video footage and add your song as the soundtrack. When it's ready, share it with family and friends.</t>
        </r>
      </text>
    </comment>
    <comment ref="C460" authorId="0" shapeId="0" xr:uid="{00000000-0006-0000-0500-000023010000}">
      <text>
        <r>
          <rPr>
            <sz val="9"/>
            <color indexed="81"/>
            <rFont val="Tahoma"/>
            <family val="2"/>
          </rPr>
          <t>In step 3, you learned how environmental art helps educate people about the natural world. Now think of this same idea on a grander scale. Architects and engineers often take cues from nature for their designs. For example, one of the world's largest buildings in Taiwan is shaped like tall bamboo. A stadium in China looks like a bird's nest. An Iranian architect designed a temple that resembles a lotus flower, In Dubai, a group of human-made islands form the shape of a palm tree. Try your hand at designing something transformative outdoors.</t>
        </r>
      </text>
    </comment>
    <comment ref="C461" authorId="0" shapeId="0" xr:uid="{00000000-0006-0000-0500-000024010000}">
      <text>
        <r>
          <rPr>
            <b/>
            <sz val="9"/>
            <color indexed="81"/>
            <rFont val="Tahoma"/>
            <family val="2"/>
          </rPr>
          <t>Design an outdoor maze or labyrinth.</t>
        </r>
        <r>
          <rPr>
            <sz val="9"/>
            <color indexed="81"/>
            <rFont val="Tahoma"/>
            <family val="2"/>
          </rPr>
          <t xml:space="preserve"> A puzzle </t>
        </r>
        <r>
          <rPr>
            <b/>
            <sz val="9"/>
            <color indexed="81"/>
            <rFont val="Tahoma"/>
            <family val="2"/>
          </rPr>
          <t>maze</t>
        </r>
        <r>
          <rPr>
            <sz val="9"/>
            <color indexed="81"/>
            <rFont val="Tahoma"/>
            <family val="2"/>
          </rPr>
          <t xml:space="preserve"> has multiple paths, including wrong turns and dead ends, but only one way to get from entrance to goal. No matter how complicated, a </t>
        </r>
        <r>
          <rPr>
            <b/>
            <sz val="9"/>
            <color indexed="81"/>
            <rFont val="Tahoma"/>
            <family val="2"/>
          </rPr>
          <t>labyrinth</t>
        </r>
        <r>
          <rPr>
            <sz val="9"/>
            <color indexed="81"/>
            <rFont val="Tahoma"/>
            <family val="2"/>
          </rPr>
          <t xml:space="preserve"> has a single winding path without choices. Pick one to design, and draw up your sketch. Then use pieces of rope or stones to replicate your design outdoors-maybe in your backyard or at a park. If you're near a beach, use a stick to draw your design in the sand. Invite others to walk through it.</t>
        </r>
      </text>
    </comment>
    <comment ref="C462" authorId="0" shapeId="0" xr:uid="{00000000-0006-0000-0500-000025010000}">
      <text>
        <r>
          <rPr>
            <b/>
            <sz val="9"/>
            <color indexed="81"/>
            <rFont val="Tahoma"/>
            <family val="2"/>
          </rPr>
          <t>Create lighting for an outdoor space.</t>
        </r>
        <r>
          <rPr>
            <sz val="9"/>
            <color indexed="81"/>
            <rFont val="Tahoma"/>
            <family val="2"/>
          </rPr>
          <t xml:space="preserve"> Find a temporary space in your backyard, a park, or a playground to create a light show for friends and family. Make more than one lighting treatment-for example, paint Mason jars with glow-in-the-dark paint. Hang holiday lights on trees or in the shape of a peace sign, heart, or trefoil.* Drop switch-on candles (battery-operated or LED lights) in bottles or hurricane lamps-or hang them from trees with ribbons. Tape colored cellophane over flashlights and position them to shine on trees. Landscape artists often use lighting to showcase beautiful plants, flowers, and trees. Can you think of ways your lighting can do the same?
FOR MORE FUN: Add music to your light show.
*You will need permission from the municipal parks department or other relevant agency to create your outdoor space in a park or playground. Please also refer to Girl Scouts Safety Activity Checkpoints on recreational tree climbing.</t>
        </r>
      </text>
    </comment>
    <comment ref="C463" authorId="0" shapeId="0" xr:uid="{00000000-0006-0000-0500-000026010000}">
      <text>
        <r>
          <rPr>
            <b/>
            <sz val="9"/>
            <color indexed="81"/>
            <rFont val="Tahoma"/>
            <family val="2"/>
          </rPr>
          <t>Design a nature-based art mural for the outdoors.</t>
        </r>
        <r>
          <rPr>
            <sz val="9"/>
            <color indexed="81"/>
            <rFont val="Tahoma"/>
            <family val="2"/>
          </rPr>
          <t xml:space="preserve"> Murals are human-made images on walls or other flat surfaces. Take a walk outside to get inspired, then sketch a design or go on your computer to create a mural that focuses on something in nature. It could be the night sky, a forest, or a message about the environment. If you can, sketch your mural image on a chalkboard, whiteboard, plywood, or a large canvas to see how it would look.</t>
        </r>
      </text>
    </comment>
    <comment ref="C467" authorId="0" shapeId="0" xr:uid="{00000000-0006-0000-0500-000027010000}">
      <text>
        <r>
          <rPr>
            <sz val="9"/>
            <color indexed="81"/>
            <rFont val="Tahoma"/>
            <family val="2"/>
          </rPr>
          <t xml:space="preserve">You may have one paddling sport in mind, but for this first step, keep your options open and explore all three. Find out as much as you can about each sport to help you choose one to focus on and build your skills.
Here's what you'll want to find out about the three paddle sports:
</t>
        </r>
        <r>
          <rPr>
            <sz val="9"/>
            <color indexed="81"/>
            <rFont val="Wingdings"/>
            <charset val="2"/>
          </rPr>
          <t></t>
        </r>
        <r>
          <rPr>
            <b/>
            <sz val="9"/>
            <color indexed="81"/>
            <rFont val="Tahoma"/>
            <family val="2"/>
          </rPr>
          <t>The background of each.</t>
        </r>
        <r>
          <rPr>
            <sz val="9"/>
            <color indexed="81"/>
            <rFont val="Tahoma"/>
            <family val="2"/>
          </rPr>
          <t xml:space="preserve"> For example, SUP got its start in Hawaii in the 1960s but didn't take off as a sport until the early 2000s. Canoeing and kayaking have been around for centuries and are both Olympic sports.
</t>
        </r>
        <r>
          <rPr>
            <sz val="9"/>
            <color indexed="81"/>
            <rFont val="Wingdings"/>
            <charset val="2"/>
          </rPr>
          <t></t>
        </r>
        <r>
          <rPr>
            <b/>
            <sz val="9"/>
            <color indexed="81"/>
            <rFont val="Tahoma"/>
            <family val="2"/>
          </rPr>
          <t>What makes each a different experience.</t>
        </r>
        <r>
          <rPr>
            <sz val="9"/>
            <color indexed="81"/>
            <rFont val="Tahoma"/>
            <family val="2"/>
          </rPr>
          <t xml:space="preserve"> Stand up paddlers say the experience is like walking on water. Canoeists like working with a team. Kayakers enjoy challenging themselves on the water. Find out what enthusiasts say is so great about each sport, and then decide whether you want to go solo (SUP or kayaking) or with a team (canoeing).
</t>
        </r>
        <r>
          <rPr>
            <sz val="9"/>
            <color indexed="81"/>
            <rFont val="Wingdings"/>
            <charset val="2"/>
          </rPr>
          <t></t>
        </r>
        <r>
          <rPr>
            <b/>
            <sz val="9"/>
            <color indexed="81"/>
            <rFont val="Tahoma"/>
            <family val="2"/>
          </rPr>
          <t>What kind of equipment you need and where you can rent or borrow it.</t>
        </r>
        <r>
          <rPr>
            <sz val="9"/>
            <color indexed="81"/>
            <rFont val="Tahoma"/>
            <family val="2"/>
          </rPr>
          <t xml:space="preserve">
</t>
        </r>
        <r>
          <rPr>
            <sz val="9"/>
            <color indexed="81"/>
            <rFont val="Wingdings"/>
            <charset val="2"/>
          </rPr>
          <t></t>
        </r>
        <r>
          <rPr>
            <b/>
            <sz val="9"/>
            <color indexed="81"/>
            <rFont val="Tahoma"/>
            <family val="2"/>
          </rPr>
          <t>Where you can paddle for your level.</t>
        </r>
        <r>
          <rPr>
            <sz val="9"/>
            <color indexed="81"/>
            <rFont val="Tahoma"/>
            <family val="2"/>
          </rPr>
          <t xml:space="preserve"> All three sports can be done in any body of water-lake, river, or ocean-but which one works best for you? If you're new to the sport, is it better to start in calm water? If you've done it before, where can you challenge yourself? How long will it take to train before you can get out on water?</t>
        </r>
      </text>
    </comment>
    <comment ref="C468" authorId="0" shapeId="0" xr:uid="{00000000-0006-0000-0500-000028010000}">
      <text>
        <r>
          <rPr>
            <b/>
            <sz val="9"/>
            <color indexed="81"/>
            <rFont val="Tahoma"/>
            <family val="2"/>
          </rPr>
          <t>Go to a sporting goods store and talk to an expert.</t>
        </r>
      </text>
    </comment>
    <comment ref="C469" authorId="0" shapeId="0" xr:uid="{00000000-0006-0000-0500-000029010000}">
      <text>
        <r>
          <rPr>
            <b/>
            <sz val="9"/>
            <color indexed="81"/>
            <rFont val="Tahoma"/>
            <family val="2"/>
          </rPr>
          <t>Talk to a paddling expert at a Girl Scout camp or to an older girl who has experience with all three sports.</t>
        </r>
      </text>
    </comment>
    <comment ref="C470" authorId="0" shapeId="0" xr:uid="{00000000-0006-0000-0500-00002A010000}">
      <text>
        <r>
          <rPr>
            <b/>
            <sz val="9"/>
            <color indexed="81"/>
            <rFont val="Tahoma"/>
            <family val="2"/>
          </rPr>
          <t>Talk to a paddling expert at a community center or recreational facility.</t>
        </r>
      </text>
    </comment>
    <comment ref="C471" authorId="0" shapeId="0" xr:uid="{00000000-0006-0000-0500-00002B010000}">
      <text>
        <r>
          <rPr>
            <sz val="9"/>
            <color indexed="81"/>
            <rFont val="Tahoma"/>
            <family val="2"/>
          </rPr>
          <t xml:space="preserve">What happens if you fall in the water? What if the water or weather conditions are bad? Being a strong swimmer helps, but so does being aware of what can happen an dhow to handle it if it does. Learn paddling safety, and let the good times roll!
To be safe on the water, here's what you need to know:
</t>
        </r>
        <r>
          <rPr>
            <sz val="9"/>
            <color indexed="81"/>
            <rFont val="Wingdings"/>
            <charset val="2"/>
          </rPr>
          <t></t>
        </r>
        <r>
          <rPr>
            <b/>
            <sz val="9"/>
            <color indexed="81"/>
            <rFont val="Tahoma"/>
            <family val="2"/>
          </rPr>
          <t>How to get in and out of your craft or on your paddleboard.</t>
        </r>
        <r>
          <rPr>
            <sz val="9"/>
            <color indexed="81"/>
            <rFont val="Tahoma"/>
            <family val="2"/>
          </rPr>
          <t xml:space="preserve">
  </t>
        </r>
        <r>
          <rPr>
            <sz val="9"/>
            <color indexed="81"/>
            <rFont val="Wingdings 3"/>
            <family val="1"/>
            <charset val="2"/>
          </rPr>
          <t>}</t>
        </r>
        <r>
          <rPr>
            <sz val="9"/>
            <color indexed="81"/>
            <rFont val="Tahoma"/>
            <family val="2"/>
          </rPr>
          <t xml:space="preserve">For SUP, you may be on a beach and need to get your board past the break line.
  </t>
        </r>
        <r>
          <rPr>
            <sz val="9"/>
            <color indexed="81"/>
            <rFont val="Wingdings 3"/>
            <family val="1"/>
            <charset val="2"/>
          </rPr>
          <t>}</t>
        </r>
        <r>
          <rPr>
            <sz val="9"/>
            <color indexed="81"/>
            <rFont val="Tahoma"/>
            <family val="2"/>
          </rPr>
          <t xml:space="preserve">In a canoe or kayak, are you embarking from a dock or from the water?
</t>
        </r>
        <r>
          <rPr>
            <sz val="9"/>
            <color indexed="81"/>
            <rFont val="Wingdings"/>
            <charset val="2"/>
          </rPr>
          <t></t>
        </r>
        <r>
          <rPr>
            <b/>
            <sz val="9"/>
            <color indexed="81"/>
            <rFont val="Tahoma"/>
            <family val="2"/>
          </rPr>
          <t>How to practice safety maneuvers.</t>
        </r>
        <r>
          <rPr>
            <sz val="9"/>
            <color indexed="81"/>
            <rFont val="Tahoma"/>
            <family val="2"/>
          </rPr>
          <t xml:space="preserve">
  </t>
        </r>
        <r>
          <rPr>
            <sz val="9"/>
            <color indexed="81"/>
            <rFont val="Wingdings 3"/>
            <family val="1"/>
            <charset val="2"/>
          </rPr>
          <t>}</t>
        </r>
        <r>
          <rPr>
            <sz val="9"/>
            <color indexed="81"/>
            <rFont val="Tahoma"/>
            <family val="2"/>
          </rPr>
          <t xml:space="preserve">Learn how to roll back a kayak or flip over a canoe when your craft capsizes.
  </t>
        </r>
        <r>
          <rPr>
            <sz val="9"/>
            <color indexed="81"/>
            <rFont val="Wingdings 3"/>
            <family val="1"/>
            <charset val="2"/>
          </rPr>
          <t>}</t>
        </r>
        <r>
          <rPr>
            <sz val="9"/>
            <color indexed="81"/>
            <rFont val="Tahoma"/>
            <family val="2"/>
          </rPr>
          <t xml:space="preserve">Learn how to get back on your paddleboard in case you fall off.
</t>
        </r>
        <r>
          <rPr>
            <sz val="9"/>
            <color indexed="81"/>
            <rFont val="Wingdings"/>
            <charset val="2"/>
          </rPr>
          <t></t>
        </r>
        <r>
          <rPr>
            <b/>
            <sz val="9"/>
            <color indexed="81"/>
            <rFont val="Tahoma"/>
            <family val="2"/>
          </rPr>
          <t>What to do if your paddleboard or craft springs a leak or becomes punctured.</t>
        </r>
        <r>
          <rPr>
            <sz val="9"/>
            <color indexed="81"/>
            <rFont val="Tahoma"/>
            <family val="2"/>
          </rPr>
          <t xml:space="preserve">
  </t>
        </r>
        <r>
          <rPr>
            <sz val="9"/>
            <color indexed="81"/>
            <rFont val="Wingdings 3"/>
            <family val="1"/>
            <charset val="2"/>
          </rPr>
          <t>}</t>
        </r>
        <r>
          <rPr>
            <sz val="9"/>
            <color indexed="81"/>
            <rFont val="Tahoma"/>
            <family val="2"/>
          </rPr>
          <t xml:space="preserve">Find out how to patch cracks, dents, and dings
</t>
        </r>
        <r>
          <rPr>
            <sz val="9"/>
            <color indexed="81"/>
            <rFont val="Wingdings"/>
            <charset val="2"/>
          </rPr>
          <t></t>
        </r>
        <r>
          <rPr>
            <b/>
            <sz val="9"/>
            <color indexed="81"/>
            <rFont val="Tahoma"/>
            <family val="2"/>
          </rPr>
          <t>Safety requirements for your sport.</t>
        </r>
        <r>
          <rPr>
            <sz val="9"/>
            <color indexed="81"/>
            <rFont val="Tahoma"/>
            <family val="2"/>
          </rPr>
          <t xml:space="preserve">
  </t>
        </r>
        <r>
          <rPr>
            <sz val="9"/>
            <color indexed="81"/>
            <rFont val="Wingdings 3"/>
            <family val="1"/>
            <charset val="2"/>
          </rPr>
          <t>}</t>
        </r>
        <r>
          <rPr>
            <sz val="9"/>
            <color indexed="81"/>
            <rFont val="Tahoma"/>
            <family val="2"/>
          </rPr>
          <t xml:space="preserve">Learn how to signal for help in an emergency
  </t>
        </r>
        <r>
          <rPr>
            <sz val="9"/>
            <color indexed="81"/>
            <rFont val="Wingdings 3"/>
            <family val="1"/>
            <charset val="2"/>
          </rPr>
          <t>}</t>
        </r>
        <r>
          <rPr>
            <sz val="9"/>
            <color indexed="81"/>
            <rFont val="Tahoma"/>
            <family val="2"/>
          </rPr>
          <t xml:space="preserve">Find out what kind of safety equipment you should have
</t>
        </r>
        <r>
          <rPr>
            <sz val="9"/>
            <color indexed="81"/>
            <rFont val="Wingdings"/>
            <charset val="2"/>
          </rPr>
          <t></t>
        </r>
        <r>
          <rPr>
            <b/>
            <sz val="9"/>
            <color indexed="81"/>
            <rFont val="Tahoma"/>
            <family val="2"/>
          </rPr>
          <t>Rules for waterway safety.</t>
        </r>
        <r>
          <rPr>
            <sz val="9"/>
            <color indexed="81"/>
            <rFont val="Tahoma"/>
            <family val="2"/>
          </rPr>
          <t xml:space="preserve">
  </t>
        </r>
        <r>
          <rPr>
            <sz val="9"/>
            <color indexed="81"/>
            <rFont val="Wingdings 3"/>
            <family val="1"/>
            <charset val="2"/>
          </rPr>
          <t>}</t>
        </r>
        <r>
          <rPr>
            <sz val="9"/>
            <color indexed="81"/>
            <rFont val="Tahoma"/>
            <family val="2"/>
          </rPr>
          <t xml:space="preserve">Find out what buoys are used for
  </t>
        </r>
        <r>
          <rPr>
            <sz val="9"/>
            <color indexed="81"/>
            <rFont val="Wingdings 3"/>
            <family val="1"/>
            <charset val="2"/>
          </rPr>
          <t>}</t>
        </r>
        <r>
          <rPr>
            <sz val="9"/>
            <color indexed="81"/>
            <rFont val="Tahoma"/>
            <family val="2"/>
          </rPr>
          <t>Learn the navigation rules for different bodies of water, including rivers, lakes, and oceans</t>
        </r>
        <r>
          <rPr>
            <b/>
            <sz val="9"/>
            <color indexed="81"/>
            <rFont val="Tahoma"/>
            <family val="2"/>
          </rPr>
          <t xml:space="preserve">
</t>
        </r>
        <r>
          <rPr>
            <b/>
            <sz val="9"/>
            <color indexed="81"/>
            <rFont val="Wingdings"/>
            <charset val="2"/>
          </rPr>
          <t></t>
        </r>
        <r>
          <rPr>
            <b/>
            <sz val="9"/>
            <color indexed="81"/>
            <rFont val="Tahoma"/>
            <family val="2"/>
          </rPr>
          <t>How to wear a personal flotation device.</t>
        </r>
        <r>
          <rPr>
            <sz val="9"/>
            <color indexed="81"/>
            <rFont val="Tahoma"/>
            <family val="2"/>
          </rPr>
          <t xml:space="preserve">
  </t>
        </r>
        <r>
          <rPr>
            <sz val="9"/>
            <color indexed="81"/>
            <rFont val="Wingdings 3"/>
            <family val="1"/>
            <charset val="2"/>
          </rPr>
          <t>}</t>
        </r>
        <r>
          <rPr>
            <sz val="9"/>
            <color indexed="81"/>
            <rFont val="Tahoma"/>
            <family val="2"/>
          </rPr>
          <t xml:space="preserve">Make sure it fits according to your weight and height
  </t>
        </r>
        <r>
          <rPr>
            <sz val="9"/>
            <color indexed="81"/>
            <rFont val="Wingdings 3"/>
            <family val="1"/>
            <charset val="2"/>
          </rPr>
          <t>}</t>
        </r>
        <r>
          <rPr>
            <sz val="9"/>
            <color indexed="81"/>
            <rFont val="Tahoma"/>
            <family val="2"/>
          </rPr>
          <t xml:space="preserve">Inspect it to make sure it's in good condition
</t>
        </r>
        <r>
          <rPr>
            <sz val="9"/>
            <color indexed="81"/>
            <rFont val="Wingdings"/>
            <charset val="2"/>
          </rPr>
          <t></t>
        </r>
        <r>
          <rPr>
            <b/>
            <sz val="9"/>
            <color indexed="81"/>
            <rFont val="Tahoma"/>
            <family val="2"/>
          </rPr>
          <t>What you should wear for your sport.</t>
        </r>
        <r>
          <rPr>
            <sz val="9"/>
            <color indexed="81"/>
            <rFont val="Tahoma"/>
            <family val="2"/>
          </rPr>
          <t xml:space="preserve">
  </t>
        </r>
        <r>
          <rPr>
            <sz val="9"/>
            <color indexed="81"/>
            <rFont val="Wingdings 3"/>
            <family val="1"/>
            <charset val="2"/>
          </rPr>
          <t>}</t>
        </r>
        <r>
          <rPr>
            <sz val="9"/>
            <color indexed="81"/>
            <rFont val="Tahoma"/>
            <family val="2"/>
          </rPr>
          <t xml:space="preserve">Keep in mind you'll probably end up in the water, so find out what to wear-a swimsuit? Quick-dry clothing?
  </t>
        </r>
        <r>
          <rPr>
            <sz val="9"/>
            <color indexed="81"/>
            <rFont val="Wingdings 3"/>
            <family val="1"/>
            <charset val="2"/>
          </rPr>
          <t>}</t>
        </r>
        <r>
          <rPr>
            <sz val="9"/>
            <color indexed="81"/>
            <rFont val="Tahoma"/>
            <family val="2"/>
          </rPr>
          <t>Find out about appropriate footwear</t>
        </r>
      </text>
    </comment>
    <comment ref="C472" authorId="0" shapeId="0" xr:uid="{00000000-0006-0000-0500-00002C010000}">
      <text>
        <r>
          <rPr>
            <b/>
            <sz val="9"/>
            <color indexed="81"/>
            <rFont val="Tahoma"/>
            <family val="2"/>
          </rPr>
          <t>Take a paddling water safety course at your community center or recreational facility.</t>
        </r>
      </text>
    </comment>
    <comment ref="C473" authorId="0" shapeId="0" xr:uid="{00000000-0006-0000-0500-00002D010000}">
      <text>
        <r>
          <rPr>
            <b/>
            <sz val="9"/>
            <color indexed="81"/>
            <rFont val="Tahoma"/>
            <family val="2"/>
          </rPr>
          <t>Practice paddling water safety at Girl Scout camp</t>
        </r>
      </text>
    </comment>
    <comment ref="C474" authorId="0" shapeId="0" xr:uid="{00000000-0006-0000-0500-00002E010000}">
      <text>
        <r>
          <rPr>
            <b/>
            <sz val="9"/>
            <color indexed="81"/>
            <rFont val="Tahoma"/>
            <family val="2"/>
          </rPr>
          <t>Practice paddling water safety with a certified paddling instructor</t>
        </r>
      </text>
    </comment>
    <comment ref="C475" authorId="0" shapeId="0" xr:uid="{00000000-0006-0000-0500-00002F010000}">
      <text>
        <r>
          <rPr>
            <sz val="9"/>
            <color indexed="81"/>
            <rFont val="Tahoma"/>
            <family val="2"/>
          </rPr>
          <t xml:space="preserve">Your goal is to paddle your craft or board in the direction you want and at the speed you desire. To do this, find out how to paddle efficiently and with the least amount of strain on your body.
To learn paddling techniques, here's what you need to know:
</t>
        </r>
        <r>
          <rPr>
            <b/>
            <sz val="9"/>
            <color indexed="81"/>
            <rFont val="Tahoma"/>
            <family val="2"/>
          </rPr>
          <t>What kind of paddle you need.</t>
        </r>
        <r>
          <rPr>
            <sz val="9"/>
            <color indexed="81"/>
            <rFont val="Tahoma"/>
            <family val="2"/>
          </rPr>
          <t xml:space="preserve"> For example, you'll use a single-blade paddle for canoeing and a double-blade paddle for kayaking. For SUP, you need a long single-blade paddle. The paddle size may vary depending on your height.
</t>
        </r>
        <r>
          <rPr>
            <b/>
            <sz val="9"/>
            <color indexed="81"/>
            <rFont val="Tahoma"/>
            <family val="2"/>
          </rPr>
          <t>How to properly hold a paddle.</t>
        </r>
        <r>
          <rPr>
            <sz val="9"/>
            <color indexed="81"/>
            <rFont val="Tahoma"/>
            <family val="2"/>
          </rPr>
          <t xml:space="preserve"> Gripping a paddle the right way keeps you from getting tired or strained.
</t>
        </r>
        <r>
          <rPr>
            <b/>
            <sz val="9"/>
            <color indexed="81"/>
            <rFont val="Tahoma"/>
            <family val="2"/>
          </rPr>
          <t>How to stroke with a paddle.</t>
        </r>
        <r>
          <rPr>
            <sz val="9"/>
            <color indexed="81"/>
            <rFont val="Tahoma"/>
            <family val="2"/>
          </rPr>
          <t xml:space="preserve">
</t>
        </r>
        <r>
          <rPr>
            <sz val="9"/>
            <color indexed="81"/>
            <rFont val="Wingdings 3"/>
            <family val="1"/>
            <charset val="2"/>
          </rPr>
          <t>}</t>
        </r>
        <r>
          <rPr>
            <sz val="9"/>
            <color indexed="81"/>
            <rFont val="Tahoma"/>
            <family val="2"/>
          </rPr>
          <t xml:space="preserve">What are the techniques for your sport? For example, for canoeing and kayaking, you're sitting down; for paddleboarding, you're standing up. What effect does this have on the stroke?
</t>
        </r>
        <r>
          <rPr>
            <sz val="9"/>
            <color indexed="81"/>
            <rFont val="Wingdings 3"/>
            <family val="1"/>
            <charset val="2"/>
          </rPr>
          <t>}</t>
        </r>
        <r>
          <rPr>
            <sz val="9"/>
            <color indexed="81"/>
            <rFont val="Tahoma"/>
            <family val="2"/>
          </rPr>
          <t xml:space="preserve">What types of strokes are there? How do you turn? Slow down? Should you stroke deep in the water, or on the surface? What strokes uses less muscle but gets you where you want to go?
</t>
        </r>
        <r>
          <rPr>
            <sz val="9"/>
            <color indexed="81"/>
            <rFont val="Wingdings 3"/>
            <family val="1"/>
            <charset val="2"/>
          </rPr>
          <t>}</t>
        </r>
        <r>
          <rPr>
            <sz val="9"/>
            <color indexed="81"/>
            <rFont val="Tahoma"/>
            <family val="2"/>
          </rPr>
          <t xml:space="preserve">How does paddling change when you're on calm water? Waves?
</t>
        </r>
        <r>
          <rPr>
            <sz val="9"/>
            <color indexed="81"/>
            <rFont val="Wingdings 3"/>
            <family val="1"/>
            <charset val="2"/>
          </rPr>
          <t>}</t>
        </r>
        <r>
          <rPr>
            <sz val="9"/>
            <color indexed="81"/>
            <rFont val="Tahoma"/>
            <family val="2"/>
          </rPr>
          <t>How should your body be positioned?</t>
        </r>
      </text>
    </comment>
    <comment ref="C476" authorId="0" shapeId="0" xr:uid="{00000000-0006-0000-0500-000030010000}">
      <text>
        <r>
          <rPr>
            <b/>
            <sz val="9"/>
            <color indexed="81"/>
            <rFont val="Tahoma"/>
            <family val="2"/>
          </rPr>
          <t>Practice paddling with a local outdoor group or community center.</t>
        </r>
      </text>
    </comment>
    <comment ref="C477" authorId="0" shapeId="0" xr:uid="{00000000-0006-0000-0500-000031010000}">
      <text>
        <r>
          <rPr>
            <b/>
            <sz val="9"/>
            <color indexed="81"/>
            <rFont val="Tahoma"/>
            <family val="2"/>
          </rPr>
          <t>Practice paddling at a Girl Scout camp.</t>
        </r>
      </text>
    </comment>
    <comment ref="C478" authorId="0" shapeId="0" xr:uid="{00000000-0006-0000-0500-000032010000}">
      <text>
        <r>
          <rPr>
            <b/>
            <sz val="9"/>
            <color indexed="81"/>
            <rFont val="Tahoma"/>
            <family val="2"/>
          </rPr>
          <t>Practice paddling with a certified instructor.</t>
        </r>
      </text>
    </comment>
    <comment ref="C479" authorId="0" shapeId="0" xr:uid="{00000000-0006-0000-0500-000033010000}">
      <text>
        <r>
          <rPr>
            <sz val="9"/>
            <color indexed="81"/>
            <rFont val="Tahoma"/>
            <family val="2"/>
          </rPr>
          <t>It's a thrilling moment when you first pull away from land and set out on the water. With paddling, you can enjoy nature, spend time with friends, have an adventure-and most of all, have fun! Start with a short trip, for an hour or less.</t>
        </r>
      </text>
    </comment>
    <comment ref="C480" authorId="0" shapeId="0" xr:uid="{00000000-0006-0000-0500-000034010000}">
      <text>
        <r>
          <rPr>
            <b/>
            <sz val="9"/>
            <color indexed="81"/>
            <rFont val="Tahoma"/>
            <family val="2"/>
          </rPr>
          <t>Go paddling with a local outdoor group or community center.</t>
        </r>
      </text>
    </comment>
    <comment ref="C483" authorId="0" shapeId="0" xr:uid="{00000000-0006-0000-0500-000035010000}">
      <text>
        <r>
          <rPr>
            <b/>
            <sz val="9"/>
            <color indexed="81"/>
            <rFont val="Tahoma"/>
            <family val="2"/>
          </rPr>
          <t>Take your paddling skills to the next level</t>
        </r>
        <r>
          <rPr>
            <sz val="9"/>
            <color indexed="81"/>
            <rFont val="Tahoma"/>
            <family val="2"/>
          </rPr>
          <t xml:space="preserve">
From overnight trips to relay races, there are lots of ways to step up your paddling skills and have new adventures. Once you're comfortable on the water, find a new way to challenge yourself!</t>
        </r>
      </text>
    </comment>
    <comment ref="C484" authorId="0" shapeId="0" xr:uid="{00000000-0006-0000-0500-000036010000}">
      <text>
        <r>
          <rPr>
            <b/>
            <sz val="9"/>
            <color indexed="81"/>
            <rFont val="Tahoma"/>
            <family val="2"/>
          </rPr>
          <t>Paddle someplace new.</t>
        </r>
        <r>
          <rPr>
            <sz val="9"/>
            <color indexed="81"/>
            <rFont val="Tahoma"/>
            <family val="2"/>
          </rPr>
          <t xml:space="preserve"> Go to a place you've never been. Paddle to a new shoreline or a marina. Paddle across a river, lake, or pier to pier.</t>
        </r>
      </text>
    </comment>
    <comment ref="C485" authorId="0" shapeId="0" xr:uid="{00000000-0006-0000-0500-000037010000}">
      <text>
        <r>
          <rPr>
            <b/>
            <sz val="9"/>
            <color indexed="81"/>
            <rFont val="Tahoma"/>
            <family val="2"/>
          </rPr>
          <t>Take an overnight paddling trip.</t>
        </r>
        <r>
          <rPr>
            <sz val="9"/>
            <color indexed="81"/>
            <rFont val="Tahoma"/>
            <family val="2"/>
          </rPr>
          <t xml:space="preserve"> Wherever your paddling takes you, camp out for the night!</t>
        </r>
      </text>
    </comment>
    <comment ref="C486" authorId="0" shapeId="0" xr:uid="{00000000-0006-0000-0500-000038010000}">
      <text>
        <r>
          <rPr>
            <b/>
            <sz val="9"/>
            <color indexed="81"/>
            <rFont val="Tahoma"/>
            <family val="2"/>
          </rPr>
          <t>Join or organize a paddling race.</t>
        </r>
        <r>
          <rPr>
            <sz val="9"/>
            <color indexed="81"/>
            <rFont val="Tahoma"/>
            <family val="2"/>
          </rPr>
          <t xml:space="preserve"> This could be with girls at camp, or you could sign up for an event. There are many different types of races and competitions.</t>
        </r>
      </text>
    </comment>
    <comment ref="C490" authorId="0" shapeId="0" xr:uid="{00000000-0006-0000-0500-000039010000}">
      <text>
        <r>
          <rPr>
            <sz val="9"/>
            <color indexed="81"/>
            <rFont val="Tahoma"/>
            <family val="2"/>
          </rPr>
          <t>Assess your space and get ideas for your makeover. Do you want to give the room a theme, like "the rain forest?" If not, how will your projects coordinate? Spend two hours on one of the following, and remember, these are opportunities to build your network of coaches to guide you through the steps in the badge.</t>
        </r>
      </text>
    </comment>
    <comment ref="C491" authorId="0" shapeId="0" xr:uid="{00000000-0006-0000-0500-00003A010000}">
      <text>
        <r>
          <rPr>
            <b/>
            <sz val="9"/>
            <color indexed="81"/>
            <rFont val="Tahoma"/>
            <family val="2"/>
          </rPr>
          <t xml:space="preserve">Craft an inspiration board. </t>
        </r>
        <r>
          <rPr>
            <sz val="9"/>
            <color indexed="81"/>
            <rFont val="Tahoma"/>
            <family val="2"/>
          </rPr>
          <t>Attach anything that inspires your color, texture and design ideas-fabric swatches, paint samples, photographs from magazines-to a piece of cardboard to see how they fit together.
FOR MORE FUN: Take a home tour or attend real estate open houses or furnished model homes to see how people decorate.</t>
        </r>
      </text>
    </comment>
    <comment ref="C492" authorId="0" shapeId="0" xr:uid="{00000000-0006-0000-0500-00003B010000}">
      <text>
        <r>
          <rPr>
            <b/>
            <sz val="9"/>
            <color indexed="81"/>
            <rFont val="Tahoma"/>
            <family val="2"/>
          </rPr>
          <t>Shadow an interior designer or attend a decorating course.</t>
        </r>
        <r>
          <rPr>
            <sz val="9"/>
            <color indexed="81"/>
            <rFont val="Tahoma"/>
            <family val="2"/>
          </rPr>
          <t xml:space="preserve"> Check with a home improvements store-some offer basic interior design classes. You might explore space relationships, how to use color and lighting to set a mood, or how textures can create themes and patterns in a space.</t>
        </r>
      </text>
    </comment>
    <comment ref="C493" authorId="0" shapeId="0" xr:uid="{00000000-0006-0000-0500-00003C010000}">
      <text>
        <r>
          <rPr>
            <b/>
            <sz val="9"/>
            <color indexed="81"/>
            <rFont val="Tahoma"/>
            <family val="2"/>
          </rPr>
          <t>Look at design around the world</t>
        </r>
        <r>
          <rPr>
            <sz val="9"/>
            <color indexed="81"/>
            <rFont val="Tahoma"/>
            <family val="2"/>
          </rPr>
          <t xml:space="preserve">. A design idea often has a cultural origin. Japanese sometimes sleep on tatami mats that allow a room to be a space for both gathering and sleeping. Canopies in Moroccan bedrooms were once used to keep bugs away. Examine one culture's design ideas for inspiration.
FOR MORE FUN: As girls did to earn the home badge in 1980, find out how people from a culture other than yours decorate their homes for one of the holidays. Make or demonstrate how to make one decoration or craft you have learned. </t>
        </r>
      </text>
    </comment>
    <comment ref="C494" authorId="0" shapeId="0" xr:uid="{00000000-0006-0000-0500-00003D010000}">
      <text>
        <r>
          <rPr>
            <sz val="9"/>
            <color indexed="81"/>
            <rFont val="Tahoma"/>
            <family val="2"/>
          </rPr>
          <t>Choose something to paint. See the sidebar (in the badge pamphlet) for tips, and ask for advice from experts and help from friends-especially if you are planning an ambitious project.</t>
        </r>
      </text>
    </comment>
    <comment ref="C495" authorId="0" shapeId="0" xr:uid="{00000000-0006-0000-0500-00003E010000}">
      <text>
        <r>
          <rPr>
            <b/>
            <sz val="9"/>
            <color indexed="81"/>
            <rFont val="Tahoma"/>
            <family val="2"/>
          </rPr>
          <t xml:space="preserve">Paint a wall. </t>
        </r>
        <r>
          <rPr>
            <sz val="9"/>
            <color indexed="81"/>
            <rFont val="Tahoma"/>
            <family val="2"/>
          </rPr>
          <t>Go to a home improvement or paint store and talk to an expert about the differences between oil-based, acrylic, and water-based paints. Bring color swatches home to consider for your project. Research paint tricks on line or in design magazines. 
FOR MORE FUN: Paint a mural or trompe l'oeil.</t>
        </r>
      </text>
    </comment>
    <comment ref="C496" authorId="0" shapeId="0" xr:uid="{00000000-0006-0000-0500-00003F010000}">
      <text>
        <r>
          <rPr>
            <b/>
            <sz val="9"/>
            <color indexed="81"/>
            <rFont val="Tahoma"/>
            <family val="2"/>
          </rPr>
          <t xml:space="preserve">Paint furniture. </t>
        </r>
        <r>
          <rPr>
            <sz val="9"/>
            <color indexed="81"/>
            <rFont val="Tahoma"/>
            <family val="2"/>
          </rPr>
          <t>Use one of your pieces or something from a flea market or thrift shop. Older objects sometimes need special preparation before painting.  (Make sure the object was not originally painted with lead paint.) Find out when you would apply enamel, wood stains, and varnish. Decide whether to use a roller, brush or spray paint.</t>
        </r>
      </text>
    </comment>
    <comment ref="C497" authorId="0" shapeId="0" xr:uid="{00000000-0006-0000-0500-000040010000}">
      <text>
        <r>
          <rPr>
            <b/>
            <sz val="9"/>
            <color indexed="81"/>
            <rFont val="Tahoma"/>
            <family val="2"/>
          </rPr>
          <t xml:space="preserve">Paint accents. </t>
        </r>
        <r>
          <rPr>
            <sz val="9"/>
            <color indexed="81"/>
            <rFont val="Tahoma"/>
            <family val="2"/>
          </rPr>
          <t>What about shelves, molding, window frames or a lamp base? Or you might want to paint a canvas to hang  that complements your room's color scheme. Before you start, research color wheels on line and find out about complementary and contrasting colors. Base your color choices on what you learn.</t>
        </r>
      </text>
    </comment>
    <comment ref="C498" authorId="0" shapeId="0" xr:uid="{00000000-0006-0000-0500-000041010000}">
      <text>
        <r>
          <rPr>
            <sz val="9"/>
            <color indexed="81"/>
            <rFont val="Tahoma"/>
            <family val="2"/>
          </rPr>
          <t>Look around your space and think about what you can create to help lift the environment. Find out about a community center, sewing class or a fabric store that offers sewing clinics and/or machines you can use to work on your project. Sew or glue one of the following:</t>
        </r>
      </text>
    </comment>
    <comment ref="C499" authorId="0" shapeId="0" xr:uid="{00000000-0006-0000-0500-000042010000}">
      <text>
        <r>
          <rPr>
            <b/>
            <sz val="9"/>
            <color indexed="81"/>
            <rFont val="Tahoma"/>
            <family val="2"/>
          </rPr>
          <t xml:space="preserve">Curtains for windows or to delineate new space.  </t>
        </r>
        <r>
          <rPr>
            <sz val="9"/>
            <color indexed="81"/>
            <rFont val="Tahoma"/>
            <family val="2"/>
          </rPr>
          <t>For instance, you could turn an unused corner into a cozy study nook. You'll want to consider where and how you'll attach curtain rods-or devise another creative way to hang your curtains.</t>
        </r>
      </text>
    </comment>
    <comment ref="C500" authorId="0" shapeId="0" xr:uid="{00000000-0006-0000-0500-000043010000}">
      <text>
        <r>
          <rPr>
            <b/>
            <sz val="9"/>
            <color indexed="81"/>
            <rFont val="Tahoma"/>
            <family val="2"/>
          </rPr>
          <t xml:space="preserve">A table runner, decorative wall hanging, or throw rug. </t>
        </r>
        <r>
          <rPr>
            <sz val="9"/>
            <color indexed="81"/>
            <rFont val="Tahoma"/>
            <family val="2"/>
          </rPr>
          <t>You might find remnants for cheap or free at a fabric store to sew together, or you could recycle old t-shirts, bedspreads, sheets and tablecloths.</t>
        </r>
      </text>
    </comment>
    <comment ref="C501" authorId="0" shapeId="0" xr:uid="{00000000-0006-0000-0500-000044010000}">
      <text>
        <r>
          <rPr>
            <b/>
            <sz val="9"/>
            <color indexed="81"/>
            <rFont val="Tahoma"/>
            <family val="2"/>
          </rPr>
          <t xml:space="preserve">A pillow cover or duvet cover. </t>
        </r>
        <r>
          <rPr>
            <sz val="9"/>
            <color indexed="81"/>
            <rFont val="Tahoma"/>
            <family val="2"/>
          </rPr>
          <t>You might do an activity Girl Scouts enjoyed in recent years: invite a clothier, dressmaker, tailor or fashion design student to advise your group on stitching. While creating a personalized pillow, practice four kinds of stitches:  backstitch, blanket (also known as buttonhole), cross stitch and running stitch.</t>
        </r>
      </text>
    </comment>
    <comment ref="C502" authorId="0" shapeId="0" xr:uid="{00000000-0006-0000-0500-000045010000}">
      <text>
        <r>
          <rPr>
            <sz val="9"/>
            <color indexed="81"/>
            <rFont val="Tahoma"/>
            <family val="2"/>
          </rPr>
          <t>Refurbish, repurpose, repair, refinish, reupholster, -- take something you already have and make it new.</t>
        </r>
      </text>
    </comment>
    <comment ref="C503" authorId="0" shapeId="0" xr:uid="{00000000-0006-0000-0500-000046010000}">
      <text>
        <r>
          <rPr>
            <b/>
            <sz val="9"/>
            <color indexed="81"/>
            <rFont val="Tahoma"/>
            <family val="2"/>
          </rPr>
          <t xml:space="preserve">Refurbish one item. </t>
        </r>
        <r>
          <rPr>
            <sz val="9"/>
            <color indexed="81"/>
            <rFont val="Tahoma"/>
            <family val="2"/>
          </rPr>
          <t>Perhaps you could:  update an old dresser by switching out the drawer pulls or changing the legs; dye or tie dye a curtain or bedspread a different color; find a metalwork expert to help you bend and wire old cutlery to drawers to use as pulls.</t>
        </r>
      </text>
    </comment>
    <comment ref="C504" authorId="0" shapeId="0" xr:uid="{00000000-0006-0000-0500-000047010000}">
      <text>
        <r>
          <rPr>
            <b/>
            <sz val="9"/>
            <color indexed="81"/>
            <rFont val="Tahoma"/>
            <family val="2"/>
          </rPr>
          <t xml:space="preserve">Repurpose one item. </t>
        </r>
        <r>
          <rPr>
            <sz val="9"/>
            <color indexed="81"/>
            <rFont val="Tahoma"/>
            <family val="2"/>
          </rPr>
          <t>What about varnishing an old door to transform into a table; painting a chalkboard or dry erase paint on a door or dresser top to be used for family memos; turning old dresser drawers and bricks into a shelf.</t>
        </r>
      </text>
    </comment>
    <comment ref="C505" authorId="0" shapeId="0" xr:uid="{00000000-0006-0000-0500-000048010000}">
      <text>
        <r>
          <rPr>
            <b/>
            <sz val="9"/>
            <color indexed="81"/>
            <rFont val="Tahoma"/>
            <family val="2"/>
          </rPr>
          <t xml:space="preserve">Repair one item: </t>
        </r>
        <r>
          <rPr>
            <sz val="9"/>
            <color indexed="81"/>
            <rFont val="Tahoma"/>
            <family val="2"/>
          </rPr>
          <t>You might: recane a broken chair seat or back; learn how to use wood putty to fill in gouges or holes in wood furniture and then refinish the piece; repair a broken shelf of a bookcase or a broken or stuck drawer.</t>
        </r>
      </text>
    </comment>
    <comment ref="C506" authorId="0" shapeId="0" xr:uid="{00000000-0006-0000-0500-000049010000}">
      <text>
        <r>
          <rPr>
            <sz val="9"/>
            <color indexed="81"/>
            <rFont val="Tahoma"/>
            <family val="2"/>
          </rPr>
          <t>Bring some flair to the room with an object that was not there before. If you'd like to bring some nature inside, use this step to build something for a plant or flowers. (Think hanging plants, floating flowers, or a wooden or metal sculpture that incorporates a planter.)</t>
        </r>
      </text>
    </comment>
    <comment ref="C507" authorId="0" shapeId="0" xr:uid="{00000000-0006-0000-0500-00004A010000}">
      <text>
        <r>
          <rPr>
            <b/>
            <sz val="9"/>
            <color indexed="81"/>
            <rFont val="Tahoma"/>
            <family val="2"/>
          </rPr>
          <t xml:space="preserve">Build something out of wood or metal. </t>
        </r>
        <r>
          <rPr>
            <sz val="9"/>
            <color indexed="81"/>
            <rFont val="Tahoma"/>
            <family val="2"/>
          </rPr>
          <t>It might be a simple wooden bench or desk, a side table, a headboard, a picture frame, framed mirror, or room divider. What about a metal magazine rack, coat racks, candleholder or jewelry holder?  
FOR MORE FUN: prep and paint or finish your piece.</t>
        </r>
      </text>
    </comment>
    <comment ref="C508" authorId="0" shapeId="0" xr:uid="{00000000-0006-0000-0500-00004B010000}">
      <text>
        <r>
          <rPr>
            <b/>
            <sz val="9"/>
            <color indexed="81"/>
            <rFont val="Tahoma"/>
            <family val="2"/>
          </rPr>
          <t xml:space="preserve">Build something from found items. </t>
        </r>
        <r>
          <rPr>
            <sz val="9"/>
            <color indexed="81"/>
            <rFont val="Tahoma"/>
            <family val="2"/>
          </rPr>
          <t>Try a simple table from an old wagon or sled, shelves constructed from old books, or a curtain rod made out of an old ski.</t>
        </r>
      </text>
    </comment>
    <comment ref="C509" authorId="0" shapeId="0" xr:uid="{00000000-0006-0000-0500-00004C010000}">
      <text>
        <r>
          <rPr>
            <b/>
            <sz val="9"/>
            <color indexed="81"/>
            <rFont val="Tahoma"/>
            <family val="2"/>
          </rPr>
          <t xml:space="preserve">Build an art piece. </t>
        </r>
        <r>
          <rPr>
            <sz val="9"/>
            <color indexed="81"/>
            <rFont val="Tahoma"/>
            <family val="2"/>
          </rPr>
          <t xml:space="preserve">Maybe a vase, bowl, or planter from clay, a decorative sculpture from wood or metal or woven basket, or a window box? </t>
        </r>
      </text>
    </comment>
    <comment ref="C513" authorId="0" shapeId="0" xr:uid="{00000000-0006-0000-0500-00004D010000}">
      <text>
        <r>
          <rPr>
            <sz val="9"/>
            <color indexed="81"/>
            <rFont val="Tahoma"/>
            <family val="2"/>
          </rPr>
          <t>If you've ever looked at beauty-product labels, you've noticed a long list of chemical or natural ingredients. Most products are created in a lab by cosmetic chemists, technicians, and analysts, who devise and test the formulas. In this step, get a little closer to the process (and try it yourself).</t>
        </r>
      </text>
    </comment>
    <comment ref="C514" authorId="0" shapeId="0" xr:uid="{00000000-0006-0000-0500-00004E010000}">
      <text>
        <r>
          <rPr>
            <b/>
            <sz val="9"/>
            <color indexed="81"/>
            <rFont val="Tahoma"/>
            <family val="2"/>
          </rPr>
          <t>Interview a dermatologist or cosmetic chemist-then develop a beauty product idea.</t>
        </r>
        <r>
          <rPr>
            <sz val="9"/>
            <color indexed="81"/>
            <rFont val="Tahoma"/>
            <family val="2"/>
          </rPr>
          <t xml:space="preserve"> Find out some principles of skin care and skin care products. (Check out the sidebar for questions you might ask.) As you chat, think about a product you might develop. Do you want to play up a feature, go for the natural look, or create a cream that helps skin look great without makeup? Then come up with a product idea, and design an exciting logo and sample packaging. On the packaging, list the problems it would address and the key active ingredients.</t>
        </r>
      </text>
    </comment>
    <comment ref="C515" authorId="0" shapeId="0" xr:uid="{00000000-0006-0000-0500-00004F010000}">
      <text>
        <r>
          <rPr>
            <b/>
            <sz val="9"/>
            <color indexed="81"/>
            <rFont val="Tahoma"/>
            <family val="2"/>
          </rPr>
          <t>Evaluate and compare two similar beauty products from different brands.</t>
        </r>
        <r>
          <rPr>
            <sz val="9"/>
            <color indexed="81"/>
            <rFont val="Tahoma"/>
            <family val="2"/>
          </rPr>
          <t xml:space="preserve"> Choose one product and research what the ingredients do. For instance, sodium lauryl sulfate creates the lather in bubble bath. (Some manufacturers provide toll-free numbers that consumers can call for product information.) Then compare your product to a similar one from another brand. Try each three times and record data about them. Do the physical properties or ingredients affect product performance?
FOR MORE FUN: Compare the ingredients in an ultra-expensive brand with the two you tried. (You don't need to buy it-check online or ask someone in beauty care at a department store.)</t>
        </r>
      </text>
    </comment>
    <comment ref="C516" authorId="0" shapeId="0" xr:uid="{00000000-0006-0000-0500-000050010000}">
      <text>
        <r>
          <rPr>
            <b/>
            <sz val="9"/>
            <color indexed="81"/>
            <rFont val="Tahoma"/>
            <family val="2"/>
          </rPr>
          <t>Make and test a homemade product.</t>
        </r>
        <r>
          <rPr>
            <sz val="9"/>
            <color indexed="81"/>
            <rFont val="Tahoma"/>
            <family val="2"/>
          </rPr>
          <t xml:space="preserve"> Find a skin-care or makeup recipe online-perhaps a cranberry-flavored lip balm or an oatmeal facial scrub-and make it at home. Ask your friends to rate your product, but don't let them know it's homemade. If possible, have them compare your product in a blind test against a store-bought brand. Record the results.</t>
        </r>
      </text>
    </comment>
    <comment ref="C517" authorId="0" shapeId="0" xr:uid="{00000000-0006-0000-0500-000051010000}">
      <text>
        <r>
          <rPr>
            <b/>
            <sz val="9"/>
            <color indexed="81"/>
            <rFont val="Tahoma"/>
            <family val="2"/>
          </rPr>
          <t>Examine the science behind fabrics and accessories</t>
        </r>
        <r>
          <rPr>
            <sz val="9"/>
            <color indexed="81"/>
            <rFont val="Tahoma"/>
            <family val="2"/>
          </rPr>
          <t>. Inventions in fashion strive to meet our busy lifestyles and demands. As an alternative to scratchy, heavy wool, scientists came up with synthetic fleece. They also developed waterproof outerwear and no-iron shirts. Some gems are even engineered in a lab! Explore the emerging aspects of the science of fashion.</t>
        </r>
      </text>
    </comment>
    <comment ref="C518" authorId="0" shapeId="0" xr:uid="{00000000-0006-0000-0500-000052010000}">
      <text>
        <r>
          <rPr>
            <b/>
            <sz val="9"/>
            <color indexed="81"/>
            <rFont val="Tahoma"/>
            <family val="2"/>
          </rPr>
          <t>Test sunglasses.</t>
        </r>
        <r>
          <rPr>
            <sz val="9"/>
            <color indexed="81"/>
            <rFont val="Tahoma"/>
            <family val="2"/>
          </rPr>
          <t xml:space="preserve"> Sunglasses are more than a fashion statement-they also block UV rays, which can damage your eyes. Many glasses claim to absorb or block UV rays, but it's not always true. First, find out what US regulations are for UV protection. Also learn about different types of lenses. Then visit an eyeglass store to compare three different-priced (affordable to expensive) sunglass brands with UV claims. Find out if they have a UV meter so you can test each pair. Did the most expensive brand offer the best UV protection? Write a sunglass recommendation to share with others.
FOR MORE FUN: Want to know how high UV-ray levels are where you live? Check ww.allaboutvision.com/uv.</t>
        </r>
      </text>
    </comment>
    <comment ref="C519" authorId="0" shapeId="0" xr:uid="{00000000-0006-0000-0500-000053010000}">
      <text>
        <r>
          <rPr>
            <b/>
            <sz val="9"/>
            <color indexed="81"/>
            <rFont val="Tahoma"/>
            <family val="2"/>
          </rPr>
          <t>Grade a gem.</t>
        </r>
        <r>
          <rPr>
            <sz val="9"/>
            <color indexed="81"/>
            <rFont val="Tahoma"/>
            <family val="2"/>
          </rPr>
          <t xml:space="preserve"> Visit a jewelry expert (maybe in a retail store) or talk to a gemologist about how to identify and evaluate gemstones. Find out about the four C's-color, cut, clarity, and carat-and how hue, saturation, and tone factor into a gem's quality. Then evaluate a jewel stone, either yours or a family member's.
FOR MORE FUN: Take your stone to an appraiser to find out how on target your evaluation is.</t>
        </r>
      </text>
    </comment>
    <comment ref="C520" authorId="0" shapeId="0" xr:uid="{00000000-0006-0000-0500-000054010000}">
      <text>
        <r>
          <rPr>
            <b/>
            <sz val="9"/>
            <color indexed="81"/>
            <rFont val="Tahoma"/>
            <family val="2"/>
          </rPr>
          <t>Get into outdoor-fashion fabrics.</t>
        </r>
        <r>
          <rPr>
            <sz val="9"/>
            <color indexed="81"/>
            <rFont val="Tahoma"/>
            <family val="2"/>
          </rPr>
          <t xml:space="preserve"> Go to an outdoor-clothing store or check online for information about outdoor fabrics. Find the best layering materials for cold and hot weather. What are the properties in waterproof and thermal fabrics? How are fibers designed to draw moisture to the surface of garments? Then design the perfect outfit for three outdoor scenarios-maybe a mountain climb through several climate zones, a winter kayak adventure, and a desert hike.
FOR MORE FUN: Put your outfit to the test!</t>
        </r>
      </text>
    </comment>
    <comment ref="C521" authorId="0" shapeId="0" xr:uid="{00000000-0006-0000-0500-000055010000}">
      <text>
        <r>
          <rPr>
            <b/>
            <sz val="9"/>
            <color indexed="81"/>
            <rFont val="Tahoma"/>
            <family val="2"/>
          </rPr>
          <t>Explore the science behind hair products and perfume.</t>
        </r>
        <r>
          <rPr>
            <sz val="9"/>
            <color indexed="81"/>
            <rFont val="Tahoma"/>
            <family val="2"/>
          </rPr>
          <t xml:space="preserve"> Some hair products claim to thicken hair. Others promise smoother, shinier locks. What is the scientific truth behind these claims? And do you wonder what type of scents people are attracted to and why? Get some answers in one of these activities.</t>
        </r>
      </text>
    </comment>
    <comment ref="C522" authorId="0" shapeId="0" xr:uid="{00000000-0006-0000-0500-000056010000}">
      <text>
        <r>
          <rPr>
            <b/>
            <sz val="9"/>
            <color indexed="81"/>
            <rFont val="Tahoma"/>
            <family val="2"/>
          </rPr>
          <t>Compare ingredients in three different shampoos from the same brand.</t>
        </r>
        <r>
          <rPr>
            <sz val="9"/>
            <color indexed="81"/>
            <rFont val="Tahoma"/>
            <family val="2"/>
          </rPr>
          <t xml:space="preserve"> Look for shampoos with different claims like "shine," "volume," and "color-stay." Find the basic ingredients that shampoos share. Then compare the ingredients in those promising special effects, such as shine or volume. What compounds in the ingredients cause the effect? For instance, how do acids work on the hair cuticle to create shine? Then try each at least twice to see what ingredients produce a result you love.
FOR MORE FUN: Explore the principles behind cold-water rinsing to make hair shinier.</t>
        </r>
      </text>
    </comment>
    <comment ref="C523" authorId="0" shapeId="0" xr:uid="{00000000-0006-0000-0500-000057010000}">
      <text>
        <r>
          <rPr>
            <b/>
            <sz val="9"/>
            <color indexed="81"/>
            <rFont val="Tahoma"/>
            <family val="2"/>
          </rPr>
          <t>Test hair dye.</t>
        </r>
        <r>
          <rPr>
            <sz val="9"/>
            <color indexed="81"/>
            <rFont val="Tahoma"/>
            <family val="2"/>
          </rPr>
          <t xml:space="preserve"> Speak to a dye expert about which chemicals are used in dyes to prevent damage to hair. How might leaving a hair dye on for too long create hair damage? At home, take a sample of five strands of hair (perhaps from your hairbrush) and submerge it in hair dye for 20 minutes. Submerge another sample for 40 minutes, and another sample for 80 minutes. Wash and dry the samples in distilled water after each process. Analyze the hair under a microscope at 100X. What are the average number of breaks for each? What can you conclude?
FOR MORE FUN: Find out how dyes vary depending on the color. What is different bout permanent, semi-permanent, and wash-out dyes?</t>
        </r>
      </text>
    </comment>
    <comment ref="C524" authorId="0" shapeId="0" xr:uid="{00000000-0006-0000-0500-000058010000}">
      <text>
        <r>
          <rPr>
            <b/>
            <sz val="9"/>
            <color indexed="81"/>
            <rFont val="Tahoma"/>
            <family val="2"/>
          </rPr>
          <t>Create a scent.</t>
        </r>
        <r>
          <rPr>
            <sz val="9"/>
            <color indexed="81"/>
            <rFont val="Tahoma"/>
            <family val="2"/>
          </rPr>
          <t xml:space="preserve"> There are many ways to make your own scent. Here's one: Remove the stem from a flower you like, combine the flower with odorless oil, and let sit for a few weeks-or find a flower's essential oil at a store. Then pour the oil only into a perfume bottle and spritz! Test your fragrance on your friends. Ask them: What does it smell like? Is it pleasing to you? What image does it conjure up?
FOR MORE FUN: Based on your results, design a print or video ad for your perfume.</t>
        </r>
      </text>
    </comment>
    <comment ref="C525" authorId="0" shapeId="0" xr:uid="{00000000-0006-0000-0500-000059010000}">
      <text>
        <r>
          <rPr>
            <sz val="9"/>
            <color indexed="81"/>
            <rFont val="Tahoma"/>
            <family val="2"/>
          </rPr>
          <t>In what ways do fashion and beauty mirror our society or reflect social order? Throughout history, fashion and beauty have played significant roles in politics, psychology, and culture. Find out more.</t>
        </r>
      </text>
    </comment>
    <comment ref="C526" authorId="0" shapeId="0" xr:uid="{00000000-0006-0000-0500-00005A010000}">
      <text>
        <r>
          <rPr>
            <b/>
            <sz val="9"/>
            <color indexed="81"/>
            <rFont val="Tahoma"/>
            <family val="2"/>
          </rPr>
          <t>Make a timeline of fashion trends.</t>
        </r>
        <r>
          <rPr>
            <sz val="9"/>
            <color indexed="81"/>
            <rFont val="Tahoma"/>
            <family val="2"/>
          </rPr>
          <t xml:space="preserve"> During World War II, Americans turned to patriotic fashion. After the Chinese Revolution, Communist leaders issued citizens dark blue uniforms. When rock and roll emerged in the 1950s, young people popularized rebellious styles, such as tight sweaters for girls and black leather jackets for boys. Put together a fashion timeline that shows how the political and social developments of the 20th century were reflected in the styles of the day. Use what you uncover to develop and sketch your vision for a future fashion trend.</t>
        </r>
      </text>
    </comment>
    <comment ref="C527" authorId="0" shapeId="0" xr:uid="{00000000-0006-0000-0500-00005B010000}">
      <text>
        <r>
          <rPr>
            <b/>
            <sz val="9"/>
            <color indexed="81"/>
            <rFont val="Tahoma"/>
            <family val="2"/>
          </rPr>
          <t>Conduct a social style experiment.</t>
        </r>
        <r>
          <rPr>
            <sz val="9"/>
            <color indexed="81"/>
            <rFont val="Tahoma"/>
            <family val="2"/>
          </rPr>
          <t xml:space="preserve"> Photograph people you know in outfits that reflect how they normally dress. Then ask two separate groups to give you one-word impressions of each person, such as "sporty," "preppy," or "smart." For your first survey, ask people who don't know your subjects. For survey two, talk only to those who know the subjects. Next ask your subjects to describe themselves. How do all three surveys stack up? Are the impressions different? What were the common descriptions? Share you opinion on whether what you wear shows who you are.</t>
        </r>
      </text>
    </comment>
    <comment ref="C528" authorId="0" shapeId="0" xr:uid="{00000000-0006-0000-0500-00005C010000}">
      <text>
        <r>
          <rPr>
            <b/>
            <sz val="9"/>
            <color indexed="81"/>
            <rFont val="Tahoma"/>
            <family val="2"/>
          </rPr>
          <t>Host a wear-a-thon.</t>
        </r>
        <r>
          <rPr>
            <sz val="9"/>
            <color indexed="81"/>
            <rFont val="Tahoma"/>
            <family val="2"/>
          </rPr>
          <t xml:space="preserve"> Wear the same-or a very similar-outfit to school for one week (for instance, khaki pants and a blue sweater). You can accessorize your outfit however you want. The challenge is to learn how to make a wardrobe sustainable. Take photos of your outfits and post your findings on a blog: How did you make the same think look different each day? Did this experiment make you more aware of reuse? Were you more creative with accessorizing and how you wore your hair or makeup? What comments did you get from classmates?
FOR MORE FUN: Ask friends to join you and get creative together.</t>
        </r>
      </text>
    </comment>
    <comment ref="C529" authorId="0" shapeId="0" xr:uid="{00000000-0006-0000-0500-00005D010000}">
      <text>
        <r>
          <rPr>
            <sz val="9"/>
            <color indexed="81"/>
            <rFont val="Tahoma"/>
            <family val="2"/>
          </rPr>
          <t>Where is style going to lead us? What will some of the digital and electrical components in the future of style? Unleash your imagination and become a part of where we might be headed.</t>
        </r>
      </text>
    </comment>
    <comment ref="C530" authorId="0" shapeId="0" xr:uid="{00000000-0006-0000-0500-00005E010000}">
      <text>
        <r>
          <rPr>
            <b/>
            <sz val="9"/>
            <color indexed="81"/>
            <rFont val="Tahoma"/>
            <family val="2"/>
          </rPr>
          <t>Make something eco friendly.</t>
        </r>
        <r>
          <rPr>
            <sz val="9"/>
            <color indexed="81"/>
            <rFont val="Tahoma"/>
            <family val="2"/>
          </rPr>
          <t xml:space="preserve"> Create a piece of jewelry or an outfit using only recycled, reused, or compostable materials.</t>
        </r>
      </text>
    </comment>
    <comment ref="C531" authorId="0" shapeId="0" xr:uid="{00000000-0006-0000-0500-00005F010000}">
      <text>
        <r>
          <rPr>
            <b/>
            <sz val="9"/>
            <color indexed="81"/>
            <rFont val="Tahoma"/>
            <family val="2"/>
          </rPr>
          <t>Create your own science-of-style project.</t>
        </r>
        <r>
          <rPr>
            <sz val="9"/>
            <color indexed="81"/>
            <rFont val="Tahoma"/>
            <family val="2"/>
          </rPr>
          <t xml:space="preserve"> Check out the sidebar for inspirational projects. Find out about nanotechnology in textiles and the industries it may impact: the military, aerospace, health care, skin care, and sports. Come up with one idea of what you would develop. Draw your design and write up the idea in detail.</t>
        </r>
      </text>
    </comment>
    <comment ref="C532" authorId="0" shapeId="0" xr:uid="{00000000-0006-0000-0500-000060010000}">
      <text>
        <r>
          <rPr>
            <b/>
            <sz val="9"/>
            <color indexed="81"/>
            <rFont val="Tahoma"/>
            <family val="2"/>
          </rPr>
          <t>Forecast fashion, beauty, or hair trends.</t>
        </r>
        <r>
          <rPr>
            <sz val="9"/>
            <color indexed="81"/>
            <rFont val="Tahoma"/>
            <family val="2"/>
          </rPr>
          <t xml:space="preserve"> Fashion forecasting is big business. Experts study manufacturers, color trends, fashion shows, global influences, and consumer appetites to predict tomorrow's looks. First, research trends in one area-fashion, makeup, or hair-by talking to experts, going on trade websites, looking at global trends, reading industry news, and studying images from major runway shows. Then share what you predict for one year from now and five years from now-it might be a sketch, digital slide show, or a fashion show.</t>
        </r>
      </text>
    </comment>
    <comment ref="C536" authorId="0" shapeId="0" xr:uid="{00000000-0006-0000-0500-000089010000}">
      <text>
        <r>
          <rPr>
            <sz val="9"/>
            <color indexed="81"/>
            <rFont val="Tahoma"/>
            <family val="2"/>
          </rPr>
          <t>If you really want to see the night sky, use a telescope
(perhaps there's one at a local college or planetarium).
But first, learn the parts of a telescope and how to use one. If possible, use a tracking telescope, or look through telescopes with different magnifications.</t>
        </r>
      </text>
    </comment>
    <comment ref="C537" authorId="0" shapeId="0" xr:uid="{00000000-0006-0000-0500-00008A010000}">
      <text>
        <r>
          <rPr>
            <b/>
            <sz val="9"/>
            <color indexed="81"/>
            <rFont val="Tahoma"/>
            <family val="2"/>
          </rPr>
          <t>Focus on the night sky.</t>
        </r>
        <r>
          <rPr>
            <sz val="9"/>
            <color indexed="81"/>
            <rFont val="Tahoma"/>
            <family val="2"/>
          </rPr>
          <t xml:space="preserve"> Identify 10 constellations and 8 noticeable stars, 5 of which are magnitude 1 or brighter. Learn how to find the North Star from the Big Dipper, and then how to use the North star to find north.</t>
        </r>
      </text>
    </comment>
    <comment ref="C538" authorId="0" shapeId="0" xr:uid="{00000000-0006-0000-0500-00008B010000}">
      <text>
        <r>
          <rPr>
            <b/>
            <sz val="9"/>
            <color indexed="81"/>
            <rFont val="Tahoma"/>
            <family val="2"/>
          </rPr>
          <t>Host a star party</t>
        </r>
        <r>
          <rPr>
            <sz val="9"/>
            <color indexed="81"/>
            <rFont val="Tahoma"/>
            <family val="2"/>
          </rPr>
          <t xml:space="preserve">. Organize a stargazing event for Girl Scout friends and family or  younger girls at camp. Bring a star chart and a flashlight (green or white works best, and the more focused the beam the better), Trace some constellations for your guests. Find bright patterns. such as the Big Dipper. then move on to other constellations. Can you find a planet? How about an artificial earth satellite.  Perhaps invite an astronomer to give insight. </t>
        </r>
      </text>
    </comment>
    <comment ref="C539" authorId="0" shapeId="0" xr:uid="{00000000-0006-0000-0500-00008C010000}">
      <text>
        <r>
          <rPr>
            <b/>
            <sz val="9"/>
            <color indexed="81"/>
            <rFont val="Tahoma"/>
            <family val="2"/>
          </rPr>
          <t>Investigate the colors of the sky</t>
        </r>
        <r>
          <rPr>
            <sz val="9"/>
            <color indexed="81"/>
            <rFont val="Tahoma"/>
            <family val="2"/>
          </rPr>
          <t>. Take five photographs of the sky in different colors, and describe the science behind the colors you see, For instance. why is the sky blue? What makes up a rainbow? Why does the sun appear yellow from Earth and white from space? What makes the sunset red?</t>
        </r>
      </text>
    </comment>
    <comment ref="C540" authorId="0" shapeId="0" xr:uid="{00000000-0006-0000-0500-00008D010000}">
      <text>
        <r>
          <rPr>
            <sz val="9"/>
            <color indexed="81"/>
            <rFont val="Tahoma"/>
            <family val="2"/>
          </rPr>
          <t>Now that you've spent some time enjoying the sky, get to know it on a more scientific level. Find out the basics about the sky, its atmosphere, planets, and weather.</t>
        </r>
      </text>
    </comment>
    <comment ref="C541" authorId="0" shapeId="0" xr:uid="{00000000-0006-0000-0500-00008E010000}">
      <text>
        <r>
          <rPr>
            <b/>
            <sz val="9"/>
            <color indexed="81"/>
            <rFont val="Tahoma"/>
            <family val="2"/>
          </rPr>
          <t xml:space="preserve">Label a "Map of the Sky.   </t>
        </r>
        <r>
          <rPr>
            <sz val="9"/>
            <color indexed="81"/>
            <rFont val="Tahoma"/>
            <family val="2"/>
          </rPr>
          <t>Chart the layers in the Earth's atmosphere, the mixture of gases and other materials that surround us.  Start with Earth's lowest layer.  What are the properties of each layer? What do they provide us? Which layers reflect radio waves, allowing radio signals to be sent around the Earth?</t>
        </r>
        <r>
          <rPr>
            <b/>
            <sz val="9"/>
            <color indexed="81"/>
            <rFont val="Tahoma"/>
            <family val="2"/>
          </rPr>
          <t xml:space="preserve">  </t>
        </r>
      </text>
    </comment>
    <comment ref="C542" authorId="0" shapeId="0" xr:uid="{00000000-0006-0000-0500-00008F010000}">
      <text>
        <r>
          <rPr>
            <b/>
            <sz val="9"/>
            <color indexed="81"/>
            <rFont val="Tahoma"/>
            <family val="2"/>
          </rPr>
          <t xml:space="preserve">Visit a planetarium or astronomical observatory. </t>
        </r>
        <r>
          <rPr>
            <sz val="9"/>
            <color indexed="81"/>
            <rFont val="Tahoma"/>
            <family val="2"/>
          </rPr>
          <t xml:space="preserve">Take a guided tour of the sky.  Find out more of the astronomy behind planets, stars, and the solar system.   (For instance. if you watched constellations in step one, you could ask an expert about the formation of stars, supernovas, black holes  . . . </t>
        </r>
      </text>
    </comment>
    <comment ref="C543" authorId="0" shapeId="0" xr:uid="{00000000-0006-0000-0500-000090010000}">
      <text>
        <r>
          <rPr>
            <b/>
            <sz val="9"/>
            <color indexed="81"/>
            <rFont val="Tahoma"/>
            <family val="2"/>
          </rPr>
          <t xml:space="preserve">Weather watch. </t>
        </r>
        <r>
          <rPr>
            <sz val="9"/>
            <color indexed="81"/>
            <rFont val="Tahoma"/>
            <family val="2"/>
          </rPr>
          <t>For one day, track the weather and record the highest and lowest temperatures on Earth. Note extreme weather conditions. hurricanes, and twisters. Compare what you tracked to the forecast from the day before. Try to speak with a meteorologist about how weather is predicted and how often forecasts are accurate.</t>
        </r>
      </text>
    </comment>
    <comment ref="C544" authorId="0" shapeId="0" xr:uid="{00000000-0006-0000-0500-000091010000}">
      <text>
        <r>
          <rPr>
            <sz val="9"/>
            <color indexed="81"/>
            <rFont val="Tahoma"/>
            <family val="2"/>
          </rPr>
          <t>Our dream of flying dates act as far as humans exist. Prehistoric cave drawings depict winged men. In the 1500s, artist Leonardo da Vinci drew an ornithopter, an aircraft with wings designed to flap like a bird . Aviation pioneers contributed ideas that led to airplane flight and rocket launches.</t>
        </r>
      </text>
    </comment>
    <comment ref="C545" authorId="0" shapeId="0" xr:uid="{00000000-0006-0000-0500-000092010000}">
      <text>
        <r>
          <rPr>
            <b/>
            <sz val="9"/>
            <color indexed="81"/>
            <rFont val="Tahoma"/>
            <family val="2"/>
          </rPr>
          <t>Explore air traffic control.</t>
        </r>
        <r>
          <rPr>
            <sz val="9"/>
            <color indexed="81"/>
            <rFont val="Tahoma"/>
            <family val="2"/>
          </rPr>
          <t xml:space="preserve"> Interview an air traffic controller or take a tour of an air traffic facility. You might listen online to air traffic controllers transmitting  live. Find out how they direct planes, what controlled and uncontrolled  airspace means, and the type of radar they use.</t>
        </r>
      </text>
    </comment>
    <comment ref="C546" authorId="0" shapeId="0" xr:uid="{00000000-0006-0000-0500-000093010000}">
      <text>
        <r>
          <rPr>
            <b/>
            <sz val="9"/>
            <color indexed="81"/>
            <rFont val="Tahoma"/>
            <family val="2"/>
          </rPr>
          <t xml:space="preserve">Build a model plane, rocket, or space exploration vehicle. </t>
        </r>
        <r>
          <rPr>
            <sz val="9"/>
            <color indexed="81"/>
            <rFont val="Tahoma"/>
            <family val="2"/>
          </rPr>
          <t>Get a kit or use whatever you have around. Explain the scientific principles that governed your design  (Girl Scouts earning their Aerospace badge in 1980 had to make a glider fly straight, stall,  loop. bank right and  bank left).</t>
        </r>
      </text>
    </comment>
    <comment ref="C547" authorId="0" shapeId="0" xr:uid="{00000000-0006-0000-0500-000094010000}">
      <text>
        <r>
          <rPr>
            <b/>
            <sz val="9"/>
            <color indexed="81"/>
            <rFont val="Tahoma"/>
            <family val="2"/>
          </rPr>
          <t>Track a current space mission.</t>
        </r>
        <r>
          <rPr>
            <sz val="9"/>
            <color indexed="81"/>
            <rFont val="Tahoma"/>
            <family val="2"/>
          </rPr>
          <t xml:space="preserve"> Research NASA online to check the launch schedule for an upcoming mission and follow the mission for a week. What's the purpose of the mission? How is the information recorded and sent back to Earth? Check the mission's website for updates. Compile a log based on information you collect and your personal insights.</t>
        </r>
      </text>
    </comment>
    <comment ref="C548" authorId="0" shapeId="0" xr:uid="{00000000-0006-0000-0500-000095010000}">
      <text>
        <r>
          <rPr>
            <sz val="9"/>
            <color indexed="81"/>
            <rFont val="Tahoma"/>
            <family val="2"/>
          </rPr>
          <t>Take a look at the pollution in our skies and on other planets and find out what you can do.</t>
        </r>
      </text>
    </comment>
    <comment ref="C549" authorId="0" shapeId="0" xr:uid="{00000000-0006-0000-0500-000096010000}">
      <text>
        <r>
          <rPr>
            <b/>
            <sz val="9"/>
            <color indexed="81"/>
            <rFont val="Tahoma"/>
            <family val="2"/>
          </rPr>
          <t xml:space="preserve">Explore air pollution. </t>
        </r>
        <r>
          <rPr>
            <sz val="9"/>
            <color indexed="81"/>
            <rFont val="Tahoma"/>
            <family val="2"/>
          </rPr>
          <t>Most pollution is caused by fossil fuels: burning coal, oil and gasoline from power plants, furnaces, and cars. Interview an ecologist or environmentalist to find out what preventative measures really work. Do tall smokestacks on industrial plants keep pollutants away from humans? What is ground-level ozone? What do aerosols do to the ozone layer? Once your research is done, share your recommendations for the five best ways people can reduce air pollution.</t>
        </r>
      </text>
    </comment>
    <comment ref="C550" authorId="0" shapeId="0" xr:uid="{00000000-0006-0000-0500-000097010000}">
      <text>
        <r>
          <rPr>
            <b/>
            <sz val="9"/>
            <color indexed="81"/>
            <rFont val="Tahoma"/>
            <family val="2"/>
          </rPr>
          <t xml:space="preserve">Explore light pollution. </t>
        </r>
        <r>
          <rPr>
            <sz val="9"/>
            <color indexed="81"/>
            <rFont val="Tahoma"/>
            <family val="2"/>
          </rPr>
          <t>Find out if your community or state has laws regulating industrial lighting. Then, look into the causes and effects of light pollution. You might consider the composition of the sun, its relationship to other stars, and its effect on Earth. Or explore sunspots and describe the effects they have on solar radiation, or the way pollution affects astronomy. When your research is done, share your recommendations for the five most effective things people can do to help with light pollution.</t>
        </r>
      </text>
    </comment>
    <comment ref="C551" authorId="0" shapeId="0" xr:uid="{00000000-0006-0000-0500-000098010000}">
      <text>
        <r>
          <rPr>
            <b/>
            <sz val="9"/>
            <color indexed="81"/>
            <rFont val="Tahoma"/>
            <family val="2"/>
          </rPr>
          <t xml:space="preserve">Chart climate change. </t>
        </r>
        <r>
          <rPr>
            <sz val="9"/>
            <color indexed="81"/>
            <rFont val="Tahoma"/>
            <family val="2"/>
          </rPr>
          <t>Visit NASA's website to track a satellite that gives a global view of developments on our planet. Chart how Earth's climate system changes from week to week. Track climate change for eight weeks and document what you find. Monitor key indicators: sea level, carbon dioxide concentration, global surface temperature, arctic sea ice, and land ice. Share what you find.</t>
        </r>
      </text>
    </comment>
    <comment ref="C552" authorId="0" shapeId="0" xr:uid="{00000000-0006-0000-0500-000099010000}">
      <text>
        <r>
          <rPr>
            <sz val="9"/>
            <color indexed="81"/>
            <rFont val="Tahoma"/>
            <family val="2"/>
          </rPr>
          <t>Now that you've taken an expansive tour of the sky, use your inspiration to explore and create your own sky art.</t>
        </r>
      </text>
    </comment>
    <comment ref="C553" authorId="0" shapeId="0" xr:uid="{00000000-0006-0000-0500-00009A010000}">
      <text>
        <r>
          <rPr>
            <b/>
            <sz val="9"/>
            <color indexed="81"/>
            <rFont val="Tahoma"/>
            <family val="2"/>
          </rPr>
          <t xml:space="preserve">Make sky art.  </t>
        </r>
        <r>
          <rPr>
            <sz val="9"/>
            <color indexed="81"/>
            <rFont val="Tahoma"/>
            <family val="2"/>
          </rPr>
          <t>This might be a scale mobile of planes, a sky or a constellation  mural or map, or a series of photographs showing the changing sky throughout the day. Create something that will celebrate the wonders of the sky and share it in a presentations, exhibit or tour.</t>
        </r>
      </text>
    </comment>
    <comment ref="C554" authorId="0" shapeId="0" xr:uid="{00000000-0006-0000-0500-00009B010000}">
      <text>
        <r>
          <rPr>
            <b/>
            <sz val="9"/>
            <color indexed="81"/>
            <rFont val="Tahoma"/>
            <family val="2"/>
          </rPr>
          <t xml:space="preserve">Share sky stories from ancient to modern cultures. </t>
        </r>
        <r>
          <rPr>
            <sz val="9"/>
            <color indexed="81"/>
            <rFont val="Tahoma"/>
            <family val="2"/>
          </rPr>
          <t>Remember Chicken Little, the chicken who believed the sky was falling? In the original fable, the chicken was a hare. An Australian tale tells about a morning star named Bamumbirr who was so bright. people asked her to come out so they could see better. Bu she was afraid of drowning and refused to go with them. So they tied a string around her, which is why she cannot rise high and sticks close to the horizon. The Anishinabe culture of central North America passed on stories of Grandmother Moon, who dwells in the heavens near her daughter, Mother Earth, and Grandfather Sun, who brings the morning light to his children. Collect five more tales of the sky and share them,</t>
        </r>
      </text>
    </comment>
    <comment ref="C555" authorId="0" shapeId="0" xr:uid="{00000000-0006-0000-0500-00009C010000}">
      <text>
        <r>
          <rPr>
            <b/>
            <sz val="9"/>
            <color indexed="81"/>
            <rFont val="Tahoma"/>
            <family val="2"/>
          </rPr>
          <t>Write your own story of the northern and southern lights.</t>
        </r>
        <r>
          <rPr>
            <sz val="9"/>
            <color indexed="81"/>
            <rFont val="Tahoma"/>
            <family val="2"/>
          </rPr>
          <t xml:space="preserve"> Perhaps the most mythologized event in the sky is the appearance of the northern and southern lights, ghostly waves of red, blue, and green. Cultures that witnessed the lights came up with many interpretations: The Fox Indian tribes of Wisconsin feared the lights were slain enemies. Scandinavian fishermen saw hem as a sign of rich catches. Some Chinese believed a fire-breathing dragon caused them. Find photos of these amazing lights. then write your own story about their significance. Make it a bedtime or campfire story to share with younger girls.</t>
        </r>
      </text>
    </comment>
    <comment ref="C559" authorId="0" shapeId="0" xr:uid="{2DC69B98-087D-4A9A-AA1F-704A84DACC4A}">
      <text>
        <r>
          <rPr>
            <b/>
            <sz val="9"/>
            <color theme="1"/>
            <rFont val="Tahoma"/>
            <family val="2"/>
          </rPr>
          <t>Choose your outdoor adventure.</t>
        </r>
        <r>
          <rPr>
            <sz val="9"/>
            <color theme="1"/>
            <rFont val="Tahoma"/>
            <family val="2"/>
          </rPr>
          <t xml:space="preserve">
Are you ready to experience a </t>
        </r>
        <r>
          <rPr>
            <b/>
            <sz val="9"/>
            <color theme="1"/>
            <rFont val="Tahoma"/>
            <family val="2"/>
          </rPr>
          <t>winter campout</t>
        </r>
        <r>
          <rPr>
            <sz val="9"/>
            <color theme="1"/>
            <rFont val="Tahoma"/>
            <family val="2"/>
          </rPr>
          <t>, or would you rather advance your skills on an outdoor climbing trip? It's your choice, so get started by exploring both of your options.
ADVENTURE OPTIONS
  ♦</t>
        </r>
        <r>
          <rPr>
            <b/>
            <sz val="9"/>
            <color theme="1"/>
            <rFont val="Tahoma"/>
            <family val="2"/>
          </rPr>
          <t>Snow Camping</t>
        </r>
        <r>
          <rPr>
            <sz val="9"/>
            <color theme="1"/>
            <rFont val="Tahoma"/>
            <family val="2"/>
          </rPr>
          <t>: You will go snow camping overnight in a designated camping area, such as a local state park or campground. This badge is not meant for backcountry camping where there are hazardous conditions such as avalanches, whiteouts, and steep terrain.
  ♦Outdoor Climbing: You will go on a two-day climbing trip where you will climb and belay using a top-rope climbing system, rappel, and do gear safety checks. Aim for two to three practice sessions using an artificial climbing wall (indoor or outdoor) before your outdoor adventure. You can expand your climbing know-how without being an expert climber - you can climb at any skill level while earning this badge.
    ◊Earned Snow or Climbing Adventure as a Cadette? If you did outdoor climbing to earn your Cadette Snow or Climbing Adventure badge, focus your energy on rappelling and gear safety checks while still advancing your climbing and belaying skills. Ask other climbers what you can do to help advance your technique!</t>
        </r>
      </text>
    </comment>
    <comment ref="C560" authorId="0" shapeId="0" xr:uid="{BA3FF9E8-A86F-49B5-9604-457C30B0B67D}">
      <text>
        <r>
          <rPr>
            <b/>
            <sz val="9"/>
            <color indexed="81"/>
            <rFont val="Tahoma"/>
            <family val="2"/>
          </rPr>
          <t>Talk to an</t>
        </r>
        <r>
          <rPr>
            <sz val="9"/>
            <color indexed="81"/>
            <rFont val="Tahoma"/>
            <family val="2"/>
          </rPr>
          <t xml:space="preserve"> experienced</t>
        </r>
        <r>
          <rPr>
            <b/>
            <sz val="9"/>
            <color indexed="81"/>
            <rFont val="Tahoma"/>
            <family val="2"/>
          </rPr>
          <t xml:space="preserve"> winter camper</t>
        </r>
        <r>
          <rPr>
            <sz val="9"/>
            <color indexed="81"/>
            <rFont val="Tahoma"/>
            <family val="2"/>
          </rPr>
          <t xml:space="preserve"> and an expert outdoor climber. Find out what they like best about their sport. Which one are you more interested in trying for yourself? Share your thoughts with your family or Girl Scout friends.</t>
        </r>
      </text>
    </comment>
    <comment ref="C561" authorId="0" shapeId="0" xr:uid="{A29B5274-20AB-41F8-9EF6-CDF5BFF384C0}">
      <text>
        <r>
          <rPr>
            <b/>
            <sz val="9"/>
            <color indexed="81"/>
            <rFont val="Tahoma"/>
            <family val="2"/>
          </rPr>
          <t>Watch videos or read about snow camping</t>
        </r>
        <r>
          <rPr>
            <sz val="9"/>
            <color indexed="81"/>
            <rFont val="Tahoma"/>
            <family val="2"/>
          </rPr>
          <t xml:space="preserve"> and outdoor climbing </t>
        </r>
        <r>
          <rPr>
            <b/>
            <sz val="9"/>
            <color indexed="81"/>
            <rFont val="Tahoma"/>
            <family val="2"/>
          </rPr>
          <t>adventures.</t>
        </r>
        <r>
          <rPr>
            <sz val="9"/>
            <color indexed="81"/>
            <rFont val="Tahoma"/>
            <family val="2"/>
          </rPr>
          <t xml:space="preserve"> Find a story about one female </t>
        </r>
        <r>
          <rPr>
            <b/>
            <sz val="9"/>
            <color indexed="81"/>
            <rFont val="Tahoma"/>
            <family val="2"/>
          </rPr>
          <t>snow campe</t>
        </r>
        <r>
          <rPr>
            <sz val="9"/>
            <color indexed="81"/>
            <rFont val="Tahoma"/>
            <family val="2"/>
          </rPr>
          <t>r and one female outdoor climber. You can read books and articles or watch videos. Outdoor organizations and retail websites are excellent resources for videos featuring women with inspirational high-adventure stories. Which activity are you more interested in trying for yourself? Share your thoughts with your family or Girl Scout friends.</t>
        </r>
      </text>
    </comment>
    <comment ref="C562" authorId="0" shapeId="0" xr:uid="{D91B8648-FF8C-4126-BC0A-398D569C49D0}">
      <text>
        <r>
          <rPr>
            <b/>
            <sz val="9"/>
            <color indexed="81"/>
            <rFont val="Tahoma"/>
            <family val="2"/>
          </rPr>
          <t>Explore what you will do for snow camping</t>
        </r>
        <r>
          <rPr>
            <sz val="9"/>
            <color indexed="81"/>
            <rFont val="Tahoma"/>
            <family val="2"/>
          </rPr>
          <t xml:space="preserve"> and outdoor climbing</t>
        </r>
        <r>
          <rPr>
            <b/>
            <sz val="9"/>
            <color indexed="81"/>
            <rFont val="Tahoma"/>
            <family val="2"/>
          </rPr>
          <t>.</t>
        </r>
        <r>
          <rPr>
            <sz val="9"/>
            <color indexed="81"/>
            <rFont val="Tahoma"/>
            <family val="2"/>
          </rPr>
          <t xml:space="preserve"> Do your own research too! Check out online guides or books that give you background on </t>
        </r>
        <r>
          <rPr>
            <b/>
            <sz val="9"/>
            <color indexed="81"/>
            <rFont val="Tahoma"/>
            <family val="2"/>
          </rPr>
          <t>snow camping</t>
        </r>
        <r>
          <rPr>
            <sz val="9"/>
            <color indexed="81"/>
            <rFont val="Tahoma"/>
            <family val="2"/>
          </rPr>
          <t xml:space="preserve"> and outdoor climbing. Then decide on one you like best and pitch why you selected it to your family or Girl Scout friends.</t>
        </r>
      </text>
    </comment>
    <comment ref="C563" authorId="0" shapeId="0" xr:uid="{36E85C39-8DB1-449D-806D-D8F1199D0EA5}">
      <text>
        <r>
          <rPr>
            <b/>
            <sz val="9"/>
            <color indexed="81"/>
            <rFont val="Tahoma"/>
            <family val="2"/>
          </rPr>
          <t>Plan and prepare.</t>
        </r>
        <r>
          <rPr>
            <sz val="9"/>
            <color indexed="81"/>
            <rFont val="Tahoma"/>
            <family val="2"/>
          </rPr>
          <t xml:space="preserve">
You decided on a </t>
        </r>
        <r>
          <rPr>
            <b/>
            <sz val="9"/>
            <color indexed="81"/>
            <rFont val="Tahoma"/>
            <family val="2"/>
          </rPr>
          <t>snow camping</t>
        </r>
        <r>
          <rPr>
            <sz val="9"/>
            <color indexed="81"/>
            <rFont val="Tahoma"/>
            <family val="2"/>
          </rPr>
          <t xml:space="preserve"> or climbing adventure. Now take this step to make it happen!
TO COMPLETE THIS STEP, MAKE SURE YOU:
  ♦Pick your destination. (See "Location Guide.")
  ♦Explore your destination. Look online for reports from other </t>
        </r>
        <r>
          <rPr>
            <b/>
            <sz val="9"/>
            <color indexed="81"/>
            <rFont val="Tahoma"/>
            <family val="2"/>
          </rPr>
          <t>campers</t>
        </r>
        <r>
          <rPr>
            <sz val="9"/>
            <color indexed="81"/>
            <rFont val="Tahoma"/>
            <family val="2"/>
          </rPr>
          <t xml:space="preserve"> and climbers.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this? You and your troop or group may want to use Girl Scout Cookie™ earnings, especially if you need to travel far.</t>
        </r>
      </text>
    </comment>
    <comment ref="C564" authorId="0" shapeId="0" xr:uid="{54478C0A-734D-4C7E-82E7-BBB3534ADC57}">
      <text>
        <r>
          <rPr>
            <b/>
            <sz val="9"/>
            <color indexed="81"/>
            <rFont val="Tahoma"/>
            <family val="2"/>
          </rPr>
          <t>Know the language for your adventure.</t>
        </r>
        <r>
          <rPr>
            <sz val="9"/>
            <color indexed="81"/>
            <rFont val="Tahoma"/>
            <family val="2"/>
          </rPr>
          <t xml:space="preserve"> Go online and find out what these basic terms for your adventure mean. Then add more to the list!
</t>
        </r>
        <r>
          <rPr>
            <b/>
            <sz val="9"/>
            <color indexed="81"/>
            <rFont val="Tahoma"/>
            <family val="2"/>
          </rPr>
          <t>For snow camping</t>
        </r>
        <r>
          <rPr>
            <sz val="9"/>
            <color indexed="81"/>
            <rFont val="Tahoma"/>
            <family val="2"/>
          </rPr>
          <t>: four-season tent, down and synthetic materials, gaiters, igloo, quinzee, sleeping bag liner, snow shovel, and snow stakes
For outdoor climbing</t>
        </r>
        <r>
          <rPr>
            <b/>
            <sz val="9"/>
            <color indexed="81"/>
            <rFont val="Tahoma"/>
            <family val="2"/>
          </rPr>
          <t>:</t>
        </r>
        <r>
          <rPr>
            <sz val="9"/>
            <color indexed="81"/>
            <rFont val="Tahoma"/>
            <family val="2"/>
          </rPr>
          <t xml:space="preserve"> Anchor, belay, class, crux, harness, rappel, rating, and top-rope climbing.</t>
        </r>
      </text>
    </comment>
    <comment ref="C565" authorId="0" shapeId="0" xr:uid="{85D9E969-EB64-416C-BEA3-EB01DA3CA89C}">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winter camper, or expert outdoor climber.</t>
        </r>
      </text>
    </comment>
    <comment ref="C566" authorId="0" shapeId="0" xr:uid="{E7F302CD-400C-492F-B86C-618E2DBC62FE}">
      <text>
        <r>
          <rPr>
            <b/>
            <sz val="9"/>
            <color indexed="81"/>
            <rFont val="Tahoma"/>
            <family val="2"/>
          </rPr>
          <t>Find out about common injuries for your adventure.</t>
        </r>
        <r>
          <rPr>
            <sz val="9"/>
            <color indexed="81"/>
            <rFont val="Tahoma"/>
            <family val="2"/>
          </rPr>
          <t xml:space="preserve"> Research what injuries can happen on your outdoor adventure. Some possible options are: frostbite if it's cold, a sprained ankle, or dehydration. What can you do to avoid injuries or respond to them if they happen?</t>
        </r>
      </text>
    </comment>
    <comment ref="C567" authorId="1" shapeId="0" xr:uid="{15CC99DC-A54F-4BF6-BF80-F9D34B1404FE}">
      <text>
        <r>
          <rPr>
            <b/>
            <sz val="9"/>
            <color indexed="81"/>
            <rFont val="Tahoma"/>
            <family val="2"/>
          </rPr>
          <t>Gather your gear.</t>
        </r>
        <r>
          <rPr>
            <sz val="9"/>
            <color indexed="81"/>
            <rFont val="Tahoma"/>
            <family val="2"/>
          </rPr>
          <t xml:space="preserve">
Be prepared with the right gear for your adventure! What will you need to ensure a successful trip? Try to borrow gear from family or friends so you don't need to buy it.
BEFORE YOU BEGIN: ESSENTIALS FOR YOUR OUTDOOR ADVENTURES
Use this list to help create a checklist of things you need for your outdoor adventure. And add things too! For example, for camping you will need a backpack, tent, sleeping bag, and a portable stove to prepare food.
  ◊Proper clothing and footwear      ◊Navigational tools
  ◊Sun protection                          ◊Form of shelter
  ◊Water                                      ◊Light source
  ◊Food                                        ◊Fire starter
  ◊First-aid kit                                ◊Repair kit
♦</t>
        </r>
        <r>
          <rPr>
            <b/>
            <sz val="9"/>
            <color indexed="81"/>
            <rFont val="Tahoma"/>
            <family val="2"/>
          </rPr>
          <t>Snow camping:</t>
        </r>
        <r>
          <rPr>
            <sz val="9"/>
            <color indexed="81"/>
            <rFont val="Tahoma"/>
            <family val="2"/>
          </rPr>
          <t xml:space="preserve"> Ski poles, snowshoes, snow shovel, snow claw, and a snow saw.* (Note: Be sure to find out about layering including gloves, socks, and hats. Also find out what kind of sleeping bag and pad you need to stay warm at night.)
♦Climbing: Climbing rope, rope bag, harness, helmet, chalk and chalk bag, climbing shoes, different types of carabiners, webbing, belay and rappel devices, and an accessory cord.*
*</t>
        </r>
        <r>
          <rPr>
            <i/>
            <sz val="9"/>
            <color indexed="81"/>
            <rFont val="Tahoma"/>
            <family val="2"/>
          </rPr>
          <t>An adult instructor might provide these items for you, but you still need to learn all about them to complete this step.</t>
        </r>
      </text>
    </comment>
    <comment ref="C568" authorId="0" shapeId="0" xr:uid="{BBBC33EB-B5D5-4F7B-89FB-5DEF648738DF}">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569" authorId="0" shapeId="0" xr:uid="{79B05A83-A30C-4C8A-AEE5-CBFC2EA29C96}">
      <text>
        <r>
          <rPr>
            <b/>
            <sz val="9"/>
            <color indexed="81"/>
            <rFont val="Tahoma"/>
            <family val="2"/>
          </rPr>
          <t>Go online to find out the gear you will need.</t>
        </r>
        <r>
          <rPr>
            <sz val="9"/>
            <color indexed="81"/>
            <rFont val="Tahoma"/>
            <family val="2"/>
          </rPr>
          <t xml:space="preserve"> Use your list of essential gear and find out what each item is used for an where and how to get it.</t>
        </r>
      </text>
    </comment>
    <comment ref="C570" authorId="0" shapeId="0" xr:uid="{66667A28-7558-4513-A487-7AF2286FC078}">
      <text>
        <r>
          <rPr>
            <b/>
            <sz val="9"/>
            <color indexed="81"/>
            <rFont val="Tahoma"/>
            <family val="2"/>
          </rPr>
          <t>Compare and share.</t>
        </r>
        <r>
          <rPr>
            <sz val="9"/>
            <color indexed="81"/>
            <rFont val="Tahoma"/>
            <family val="2"/>
          </rPr>
          <t xml:space="preserve"> Bring essential gear to a troop meeting to share and compare. See if you can borrow gear from friends and family. Do you know an adult with experience in your outdoor adventure who can help guide your meeting?</t>
        </r>
      </text>
    </comment>
    <comment ref="C571" authorId="0" shapeId="0" xr:uid="{598B6A83-F900-4AFD-9D0F-03981BE86E25}">
      <text>
        <r>
          <rPr>
            <b/>
            <sz val="9"/>
            <color indexed="81"/>
            <rFont val="Tahoma"/>
            <family val="2"/>
          </rPr>
          <t>Set a goal and train for your adventure.</t>
        </r>
        <r>
          <rPr>
            <sz val="9"/>
            <color indexed="81"/>
            <rFont val="Tahoma"/>
            <family val="2"/>
          </rPr>
          <t xml:space="preserve">
Training and preparation are keys to your success in any challenge. Put together a daily training schedule and stick to it!
TO COMPLETE THIS STEP, MAKE SURE YOU:
  ♦Practice the skills for your adventure. See "Skills Practice" lists.
  ♦Follow safety tips. Train only with a trusted adult or friend. Make sure a different adult (one who is not with you) knows your location and the estimated time you should return home.
  ♦Practice your first-aid skills. Learn how to respond to emergency medical situations that can arise, such as sprains, cuts, frostbite, hypothermia, and sunburn.
  ♦Set a goal for what you want to achieve. Write it down.</t>
        </r>
      </text>
    </comment>
    <comment ref="C572" authorId="0" shapeId="0" xr:uid="{63047179-A770-464B-A25B-9CA19C26AD15}">
      <text>
        <r>
          <rPr>
            <b/>
            <sz val="9"/>
            <color indexed="81"/>
            <rFont val="Tahoma"/>
            <family val="2"/>
          </rPr>
          <t>Learn how mental imagery can help improve your outdoor adventure.</t>
        </r>
        <r>
          <rPr>
            <sz val="9"/>
            <color indexed="81"/>
            <rFont val="Tahoma"/>
            <family val="2"/>
          </rPr>
          <t xml:space="preserve"> This means visualizing your snow camping or outdoor climbing adventure from start to finish. Find an experienced </t>
        </r>
        <r>
          <rPr>
            <b/>
            <sz val="9"/>
            <color indexed="81"/>
            <rFont val="Tahoma"/>
            <family val="2"/>
          </rPr>
          <t>winter camper</t>
        </r>
        <r>
          <rPr>
            <sz val="9"/>
            <color indexed="81"/>
            <rFont val="Tahoma"/>
            <family val="2"/>
          </rPr>
          <t xml:space="preserve"> or expert</t>
        </r>
        <r>
          <rPr>
            <b/>
            <sz val="9"/>
            <color indexed="81"/>
            <rFont val="Tahoma"/>
            <family val="2"/>
          </rPr>
          <t xml:space="preserve"> </t>
        </r>
        <r>
          <rPr>
            <sz val="9"/>
            <color indexed="81"/>
            <rFont val="Tahoma"/>
            <family val="2"/>
          </rPr>
          <t>outdoor climber and ask them how they use mental imagery on their outdoor adventures. Incorporate mental imagery into your training. Always be positive about how you are preforming, even in your imagination!</t>
        </r>
      </text>
    </comment>
    <comment ref="C573" authorId="0" shapeId="0" xr:uid="{E09D11C8-9D77-4E34-972F-86A097C85BB8}">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endurance, and strength you'll need for snow camping and outdoor climbing. Look for a free class being held outdoors at a park.</t>
        </r>
      </text>
    </comment>
    <comment ref="C574" authorId="0" shapeId="0" xr:uid="{1AEFF5C3-6116-41E6-AC90-39F9DCC1B01D}">
      <text>
        <r>
          <rPr>
            <b/>
            <sz val="9"/>
            <color indexed="81"/>
            <rFont val="Tahoma"/>
            <family val="2"/>
          </rPr>
          <t>Get expert training tips.</t>
        </r>
        <r>
          <rPr>
            <sz val="9"/>
            <color indexed="81"/>
            <rFont val="Tahoma"/>
            <family val="2"/>
          </rPr>
          <t xml:space="preserve"> Ask an experienced </t>
        </r>
        <r>
          <rPr>
            <b/>
            <sz val="9"/>
            <color indexed="81"/>
            <rFont val="Tahoma"/>
            <family val="2"/>
          </rPr>
          <t>snow camper</t>
        </r>
        <r>
          <rPr>
            <sz val="9"/>
            <color indexed="81"/>
            <rFont val="Tahoma"/>
            <family val="2"/>
          </rPr>
          <t xml:space="preserve"> or outdoor climber to give you tips on goals and training. Or go online to search outdoor organizations, publications, and retail websites that offer valuable information and advice.</t>
        </r>
      </text>
    </comment>
    <comment ref="C575" authorId="0" shapeId="0" xr:uid="{AD45099C-4C76-448A-ADA0-5E4E9EE25693}">
      <text>
        <r>
          <rPr>
            <b/>
            <sz val="9"/>
            <color indexed="81"/>
            <rFont val="Tahoma"/>
            <family val="2"/>
          </rPr>
          <t>Go on your outdoor adventure.</t>
        </r>
        <r>
          <rPr>
            <sz val="9"/>
            <color indexed="81"/>
            <rFont val="Tahoma"/>
            <family val="2"/>
          </rPr>
          <t xml:space="preserve">
You've planned and trained - now you're ready for your outdoor adventure! Everything you've worked for has brought you to this day, to this moment. If you think you can do more, take it up a notch. Aim to be the best you can be!
BEFORE YOU BEGIN YOUR ADVENTURE, REVIEW THIS CHECKLIST: 
  ♦Safety: Always be with a buddy when you're outdoors.
  ♦Permission: Get permission slips beforehand, if needed, from your Girl Scout council, parent, or guardian.
  ♦Do a gear check. Make sure you have all the gear from Step 3 with you, including snacks and water in reusable containers and a first-aid kit.
  ♦Weather: Always check the weather before leaving. Be sure your gear and clothing choices are right for the weather.</t>
        </r>
      </text>
    </comment>
    <comment ref="C576" authorId="0" shapeId="0" xr:uid="{D542F1BD-E2DA-4FA3-B35B-2B035F7D7D48}">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577" authorId="0" shapeId="0" xr:uid="{A14A3831-FE72-4ED2-AA5C-83D1B96D7AD4}">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out something new - like talking to a nature ranger about what they do or cooking up a special meal on an outdoor stove.</t>
        </r>
      </text>
    </comment>
    <comment ref="C578" authorId="0" shapeId="0" xr:uid="{8C38A016-2B80-4B77-97A9-3C549CE98CA9}">
      <text>
        <r>
          <rPr>
            <b/>
            <sz val="9"/>
            <color indexed="81"/>
            <rFont val="Tahoma"/>
            <family val="2"/>
          </rPr>
          <t>Keep an adventure journal.</t>
        </r>
        <r>
          <rPr>
            <sz val="9"/>
            <color indexed="81"/>
            <rFont val="Tahoma"/>
            <family val="2"/>
          </rPr>
          <t xml:space="preserve"> How far did you climb? What did you like most about </t>
        </r>
        <r>
          <rPr>
            <b/>
            <sz val="9"/>
            <color indexed="81"/>
            <rFont val="Tahoma"/>
            <family val="2"/>
          </rPr>
          <t>camping in snow</t>
        </r>
        <r>
          <rPr>
            <sz val="9"/>
            <color indexed="81"/>
            <rFont val="Tahoma"/>
            <family val="2"/>
          </rPr>
          <t>? What was the hardest? What do you want to improve for next time? Write your notes in a journal or find a free app where you can document your journey, including how you felt at each phase of your adventure.</t>
        </r>
      </text>
    </comment>
    <comment ref="C582" authorId="0" shapeId="0" xr:uid="{00000000-0006-0000-0500-00009D010000}">
      <text>
        <r>
          <rPr>
            <sz val="9"/>
            <color indexed="81"/>
            <rFont val="Tahoma"/>
            <family val="2"/>
          </rPr>
          <t>You need to understand how an issue fits in the world at large before you can form a strategy to make a difference.  Pick one choice to expand your understanding of your chosen issue.  Here we've used healthy eating as an example to show how each choice offers possibilities for exploration</t>
        </r>
      </text>
    </comment>
    <comment ref="C583" authorId="0" shapeId="0" xr:uid="{00000000-0006-0000-0500-00009E010000}">
      <text>
        <r>
          <rPr>
            <b/>
            <sz val="9"/>
            <color indexed="81"/>
            <rFont val="Tahoma"/>
            <family val="2"/>
          </rPr>
          <t>Find five social trends</t>
        </r>
        <r>
          <rPr>
            <sz val="9"/>
            <color indexed="81"/>
            <rFont val="Tahoma"/>
            <family val="2"/>
          </rPr>
          <t>: Watch the news, talk to parents or other adults or explore the web to find social trends related to your issue.  Jot down your thoughts on how these trends impact your issue.</t>
        </r>
      </text>
    </comment>
    <comment ref="C584" authorId="0" shapeId="0" xr:uid="{00000000-0006-0000-0500-00009F010000}">
      <text>
        <r>
          <rPr>
            <b/>
            <sz val="9"/>
            <color indexed="81"/>
            <rFont val="Tahoma"/>
            <family val="2"/>
          </rPr>
          <t>Identify five instances where technology impacts your issue.</t>
        </r>
        <r>
          <rPr>
            <sz val="9"/>
            <color indexed="81"/>
            <rFont val="Tahoma"/>
            <family val="2"/>
          </rPr>
          <t xml:space="preserve">  Trends in science, engineering, and technology affect issues and how we can address them.  Find five technological developments that could influence your issue.</t>
        </r>
      </text>
    </comment>
    <comment ref="C585" authorId="0" shapeId="0" xr:uid="{00000000-0006-0000-0500-0000A0010000}">
      <text>
        <r>
          <rPr>
            <b/>
            <sz val="9"/>
            <color indexed="81"/>
            <rFont val="Tahoma"/>
            <family val="2"/>
          </rPr>
          <t>Find five businesses or groups that impact your issue.</t>
        </r>
        <r>
          <rPr>
            <sz val="9"/>
            <color indexed="81"/>
            <rFont val="Tahoma"/>
            <family val="2"/>
          </rPr>
          <t xml:space="preserve"> Research businesses and non-profit organizations working in your topic area and jot down what you find innovative about their approaches.  </t>
        </r>
      </text>
    </comment>
    <comment ref="C586" authorId="0" shapeId="0" xr:uid="{00000000-0006-0000-0500-0000A1010000}">
      <text>
        <r>
          <rPr>
            <sz val="9"/>
            <color indexed="81"/>
            <rFont val="Tahoma"/>
            <family val="2"/>
          </rPr>
          <t>Innovative ideas come from all sorts of places.  Great innovators aren’t always the ones with the big ideas.  They are often the ones who make interesting connections and pull inspiration from the world around them.  Here are some ways innovators get inspired.  Try one to begin developing innovations for your issue.</t>
        </r>
      </text>
    </comment>
    <comment ref="C587" authorId="0" shapeId="0" xr:uid="{00000000-0006-0000-0500-0000A2010000}">
      <text>
        <r>
          <rPr>
            <b/>
            <sz val="9"/>
            <color indexed="81"/>
            <rFont val="Tahoma"/>
            <family val="2"/>
          </rPr>
          <t>Crowd sourcing.</t>
        </r>
        <r>
          <rPr>
            <sz val="9"/>
            <color indexed="81"/>
            <rFont val="Tahoma"/>
            <family val="2"/>
          </rPr>
          <t xml:space="preserve"> Crowd sourcing helps you get ideas from a very large number of people.  Post your questions to your social networking profiles, send an email, or hand out a survey.  Get at least 30 responses.</t>
        </r>
      </text>
    </comment>
    <comment ref="C588" authorId="0" shapeId="0" xr:uid="{00000000-0006-0000-0500-0000A3010000}">
      <text>
        <r>
          <rPr>
            <b/>
            <sz val="9"/>
            <color indexed="81"/>
            <rFont val="Tahoma"/>
            <family val="2"/>
          </rPr>
          <t xml:space="preserve">Biomimicry. </t>
        </r>
        <r>
          <rPr>
            <sz val="9"/>
            <color indexed="81"/>
            <rFont val="Tahoma"/>
            <family val="2"/>
          </rPr>
          <t>Sometimes nature already has the answers to an issue.  Some fabrics, glass, and paints have the same water repelling properties as a lotus leaf -- when water rolls off it takes all the dirt with it.   . . .  Look at plants and animals to see if nature has some solutions to your issue.</t>
        </r>
      </text>
    </comment>
    <comment ref="C589" authorId="0" shapeId="0" xr:uid="{00000000-0006-0000-0500-0000A4010000}">
      <text>
        <r>
          <rPr>
            <b/>
            <sz val="9"/>
            <color indexed="81"/>
            <rFont val="Tahoma"/>
            <family val="2"/>
          </rPr>
          <t>International ideas.</t>
        </r>
        <r>
          <rPr>
            <sz val="9"/>
            <color indexed="81"/>
            <rFont val="Tahoma"/>
            <family val="2"/>
          </rPr>
          <t xml:space="preserve">  What can you learn from other cultures about your issue?  Look at how three cultures address your issue:  explore books and photos from other places, talk to someone from another culture or get on the Web.</t>
        </r>
      </text>
    </comment>
    <comment ref="C590" authorId="0" shapeId="0" xr:uid="{00000000-0006-0000-0500-0000A5010000}">
      <text>
        <r>
          <rPr>
            <sz val="9"/>
            <color indexed="81"/>
            <rFont val="Tahoma"/>
            <family val="2"/>
          </rPr>
          <t>Gaining empathy -- that's being able to connect to the thoughts, feelings, and attitudes of others -- helps innovators develop a gut sense of which ideas might work and which won't, and how to make existing solutions better.  Here are some techniques innovators use to build empathy.</t>
        </r>
      </text>
    </comment>
    <comment ref="C591" authorId="0" shapeId="0" xr:uid="{00000000-0006-0000-0500-0000A6010000}">
      <text>
        <r>
          <rPr>
            <b/>
            <sz val="9"/>
            <color indexed="81"/>
            <rFont val="Tahoma"/>
            <family val="2"/>
          </rPr>
          <t>Spend a day in the life.</t>
        </r>
        <r>
          <rPr>
            <sz val="9"/>
            <color indexed="81"/>
            <rFont val="Tahoma"/>
            <family val="2"/>
          </rPr>
          <t xml:space="preserve"> A great way of trying to build empathy is trying to experience someone else's point of view.  Think of someone who is trying to address the same issue you are or who lives with your issue every day.  Follow their routine for a day and journal your observations.  How was your experience different from your typical day?</t>
        </r>
      </text>
    </comment>
    <comment ref="C592" authorId="0" shapeId="0" xr:uid="{00000000-0006-0000-0500-0000A7010000}">
      <text>
        <r>
          <rPr>
            <b/>
            <sz val="9"/>
            <color indexed="81"/>
            <rFont val="Tahoma"/>
            <family val="2"/>
          </rPr>
          <t xml:space="preserve">Be someone's shadow. </t>
        </r>
        <r>
          <rPr>
            <sz val="9"/>
            <color indexed="81"/>
            <rFont val="Tahoma"/>
            <family val="2"/>
          </rPr>
          <t xml:space="preserve"> For half a day, shadow professionals or someone with values related to your topic.  Record their activities and your observations.  Remember, being someone's shadow means barely being noticeable -- ask them not to change their routines to accommodate you.  Jotting notes can make people self-conscious, so practice your stealth note taking skills.</t>
        </r>
      </text>
    </comment>
    <comment ref="C593" authorId="0" shapeId="0" xr:uid="{00000000-0006-0000-0500-0000A8010000}">
      <text>
        <r>
          <rPr>
            <b/>
            <sz val="9"/>
            <color indexed="81"/>
            <rFont val="Tahoma"/>
            <family val="2"/>
          </rPr>
          <t xml:space="preserve">Interview an expert or professional in your topic area. </t>
        </r>
        <r>
          <rPr>
            <sz val="9"/>
            <color indexed="81"/>
            <rFont val="Tahoma"/>
            <family val="2"/>
          </rPr>
          <t xml:space="preserve"> Sometimes the easiest way to gather information about the situation you want to improve is by piggybacking on experts who have already done related work.  To learn about healthy eating, you could interview a nutritionist or food scientist about improving the food system.  Prepare questions in advance or bring some ideas you got in the first step. </t>
        </r>
      </text>
    </comment>
    <comment ref="C594" authorId="0" shapeId="0" xr:uid="{00000000-0006-0000-0500-0000A9010000}">
      <text>
        <r>
          <rPr>
            <sz val="9"/>
            <color indexed="81"/>
            <rFont val="Tahoma"/>
            <family val="2"/>
          </rPr>
          <t>True or false?  There's only one solution to every problem.  False, the "best" solution depends on what your role is and the responsibilities you have.  For example, as a student, you could promote healthy eating at school by starting a contest with friends to see who can go the longest without drinking a soda.  If you were part of school administration, you could replace unhealthy snacks in vending machines with healthier foods.  Try at least one of these scenarios to consider solutions too your issue from a specific perspective.</t>
        </r>
      </text>
    </comment>
    <comment ref="C595" authorId="0" shapeId="0" xr:uid="{00000000-0006-0000-0500-0000AA010000}">
      <text>
        <r>
          <rPr>
            <b/>
            <sz val="9"/>
            <color indexed="81"/>
            <rFont val="Tahoma"/>
            <family val="2"/>
          </rPr>
          <t>As a parent.</t>
        </r>
        <r>
          <rPr>
            <sz val="9"/>
            <color indexed="81"/>
            <rFont val="Tahoma"/>
            <family val="2"/>
          </rPr>
          <t xml:space="preserve"> How do moms and dads address your topic? Some parents don't serve dessert unless kids finish their vegetable.  Others don't buy unhealthy snacks at the store. Pick: three possible innovations you discovered in steps 2 and 3 and refine them using a parent's perspective. </t>
        </r>
      </text>
    </comment>
    <comment ref="C596" authorId="0" shapeId="0" xr:uid="{00000000-0006-0000-0500-0000AB010000}">
      <text>
        <r>
          <rPr>
            <b/>
            <sz val="9"/>
            <color indexed="81"/>
            <rFont val="Tahoma"/>
            <family val="2"/>
          </rPr>
          <t xml:space="preserve">As an engineer. </t>
        </r>
        <r>
          <rPr>
            <sz val="9"/>
            <color indexed="81"/>
            <rFont val="Tahoma"/>
            <family val="2"/>
          </rPr>
          <t>An engineer might design smaller plates and bowls that encourage people to eat less, or a refrigerator that stays locked except during mealtimes. Filter through the ideas you sourced in steps 2 and 3. What ideas can be engineered into a product? Refine and draw three product concepts that could be solutions for your issue.</t>
        </r>
      </text>
    </comment>
    <comment ref="C597" authorId="0" shapeId="0" xr:uid="{00000000-0006-0000-0500-0000AC010000}">
      <text>
        <r>
          <rPr>
            <b/>
            <sz val="9"/>
            <color indexed="81"/>
            <rFont val="Tahoma"/>
            <family val="2"/>
          </rPr>
          <t>As a business owner.</t>
        </r>
        <r>
          <rPr>
            <sz val="9"/>
            <color indexed="81"/>
            <rFont val="Tahoma"/>
            <family val="2"/>
          </rPr>
          <t xml:space="preserve"> A business could be a health foods grocery store, or a phone application that helps people keep track of their diet. Use your research from steps 2 and 3 to develop three business ideas. It could be a product, service, store, restaurant. or anything else!</t>
        </r>
      </text>
    </comment>
    <comment ref="C598" authorId="0" shapeId="0" xr:uid="{00000000-0006-0000-0500-0000AD010000}">
      <text>
        <r>
          <rPr>
            <b/>
            <sz val="9"/>
            <color indexed="81"/>
            <rFont val="Tahoma"/>
            <family val="2"/>
          </rPr>
          <t>Practice sharing your business ideas.</t>
        </r>
        <r>
          <rPr>
            <sz val="9"/>
            <color indexed="81"/>
            <rFont val="Tahoma"/>
            <family val="2"/>
          </rPr>
          <t xml:space="preserve"> A good innovator asks for and listens to constructive feedback. In fact, "failure" is encouraged-if you don't mess up at first, how will you know what can be improved? Try to shake the feeling that you should get it all right and enjoy this step. Share what you made in step 4, and learn from others how your business ideas -  and the way you present them --  can get even better.</t>
        </r>
      </text>
    </comment>
    <comment ref="C599" authorId="0" shapeId="0" xr:uid="{00000000-0006-0000-0500-0000AE010000}">
      <text>
        <r>
          <rPr>
            <b/>
            <sz val="9"/>
            <color indexed="81"/>
            <rFont val="Tahoma"/>
            <family val="2"/>
          </rPr>
          <t>Present your idea to someone who hasn't seen it yet.</t>
        </r>
        <r>
          <rPr>
            <sz val="9"/>
            <color indexed="81"/>
            <rFont val="Tahoma"/>
            <family val="2"/>
          </rPr>
          <t xml:space="preserve"> It may be one of your parents, an older sibling, one of your teachers, or a neighbor. Because they haven't yet heard about your innovation, they'll have new reactions.</t>
        </r>
      </text>
    </comment>
    <comment ref="C600" authorId="0" shapeId="0" xr:uid="{00000000-0006-0000-0500-0000AF010000}">
      <text>
        <r>
          <rPr>
            <b/>
            <sz val="9"/>
            <color indexed="81"/>
            <rFont val="Tahoma"/>
            <family val="2"/>
          </rPr>
          <t>Present to an expert.</t>
        </r>
        <r>
          <rPr>
            <sz val="9"/>
            <color indexed="81"/>
            <rFont val="Tahoma"/>
            <family val="2"/>
          </rPr>
          <t xml:space="preserve"> Find someone who has experience with the subject area of your idea. Does your idea have to do with taking care of a sick person? Then share it with a nurse. Does your idea have to do with gardening? Then share it with someone who runs a nursery.</t>
        </r>
      </text>
    </comment>
    <comment ref="C601" authorId="0" shapeId="0" xr:uid="{00000000-0006-0000-0500-0000B0010000}">
      <text>
        <r>
          <rPr>
            <b/>
            <sz val="9"/>
            <color indexed="81"/>
            <rFont val="Tahoma"/>
            <family val="2"/>
          </rPr>
          <t xml:space="preserve">Design a magazine advertisement or video commercial. </t>
        </r>
        <r>
          <rPr>
            <sz val="9"/>
            <color indexed="81"/>
            <rFont val="Tahoma"/>
            <family val="2"/>
          </rPr>
          <t>The ad should explain or demonstrate at least one of your ideas. Share your favorite idea(s) with other Girl Scouts, parents, or a professional in your issue area and listen to their feedback.</t>
        </r>
      </text>
    </comment>
    <comment ref="C605" authorId="0" shapeId="0" xr:uid="{C9E22071-1E02-4EB7-9FD0-7A0CF6B60BD5}">
      <text>
        <r>
          <rPr>
            <b/>
            <sz val="9"/>
            <color indexed="81"/>
            <rFont val="Tahoma"/>
            <family val="2"/>
          </rPr>
          <t>Uncover the stuff you're made of.</t>
        </r>
        <r>
          <rPr>
            <sz val="9"/>
            <color indexed="81"/>
            <rFont val="Tahoma"/>
            <family val="2"/>
          </rPr>
          <t xml:space="preserve">
When a massive star explodes at the end of its life - an event called a supernova - the star's elements scatter into space. Over time, elements made during the supernova, including those heavier than iron, are recycled into new stars and planets. The naturally occurring elements found on Earth were once at the heart of a star. Since humans are made up of the elements, we are literally made of stardust.</t>
        </r>
      </text>
    </comment>
    <comment ref="C606" authorId="0" shapeId="0" xr:uid="{91F39496-6269-415D-BEDA-F0A6CEC862AF}">
      <text>
        <r>
          <rPr>
            <b/>
            <sz val="9"/>
            <color indexed="81"/>
            <rFont val="Tahoma"/>
            <family val="2"/>
          </rPr>
          <t>Make a stardust self-portrait.</t>
        </r>
        <r>
          <rPr>
            <sz val="9"/>
            <color indexed="81"/>
            <rFont val="Tahoma"/>
            <family val="2"/>
          </rPr>
          <t xml:space="preserve"> An infographic transforms information from a set of numbers into a compelling visual image - it makes data more interesting, appealing, and easier to understand. The four chemical elements that make up most of the atoms in your body are hydrogen (62%), oxygen (24%), carbon (12%), and nitrogen (1.1%), with traces of calcium, phosphorus, potassium, sulfur, sodium, and chlorine that collectively make up about .6%, and a variety of trace elements adding up to about .3%. Use this data to create an infographic by drawing an outline of yourself or choosing another shape to represent you. Calculate or estimate how much space each element should take up, and divide your shape accordingly. Then, label and fill in each section using a different color or pattern. Share your infographic with your friends and family, explaining what it means to be made of stardust.</t>
        </r>
      </text>
    </comment>
    <comment ref="C607" authorId="0" shapeId="0" xr:uid="{FDE65314-51A8-49F5-B098-0B10D18D3ABF}">
      <text>
        <r>
          <rPr>
            <b/>
            <sz val="9"/>
            <color indexed="81"/>
            <rFont val="Tahoma"/>
            <family val="2"/>
          </rPr>
          <t>See how your eyes react to light.</t>
        </r>
        <r>
          <rPr>
            <sz val="9"/>
            <color indexed="81"/>
            <rFont val="Tahoma"/>
            <family val="2"/>
          </rPr>
          <t xml:space="preserve"> How does light enter your eye? Your pupil is the dark circle in the middle of your iris, the colored part of your eye, and allows light in. Grab a partner and test your eyes to "see" how they react to light.
Look in the mirror and hold a ruler horizontally in front of one eye. How wide is your pupil? Be sure to record your answer. Now, shine a flashlight toward your face for roughly three to five seconds. Measure your pupil again. What happened to it? Did the area increase or decrease? Dim the room and close your eyes. Measure your pupil and explore what happened this time. Closing your eye simulates what happens when you go stargazing. Go outside to a dark place on a clear night with your flashlight and red filter, and look at the sky. What happens? Can you see more stars after being outside for a few minutes? Why do you think that is? This is what astronomers call dark adaption. Under a dark sky, your pupil adapts to the low light level so that you can see better - which allows you to observe more stars. It can take you 20 minutes or more for your pupil to open as wide as possible and for you to become fully dark adapted! This is when you can see the most stars.</t>
        </r>
      </text>
    </comment>
    <comment ref="C608" authorId="0" shapeId="0" xr:uid="{7654CC3F-02F1-4F57-9176-296E851B6AD8}">
      <text>
        <r>
          <rPr>
            <b/>
            <sz val="9"/>
            <color indexed="81"/>
            <rFont val="Tahoma"/>
            <family val="2"/>
          </rPr>
          <t>Explore a Universe without supernovae.</t>
        </r>
        <r>
          <rPr>
            <sz val="9"/>
            <color indexed="81"/>
            <rFont val="Tahoma"/>
            <family val="2"/>
          </rPr>
          <t xml:space="preserve"> Play a game by yourself or with some friends to determine what the Universe would look like without supernovae. Print out the element and item cards from the link below and divide them into groups by color. Pull one of the green item cards. Then, look at the blue cards to see if any of the elements there are found in the item on your green card. If the item on your green card is made up of elements from one of the blue cards, this means it is made from elements produced by stars that go supernovae - set it aside. In a Universe without supernovae, this object wouldn't exist. Go through all of your object cards and see which ones you're left with. Are you surprised? 
Print out the game cards here: </t>
        </r>
        <r>
          <rPr>
            <b/>
            <sz val="9"/>
            <color indexed="81"/>
            <rFont val="Tahoma"/>
            <family val="2"/>
          </rPr>
          <t>www.girlscouts.org/SpaceScienceSupernovaeCards</t>
        </r>
      </text>
    </comment>
    <comment ref="C609" authorId="0" shapeId="0" xr:uid="{71F99D02-A0D7-428F-BC7B-C37F6299D4F1}">
      <text>
        <r>
          <rPr>
            <b/>
            <sz val="9"/>
            <color indexed="81"/>
            <rFont val="Tahoma"/>
            <family val="2"/>
          </rPr>
          <t>Explore the brilliance of the stars.</t>
        </r>
        <r>
          <rPr>
            <sz val="9"/>
            <color indexed="81"/>
            <rFont val="Tahoma"/>
            <family val="2"/>
          </rPr>
          <t xml:space="preserve">
Elements, the basic building blocks for all things, are everywhere. Cars, buildings, trees, birds, and even our bodies are made of the elements - but where did they come from? Scientists have discovered that most of the elements were made in stars! The iron in your blood and the calcium of your bones were once part of a star! In this step, explore what happens when stars live and die.</t>
        </r>
      </text>
    </comment>
    <comment ref="C610" authorId="0" shapeId="0" xr:uid="{C9BC69D0-5B00-4118-A660-3AB957742773}">
      <text>
        <r>
          <rPr>
            <b/>
            <sz val="9"/>
            <color indexed="81"/>
            <rFont val="Tahoma"/>
            <family val="2"/>
          </rPr>
          <t>Play a game.</t>
        </r>
        <r>
          <rPr>
            <sz val="9"/>
            <color indexed="81"/>
            <rFont val="Tahoma"/>
            <family val="2"/>
          </rPr>
          <t xml:space="preserve"> Sorting helps us understand complex systems by highlighting similarities and differences between items. Cut out each photo and make a set of cards to sort. When you sort things, it's important to define the parameters for sorting at the beginning. Start sorting the cards by using their distance from the Earth - then, try size and, after that, age. Once you've tried those, what other sorting criteria can you come up with? Try predicting what order the cards will go in before you start. Compare your notes and see if your predications were correct. After you've tried a few different sorting criteria, cut out the information cards. Then, match the photo cards to their corresponding information cards. Did any of the matches surprise you? After the photo cards are matched with their information cards, try sorting the pairs - think of new sorting criteria you haven't used yet. Make note of your predictions and compare them to your results. Were you correct? What surprised you?</t>
        </r>
      </text>
    </comment>
    <comment ref="C611" authorId="0" shapeId="0" xr:uid="{FB081A33-DA57-4735-8B7E-BDE90F5E5AE1}">
      <text>
        <r>
          <rPr>
            <b/>
            <sz val="9"/>
            <color indexed="81"/>
            <rFont val="Tahoma"/>
            <family val="2"/>
          </rPr>
          <t>Scrapbook the lives of stars.</t>
        </r>
        <r>
          <rPr>
            <sz val="9"/>
            <color indexed="81"/>
            <rFont val="Tahoma"/>
            <family val="2"/>
          </rPr>
          <t xml:space="preserve"> Make a scrapbook comparing the lifecycles of stars and humans to share with friends or family. Start with the formation stage and end with supernova remnants or planetary nebula. Use the </t>
        </r>
        <r>
          <rPr>
            <b/>
            <sz val="9"/>
            <color indexed="81"/>
            <rFont val="Tahoma"/>
            <family val="2"/>
          </rPr>
          <t>Life Stages of a Star</t>
        </r>
        <r>
          <rPr>
            <sz val="9"/>
            <color indexed="81"/>
            <rFont val="Tahoma"/>
            <family val="2"/>
          </rPr>
          <t xml:space="preserve"> outline to the left and list the stars to the right for reference. Then, go online and use photos as inspiration to draw or paint in your scrapbook. Or, just print out pictures and place them in your book - but be sure to be creative.
</t>
        </r>
        <r>
          <rPr>
            <b/>
            <sz val="9"/>
            <color indexed="81"/>
            <rFont val="Tahoma"/>
            <family val="2"/>
          </rPr>
          <t>Stellar Nursery/Prenatal Stage</t>
        </r>
        <r>
          <rPr>
            <sz val="9"/>
            <color indexed="81"/>
            <rFont val="Tahoma"/>
            <family val="2"/>
          </rPr>
          <t xml:space="preserve">: The Orion Nebula (M42), The Rosette Nebula (NCG 2237), The Trifid Nebula (M20), the Cone Nebula (NGC 2264), The Eagle Nebula (M16)
</t>
        </r>
        <r>
          <rPr>
            <b/>
            <sz val="9"/>
            <color indexed="81"/>
            <rFont val="Tahoma"/>
            <family val="2"/>
          </rPr>
          <t>Protostars/Birth</t>
        </r>
        <r>
          <rPr>
            <sz val="9"/>
            <color indexed="81"/>
            <rFont val="Tahoma"/>
            <family val="2"/>
          </rPr>
          <t xml:space="preserve">: Star Cluster in the Center of Rosette (NGC 2244), The Pleiades (M45), The Wild Duck Cluster (M11)
</t>
        </r>
        <r>
          <rPr>
            <b/>
            <sz val="9"/>
            <color indexed="81"/>
            <rFont val="Tahoma"/>
            <family val="2"/>
          </rPr>
          <t>Main Sequence Stars/Adulthood</t>
        </r>
        <r>
          <rPr>
            <sz val="9"/>
            <color indexed="81"/>
            <rFont val="Tahoma"/>
            <family val="2"/>
          </rPr>
          <t xml:space="preserve">: The Sun, Alpha Centauri (the nearest star to the Sun), Spica, Vega, M13 Globular Cluster, Proxima centauri
</t>
        </r>
        <r>
          <rPr>
            <b/>
            <sz val="9"/>
            <color indexed="81"/>
            <rFont val="Tahoma"/>
            <family val="2"/>
          </rPr>
          <t>Red Giant and Red Supergiants/Aging Stars</t>
        </r>
        <r>
          <rPr>
            <sz val="9"/>
            <color indexed="81"/>
            <rFont val="Tahoma"/>
            <family val="2"/>
          </rPr>
          <t xml:space="preserve">: Betelgeuse, Antares; </t>
        </r>
        <r>
          <rPr>
            <b/>
            <sz val="9"/>
            <color indexed="81"/>
            <rFont val="Tahoma"/>
            <family val="2"/>
          </rPr>
          <t>Red Giant</t>
        </r>
        <r>
          <rPr>
            <sz val="9"/>
            <color indexed="81"/>
            <rFont val="Tahoma"/>
            <family val="2"/>
          </rPr>
          <t xml:space="preserve">: Aldebaran; </t>
        </r>
        <r>
          <rPr>
            <b/>
            <sz val="9"/>
            <color indexed="81"/>
            <rFont val="Tahoma"/>
            <family val="2"/>
          </rPr>
          <t>Blue Supergiants</t>
        </r>
        <r>
          <rPr>
            <sz val="9"/>
            <color indexed="81"/>
            <rFont val="Tahoma"/>
            <family val="2"/>
          </rPr>
          <t xml:space="preserve">: Rigel, Deneb
</t>
        </r>
        <r>
          <rPr>
            <b/>
            <sz val="9"/>
            <color indexed="81"/>
            <rFont val="Tahoma"/>
            <family val="2"/>
          </rPr>
          <t>Planetary Nebula/Death</t>
        </r>
        <r>
          <rPr>
            <sz val="9"/>
            <color indexed="81"/>
            <rFont val="Tahoma"/>
            <family val="2"/>
          </rPr>
          <t xml:space="preserve">: The Ring Nebula (M57), The Helix Nebula (NGC 7293), The Dumbbell Nebula (M27)
</t>
        </r>
        <r>
          <rPr>
            <b/>
            <sz val="9"/>
            <color indexed="81"/>
            <rFont val="Tahoma"/>
            <family val="2"/>
          </rPr>
          <t>Supernovae/Death</t>
        </r>
        <r>
          <rPr>
            <sz val="9"/>
            <color indexed="81"/>
            <rFont val="Tahoma"/>
            <family val="2"/>
          </rPr>
          <t>: The Crab Nebula (M1), The Veil Nebula (NGC 6960 &amp; 6992)</t>
        </r>
      </text>
    </comment>
    <comment ref="C612" authorId="0" shapeId="0" xr:uid="{3B045E1D-EFAC-4985-9605-D9A268A9C6DD}">
      <text>
        <r>
          <rPr>
            <b/>
            <sz val="9"/>
            <color indexed="81"/>
            <rFont val="Tahoma"/>
            <family val="2"/>
          </rPr>
          <t>Go on a nighttime scavenger hunt.</t>
        </r>
        <r>
          <rPr>
            <sz val="9"/>
            <color indexed="81"/>
            <rFont val="Tahoma"/>
            <family val="2"/>
          </rPr>
          <t xml:space="preserve"> With a telescope, pair of binoculars, or simply your eyes, see if you can find several different types of objects in the sky. Get some help from an amateur astronomer by attending a stargazing event in your area (learn more at: </t>
        </r>
        <r>
          <rPr>
            <b/>
            <sz val="9"/>
            <color indexed="81"/>
            <rFont val="Tahoma"/>
            <family val="2"/>
          </rPr>
          <t>www.girlscouts.org/SpaceScienceNSN</t>
        </r>
        <r>
          <rPr>
            <sz val="9"/>
            <color indexed="81"/>
            <rFont val="Tahoma"/>
            <family val="2"/>
          </rPr>
          <t xml:space="preserve">), use a stargazing app, or download a sky map at </t>
        </r>
        <r>
          <rPr>
            <b/>
            <sz val="9"/>
            <color indexed="81"/>
            <rFont val="Tahoma"/>
            <family val="2"/>
          </rPr>
          <t>www.girlscouts.org/SpaceScienceSkyMaps</t>
        </r>
        <r>
          <rPr>
            <sz val="9"/>
            <color indexed="81"/>
            <rFont val="Tahoma"/>
            <family val="2"/>
          </rPr>
          <t>. Draw pictures and take notes of what you see. Here's a list of suggestions to get you started:
  □The Moon
  □A planet
  □A star with an exoplanet
  □A double star
  □A nebula
  □A star cluster of ordinary stars
  □A red star
  □A blue star</t>
        </r>
      </text>
    </comment>
    <comment ref="C613" authorId="0" shapeId="0" xr:uid="{58C0B8B5-D340-4FF8-9206-2CC1D635F6AA}">
      <text>
        <r>
          <rPr>
            <b/>
            <sz val="9"/>
            <color indexed="81"/>
            <rFont val="Tahoma"/>
            <family val="2"/>
          </rPr>
          <t>Discover telescopes as light collectors.</t>
        </r>
        <r>
          <rPr>
            <sz val="9"/>
            <color indexed="81"/>
            <rFont val="Tahoma"/>
            <family val="2"/>
          </rPr>
          <t xml:space="preserve">
Telescopes are tools that expand your ability to explore the Universe. They gather more light than just your eyes, enabling higher resolution, and magnify the image you're observing. Let's see why bigger telescopes help you see more.</t>
        </r>
      </text>
    </comment>
    <comment ref="C614" authorId="0" shapeId="0" xr:uid="{7E011B61-9EEF-4EB0-AF37-1AA5810E1CC7}">
      <text>
        <r>
          <rPr>
            <b/>
            <sz val="9"/>
            <color indexed="81"/>
            <rFont val="Tahoma"/>
            <family val="2"/>
          </rPr>
          <t>Compare your eyes to telescopes.</t>
        </r>
        <r>
          <rPr>
            <sz val="9"/>
            <color indexed="81"/>
            <rFont val="Tahoma"/>
            <family val="2"/>
          </rPr>
          <t xml:space="preserve"> At night, have you noticed that distant cars look like a single light, and as they get closer they "resolve" into two headlights? With a friend or family member, experiment with resolution. Poke two tiny pinholes about one-eighth inch apart in a piece of aluminum foil and wrap the foil over the end of a flashlight - now you are able to project two "stars". Have your friend back away while keeping the flashlight pointed toward you and watch as the "stars" fade away. How far away is she when they merge into one "star"? Measure the distance. Then switch roles and try it again. Is the distance the same? A telescope with a 6-inch diameter can resolve your "stars" at 875 feet!
FOR MORE FUN: Have a friend hold a penny so you can see it. Walk away until you can no longer distinguish the penny from her fingers. How far did you go? A telescope with a six-inch diameter can resolve the penny from one mile away.</t>
        </r>
      </text>
    </comment>
    <comment ref="C615" authorId="0" shapeId="0" xr:uid="{2C089A5F-B66E-4E56-A181-39B063326BD5}">
      <text>
        <r>
          <rPr>
            <b/>
            <sz val="9"/>
            <color indexed="81"/>
            <rFont val="Tahoma"/>
            <family val="2"/>
          </rPr>
          <t>Create a pointillist image.</t>
        </r>
        <r>
          <rPr>
            <sz val="9"/>
            <color indexed="81"/>
            <rFont val="Tahoma"/>
            <family val="2"/>
          </rPr>
          <t xml:space="preserve"> Modern astronomical images, taken by ground and space-based telescopes, are made with CCDs divided into pixels. A CCD is a charged-couple device - the same type of imaging device in digital cameras and smartphones. Zoom in on a digital photo and you'll see the pixels, but from farther away, the pixels blend into an image.
Pointillism is an artistic technique that uses small dots placed next to each other to make a picture - the same way digital cameras make images from pixels. It's your turn to experiment by creating a picture using just dots. Do you think the size of the dots matters? What happens if you make all the dots the same size? What happens when you place blue and yellow dots next to each other? Cotton swabs are excellent for making pointillist images with paint. You can also use crayons, stickers, or markers. Give it a try.</t>
        </r>
      </text>
    </comment>
    <comment ref="C616" authorId="0" shapeId="0" xr:uid="{67226919-CACD-4D07-A6BF-C339E1BF6176}">
      <text>
        <r>
          <rPr>
            <b/>
            <sz val="9"/>
            <color indexed="81"/>
            <rFont val="Tahoma"/>
            <family val="2"/>
          </rPr>
          <t>Discover why telescopes are so powerful.</t>
        </r>
        <r>
          <rPr>
            <sz val="9"/>
            <color indexed="81"/>
            <rFont val="Tahoma"/>
            <family val="2"/>
          </rPr>
          <t xml:space="preserve"> Binoculars and telescopes collect light using large lenses or mirrors. Let's explore the amount let into the light collectors of different sizes.
Draw three circles. The first circle should have a diameter similar to that of the pupil in the human eye, the second one should be the same size as a lens on a pair of binoculars, and the third should be comparable tot he lens or mirror of a backyard telescope. Fill each circle with a single layer of beans or lentils - let's imagine that one bean, or lentil, is about the size of your pupil, representing the amount of light your eye can collect. How many beans or lentils fit in each circle? How does the amount of light collected by binoculars compare to your naked eye? Refer to the chart and see if you can figure out how many beans or lentils the Webb telescope could hold. As you complete the activity, think about the relationship between diameter and area. Record your observations, but be creative. You can draw, create a 3-D model, or use graphics from the computer to capture what you've discovered.</t>
        </r>
      </text>
    </comment>
    <comment ref="C617" authorId="0" shapeId="0" xr:uid="{173B4E77-DB90-4596-9086-A5ECCAB746EB}">
      <text>
        <r>
          <rPr>
            <b/>
            <sz val="9"/>
            <color indexed="81"/>
            <rFont val="Tahoma"/>
            <family val="2"/>
          </rPr>
          <t>Find the light in the darkness.</t>
        </r>
        <r>
          <rPr>
            <sz val="9"/>
            <color indexed="81"/>
            <rFont val="Tahoma"/>
            <family val="2"/>
          </rPr>
          <t xml:space="preserve">
We learn about the Universe by collecting and analyzing light. What can we discover from this light? How far away are the Moon, the planets, and the stars? Are there planets around distant stars? Does light give us these answers? Let's explore some of the ways scientists determine the distances of objects in the Universe.</t>
        </r>
      </text>
    </comment>
    <comment ref="C618" authorId="0" shapeId="0" xr:uid="{8A9E7BD7-471B-461F-82F2-1347BC667E19}">
      <text>
        <r>
          <rPr>
            <b/>
            <sz val="9"/>
            <color indexed="81"/>
            <rFont val="Tahoma"/>
            <family val="2"/>
          </rPr>
          <t>Explore standard candles.</t>
        </r>
        <r>
          <rPr>
            <sz val="9"/>
            <color indexed="81"/>
            <rFont val="Tahoma"/>
            <family val="2"/>
          </rPr>
          <t xml:space="preserve"> When you look at streetlights down a highway, nearby ones are bright, and distant lights are faint, even thought hey are all actually the same brightness - it's the distance that affects the way you see them. Objects that all have the same brightness are called "standard candles". Scientists use standard candles to help figure out how close or far away stars and galaxies are. They compare their observed brightness with their known brightness. There are several standard candles scientists use, including Cepheid variable stars and supernovae.
How does this work? You can experiment by using a smartphone light meter app and a bright flashlight in a darkened room. Measure the brightness of the flashlight up close. Try measuring from 1 foot away, 2 feet away, 3 feet away, and so forth. Do you see a pattern? Can you figure out the relationship between the distance and the brightness? Record your observations. Astronomers use this relationship to calculate the distance to stars and galaxies.</t>
        </r>
      </text>
    </comment>
    <comment ref="C619" authorId="0" shapeId="0" xr:uid="{DE3C1542-B2CB-457A-9BBF-9F63FEB2210E}">
      <text>
        <r>
          <rPr>
            <b/>
            <sz val="9"/>
            <color indexed="81"/>
            <rFont val="Tahoma"/>
            <family val="2"/>
          </rPr>
          <t>Join the citizen science movement.</t>
        </r>
        <r>
          <rPr>
            <sz val="9"/>
            <color indexed="81"/>
            <rFont val="Tahoma"/>
            <family val="2"/>
          </rPr>
          <t xml:space="preserve"> Space scientists worldwide collect information - data - as they do their research. With modern technology there is more data than individual scientists can manage alone - they need your help. You can be a part of this people-powdered research model. Join volunteers from all around the world and help scientists comb through data for new discoveries. Dive into modern space science information with your computer and explore the Universe as a citizen scientist. You could map Mars, find the next supernova, discover an odd galaxy, catch the signal of a planet orbiting a distant star, or something completely different! The Universe is yours to explore. Visit </t>
        </r>
        <r>
          <rPr>
            <b/>
            <sz val="9"/>
            <color indexed="81"/>
            <rFont val="Tahoma"/>
            <family val="2"/>
          </rPr>
          <t>www.girlscouts.org/NASACitizenScientists</t>
        </r>
        <r>
          <rPr>
            <sz val="9"/>
            <color indexed="81"/>
            <rFont val="Tahoma"/>
            <family val="2"/>
          </rPr>
          <t xml:space="preserve"> to get started.</t>
        </r>
      </text>
    </comment>
    <comment ref="C620" authorId="0" shapeId="0" xr:uid="{98F44FC9-48E7-44F8-A147-FD80F5F56D37}">
      <text>
        <r>
          <rPr>
            <b/>
            <sz val="9"/>
            <color indexed="81"/>
            <rFont val="Tahoma"/>
            <family val="2"/>
          </rPr>
          <t>Discover "shifting stars".</t>
        </r>
        <r>
          <rPr>
            <sz val="9"/>
            <color indexed="81"/>
            <rFont val="Tahoma"/>
            <family val="2"/>
          </rPr>
          <t xml:space="preserve"> Astronomers calculate the distances to the nearest stars by measuring their positions against the background of more distant stars and galaxies. They make the measurements about six months apart when the Earth is on the opposite sides of the Sun. The apparent shift in the nearby star's position is called "stellar parallax". Practice this by holding up your index finger at arm's length in front of you and close your left eye. Line up your finger with an object across the room from you. Now, close your right eye. What happened to the background object? In this practice model, your nose represents the Earth and each eye one of the two observations. Your finger represents the nearby star and the object a more distant star or galaxy. Explore stellar parallax deeper by creating this model. Start by placing the 15 to 20 small pieces of paper in a 10-foot row on a distant wall - this will serve as your starry background. Your ping-pong ball will serve as the nearby star. It should be halfway between you and the starry wall, either on a stand or hung from the ceiling. Place the 6 to 8-foot chalk/string circle on the floor so that the nearby star is between the orbit and starry wall.
Now, walk the orbit of the Earth. Stop on opposite sides of the Sun and check the position of the nearby star (ping-pong ball) against the starry background over a year's time by looking through a rolled-up piece of paper or a paper towel roll as a telescope. What happens to the position of the nearby star (ping-pong ball) relative to the background stars? When astronomers take these two different measurements, they use a formula to triangulate the location of the star - calculating the distance from Earth. Can you think of other ways to use parallax to measure distance? To a tree? A mountain peak? The Moon?</t>
        </r>
      </text>
    </comment>
    <comment ref="C621" authorId="0" shapeId="0" xr:uid="{6808C93B-F039-409F-8B29-C603477AD144}">
      <text>
        <r>
          <rPr>
            <b/>
            <sz val="9"/>
            <color indexed="81"/>
            <rFont val="Tahoma"/>
            <family val="2"/>
          </rPr>
          <t>Share your knowledge.</t>
        </r>
        <r>
          <rPr>
            <sz val="9"/>
            <color indexed="81"/>
            <rFont val="Tahoma"/>
            <family val="2"/>
          </rPr>
          <t xml:space="preserve">
Now that you've explored the Universe and how we study it, it's time to share your astronomy knowledge with others. Scientists are passionate about sharing their findings and any new questions they may have. Choose a topic that sparks your interest and use your creativity and knowledge to create something that helps make space science compelling to others.</t>
        </r>
      </text>
    </comment>
    <comment ref="C622" authorId="0" shapeId="0" xr:uid="{5247577B-23C3-4712-B0EA-F2F30E4825EE}">
      <text>
        <r>
          <rPr>
            <b/>
            <sz val="9"/>
            <color indexed="81"/>
            <rFont val="Tahoma"/>
            <family val="2"/>
          </rPr>
          <t>Host a cosmic lifecycle performance.</t>
        </r>
        <r>
          <rPr>
            <sz val="9"/>
            <color indexed="81"/>
            <rFont val="Tahoma"/>
            <family val="2"/>
          </rPr>
          <t xml:space="preserve"> Reflect on the lifecycle of stars. Refer to the information in this badge and online resources like NASA's "The Life Cycle of Stars" article (</t>
        </r>
        <r>
          <rPr>
            <b/>
            <sz val="9"/>
            <color indexed="81"/>
            <rFont val="Tahoma"/>
            <family val="2"/>
          </rPr>
          <t>www.girlscouts.org/LifeCycleofStars</t>
        </r>
        <r>
          <rPr>
            <sz val="9"/>
            <color indexed="81"/>
            <rFont val="Tahoma"/>
            <family val="2"/>
          </rPr>
          <t>), and Jet Propulsion Laboratory's "Stellar Evolution" infographic (</t>
        </r>
        <r>
          <rPr>
            <b/>
            <sz val="9"/>
            <color indexed="81"/>
            <rFont val="Tahoma"/>
            <family val="2"/>
          </rPr>
          <t>www.girlscouts.org/JPLInfographics</t>
        </r>
        <r>
          <rPr>
            <sz val="9"/>
            <color indexed="81"/>
            <rFont val="Tahoma"/>
            <family val="2"/>
          </rPr>
          <t>) to help get you started. Then, act out the life cycle of a star in a performance art piece. It could be a dance, mime, or a piece of theater - use your imagination. You can work alone or with others as you bring the stars to life for your family and friends!
FOR MORE FUN: Each year, a group of highly creative PhD students go beyond a written dissertation and create "Dance Your Ph.D" videos. Watch a few, and see how they turn complex concepts into friendly and fun video content. Are there any you want to incorporate into your performance?</t>
        </r>
      </text>
    </comment>
    <comment ref="C623" authorId="0" shapeId="0" xr:uid="{BD3B15CD-8CA0-48ED-BF05-1A7DACEF6BCA}">
      <text>
        <r>
          <rPr>
            <b/>
            <sz val="9"/>
            <color indexed="81"/>
            <rFont val="Tahoma"/>
            <family val="2"/>
          </rPr>
          <t>Practice astrophotography.</t>
        </r>
        <r>
          <rPr>
            <sz val="9"/>
            <color indexed="81"/>
            <rFont val="Tahoma"/>
            <family val="2"/>
          </rPr>
          <t xml:space="preserve"> Use your camera or smartphone to capture images of astronomical phenomena seen through a telescope. Locate a telescope, or find a local astronomy club through the Night Sky Network and attend a stargazing event - </t>
        </r>
        <r>
          <rPr>
            <b/>
            <sz val="9"/>
            <color indexed="81"/>
            <rFont val="Tahoma"/>
            <family val="2"/>
          </rPr>
          <t>www.girlscouts.org/SpaceScienceNSN</t>
        </r>
        <r>
          <rPr>
            <sz val="9"/>
            <color indexed="81"/>
            <rFont val="Tahoma"/>
            <family val="2"/>
          </rPr>
          <t>.
You can:
  •Photograph the Moon. What surface features can you see?
  •Take a photograph of your favorite constellation.
  •Photograph that same constellation through a telescope and/or binoculars. What can you see now?
  •Take a ten-second exposure of the stars. What can you see? Can you see colors?
  •With the help of an amateur astronomer, find three stars that appear to be different colors (tints). Take photos of each and compare. How are they different?
After you've selected your favorite images, consider how you will present and caption them. What technical facts may be of interest to other astrophotographers? What details might interest people who don't know a lot about space? Share your photographs with friends and family in a fun and creative way.</t>
        </r>
      </text>
    </comment>
    <comment ref="C624" authorId="0" shapeId="0" xr:uid="{E8701A84-A94C-479D-B7D6-61B0AA4E09C5}">
      <text>
        <r>
          <rPr>
            <b/>
            <sz val="9"/>
            <color indexed="81"/>
            <rFont val="Tahoma"/>
            <family val="2"/>
          </rPr>
          <t>Picture a telescope.</t>
        </r>
        <r>
          <rPr>
            <sz val="9"/>
            <color indexed="81"/>
            <rFont val="Tahoma"/>
            <family val="2"/>
          </rPr>
          <t xml:space="preserve"> Most people know that a telescope is a tool used by space scientists to see things that are far away, but how they work is often a mystery. Help others understand more about telescopes by creating a piece of visual art. Your art can be a drawing, diagram, series of photos, or a video. How might you show the parts of a telescope? How could you depict the path of light from an object to the eyepiece? How might you design your telescope art to be both beautiful and easy to understand? Work from a found image, or from an actual telescope. You could also assemble a simple telescope kit and take photos. Share your visual art with your family and friends - be sure to walk them through it, explaining how a telescope works.</t>
        </r>
      </text>
    </comment>
    <comment ref="C628" authorId="0" shapeId="0" xr:uid="{00000000-0006-0000-0500-0000B1010000}">
      <text>
        <r>
          <rPr>
            <sz val="9"/>
            <color indexed="81"/>
            <rFont val="Tahoma"/>
            <family val="2"/>
          </rPr>
          <t>Find out about the many varieties of textiles, from intricate embroidery to colorful quilts to cozy knitted scarves.  Through this step you'll choose one textile art to learn, so decide if certain materials appeal to you more than others or if one art's history inspires you to create today.</t>
        </r>
      </text>
    </comment>
    <comment ref="C629" authorId="0" shapeId="0" xr:uid="{00000000-0006-0000-0500-0000B2010000}">
      <text>
        <r>
          <rPr>
            <b/>
            <sz val="9"/>
            <color indexed="81"/>
            <rFont val="Tahoma"/>
            <family val="2"/>
          </rPr>
          <t xml:space="preserve">Look into two different textile arts from other cultures. </t>
        </r>
        <r>
          <rPr>
            <sz val="9"/>
            <color indexed="81"/>
            <rFont val="Tahoma"/>
            <family val="2"/>
          </rPr>
          <t>In Mexico's Oaxacan lowlands, women weave sarongs using indigo dyed thread. Among America's Amish, women make the same graphic quilts their grandmothers did. Use these or other examples you discover and then find out how did these arts begin;  how have they changed, how do artists today add a modern twist to what they make.  
FOR MORE FUN: Try this activity from the 1980s Popular Arts badge. Look for examples of woven arts from other parts of the world. What do the colors and designs tell you about the way of life of the people?</t>
        </r>
      </text>
    </comment>
    <comment ref="C630" authorId="0" shapeId="0" xr:uid="{00000000-0006-0000-0500-0000B3010000}">
      <text>
        <r>
          <rPr>
            <b/>
            <sz val="9"/>
            <color indexed="81"/>
            <rFont val="Tahoma"/>
            <family val="2"/>
          </rPr>
          <t xml:space="preserve">Interview an artist who works with textiles. </t>
        </r>
        <r>
          <rPr>
            <sz val="9"/>
            <color indexed="81"/>
            <rFont val="Tahoma"/>
            <family val="2"/>
          </rPr>
          <t>You can find an artist by checking with a store that sells art materials or course catalogues at colleges or community centers. Find out how they started, what they love about their craft, and how their art has changed over the years.</t>
        </r>
      </text>
    </comment>
    <comment ref="C631" authorId="0" shapeId="0" xr:uid="{00000000-0006-0000-0500-0000B4010000}">
      <text>
        <r>
          <rPr>
            <b/>
            <sz val="9"/>
            <color indexed="81"/>
            <rFont val="Tahoma"/>
            <family val="2"/>
          </rPr>
          <t xml:space="preserve">Visit an art gallery or museum with a textile exhibit. </t>
        </r>
        <r>
          <rPr>
            <sz val="9"/>
            <color indexed="81"/>
            <rFont val="Tahoma"/>
            <family val="2"/>
          </rPr>
          <t>Study the different patterns, materials, and colors you see.  Do any inspire you to create a work of your own?   
FOR MORE FUN: Create a "look book" as you tour the exhibit.  Sketch patterns you like and add notes about each piece.</t>
        </r>
      </text>
    </comment>
    <comment ref="C632" authorId="0" shapeId="0" xr:uid="{00000000-0006-0000-0500-0000B5010000}">
      <text>
        <r>
          <rPr>
            <sz val="9"/>
            <color indexed="81"/>
            <rFont val="Tahoma"/>
            <family val="2"/>
          </rPr>
          <t>To embroider, you need to know about embroidery thread, hoops, needles, types of fabric, and the stitches you might use. Quilters use quilting hoops or frames, and knitting requires different needles and types of yarn. Get inspiration and information for one of the crafts below.</t>
        </r>
      </text>
    </comment>
    <comment ref="C633" authorId="0" shapeId="0" xr:uid="{00000000-0006-0000-0500-0000B6010000}">
      <text>
        <r>
          <rPr>
            <b/>
            <sz val="9"/>
            <color indexed="81"/>
            <rFont val="Tahoma"/>
            <family val="2"/>
          </rPr>
          <t xml:space="preserve">Thread based craft. </t>
        </r>
        <r>
          <rPr>
            <sz val="9"/>
            <color indexed="81"/>
            <rFont val="Tahoma"/>
            <family val="2"/>
          </rPr>
          <t>Visit a fabric store and find out about needles and thread. Ask for thread samples, tape them to heavy paperboard or in a journal and label them with information about texture, weight, and color. Add information on needles and you'll have a handy reference guide to use as you learn more.</t>
        </r>
      </text>
    </comment>
    <comment ref="C634" authorId="0" shapeId="0" xr:uid="{00000000-0006-0000-0500-0000B7010000}">
      <text>
        <r>
          <rPr>
            <b/>
            <sz val="9"/>
            <color indexed="81"/>
            <rFont val="Tahoma"/>
            <family val="2"/>
          </rPr>
          <t>Yarn based craft.</t>
        </r>
        <r>
          <rPr>
            <sz val="9"/>
            <color indexed="81"/>
            <rFont val="Tahoma"/>
            <family val="2"/>
          </rPr>
          <t xml:space="preserve"> Visit a yarn or fabric store and explore types of needles and different textures, weights and colors of yarn. Make a yarn reference guide as explained in the choice above.</t>
        </r>
      </text>
    </comment>
    <comment ref="C635" authorId="0" shapeId="0" xr:uid="{00000000-0006-0000-0500-0000B8010000}">
      <text>
        <r>
          <rPr>
            <b/>
            <sz val="9"/>
            <color indexed="81"/>
            <rFont val="Tahoma"/>
            <family val="2"/>
          </rPr>
          <t xml:space="preserve">Quilting Project.  </t>
        </r>
        <r>
          <rPr>
            <sz val="9"/>
            <color indexed="81"/>
            <rFont val="Tahoma"/>
            <family val="2"/>
          </rPr>
          <t>Visit a fabric store and explore needles, threads, fabrics, tools, and racks for quilting. Ask for fabric swatches for the reference guide as explained in the first choice.</t>
        </r>
      </text>
    </comment>
    <comment ref="C636" authorId="0" shapeId="0" xr:uid="{00000000-0006-0000-0500-0000B9010000}">
      <text>
        <r>
          <rPr>
            <sz val="9"/>
            <color indexed="81"/>
            <rFont val="Tahoma"/>
            <family val="2"/>
          </rPr>
          <t>Now that you have your materials and tools, it's time to try them out. Get started in one of these ways.</t>
        </r>
      </text>
    </comment>
    <comment ref="C637" authorId="2" shapeId="0" xr:uid="{00000000-0006-0000-0500-0000BA010000}">
      <text>
        <r>
          <rPr>
            <b/>
            <sz val="9"/>
            <color indexed="81"/>
            <rFont val="Tahoma"/>
            <family val="2"/>
          </rPr>
          <t>Find a Mentor.</t>
        </r>
        <r>
          <rPr>
            <sz val="9"/>
            <color indexed="81"/>
            <rFont val="Tahoma"/>
            <family val="2"/>
          </rPr>
          <t xml:space="preserve"> Use your networking skills and find a textile artist willing to teach you the basics-maybe another girl who has already learned the craft, a neighbor, or someone who works at a craft store.</t>
        </r>
      </text>
    </comment>
    <comment ref="C638" authorId="2" shapeId="0" xr:uid="{00000000-0006-0000-0500-0000BB010000}">
      <text>
        <r>
          <rPr>
            <b/>
            <sz val="9"/>
            <color indexed="81"/>
            <rFont val="Tahoma"/>
            <family val="2"/>
          </rPr>
          <t>Find a class.</t>
        </r>
        <r>
          <rPr>
            <sz val="9"/>
            <color indexed="81"/>
            <rFont val="Tahoma"/>
            <family val="2"/>
          </rPr>
          <t xml:space="preserve"> Check your local community center, fabric store, art center, or school to see if they offer a beginner's class in the textile art you want to learn.</t>
        </r>
      </text>
    </comment>
    <comment ref="C639" authorId="2" shapeId="0" xr:uid="{00000000-0006-0000-0500-0000BC010000}">
      <text>
        <r>
          <rPr>
            <b/>
            <sz val="9"/>
            <color indexed="81"/>
            <rFont val="Tahoma"/>
            <family val="2"/>
          </rPr>
          <t>Learn the basics on your own.</t>
        </r>
        <r>
          <rPr>
            <sz val="9"/>
            <color indexed="81"/>
            <rFont val="Tahoma"/>
            <family val="2"/>
          </rPr>
          <t xml:space="preserve"> Find out all you can by delving into books, magazines, or on line communities that specialize in your craft.</t>
        </r>
      </text>
    </comment>
    <comment ref="C640" authorId="0" shapeId="0" xr:uid="{00000000-0006-0000-0500-0000BD010000}">
      <text>
        <r>
          <rPr>
            <sz val="9"/>
            <color indexed="81"/>
            <rFont val="Tahoma"/>
            <family val="2"/>
          </rPr>
          <t>In this step, make a functional, useful item that serves an everyday purpose. Perhaps knitted mittens to keep your hands warm, a phone holder to attach to your backpack, or patchwork curtains to shade a window.</t>
        </r>
      </text>
    </comment>
    <comment ref="C641" authorId="0" shapeId="0" xr:uid="{00000000-0006-0000-0500-0000BE010000}">
      <text>
        <r>
          <rPr>
            <b/>
            <sz val="9"/>
            <color indexed="81"/>
            <rFont val="Tahoma"/>
            <family val="2"/>
          </rPr>
          <t>Make something to wear.</t>
        </r>
        <r>
          <rPr>
            <sz val="9"/>
            <color indexed="81"/>
            <rFont val="Tahoma"/>
            <family val="2"/>
          </rPr>
          <t xml:space="preserve"> Check magazines, online sites, or clothing stores for inspiration. Try making a hat or scarf, or "knit either a muffler, sweater or baby's jacket and cap" like a girl earning her Needlewoman badge in 1925 might have done.</t>
        </r>
      </text>
    </comment>
    <comment ref="C642" authorId="0" shapeId="0" xr:uid="{00000000-0006-0000-0500-0000BF010000}">
      <text>
        <r>
          <rPr>
            <b/>
            <sz val="9"/>
            <color indexed="81"/>
            <rFont val="Tahoma"/>
            <family val="2"/>
          </rPr>
          <t>Create something useful for your home or meeting place.</t>
        </r>
        <r>
          <rPr>
            <sz val="9"/>
            <color indexed="81"/>
            <rFont val="Tahoma"/>
            <family val="2"/>
          </rPr>
          <t xml:space="preserve"> You might make a patchwork tablecloth, embroider napkins, cross-stitch a pillow cover, macramé a plant hanger, or make a quilt.
FOR MORE FUN: Make a T-shirt quilt. Use old t-shirts that meant a lot to you but that you cannot wear anymore. The memories will keep you warm in more ways than one.</t>
        </r>
      </text>
    </comment>
    <comment ref="C643" authorId="0" shapeId="0" xr:uid="{00000000-0006-0000-0500-0000C0010000}">
      <text>
        <r>
          <rPr>
            <b/>
            <sz val="9"/>
            <color indexed="81"/>
            <rFont val="Tahoma"/>
            <family val="2"/>
          </rPr>
          <t>Make an accessory</t>
        </r>
        <r>
          <rPr>
            <sz val="9"/>
            <color indexed="81"/>
            <rFont val="Tahoma"/>
            <family val="2"/>
          </rPr>
          <t xml:space="preserve"> Create a phone holder, purse or reusable tote bag.  If you want to decorate like a Girl Scout from 1947, you might add an embroidery design "suitable for a needlepoint bag."</t>
        </r>
      </text>
    </comment>
    <comment ref="C644" authorId="0" shapeId="0" xr:uid="{00000000-0006-0000-0500-0000C1010000}">
      <text>
        <r>
          <rPr>
            <b/>
            <sz val="9"/>
            <color indexed="81"/>
            <rFont val="Tahoma"/>
            <family val="2"/>
          </rPr>
          <t xml:space="preserve">Create a gift or item for a special occasion. </t>
        </r>
        <r>
          <rPr>
            <sz val="9"/>
            <color indexed="81"/>
            <rFont val="Tahoma"/>
            <family val="2"/>
          </rPr>
          <t>Put your new crafting skills to good use and create something lovely for someone else.  You'll learn more if you make something different than what you made in step 4.</t>
        </r>
      </text>
    </comment>
    <comment ref="C645" authorId="0" shapeId="0" xr:uid="{00000000-0006-0000-0500-0000C2010000}">
      <text>
        <r>
          <rPr>
            <b/>
            <sz val="9"/>
            <color indexed="81"/>
            <rFont val="Tahoma"/>
            <family val="2"/>
          </rPr>
          <t xml:space="preserve">Make a gift for an anniversary, baby shower, birthday or as a Thank You. </t>
        </r>
        <r>
          <rPr>
            <sz val="9"/>
            <color indexed="81"/>
            <rFont val="Tahoma"/>
            <family val="2"/>
          </rPr>
          <t>If the gift recipient loves a particular place, you might try this from the 1947 Needlecraft badge: "in cross stitch make a picture map of some familiar locale, such as your camp, community, home, or school grounds." Or you might make a special thank you for adults who help you in Girl Scouts.</t>
        </r>
      </text>
    </comment>
    <comment ref="C646" authorId="0" shapeId="0" xr:uid="{00000000-0006-0000-0500-0000C3010000}">
      <text>
        <r>
          <rPr>
            <b/>
            <sz val="9"/>
            <color indexed="81"/>
            <rFont val="Tahoma"/>
            <family val="2"/>
          </rPr>
          <t>Create something to mark a special occasion.</t>
        </r>
        <r>
          <rPr>
            <sz val="9"/>
            <color indexed="81"/>
            <rFont val="Tahoma"/>
            <family val="2"/>
          </rPr>
          <t xml:space="preserve"> For example, you might embroider napkins for a holiday or family event.</t>
        </r>
      </text>
    </comment>
    <comment ref="C647" authorId="0" shapeId="0" xr:uid="{00000000-0006-0000-0500-0000C4010000}">
      <text>
        <r>
          <rPr>
            <b/>
            <sz val="9"/>
            <color indexed="81"/>
            <rFont val="Tahoma"/>
            <family val="2"/>
          </rPr>
          <t>Make something to give to a  charity.</t>
        </r>
        <r>
          <rPr>
            <sz val="9"/>
            <color indexed="81"/>
            <rFont val="Tahoma"/>
            <family val="2"/>
          </rPr>
          <t xml:space="preserve"> You might donate a raffle prize or something for a specific need -- caps for cancer patients or blankets for homeless animals. You could create a quilt or panel for an organization that raises awareness about breast cancer or AIDS-and make it at a quilting bee with family and friends.</t>
        </r>
      </text>
    </comment>
    <comment ref="C651" authorId="0" shapeId="0" xr:uid="{8788C12D-333C-45C1-9D97-0F13F7ED261F}">
      <text>
        <r>
          <rPr>
            <b/>
            <sz val="9"/>
            <color indexed="81"/>
            <rFont val="Tahoma"/>
            <family val="2"/>
          </rPr>
          <t>Choose your outdoor adventure.</t>
        </r>
        <r>
          <rPr>
            <sz val="9"/>
            <color indexed="81"/>
            <rFont val="Tahoma"/>
            <family val="2"/>
          </rPr>
          <t xml:space="preserve">
Do you want to test your physical limits in the great outdoors on a competitive trail run? Or would you rather spend quality time with nature while hiking on a multiday </t>
        </r>
        <r>
          <rPr>
            <b/>
            <sz val="9"/>
            <color indexed="81"/>
            <rFont val="Tahoma"/>
            <family val="2"/>
          </rPr>
          <t>backpacking trek</t>
        </r>
        <r>
          <rPr>
            <sz val="9"/>
            <color indexed="81"/>
            <rFont val="Tahoma"/>
            <family val="2"/>
          </rPr>
          <t>? In this step, explore both options and then make your choice.
ADVENTURE OPTIONS
  ♦Competitive Trail Running: You will train and compete in a trail race. Aim for a 5K/10K distance.
  ♦</t>
        </r>
        <r>
          <rPr>
            <b/>
            <sz val="9"/>
            <color indexed="81"/>
            <rFont val="Tahoma"/>
            <family val="2"/>
          </rPr>
          <t>Backpacking</t>
        </r>
        <r>
          <rPr>
            <sz val="9"/>
            <color indexed="81"/>
            <rFont val="Tahoma"/>
            <family val="2"/>
          </rPr>
          <t>: You will plan, prepare, and complete a three-day, two-night backpacking trip. Aim for hiking at least ten miles on your trip.</t>
        </r>
      </text>
    </comment>
    <comment ref="C652" authorId="0" shapeId="0" xr:uid="{635F07A8-63CD-4E6E-83E9-FB47445232E0}">
      <text>
        <r>
          <rPr>
            <b/>
            <sz val="9"/>
            <color indexed="81"/>
            <rFont val="Tahoma"/>
            <family val="2"/>
          </rPr>
          <t>Talk to a competitive</t>
        </r>
        <r>
          <rPr>
            <sz val="9"/>
            <color indexed="81"/>
            <rFont val="Tahoma"/>
            <family val="2"/>
          </rPr>
          <t xml:space="preserve"> trail runner and an</t>
        </r>
        <r>
          <rPr>
            <b/>
            <sz val="9"/>
            <color indexed="81"/>
            <rFont val="Tahoma"/>
            <family val="2"/>
          </rPr>
          <t xml:space="preserve"> experienced backpacker.</t>
        </r>
        <r>
          <rPr>
            <sz val="9"/>
            <color indexed="81"/>
            <rFont val="Tahoma"/>
            <family val="2"/>
          </rPr>
          <t xml:space="preserve"> Find out what they like best about their sport. Which one are you more interested in trying for yourself? Share your thoughts with your family or Girl Scout friends.</t>
        </r>
      </text>
    </comment>
    <comment ref="C653" authorId="0" shapeId="0" xr:uid="{821EF56A-9046-4374-B282-84CF4EF1DF17}">
      <text>
        <r>
          <rPr>
            <b/>
            <sz val="9"/>
            <color indexed="81"/>
            <rFont val="Tahoma"/>
            <family val="2"/>
          </rPr>
          <t xml:space="preserve">Watch videos or read books about competitive </t>
        </r>
        <r>
          <rPr>
            <sz val="9"/>
            <color indexed="81"/>
            <rFont val="Tahoma"/>
            <family val="2"/>
          </rPr>
          <t xml:space="preserve">trail running and </t>
        </r>
        <r>
          <rPr>
            <b/>
            <sz val="9"/>
            <color indexed="81"/>
            <rFont val="Tahoma"/>
            <family val="2"/>
          </rPr>
          <t>backpacking.</t>
        </r>
        <r>
          <rPr>
            <sz val="9"/>
            <color indexed="81"/>
            <rFont val="Tahoma"/>
            <family val="2"/>
          </rPr>
          <t xml:space="preserve"> Find a story about one female competitive trail runner and one female </t>
        </r>
        <r>
          <rPr>
            <b/>
            <sz val="9"/>
            <color indexed="81"/>
            <rFont val="Tahoma"/>
            <family val="2"/>
          </rPr>
          <t>backpacker</t>
        </r>
        <r>
          <rPr>
            <sz val="9"/>
            <color indexed="81"/>
            <rFont val="Tahoma"/>
            <family val="2"/>
          </rPr>
          <t xml:space="preserve">. You can watch videos or read books. Outdoor organizations and retail websites are excellent resources for videos featuring women with inspirational competitive trail-running and </t>
        </r>
        <r>
          <rPr>
            <b/>
            <sz val="9"/>
            <color indexed="81"/>
            <rFont val="Tahoma"/>
            <family val="2"/>
          </rPr>
          <t>backpacking</t>
        </r>
        <r>
          <rPr>
            <sz val="9"/>
            <color indexed="81"/>
            <rFont val="Tahoma"/>
            <family val="2"/>
          </rPr>
          <t xml:space="preserve"> stories. Which one are you more interested in trying for yourself? Share your thoughts with your family or Girl Scout friends.</t>
        </r>
      </text>
    </comment>
    <comment ref="C654" authorId="0" shapeId="0" xr:uid="{4B141A2D-40EB-4A43-B960-5386F11F8B43}">
      <text>
        <r>
          <rPr>
            <b/>
            <sz val="9"/>
            <color indexed="81"/>
            <rFont val="Tahoma"/>
            <family val="2"/>
          </rPr>
          <t>Explore what you will do for</t>
        </r>
        <r>
          <rPr>
            <sz val="9"/>
            <color indexed="81"/>
            <rFont val="Tahoma"/>
            <family val="2"/>
          </rPr>
          <t xml:space="preserve"> </t>
        </r>
        <r>
          <rPr>
            <b/>
            <sz val="9"/>
            <color indexed="81"/>
            <rFont val="Tahoma"/>
            <family val="2"/>
          </rPr>
          <t>competitive</t>
        </r>
        <r>
          <rPr>
            <sz val="9"/>
            <color indexed="81"/>
            <rFont val="Tahoma"/>
            <family val="2"/>
          </rPr>
          <t xml:space="preserve"> trail running and a </t>
        </r>
        <r>
          <rPr>
            <b/>
            <sz val="9"/>
            <color indexed="81"/>
            <rFont val="Tahoma"/>
            <family val="2"/>
          </rPr>
          <t>backpacking trip.</t>
        </r>
        <r>
          <rPr>
            <sz val="9"/>
            <color indexed="81"/>
            <rFont val="Tahoma"/>
            <family val="2"/>
          </rPr>
          <t xml:space="preserve"> (See "Adventure Options" above.) Do your own research too! You might find out about competitive running events in your area, pick up a trail guidebook from your library, or visit a nearby park to look at a topographical trail map. Decide on the activity that sounds most intriguing to you. Then pitch why you selected it to your family or Girl Scout friends.</t>
        </r>
      </text>
    </comment>
    <comment ref="C655" authorId="0" shapeId="0" xr:uid="{58F326D2-AD40-4EA2-A4C2-85A80A01225B}">
      <text>
        <r>
          <rPr>
            <b/>
            <sz val="9"/>
            <color indexed="81"/>
            <rFont val="Tahoma"/>
            <family val="2"/>
          </rPr>
          <t>Plan and prepare.</t>
        </r>
        <r>
          <rPr>
            <sz val="9"/>
            <color indexed="81"/>
            <rFont val="Tahoma"/>
            <family val="2"/>
          </rPr>
          <t xml:space="preserve">
You decided on a competitive trail running or </t>
        </r>
        <r>
          <rPr>
            <b/>
            <sz val="9"/>
            <color indexed="81"/>
            <rFont val="Tahoma"/>
            <family val="2"/>
          </rPr>
          <t>backpacking</t>
        </r>
        <r>
          <rPr>
            <sz val="9"/>
            <color indexed="81"/>
            <rFont val="Tahoma"/>
            <family val="2"/>
          </rPr>
          <t xml:space="preserve"> adventure. Now take this step to make it happen!
TO COMPLETE THIS STEP, MAKE SURE YOU:
  ♦Pick your destination. Once you've done that, think through the list on this page.
  ♦Explore your destination. Look online for trail reports from fellow hikers and trail runners.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it? You and your troop or group may want to use Girl Scout Cookie™ earnings.</t>
        </r>
      </text>
    </comment>
    <comment ref="C656" authorId="0" shapeId="0" xr:uid="{C3C6A18B-3CA9-46A7-8538-3048713514EA}">
      <text>
        <r>
          <rPr>
            <b/>
            <sz val="9"/>
            <color indexed="81"/>
            <rFont val="Tahoma"/>
            <family val="2"/>
          </rPr>
          <t>Know the language for your adventure.</t>
        </r>
        <r>
          <rPr>
            <sz val="9"/>
            <color indexed="81"/>
            <rFont val="Tahoma"/>
            <family val="2"/>
          </rPr>
          <t xml:space="preserve"> We've give you some basic terms to know for your outdoor adventure; add more to the list.</t>
        </r>
      </text>
    </comment>
    <comment ref="C657" authorId="0" shapeId="0" xr:uid="{AF6BBD73-4661-4402-A0E2-43D093866F8D}">
      <text>
        <r>
          <rPr>
            <b/>
            <sz val="9"/>
            <color indexed="81"/>
            <rFont val="Tahoma"/>
            <family val="2"/>
          </rPr>
          <t>Talk to an outdoor expert to get planning tips.</t>
        </r>
        <r>
          <rPr>
            <sz val="9"/>
            <color indexed="81"/>
            <rFont val="Tahoma"/>
            <family val="2"/>
          </rPr>
          <t xml:space="preserve"> This could be an adventure travel planner, an outdoor retail expert, or an experienced runner or hiker.</t>
        </r>
      </text>
    </comment>
    <comment ref="C658" authorId="0" shapeId="0" xr:uid="{435ABC86-9022-440C-AD97-D450C9E8E092}">
      <text>
        <r>
          <rPr>
            <b/>
            <sz val="9"/>
            <color indexed="81"/>
            <rFont val="Tahoma"/>
            <family val="2"/>
          </rPr>
          <t>Find out about common trail injuries.</t>
        </r>
        <r>
          <rPr>
            <sz val="9"/>
            <color indexed="81"/>
            <rFont val="Tahoma"/>
            <family val="2"/>
          </rPr>
          <t xml:space="preserve"> Research what injuries can happen on your outdoor adventure. Some possible options are: frostbite if it's cold, heat stroke if it's hot, a sprained ankle, or dehydration. What can you do to avoid injuries or respond to them if they happen? Take this knowledge and apply it to safety in your training plan in Step 4.</t>
        </r>
      </text>
    </comment>
    <comment ref="C659" authorId="0" shapeId="0" xr:uid="{F90BBA5C-3751-4892-99A0-F44174A6BC3F}">
      <text>
        <r>
          <rPr>
            <b/>
            <sz val="9"/>
            <color indexed="81"/>
            <rFont val="Tahoma"/>
            <family val="2"/>
          </rPr>
          <t>Gather your gear.</t>
        </r>
        <r>
          <rPr>
            <sz val="9"/>
            <color indexed="81"/>
            <rFont val="Tahoma"/>
            <family val="2"/>
          </rPr>
          <t xml:space="preserve">
Be prepared with the right gear for your adventure! Do you have the right shoes for a run? Are you prepared for any kind of weather while </t>
        </r>
        <r>
          <rPr>
            <b/>
            <sz val="9"/>
            <color indexed="81"/>
            <rFont val="Tahoma"/>
            <family val="2"/>
          </rPr>
          <t>backpacking</t>
        </r>
        <r>
          <rPr>
            <sz val="9"/>
            <color indexed="81"/>
            <rFont val="Tahoma"/>
            <family val="2"/>
          </rPr>
          <t>? What will you need to help achieve success? What can you borrow instead of buying?</t>
        </r>
      </text>
    </comment>
    <comment ref="C660" authorId="0" shapeId="0" xr:uid="{9054E5C0-C830-4F2E-874C-7DE8A7BA83DC}">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661" authorId="0" shapeId="0" xr:uid="{90AABE52-075A-4D74-86BC-636695A4C048}">
      <text>
        <r>
          <rPr>
            <b/>
            <sz val="9"/>
            <color indexed="81"/>
            <rFont val="Tahoma"/>
            <family val="2"/>
          </rPr>
          <t>Go online to find out the gear you will need.</t>
        </r>
        <r>
          <rPr>
            <sz val="9"/>
            <color indexed="81"/>
            <rFont val="Tahoma"/>
            <family val="2"/>
          </rPr>
          <t xml:space="preserve"> Make a list of essential gear, learn what everything is used for, and then find where and how to get it.</t>
        </r>
      </text>
    </comment>
    <comment ref="C662" authorId="0" shapeId="0" xr:uid="{6E41E729-4E57-4EA9-A187-2A3F545041AD}">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and family. Do you know an adult with experience in your outdoor adventure who could help guide your meeting?</t>
        </r>
      </text>
    </comment>
    <comment ref="C663" authorId="0" shapeId="0" xr:uid="{3D7C5343-EBC4-4376-B2FB-338C973E5474}">
      <text>
        <r>
          <rPr>
            <b/>
            <sz val="9"/>
            <color indexed="81"/>
            <rFont val="Tahoma"/>
            <family val="2"/>
          </rPr>
          <t>Set a goal and train for your adventure.</t>
        </r>
        <r>
          <rPr>
            <sz val="9"/>
            <color indexed="81"/>
            <rFont val="Tahoma"/>
            <family val="2"/>
          </rPr>
          <t xml:space="preserve">
Training and preparation are keys to success in any challenge. Put together a training schedule and stick to it!
TO COMPLETE THIS STEP, MAKE SURE YOU:
  ♦Use the training tips. Referring to the list on page 8,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11.
  ♦Practice your first-aid skills. Know how to treat injuries such as sprains, cuts, and sunburn.
  ♦Set a goal for what you want to achieve. Write it down.</t>
        </r>
      </text>
    </comment>
    <comment ref="C664" authorId="0" shapeId="0" xr:uid="{C78A4CDF-5BC1-4DFA-AFE7-B7DB0A1D6B10}">
      <text>
        <r>
          <rPr>
            <b/>
            <sz val="9"/>
            <color indexed="81"/>
            <rFont val="Tahoma"/>
            <family val="2"/>
          </rPr>
          <t>Learn how mental imagery can help you with your outdoor adventure.</t>
        </r>
        <r>
          <rPr>
            <sz val="9"/>
            <color indexed="81"/>
            <rFont val="Tahoma"/>
            <family val="2"/>
          </rPr>
          <t xml:space="preserve"> This means visualizing your competitive trail run or </t>
        </r>
        <r>
          <rPr>
            <b/>
            <sz val="9"/>
            <color indexed="81"/>
            <rFont val="Tahoma"/>
            <family val="2"/>
          </rPr>
          <t>backpacking trip</t>
        </r>
        <r>
          <rPr>
            <sz val="9"/>
            <color indexed="81"/>
            <rFont val="Tahoma"/>
            <family val="2"/>
          </rPr>
          <t xml:space="preserve">. Find an experienced trail runner or </t>
        </r>
        <r>
          <rPr>
            <b/>
            <sz val="9"/>
            <color indexed="81"/>
            <rFont val="Tahoma"/>
            <family val="2"/>
          </rPr>
          <t>backpacker</t>
        </r>
        <r>
          <rPr>
            <sz val="9"/>
            <color indexed="81"/>
            <rFont val="Tahoma"/>
            <family val="2"/>
          </rPr>
          <t xml:space="preserve"> and ask how they use mental imagery on their outdoor adventures. Incorporate mental imagery into your practice trail runs or </t>
        </r>
        <r>
          <rPr>
            <b/>
            <sz val="9"/>
            <color indexed="81"/>
            <rFont val="Tahoma"/>
            <family val="2"/>
          </rPr>
          <t>hikes</t>
        </r>
        <r>
          <rPr>
            <sz val="9"/>
            <color indexed="81"/>
            <rFont val="Tahoma"/>
            <family val="2"/>
          </rPr>
          <t>.</t>
        </r>
      </text>
    </comment>
    <comment ref="C665" authorId="0" shapeId="0" xr:uid="{424923B7-CD13-4CF9-A34B-12479CA30983}">
      <text>
        <r>
          <rPr>
            <sz val="9"/>
            <color indexed="81"/>
            <rFont val="Tahoma"/>
            <family val="2"/>
          </rPr>
          <t xml:space="preserve">Do a trail run with an experienced trail runner, </t>
        </r>
        <r>
          <rPr>
            <b/>
            <sz val="9"/>
            <color indexed="81"/>
            <rFont val="Tahoma"/>
            <family val="2"/>
          </rPr>
          <t>or take a day hike with an exert backpacker.</t>
        </r>
        <r>
          <rPr>
            <sz val="9"/>
            <color indexed="81"/>
            <rFont val="Tahoma"/>
            <family val="2"/>
          </rPr>
          <t xml:space="preserve"> Observe what they do, ask for tips about your form, and find out about their best practices.</t>
        </r>
      </text>
    </comment>
    <comment ref="C666" authorId="0" shapeId="0" xr:uid="{D970518A-4D31-44A6-87FE-807897096EA1}">
      <text>
        <r>
          <rPr>
            <b/>
            <sz val="9"/>
            <color indexed="81"/>
            <rFont val="Tahoma"/>
            <family val="2"/>
          </rPr>
          <t>Get expert training tips.</t>
        </r>
        <r>
          <rPr>
            <sz val="9"/>
            <color indexed="81"/>
            <rFont val="Tahoma"/>
            <family val="2"/>
          </rPr>
          <t xml:space="preserve"> Ask a running coach or experienced hiker to give you tips on goals and training. Or go online to search outdoor organizations, publications, and retail websites that offer valuable information and advice.</t>
        </r>
      </text>
    </comment>
    <comment ref="C667" authorId="0" shapeId="0" xr:uid="{9B9FA4D8-F9CB-47A2-9A31-CAF944ED0E4F}">
      <text>
        <r>
          <rPr>
            <b/>
            <sz val="9"/>
            <color indexed="81"/>
            <rFont val="Tahoma"/>
            <family val="2"/>
          </rPr>
          <t>Go on your outdoor adventure.</t>
        </r>
        <r>
          <rPr>
            <sz val="9"/>
            <color indexed="81"/>
            <rFont val="Tahoma"/>
            <family val="2"/>
          </rPr>
          <t xml:space="preserve">
Now it's time to get outside and face your challenge! Everything you've worked for has brought you to this day, to this moment. If you think you can do more, take it up a notch. Aim to be the best you can be!
BEFORE YOU TAKE THIS STEP, REVIEW THIS:
  ♦Safety: Always run or </t>
        </r>
        <r>
          <rPr>
            <b/>
            <sz val="9"/>
            <color indexed="81"/>
            <rFont val="Tahoma"/>
            <family val="2"/>
          </rPr>
          <t>hike</t>
        </r>
        <r>
          <rPr>
            <sz val="9"/>
            <color indexed="81"/>
            <rFont val="Tahoma"/>
            <family val="2"/>
          </rPr>
          <t xml:space="preserve"> with a buddy. Leave behind with an adult:
    ◊Emergency contact names and numbers of everyone going on the adventure
    ◊Where you are going, including trail names
    ◊How to reach you in case of an emergency
    ◊What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
  ♦For Competitive Trail Running: Review race day details on the race organizer's webpage.
  ♦</t>
        </r>
        <r>
          <rPr>
            <b/>
            <sz val="9"/>
            <color indexed="81"/>
            <rFont val="Tahoma"/>
            <family val="2"/>
          </rPr>
          <t>For Backpacking</t>
        </r>
        <r>
          <rPr>
            <sz val="9"/>
            <color indexed="81"/>
            <rFont val="Tahoma"/>
            <family val="2"/>
          </rPr>
          <t>: Obtain permits, if required. Check with the land management agency for the area of your adventure for updates on trail conditions.
  ♦</t>
        </r>
        <r>
          <rPr>
            <b/>
            <sz val="9"/>
            <color indexed="81"/>
            <rFont val="Tahoma"/>
            <family val="2"/>
          </rPr>
          <t>For Backpacking:</t>
        </r>
        <r>
          <rPr>
            <sz val="9"/>
            <color indexed="81"/>
            <rFont val="Tahoma"/>
            <family val="2"/>
          </rPr>
          <t xml:space="preserve"> Do a test run: Set up tents, check zippers on tents and sleeping bags, try out your water purifier, test light sources, and light your stove before your trip.</t>
        </r>
      </text>
    </comment>
    <comment ref="C668" authorId="0" shapeId="0" xr:uid="{01CBB159-C6D3-438C-B332-56549870CAE2}">
      <text>
        <r>
          <rPr>
            <b/>
            <sz val="9"/>
            <color indexed="81"/>
            <rFont val="Tahoma"/>
            <family val="2"/>
          </rPr>
          <t>Create your action portfolio.</t>
        </r>
        <r>
          <rPr>
            <sz val="9"/>
            <color indexed="81"/>
            <rFont val="Tahoma"/>
            <family val="2"/>
          </rPr>
          <t xml:space="preserve"> Have a friend or family member take the action photos or videos of you from your training sessions and on your adventure. Afterward, analyze your technique and form to see what you would improve. You can also use the images or videos to show others how it's done.</t>
        </r>
      </text>
    </comment>
    <comment ref="C669" authorId="0" shapeId="0" xr:uid="{1043DE5E-B00A-481D-A6BD-5279737CD7D0}">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exploring nature, trying out a camping skill, or doing an activity a different way.</t>
        </r>
      </text>
    </comment>
    <comment ref="C670" authorId="0" shapeId="0" xr:uid="{03C6C57E-8958-4B63-868B-F5BF07051C72}">
      <text>
        <r>
          <rPr>
            <b/>
            <sz val="9"/>
            <color indexed="81"/>
            <rFont val="Tahoma"/>
            <family val="2"/>
          </rPr>
          <t>Keep an adventure journal.</t>
        </r>
        <r>
          <rPr>
            <sz val="9"/>
            <color indexed="81"/>
            <rFont val="Tahoma"/>
            <family val="2"/>
          </rPr>
          <t xml:space="preserve"> How far did you run or hike? What did you like most about running on the trail or hiking? What do you want to improve for next time? Write your notes in a journal or find a free app where you can document your journey, including how you felt at each phase of your adventure.</t>
        </r>
      </text>
    </comment>
    <comment ref="C674" authorId="0" shapeId="0" xr:uid="{C03CD07C-1112-41CA-8B56-AAC3B20B4CA9}">
      <text>
        <r>
          <rPr>
            <b/>
            <sz val="9"/>
            <color indexed="81"/>
            <rFont val="Tahoma"/>
            <family val="2"/>
          </rPr>
          <t>Choose your outdoor adventure.</t>
        </r>
        <r>
          <rPr>
            <sz val="9"/>
            <color indexed="81"/>
            <rFont val="Tahoma"/>
            <family val="2"/>
          </rPr>
          <t xml:space="preserve">
Do you want to test your physical limits in the great outdoors on a competitive </t>
        </r>
        <r>
          <rPr>
            <b/>
            <sz val="9"/>
            <color indexed="81"/>
            <rFont val="Tahoma"/>
            <family val="2"/>
          </rPr>
          <t>trail run</t>
        </r>
        <r>
          <rPr>
            <sz val="9"/>
            <color indexed="81"/>
            <rFont val="Tahoma"/>
            <family val="2"/>
          </rPr>
          <t>? Or would you rather spend quality time with nature while hiking on a multiday backpacking trek? In this step, explore both options and then make your choice.
ADVENTURE OPTIONS
  ♦</t>
        </r>
        <r>
          <rPr>
            <b/>
            <sz val="9"/>
            <color indexed="81"/>
            <rFont val="Tahoma"/>
            <family val="2"/>
          </rPr>
          <t>Competitive Trail Running</t>
        </r>
        <r>
          <rPr>
            <sz val="9"/>
            <color indexed="81"/>
            <rFont val="Tahoma"/>
            <family val="2"/>
          </rPr>
          <t>: You will train and compete in a trail race. Aim for a 5K/10K distance.
  ♦Backpacking: You will plan, prepare, and complete a three-day, two-night backpacking trip. Aim for hiking at least ten miles on your trip.</t>
        </r>
      </text>
    </comment>
    <comment ref="C675" authorId="0" shapeId="0" xr:uid="{C00C2655-3AA4-4FE5-9A47-8CDFDA136A53}">
      <text>
        <r>
          <rPr>
            <b/>
            <sz val="9"/>
            <color indexed="81"/>
            <rFont val="Tahoma"/>
            <family val="2"/>
          </rPr>
          <t>Talk to a competitive trail runner</t>
        </r>
        <r>
          <rPr>
            <sz val="9"/>
            <color indexed="81"/>
            <rFont val="Tahoma"/>
            <family val="2"/>
          </rPr>
          <t xml:space="preserve"> and an</t>
        </r>
        <r>
          <rPr>
            <b/>
            <sz val="9"/>
            <color indexed="81"/>
            <rFont val="Tahoma"/>
            <family val="2"/>
          </rPr>
          <t xml:space="preserve"> </t>
        </r>
        <r>
          <rPr>
            <sz val="9"/>
            <color indexed="81"/>
            <rFont val="Tahoma"/>
            <family val="2"/>
          </rPr>
          <t>experienced backpacker</t>
        </r>
        <r>
          <rPr>
            <b/>
            <sz val="9"/>
            <color indexed="81"/>
            <rFont val="Tahoma"/>
            <family val="2"/>
          </rPr>
          <t>.</t>
        </r>
        <r>
          <rPr>
            <sz val="9"/>
            <color indexed="81"/>
            <rFont val="Tahoma"/>
            <family val="2"/>
          </rPr>
          <t xml:space="preserve"> Find out what they like best about their sport. Which one are you more interested in trying for yourself? Share your thoughts with your family or Girl Scout friends.</t>
        </r>
      </text>
    </comment>
    <comment ref="C676" authorId="0" shapeId="0" xr:uid="{E5BA93A4-854D-4C9A-8B1B-6E5145A3548E}">
      <text>
        <r>
          <rPr>
            <b/>
            <sz val="9"/>
            <color indexed="81"/>
            <rFont val="Tahoma"/>
            <family val="2"/>
          </rPr>
          <t>Watch videos or read books about competitive</t>
        </r>
        <r>
          <rPr>
            <sz val="9"/>
            <color indexed="81"/>
            <rFont val="Tahoma"/>
            <family val="2"/>
          </rPr>
          <t xml:space="preserve"> trail running and backpacking</t>
        </r>
        <r>
          <rPr>
            <b/>
            <sz val="9"/>
            <color indexed="81"/>
            <rFont val="Tahoma"/>
            <family val="2"/>
          </rPr>
          <t>.</t>
        </r>
        <r>
          <rPr>
            <sz val="9"/>
            <color indexed="81"/>
            <rFont val="Tahoma"/>
            <family val="2"/>
          </rPr>
          <t xml:space="preserve"> Find a story about one female competitive </t>
        </r>
        <r>
          <rPr>
            <b/>
            <sz val="9"/>
            <color indexed="81"/>
            <rFont val="Tahoma"/>
            <family val="2"/>
          </rPr>
          <t>trail runner</t>
        </r>
        <r>
          <rPr>
            <sz val="9"/>
            <color indexed="81"/>
            <rFont val="Tahoma"/>
            <family val="2"/>
          </rPr>
          <t xml:space="preserve"> and one female backpacker. You can watch videos or read books. Outdoor organizations and retail websites are excellent resources for videos featuring women with inspirational competitive </t>
        </r>
        <r>
          <rPr>
            <b/>
            <sz val="9"/>
            <color indexed="81"/>
            <rFont val="Tahoma"/>
            <family val="2"/>
          </rPr>
          <t>trail-running</t>
        </r>
        <r>
          <rPr>
            <sz val="9"/>
            <color indexed="81"/>
            <rFont val="Tahoma"/>
            <family val="2"/>
          </rPr>
          <t xml:space="preserve"> and backpacking stories. Which one are you more interested in trying for yourself? Share your thoughts with your family or Girl Scout friends.</t>
        </r>
      </text>
    </comment>
    <comment ref="C677" authorId="0" shapeId="0" xr:uid="{3483902F-8551-4A2F-9EA2-AA11728B825C}">
      <text>
        <r>
          <rPr>
            <b/>
            <sz val="9"/>
            <color indexed="81"/>
            <rFont val="Tahoma"/>
            <family val="2"/>
          </rPr>
          <t>Explore what you will do for</t>
        </r>
        <r>
          <rPr>
            <sz val="9"/>
            <color indexed="81"/>
            <rFont val="Tahoma"/>
            <family val="2"/>
          </rPr>
          <t xml:space="preserve"> </t>
        </r>
        <r>
          <rPr>
            <b/>
            <sz val="9"/>
            <color indexed="81"/>
            <rFont val="Tahoma"/>
            <family val="2"/>
          </rPr>
          <t>competitive trail running</t>
        </r>
        <r>
          <rPr>
            <sz val="9"/>
            <color indexed="81"/>
            <rFont val="Tahoma"/>
            <family val="2"/>
          </rPr>
          <t xml:space="preserve"> and a backpacking trip</t>
        </r>
        <r>
          <rPr>
            <b/>
            <sz val="9"/>
            <color indexed="81"/>
            <rFont val="Tahoma"/>
            <family val="2"/>
          </rPr>
          <t>.</t>
        </r>
        <r>
          <rPr>
            <sz val="9"/>
            <color indexed="81"/>
            <rFont val="Tahoma"/>
            <family val="2"/>
          </rPr>
          <t xml:space="preserve"> (See "Adventure Options" above.) Do your own research too! You might find out about competitive running events in your area, pick up a trail guidebook from your library, or visit a nearby park to look at a topographical trail map. Decide on the activity that sounds most intriguing to you. Then pitch why you selected it to your family or Girl Scout friends.</t>
        </r>
      </text>
    </comment>
    <comment ref="C678" authorId="0" shapeId="0" xr:uid="{78DBFF9B-FE73-4620-9DE4-B27654F214CE}">
      <text>
        <r>
          <rPr>
            <b/>
            <sz val="9"/>
            <color indexed="81"/>
            <rFont val="Tahoma"/>
            <family val="2"/>
          </rPr>
          <t>Plan and prepare.</t>
        </r>
        <r>
          <rPr>
            <sz val="9"/>
            <color indexed="81"/>
            <rFont val="Tahoma"/>
            <family val="2"/>
          </rPr>
          <t xml:space="preserve">
You decided on a competitive </t>
        </r>
        <r>
          <rPr>
            <b/>
            <sz val="9"/>
            <color indexed="81"/>
            <rFont val="Tahoma"/>
            <family val="2"/>
          </rPr>
          <t>trail running</t>
        </r>
        <r>
          <rPr>
            <sz val="9"/>
            <color indexed="81"/>
            <rFont val="Tahoma"/>
            <family val="2"/>
          </rPr>
          <t xml:space="preserve"> or backpacking adventure. Now take this step to make it happen!
TO COMPLETE THIS STEP, MAKE SURE YOU:
  ♦Pick your destination. Once you've done that, think through the list on this page.
  ♦Explore your destination. Look online for trail reports from fellow hikers and trail runners.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it? You and your troop or group may want to use Girl Scout Cookie™ earnings.</t>
        </r>
      </text>
    </comment>
    <comment ref="C679" authorId="0" shapeId="0" xr:uid="{761FD3BF-B9F8-49AE-B3C0-1A5C2D1B98BD}">
      <text>
        <r>
          <rPr>
            <b/>
            <sz val="9"/>
            <color indexed="81"/>
            <rFont val="Tahoma"/>
            <family val="2"/>
          </rPr>
          <t>Know the language for your adventure.</t>
        </r>
        <r>
          <rPr>
            <sz val="9"/>
            <color indexed="81"/>
            <rFont val="Tahoma"/>
            <family val="2"/>
          </rPr>
          <t xml:space="preserve"> We've give you some basic terms to know for your outdoor adventure; add more to the list.</t>
        </r>
      </text>
    </comment>
    <comment ref="C680" authorId="0" shapeId="0" xr:uid="{165E3EDE-1222-47B5-A046-C9CCC4BF4E78}">
      <text>
        <r>
          <rPr>
            <b/>
            <sz val="9"/>
            <color indexed="81"/>
            <rFont val="Tahoma"/>
            <family val="2"/>
          </rPr>
          <t>Talk to an outdoor expert to get planning tips.</t>
        </r>
        <r>
          <rPr>
            <sz val="9"/>
            <color indexed="81"/>
            <rFont val="Tahoma"/>
            <family val="2"/>
          </rPr>
          <t xml:space="preserve"> This could be an adventure travel planner, an outdoor retail expert, or an experienced runner or hiker.</t>
        </r>
      </text>
    </comment>
    <comment ref="C681" authorId="0" shapeId="0" xr:uid="{08DB1C67-FF5F-48E4-8F0A-651AA297A721}">
      <text>
        <r>
          <rPr>
            <b/>
            <sz val="9"/>
            <color indexed="81"/>
            <rFont val="Tahoma"/>
            <family val="2"/>
          </rPr>
          <t>Find out about common trail injuries.</t>
        </r>
        <r>
          <rPr>
            <sz val="9"/>
            <color indexed="81"/>
            <rFont val="Tahoma"/>
            <family val="2"/>
          </rPr>
          <t xml:space="preserve"> Research what injuries can happen on your outdoor adventure. Some possible options are: frostbite if it's cold, heat stroke if it's hot, a sprained ankle, or dehydration. What can you do to avoid injuries or respond to them if they happen? Take this knowledge and apply it to safety in your training plan in Step 4.</t>
        </r>
      </text>
    </comment>
    <comment ref="C682" authorId="0" shapeId="0" xr:uid="{99E5E3B5-5FB6-4044-B8FD-5A0FA11B6B2C}">
      <text>
        <r>
          <rPr>
            <b/>
            <sz val="9"/>
            <color indexed="81"/>
            <rFont val="Tahoma"/>
            <family val="2"/>
          </rPr>
          <t>Gather your gear.</t>
        </r>
        <r>
          <rPr>
            <sz val="9"/>
            <color indexed="81"/>
            <rFont val="Tahoma"/>
            <family val="2"/>
          </rPr>
          <t xml:space="preserve">
Be prepared with the right gear for your adventure! Do you have the right shoes for a </t>
        </r>
        <r>
          <rPr>
            <b/>
            <sz val="9"/>
            <color indexed="81"/>
            <rFont val="Tahoma"/>
            <family val="2"/>
          </rPr>
          <t>run</t>
        </r>
        <r>
          <rPr>
            <sz val="9"/>
            <color indexed="81"/>
            <rFont val="Tahoma"/>
            <family val="2"/>
          </rPr>
          <t>? Are you prepared for any kind of weather while backpacking? What will you need to help achieve success? What can you borrow instead of buying?</t>
        </r>
      </text>
    </comment>
    <comment ref="C683" authorId="0" shapeId="0" xr:uid="{D97AE560-ED70-4D7B-AD4D-17ABDC028A13}">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684" authorId="0" shapeId="0" xr:uid="{C244A53D-B6EB-418C-A6A4-23D73645507F}">
      <text>
        <r>
          <rPr>
            <b/>
            <sz val="9"/>
            <color indexed="81"/>
            <rFont val="Tahoma"/>
            <family val="2"/>
          </rPr>
          <t>Go online to find out the gear you will need.</t>
        </r>
        <r>
          <rPr>
            <sz val="9"/>
            <color indexed="81"/>
            <rFont val="Tahoma"/>
            <family val="2"/>
          </rPr>
          <t xml:space="preserve"> Make a list of essential gear, learn what everything is used for, and then find where and how to get it.</t>
        </r>
      </text>
    </comment>
    <comment ref="C685" authorId="0" shapeId="0" xr:uid="{A99419E1-5874-42C5-9547-952DCC4388FE}">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and family. Do you know an adult with experience in your outdoor adventure who could help guide your meeting?</t>
        </r>
      </text>
    </comment>
    <comment ref="C686" authorId="0" shapeId="0" xr:uid="{5FA10EAD-A228-4642-8E2F-13179AE409C3}">
      <text>
        <r>
          <rPr>
            <b/>
            <sz val="9"/>
            <color indexed="81"/>
            <rFont val="Tahoma"/>
            <family val="2"/>
          </rPr>
          <t>Set a goal and train for your adventure.</t>
        </r>
        <r>
          <rPr>
            <sz val="9"/>
            <color indexed="81"/>
            <rFont val="Tahoma"/>
            <family val="2"/>
          </rPr>
          <t xml:space="preserve">
Training and preparation are keys to success in any challenge. Put together a training schedule and stick to it!
TO COMPLETE THIS STEP, MAKE SURE YOU:
  ♦Use the training tips. Referring to the list on page 8,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11.
  ♦Practice your first-aid skills. Know how to treat injuries such as sprains, cuts, and sunburn.
  ♦Set a goal for what you want to achieve. Write it down.</t>
        </r>
      </text>
    </comment>
    <comment ref="C687" authorId="0" shapeId="0" xr:uid="{543A6412-D04E-435E-8D51-53B5A5B8874E}">
      <text>
        <r>
          <rPr>
            <b/>
            <sz val="9"/>
            <color indexed="81"/>
            <rFont val="Tahoma"/>
            <family val="2"/>
          </rPr>
          <t>Learn how mental imagery can help you with your outdoor adventure.</t>
        </r>
        <r>
          <rPr>
            <sz val="9"/>
            <color indexed="81"/>
            <rFont val="Tahoma"/>
            <family val="2"/>
          </rPr>
          <t xml:space="preserve"> This means visualizing your competitive</t>
        </r>
        <r>
          <rPr>
            <b/>
            <sz val="9"/>
            <color indexed="81"/>
            <rFont val="Tahoma"/>
            <family val="2"/>
          </rPr>
          <t xml:space="preserve"> trail run</t>
        </r>
        <r>
          <rPr>
            <sz val="9"/>
            <color indexed="81"/>
            <rFont val="Tahoma"/>
            <family val="2"/>
          </rPr>
          <t xml:space="preserve"> or backpacking trip. Find an experienced </t>
        </r>
        <r>
          <rPr>
            <b/>
            <sz val="9"/>
            <color indexed="81"/>
            <rFont val="Tahoma"/>
            <family val="2"/>
          </rPr>
          <t>trail runner</t>
        </r>
        <r>
          <rPr>
            <sz val="9"/>
            <color indexed="81"/>
            <rFont val="Tahoma"/>
            <family val="2"/>
          </rPr>
          <t xml:space="preserve"> or backpacker and ask how they use mental imagery on their outdoor adventures. Incorporate mental imagery into your practice </t>
        </r>
        <r>
          <rPr>
            <b/>
            <sz val="9"/>
            <color indexed="81"/>
            <rFont val="Tahoma"/>
            <family val="2"/>
          </rPr>
          <t>trail runs</t>
        </r>
        <r>
          <rPr>
            <sz val="9"/>
            <color indexed="81"/>
            <rFont val="Tahoma"/>
            <family val="2"/>
          </rPr>
          <t xml:space="preserve"> or hikes.</t>
        </r>
      </text>
    </comment>
    <comment ref="C688" authorId="0" shapeId="0" xr:uid="{7DA9FD85-587B-4822-A5F7-2406D23058B9}">
      <text>
        <r>
          <rPr>
            <b/>
            <sz val="9"/>
            <color indexed="81"/>
            <rFont val="Tahoma"/>
            <family val="2"/>
          </rPr>
          <t>Do a trail run with an experienced trail runner</t>
        </r>
        <r>
          <rPr>
            <sz val="9"/>
            <color indexed="81"/>
            <rFont val="Tahoma"/>
            <family val="2"/>
          </rPr>
          <t>, or take a day hike with an exert backpacker</t>
        </r>
        <r>
          <rPr>
            <b/>
            <sz val="9"/>
            <color indexed="81"/>
            <rFont val="Tahoma"/>
            <family val="2"/>
          </rPr>
          <t>.</t>
        </r>
        <r>
          <rPr>
            <sz val="9"/>
            <color indexed="81"/>
            <rFont val="Tahoma"/>
            <family val="2"/>
          </rPr>
          <t xml:space="preserve"> Observe what they do, ask for tips about your form, and find out about their best practices.</t>
        </r>
      </text>
    </comment>
    <comment ref="C689" authorId="0" shapeId="0" xr:uid="{B8D95F2B-1719-493E-838E-08A15D2160E0}">
      <text>
        <r>
          <rPr>
            <b/>
            <sz val="9"/>
            <color indexed="81"/>
            <rFont val="Tahoma"/>
            <family val="2"/>
          </rPr>
          <t>Get expert training tips.</t>
        </r>
        <r>
          <rPr>
            <sz val="9"/>
            <color indexed="81"/>
            <rFont val="Tahoma"/>
            <family val="2"/>
          </rPr>
          <t xml:space="preserve"> Ask a running coach or experienced hiker to give you tips on goals and training. Or go online to search outdoor organizations, publications, and retail websites that offer valuable information and advice.</t>
        </r>
      </text>
    </comment>
    <comment ref="C690" authorId="0" shapeId="0" xr:uid="{71C0C12E-D379-4DBA-AF6A-D81D8C4F7ED8}">
      <text>
        <r>
          <rPr>
            <b/>
            <sz val="9"/>
            <color indexed="81"/>
            <rFont val="Tahoma"/>
            <family val="2"/>
          </rPr>
          <t>Go on your outdoor adventure.</t>
        </r>
        <r>
          <rPr>
            <sz val="9"/>
            <color indexed="81"/>
            <rFont val="Tahoma"/>
            <family val="2"/>
          </rPr>
          <t xml:space="preserve">
Now it's time to get outside and face your challenge! Everything you've worked for has brought you to this day, to this moment. If you think you can do more, take it up a notch. Aim to be the best you can be!
BEFORE YOU TAKE THIS STEP, REVIEW THIS:
  ♦Safety: Always run or hike with a buddy. Leave behind with an adult:
    ◊Emergency contact names and numbers of everyone going on the adventure
    ◊Where you are going, including trail names
    ◊How to reach you in case of an emergency
    ◊What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
  ♦</t>
        </r>
        <r>
          <rPr>
            <b/>
            <sz val="9"/>
            <color indexed="81"/>
            <rFont val="Tahoma"/>
            <family val="2"/>
          </rPr>
          <t>For Competitive Trail Running</t>
        </r>
        <r>
          <rPr>
            <sz val="9"/>
            <color indexed="81"/>
            <rFont val="Tahoma"/>
            <family val="2"/>
          </rPr>
          <t>: Review race day details on the race organizer's webpage.
  ♦For Backpacking: Obtain permits, if required. Check with the land management agency for the area of your adventure for updates on trail conditions.
  ♦For Backpacking: Do a test run: Set up tents, check zippers on tents and sleeping bags, try out your water purifier, test light sources, and light your stove before your trip.</t>
        </r>
      </text>
    </comment>
    <comment ref="C691" authorId="0" shapeId="0" xr:uid="{0B11B2D5-21B6-4C2E-9B06-64EB90B8E99E}">
      <text>
        <r>
          <rPr>
            <b/>
            <sz val="9"/>
            <color indexed="81"/>
            <rFont val="Tahoma"/>
            <family val="2"/>
          </rPr>
          <t>Create your action portfolio.</t>
        </r>
        <r>
          <rPr>
            <sz val="9"/>
            <color indexed="81"/>
            <rFont val="Tahoma"/>
            <family val="2"/>
          </rPr>
          <t xml:space="preserve"> Have a friend or family member take the action photos or videos of you from your training sessions and on your adventure. Afterward, analyze your technique and form to see what you would improve. You can also use the images or videos to show others how it's done.</t>
        </r>
      </text>
    </comment>
    <comment ref="C692" authorId="0" shapeId="0" xr:uid="{C85BADFB-F3C5-49C7-B7CC-9ACBCD2D171E}">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exploring nature, trying out a camping skill, or doing an activity a different way.</t>
        </r>
      </text>
    </comment>
    <comment ref="C693" authorId="0" shapeId="0" xr:uid="{525C3F47-DE00-493E-89DF-869BE03B3CA1}">
      <text>
        <r>
          <rPr>
            <b/>
            <sz val="9"/>
            <color indexed="81"/>
            <rFont val="Tahoma"/>
            <family val="2"/>
          </rPr>
          <t>Keep an adventure journal.</t>
        </r>
        <r>
          <rPr>
            <sz val="9"/>
            <color indexed="81"/>
            <rFont val="Tahoma"/>
            <family val="2"/>
          </rPr>
          <t xml:space="preserve"> How far did you run or hike? What did you like most about running on the trail or hiking? What do you want to improve for next time? Write your notes in a journal or find a free app where you can document your journey, including how you felt at each phase of your adventure.</t>
        </r>
      </text>
    </comment>
    <comment ref="C697" authorId="0" shapeId="0" xr:uid="{00000000-0006-0000-0500-0000C5010000}">
      <text>
        <r>
          <rPr>
            <sz val="9"/>
            <color indexed="81"/>
            <rFont val="Tahoma"/>
            <family val="2"/>
          </rPr>
          <t>Explore the world, both near and far.  In this step, you are gathering information for a lifetime of travel adventure.  Consider places you can go now, but also let yourself get as exotic, dreamy, and indulgent as you want.</t>
        </r>
      </text>
    </comment>
    <comment ref="C698" authorId="0" shapeId="0" xr:uid="{00000000-0006-0000-0500-0000C6010000}">
      <text>
        <r>
          <rPr>
            <b/>
            <sz val="9"/>
            <color indexed="81"/>
            <rFont val="Tahoma"/>
            <family val="2"/>
          </rPr>
          <t xml:space="preserve">Create an inspiration travel board.  </t>
        </r>
        <r>
          <rPr>
            <sz val="9"/>
            <color indexed="81"/>
            <rFont val="Tahoma"/>
            <family val="2"/>
          </rPr>
          <t>Find images and information for at least 10 destinations, and use them to make an inspiration board.  Travel agencies and chambers of commerce are great resources.</t>
        </r>
      </text>
    </comment>
    <comment ref="C699" authorId="0" shapeId="0" xr:uid="{00000000-0006-0000-0500-0000C7010000}">
      <text>
        <r>
          <rPr>
            <b/>
            <sz val="9"/>
            <color indexed="81"/>
            <rFont val="Tahoma"/>
            <family val="2"/>
          </rPr>
          <t>Interview three travel veterans or professionals in the travel industry.</t>
        </r>
        <r>
          <rPr>
            <sz val="9"/>
            <color indexed="81"/>
            <rFont val="Tahoma"/>
            <family val="2"/>
          </rPr>
          <t xml:space="preserve"> Maybe you have an aunt who raves about the restaurants in a nearby town or a friend who studied in Shanghai.  Find out what they enjoyed most and least on their adventures, what interested or surprised them, and what tips they have. </t>
        </r>
      </text>
    </comment>
    <comment ref="C700" authorId="0" shapeId="0" xr:uid="{00000000-0006-0000-0500-0000C8010000}">
      <text>
        <r>
          <rPr>
            <b/>
            <sz val="9"/>
            <color indexed="81"/>
            <rFont val="Tahoma"/>
            <family val="2"/>
          </rPr>
          <t xml:space="preserve">Get inspiration from movies or books. </t>
        </r>
        <r>
          <rPr>
            <sz val="9"/>
            <color indexed="81"/>
            <rFont val="Tahoma"/>
            <family val="2"/>
          </rPr>
          <t>Spend a few hours watching movies or documentaries, reading a travel memoir, or checking out the Girl Scouts travel website.  Collect ideas for your reference and to share.</t>
        </r>
      </text>
    </comment>
    <comment ref="C701" authorId="0" shapeId="0" xr:uid="{00000000-0006-0000-0500-0000C9010000}">
      <text>
        <r>
          <rPr>
            <sz val="9"/>
            <color indexed="81"/>
            <rFont val="Tahoma"/>
            <family val="2"/>
          </rPr>
          <t>Travel planning means figuring out how you'll get where you want to go, where you will stay, what you'll eat, and great places you'll visit (as well as the best ways to get to them).  Some people prefer jam packed days full of activities, others like time for wandering around.  Dig into itineraries to see what appeals most to you.</t>
        </r>
      </text>
    </comment>
    <comment ref="C702" authorId="0" shapeId="0" xr:uid="{00000000-0006-0000-0500-0000CA010000}">
      <text>
        <r>
          <rPr>
            <b/>
            <sz val="9"/>
            <color indexed="81"/>
            <rFont val="Tahoma"/>
            <family val="2"/>
          </rPr>
          <t>Interview a travel agent or tour operator.</t>
        </r>
        <r>
          <rPr>
            <sz val="9"/>
            <color indexed="81"/>
            <rFont val="Tahoma"/>
            <family val="2"/>
          </rPr>
          <t xml:space="preserve"> Ask how they organize itineraries, and get recommendations for at least three destinations that interest you. Take notes for reference, then chat with friends and family about what kind of itinerary you prefer.</t>
        </r>
      </text>
    </comment>
    <comment ref="C703" authorId="0" shapeId="0" xr:uid="{00000000-0006-0000-0500-0000CB010000}">
      <text>
        <r>
          <rPr>
            <b/>
            <sz val="9"/>
            <color indexed="81"/>
            <rFont val="Tahoma"/>
            <family val="2"/>
          </rPr>
          <t>Check out at least two itineraries for the same trip.</t>
        </r>
        <r>
          <rPr>
            <sz val="9"/>
            <color indexed="81"/>
            <rFont val="Tahoma"/>
            <family val="2"/>
          </rPr>
          <t xml:space="preserve"> Books, magazines, websites, tour groups, exchange programs, and study-abroad organizations often create suggested itineraries.  Collect two or more for a trip of at least two days and one night and discuss them with friends and families.  Which one sounds best to you?  Why? </t>
        </r>
      </text>
    </comment>
    <comment ref="C704" authorId="0" shapeId="0" xr:uid="{00000000-0006-0000-0500-0000CC010000}">
      <text>
        <r>
          <rPr>
            <b/>
            <sz val="9"/>
            <color indexed="81"/>
            <rFont val="Tahoma"/>
            <family val="2"/>
          </rPr>
          <t xml:space="preserve">Make an itinerary for a place you know well. </t>
        </r>
        <r>
          <rPr>
            <sz val="9"/>
            <color indexed="81"/>
            <rFont val="Tahoma"/>
            <family val="2"/>
          </rPr>
          <t xml:space="preserve"> Figure out how you like to travel by suggesting activities for others to do and see in a place that you know.  Make an itinerary for at least two days and one night; then show it to someone else who knows that area, and discuss what choices they'd make.</t>
        </r>
      </text>
    </comment>
    <comment ref="C705" authorId="0" shapeId="0" xr:uid="{00000000-0006-0000-0500-0000CD010000}">
      <text>
        <r>
          <rPr>
            <sz val="9"/>
            <color indexed="81"/>
            <rFont val="Tahoma"/>
            <family val="2"/>
          </rPr>
          <t>It's during the budgeting process when all the big ideas for a trip take concrete form; money matters require real juggling. The good news is that if you do your research, you'll be surprised by the adventures available on any budget.</t>
        </r>
      </text>
    </comment>
    <comment ref="C706" authorId="0" shapeId="0" xr:uid="{00000000-0006-0000-0500-0000CE010000}">
      <text>
        <r>
          <rPr>
            <b/>
            <sz val="9"/>
            <color indexed="81"/>
            <rFont val="Tahoma"/>
            <family val="2"/>
          </rPr>
          <t>Take Two Itineraries that you looked at and cost them out.</t>
        </r>
        <r>
          <rPr>
            <sz val="9"/>
            <color indexed="81"/>
            <rFont val="Tahoma"/>
            <family val="2"/>
          </rPr>
          <t xml:space="preserve"> Research transportation, admission, lodging, and food fees, and figure out exactly how much they will cost.  What are some ways to cut costs -- alternative activities, public transportation, free fun?  Rewrite one itinerary to show how you could take a similar trip for half the cost.</t>
        </r>
      </text>
    </comment>
    <comment ref="C707" authorId="0" shapeId="0" xr:uid="{00000000-0006-0000-0500-0000CF010000}">
      <text>
        <r>
          <rPr>
            <b/>
            <sz val="9"/>
            <color indexed="81"/>
            <rFont val="Tahoma"/>
            <family val="2"/>
          </rPr>
          <t>Rewrite an itinerary for a budget conscious traveler.</t>
        </r>
        <r>
          <rPr>
            <sz val="9"/>
            <color indexed="81"/>
            <rFont val="Tahoma"/>
            <family val="2"/>
          </rPr>
          <t xml:space="preserve"> Look at an itinerary for a trip abroad created for a luxury traveler.  Now find ways to cut costs.  Look for budget tips  -- such as traveling during off peak seasons and staying at youth hostels (or Wagggs world centers overseas!)  and discounts through travel books, magazines, and websites; and talk to seasoned travelers in your networks.</t>
        </r>
      </text>
    </comment>
    <comment ref="C708" authorId="0" shapeId="0" xr:uid="{00000000-0006-0000-0500-0000D0010000}">
      <text>
        <r>
          <rPr>
            <b/>
            <sz val="9"/>
            <color indexed="81"/>
            <rFont val="Tahoma"/>
            <family val="2"/>
          </rPr>
          <t xml:space="preserve">Look into volunteer trips, scholarships and working abroad. </t>
        </r>
        <r>
          <rPr>
            <sz val="9"/>
            <color indexed="81"/>
            <rFont val="Tahoma"/>
            <family val="2"/>
          </rPr>
          <t xml:space="preserve"> Some organizations pay for your travel in exchange for work in places throughout America and globally. There are travel opportunities through Girl Scout Destinations, the U.S. government, and service organizations.  While you may not be able to take advantage of these now, they're great to consider for the future.  Gather information about five opportunities for subsidized travel and discuss them with friends and family. </t>
        </r>
      </text>
    </comment>
    <comment ref="C709" authorId="0" shapeId="0" xr:uid="{00000000-0006-0000-0500-0000D1010000}">
      <text>
        <r>
          <rPr>
            <sz val="9"/>
            <color indexed="81"/>
            <rFont val="Tahoma"/>
            <family val="2"/>
          </rPr>
          <t>Depending on where you're going, being a savvy traveler can require new skills -- before you go, and on the road.  Practice one of these to get the hang of an important piece of travel expertise.</t>
        </r>
      </text>
    </comment>
    <comment ref="C710" authorId="0" shapeId="0" xr:uid="{00000000-0006-0000-0500-0000D2010000}">
      <text>
        <r>
          <rPr>
            <b/>
            <sz val="9"/>
            <color indexed="81"/>
            <rFont val="Tahoma"/>
            <family val="2"/>
          </rPr>
          <t xml:space="preserve">Find out the nitty gritty about visas and health requirements. </t>
        </r>
        <r>
          <rPr>
            <sz val="9"/>
            <color indexed="81"/>
            <rFont val="Tahoma"/>
            <family val="2"/>
          </rPr>
          <t xml:space="preserve"> Find out what you need to get a short term travel visa, a student visa, and a working visa in three countries from different parts of the world.  Look into specific vaccination or immunization requirements for those places.</t>
        </r>
      </text>
    </comment>
    <comment ref="C711" authorId="0" shapeId="0" xr:uid="{00000000-0006-0000-0500-0000D3010000}">
      <text>
        <r>
          <rPr>
            <b/>
            <sz val="9"/>
            <color indexed="81"/>
            <rFont val="Tahoma"/>
            <family val="2"/>
          </rPr>
          <t xml:space="preserve">Map it out. </t>
        </r>
        <r>
          <rPr>
            <sz val="9"/>
            <color indexed="81"/>
            <rFont val="Tahoma"/>
            <family val="2"/>
          </rPr>
          <t xml:space="preserve"> Get a map for a big city you're interested in visiting, and pretend you are going to see five major landmarks in one day.  How would you get from the airport to the city -- or where would you park the car? Once you are there, will you walk, take a bus, take the subway or drive?  Check out schedules, fares, and fees to complete your research.</t>
        </r>
      </text>
    </comment>
    <comment ref="C712" authorId="0" shapeId="0" xr:uid="{00000000-0006-0000-0500-0000D4010000}">
      <text>
        <r>
          <rPr>
            <b/>
            <sz val="9"/>
            <color indexed="81"/>
            <rFont val="Tahoma"/>
            <family val="2"/>
          </rPr>
          <t xml:space="preserve">Learn at least ten words or phrases in a new language. </t>
        </r>
        <r>
          <rPr>
            <sz val="9"/>
            <color indexed="81"/>
            <rFont val="Tahoma"/>
            <family val="2"/>
          </rPr>
          <t xml:space="preserve"> If you're interested in a specific language, learn the basic words and phrases such as names of foods, how to say hello and goodbye, please and thank you, numbers, and how to get directions.  Or find out how to say hello and goodbye in ten different languages.</t>
        </r>
      </text>
    </comment>
    <comment ref="C713" authorId="0" shapeId="0" xr:uid="{00000000-0006-0000-0500-0000D5010000}">
      <text>
        <r>
          <rPr>
            <sz val="9"/>
            <color indexed="81"/>
            <rFont val="Tahoma"/>
            <family val="2"/>
          </rPr>
          <t>You've explored what you need to know to make a trip a success, now put it into action.  Choose your destination and an itinerary for two days worth of activities that will fit your budget.  Document your trip in one of these fun ways so you can share it with friends, family and fellow Girl Scouts when you get home.</t>
        </r>
      </text>
    </comment>
    <comment ref="C714" authorId="0" shapeId="0" xr:uid="{00000000-0006-0000-0500-0000D6010000}">
      <text>
        <r>
          <rPr>
            <b/>
            <sz val="9"/>
            <color indexed="81"/>
            <rFont val="Tahoma"/>
            <family val="2"/>
          </rPr>
          <t>Use the Girl Scout travel log.</t>
        </r>
        <r>
          <rPr>
            <sz val="9"/>
            <color indexed="81"/>
            <rFont val="Tahoma"/>
            <family val="2"/>
          </rPr>
          <t xml:space="preserve"> Available on the Girl Scouts travel website, this is a great resource to frame your trip.  It helps you figure out more about yourself, think about what kinds of culture you're encounter (and what culture even means), and it gives you ideas for when you get home.  Even if you're not going far, the log can help you make the most of your trip.</t>
        </r>
      </text>
    </comment>
    <comment ref="C715" authorId="0" shapeId="0" xr:uid="{00000000-0006-0000-0500-0000D7010000}">
      <text>
        <r>
          <rPr>
            <b/>
            <sz val="9"/>
            <color indexed="81"/>
            <rFont val="Tahoma"/>
            <family val="2"/>
          </rPr>
          <t>Choose a theme and take photos.</t>
        </r>
        <r>
          <rPr>
            <sz val="9"/>
            <color indexed="81"/>
            <rFont val="Tahoma"/>
            <family val="2"/>
          </rPr>
          <t xml:space="preserve"> How about a series of pictures of similar objects that you've encountered in various locations, different doors, wheels on various vehicles, anything sporting the color yellow?  Or what about how girls live?  You'll likely notice some differences -- and some similarities. Or take along something fun to photograph in different places -- a gnome or your favorite SWAP!  (You can get your photo essay published on the Girl Scout website!)</t>
        </r>
      </text>
    </comment>
    <comment ref="C716" authorId="0" shapeId="0" xr:uid="{00000000-0006-0000-0500-0000D8010000}">
      <text>
        <r>
          <rPr>
            <b/>
            <sz val="9"/>
            <color indexed="81"/>
            <rFont val="Tahoma"/>
            <family val="2"/>
          </rPr>
          <t>Capture your trip on video.</t>
        </r>
        <r>
          <rPr>
            <sz val="9"/>
            <color indexed="81"/>
            <rFont val="Tahoma"/>
            <family val="2"/>
          </rPr>
          <t xml:space="preserve"> When you get home, edit your video into a travel documentary.  It might include travel tips for other girls, interviews with people you met, and great shots that share a sense of scenery.</t>
        </r>
      </text>
    </comment>
    <comment ref="C720" authorId="0" shapeId="0" xr:uid="{00000000-0006-0000-0500-0000D9010000}">
      <text>
        <r>
          <rPr>
            <sz val="9"/>
            <color indexed="81"/>
            <rFont val="Tahoma"/>
            <family val="2"/>
          </rPr>
          <t>Pick a format that excites you. Do you want your team to perform a Broadway musical or a Shakespearean drama? A modern dance routine? A song-and-dance variety show? Choose something that inspires you and your group, and it will inspire your audience.</t>
        </r>
      </text>
    </comment>
    <comment ref="C721" authorId="0" shapeId="0" xr:uid="{00000000-0006-0000-0500-0000DA010000}">
      <text>
        <r>
          <rPr>
            <b/>
            <sz val="9"/>
            <color indexed="81"/>
            <rFont val="Tahoma"/>
            <family val="2"/>
          </rPr>
          <t>Get inspired by a live performance.</t>
        </r>
        <r>
          <rPr>
            <sz val="9"/>
            <color indexed="81"/>
            <rFont val="Tahoma"/>
            <family val="2"/>
          </rPr>
          <t xml:space="preserve"> Check out listings for shows in your area and attend one with your team. Afterward, compare notes. What worked fabulously? What didn't? Compile a list of ideas from the performance you'd like to use in your own show.</t>
        </r>
      </text>
    </comment>
    <comment ref="C722" authorId="0" shapeId="0" xr:uid="{00000000-0006-0000-0500-0000DB010000}">
      <text>
        <r>
          <rPr>
            <b/>
            <sz val="9"/>
            <color indexed="81"/>
            <rFont val="Tahoma"/>
            <family val="2"/>
          </rPr>
          <t>Interview a producer, director, performer, or performing arts teacher.</t>
        </r>
        <r>
          <rPr>
            <sz val="9"/>
            <color indexed="81"/>
            <rFont val="Tahoma"/>
            <family val="2"/>
          </rPr>
          <t xml:space="preserve"> Find out what advice and inspiration they can offer. Take questions and ideas so you can brainstorm with the expert and your team and make the most of your session.</t>
        </r>
      </text>
    </comment>
    <comment ref="C723" authorId="0" shapeId="0" xr:uid="{00000000-0006-0000-0500-0000DC010000}">
      <text>
        <r>
          <rPr>
            <b/>
            <sz val="9"/>
            <color indexed="81"/>
            <rFont val="Tahoma"/>
            <family val="2"/>
          </rPr>
          <t xml:space="preserve">Watch three shows and be the critic. </t>
        </r>
        <r>
          <rPr>
            <sz val="9"/>
            <color indexed="81"/>
            <rFont val="Tahoma"/>
            <family val="2"/>
          </rPr>
          <t xml:space="preserve"> Write a short review of each show to discuss with your team. Or watch the shows together. Take your own notes, and compile your thoughts into group critiques. This will help you figure out what inspires you about a performance-and what doesn't-which is good to know when you're putting together your own!
</t>
        </r>
        <r>
          <rPr>
            <i/>
            <sz val="9"/>
            <color indexed="81"/>
            <rFont val="Tahoma"/>
            <family val="2"/>
          </rPr>
          <t>Tip:</t>
        </r>
        <r>
          <rPr>
            <sz val="9"/>
            <color indexed="81"/>
            <rFont val="Tahoma"/>
            <family val="2"/>
          </rPr>
          <t xml:space="preserve"> Check out performance reviews in various media to see how professional critiques are put together.</t>
        </r>
      </text>
    </comment>
    <comment ref="C724" authorId="0" shapeId="0" xr:uid="{00000000-0006-0000-0500-0000DD010000}">
      <text>
        <r>
          <rPr>
            <sz val="9"/>
            <color indexed="81"/>
            <rFont val="Tahoma"/>
            <family val="2"/>
          </rPr>
          <t>What do you need for your show? A script? Dance moves? Songs? By the end of this step, you'll know what you're performing and who's doing what. When casting, be sensitive to your team's needs-you might decide to have more than one performance so everyone can try more than one role. that's the best way to understand how to put on a show!</t>
        </r>
      </text>
    </comment>
    <comment ref="C725" authorId="0" shapeId="0" xr:uid="{00000000-0006-0000-0500-0000DE010000}">
      <text>
        <r>
          <rPr>
            <b/>
            <sz val="9"/>
            <color indexed="81"/>
            <rFont val="Tahoma"/>
            <family val="2"/>
          </rPr>
          <t>Choose an existing show or combination of poems or songs.</t>
        </r>
        <r>
          <rPr>
            <sz val="9"/>
            <color indexed="81"/>
            <rFont val="Tahoma"/>
            <family val="2"/>
          </rPr>
          <t xml:space="preserve"> Material in the public domain is a great place to start. If you use a script from a well-known play, there may be royalties associated with a performance. Ask for help from a drama teacher or local expert to make sure you follow requirements for any copyrighted material</t>
        </r>
        <r>
          <rPr>
            <sz val="8"/>
            <color indexed="81"/>
            <rFont val="Tahoma"/>
            <family val="2"/>
          </rPr>
          <t xml:space="preserve"> (see sidebar).</t>
        </r>
      </text>
    </comment>
    <comment ref="C726" authorId="0" shapeId="0" xr:uid="{00000000-0006-0000-0500-0000DF010000}">
      <text>
        <r>
          <rPr>
            <b/>
            <sz val="9"/>
            <color indexed="81"/>
            <rFont val="Tahoma"/>
            <family val="2"/>
          </rPr>
          <t>Give old material a new twist!</t>
        </r>
        <r>
          <rPr>
            <sz val="9"/>
            <color indexed="81"/>
            <rFont val="Tahoma"/>
            <family val="2"/>
          </rPr>
          <t xml:space="preserve"> Wish </t>
        </r>
        <r>
          <rPr>
            <i/>
            <sz val="9"/>
            <color indexed="81"/>
            <rFont val="Tahoma"/>
            <family val="2"/>
          </rPr>
          <t>Rome and Juliet</t>
        </r>
        <r>
          <rPr>
            <sz val="9"/>
            <color indexed="81"/>
            <rFont val="Tahoma"/>
            <family val="2"/>
          </rPr>
          <t xml:space="preserve"> had a different ending? Do you think Dorothy would have more fun in Oz if she danced hip-hop down the yellow brick road? Could you make </t>
        </r>
        <r>
          <rPr>
            <i/>
            <sz val="9"/>
            <color indexed="81"/>
            <rFont val="Tahoma"/>
            <family val="2"/>
          </rPr>
          <t>The Nutcracker</t>
        </r>
        <r>
          <rPr>
            <sz val="9"/>
            <color indexed="81"/>
            <rFont val="Tahoma"/>
            <family val="2"/>
          </rPr>
          <t xml:space="preserve"> into a poetry jam? Add a new twist to an existing story-but be sure the material is in the public domain.</t>
        </r>
      </text>
    </comment>
    <comment ref="C727" authorId="0" shapeId="0" xr:uid="{00000000-0006-0000-0500-0000E0010000}">
      <text>
        <r>
          <rPr>
            <b/>
            <sz val="9"/>
            <color indexed="81"/>
            <rFont val="Tahoma"/>
            <family val="2"/>
          </rPr>
          <t>Create your own.</t>
        </r>
        <r>
          <rPr>
            <sz val="9"/>
            <color indexed="81"/>
            <rFont val="Tahoma"/>
            <family val="2"/>
          </rPr>
          <t xml:space="preserve"> The easiest way to avoid stepping on any creative or copyrighted toes is to make up your show yourself. That's a challenge-and a super fun one. What talents does your team have that you could use? Could everyone create a piece of the show? Whom could you call on for help?
</t>
        </r>
        <r>
          <rPr>
            <i/>
            <sz val="9"/>
            <color indexed="81"/>
            <rFont val="Tahoma"/>
            <family val="2"/>
          </rPr>
          <t>Tip:</t>
        </r>
        <r>
          <rPr>
            <sz val="9"/>
            <color indexed="81"/>
            <rFont val="Tahoma"/>
            <family val="2"/>
          </rPr>
          <t xml:space="preserve"> Before you get to step 3, you'll need to decide who gets which roles.  You might draw parts from a hat, vote on a director together and let her assign roles, or find an independent reviewer to audition for (like a drama teacher or Girl Scout volunteer).</t>
        </r>
      </text>
    </comment>
    <comment ref="C728" authorId="0" shapeId="0" xr:uid="{00000000-0006-0000-0500-0000E1010000}">
      <text>
        <r>
          <rPr>
            <sz val="9"/>
            <color indexed="81"/>
            <rFont val="Tahoma"/>
            <family val="2"/>
          </rPr>
          <t>Your team will need to practice at least once. If you need to do staging, blocking, or memorization, you'll want to rehearse more. Make a schedule that works for your group. Choose one of the following to prepare, get the most out of your time together, and enhance your team's skills.</t>
        </r>
      </text>
    </comment>
    <comment ref="C729" authorId="0" shapeId="0" xr:uid="{00000000-0006-0000-0500-0000E2010000}">
      <text>
        <r>
          <rPr>
            <b/>
            <sz val="9"/>
            <color indexed="81"/>
            <rFont val="Tahoma"/>
            <family val="2"/>
          </rPr>
          <t>Dig into the nitty-gritty of moving performers around the stage.</t>
        </r>
        <r>
          <rPr>
            <sz val="9"/>
            <color indexed="81"/>
            <rFont val="Tahoma"/>
            <family val="2"/>
          </rPr>
          <t xml:space="preserve"> Bring in (or interview) someone with serious stage experience: a director, actor, or choreographer (any older Girl Scouts you could ask?). You might ask a performer in a different genre than your show. Could a comedian help with comic timing in a dance? Or a dancer help poetry jammers use their bodies effectively?</t>
        </r>
      </text>
    </comment>
    <comment ref="C730" authorId="0" shapeId="0" xr:uid="{00000000-0006-0000-0500-0000E3010000}">
      <text>
        <r>
          <rPr>
            <b/>
            <sz val="9"/>
            <color indexed="81"/>
            <rFont val="Tahoma"/>
            <family val="2"/>
          </rPr>
          <t>Get behind the scenes.</t>
        </r>
        <r>
          <rPr>
            <sz val="9"/>
            <color indexed="81"/>
            <rFont val="Tahoma"/>
            <family val="2"/>
          </rPr>
          <t xml:space="preserve"> What happens offstage is just as important as what happens on-sometimes more so! Get advice on who can do what and how from a prop master, stagehand, sound technician, lighting pro, or other person with backstage knowledge.</t>
        </r>
      </text>
    </comment>
    <comment ref="C731" authorId="0" shapeId="0" xr:uid="{00000000-0006-0000-0500-0000E4010000}">
      <text>
        <r>
          <rPr>
            <b/>
            <sz val="9"/>
            <color indexed="81"/>
            <rFont val="Tahoma"/>
            <family val="2"/>
          </rPr>
          <t>Get tips on team motivation.</t>
        </r>
        <r>
          <rPr>
            <sz val="9"/>
            <color indexed="81"/>
            <rFont val="Tahoma"/>
            <family val="2"/>
          </rPr>
          <t xml:space="preserve"> If you're set with blocking-planning when, how, and where actors move around the stage-and backstage organization, talk to someone who can share tips on getting the most out of your time together, working as a team, and staying motivated. This might be a producer, athletic coach, business leader, or anyone with experience getting a group into a great groove.
</t>
        </r>
        <r>
          <rPr>
            <i/>
            <sz val="9"/>
            <color indexed="81"/>
            <rFont val="Tahoma"/>
            <family val="2"/>
          </rPr>
          <t>Tip:</t>
        </r>
        <r>
          <rPr>
            <sz val="9"/>
            <color indexed="81"/>
            <rFont val="Tahoma"/>
            <family val="2"/>
          </rPr>
          <t xml:space="preserve"> Food unites-bring snacks! When everyone's got energy, everything's likely to go more smoothly. (And, of course, be more delicious.)</t>
        </r>
      </text>
    </comment>
    <comment ref="C732" authorId="0" shapeId="0" xr:uid="{00000000-0006-0000-0500-0000E5010000}">
      <text>
        <r>
          <rPr>
            <sz val="9"/>
            <color indexed="81"/>
            <rFont val="Tahoma"/>
            <family val="2"/>
          </rPr>
          <t>Every performance needs an audience! While you're rehearsing, you'll also want to get the word out about your show. Try your hand at public relations in one of these ways (and feel free to approach a pro for help!).</t>
        </r>
      </text>
    </comment>
    <comment ref="C733" authorId="0" shapeId="0" xr:uid="{00000000-0006-0000-0500-0000E6010000}">
      <text>
        <r>
          <rPr>
            <b/>
            <sz val="9"/>
            <color indexed="81"/>
            <rFont val="Tahoma"/>
            <family val="2"/>
          </rPr>
          <t>Create a poster to promote your performance.</t>
        </r>
        <r>
          <rPr>
            <sz val="9"/>
            <color indexed="81"/>
            <rFont val="Tahoma"/>
            <family val="2"/>
          </rPr>
          <t xml:space="preserve"> Posters are an effective way to market your performance. Here are some tips for creating an impressive poster:
  </t>
        </r>
        <r>
          <rPr>
            <sz val="9"/>
            <color indexed="81"/>
            <rFont val="Calibri"/>
            <family val="2"/>
          </rPr>
          <t>•</t>
        </r>
        <r>
          <rPr>
            <sz val="9"/>
            <color indexed="81"/>
            <rFont val="Tahoma"/>
            <family val="2"/>
          </rPr>
          <t xml:space="preserve">Keep the design simple and enticing.
  •The text is the most important element. Make sure your an read the title from a distance.
  •Use a plain, bright background with readable text.
  •Make sure all relevant information is included: performance name, location, date, and time.
  •Get permission from places you want to post it.
    </t>
        </r>
      </text>
    </comment>
    <comment ref="C734" authorId="0" shapeId="0" xr:uid="{00000000-0006-0000-0500-0000E7010000}">
      <text>
        <r>
          <rPr>
            <b/>
            <sz val="9"/>
            <color indexed="81"/>
            <rFont val="Tahoma"/>
            <family val="2"/>
          </rPr>
          <t>Create a press kit.</t>
        </r>
        <r>
          <rPr>
            <sz val="9"/>
            <color indexed="81"/>
            <rFont val="Tahoma"/>
            <family val="2"/>
          </rPr>
          <t xml:space="preserve"> Press kits are folders for the media with information to help them promote your show. Yours might include a press release with the when and where of your show, why people should come, and bios and photos of the performers. Request sample press kits from other performance groups or from a public relations pro, and ask for advice on where to send yours (newspapers, bloggers, etc).</t>
        </r>
      </text>
    </comment>
    <comment ref="C735" authorId="0" shapeId="0" xr:uid="{00000000-0006-0000-0500-0000E8010000}">
      <text>
        <r>
          <rPr>
            <b/>
            <sz val="9"/>
            <color indexed="81"/>
            <rFont val="Tahoma"/>
            <family val="2"/>
          </rPr>
          <t>Make a video trailer or radio commercial.</t>
        </r>
        <r>
          <rPr>
            <sz val="9"/>
            <color indexed="81"/>
            <rFont val="Tahoma"/>
            <family val="2"/>
          </rPr>
          <t xml:space="preserve"> What better way to get people excited about your show than letting them see or hear part of it? Put together a short trailer to share via YouTube, e-mail blasts, or at a special screening-or make a radio commercial for your local station or school station.
</t>
        </r>
        <r>
          <rPr>
            <i/>
            <sz val="9"/>
            <color indexed="81"/>
            <rFont val="Tahoma"/>
            <family val="2"/>
          </rPr>
          <t>Tip:</t>
        </r>
        <r>
          <rPr>
            <sz val="9"/>
            <color indexed="81"/>
            <rFont val="Tahoma"/>
            <family val="2"/>
          </rPr>
          <t xml:space="preserve"> Recruit friends and family to help with promotion!</t>
        </r>
      </text>
    </comment>
    <comment ref="C736" authorId="0" shapeId="0" xr:uid="{00000000-0006-0000-0500-0000E9010000}">
      <text>
        <r>
          <rPr>
            <sz val="9"/>
            <color indexed="81"/>
            <rFont val="Tahoma"/>
            <family val="2"/>
          </rPr>
          <t>After all your hard work, put on your show-and take a bow! Celebrate and commemorate in one of these ways to make the most of the experience and build on your performance expertise.</t>
        </r>
      </text>
    </comment>
    <comment ref="C737" authorId="0" shapeId="0" xr:uid="{00000000-0006-0000-0500-0000EA010000}">
      <text>
        <r>
          <rPr>
            <b/>
            <sz val="9"/>
            <color indexed="81"/>
            <rFont val="Tahoma"/>
            <family val="2"/>
          </rPr>
          <t>Host a cast party or an after-part to celebrate.</t>
        </r>
        <r>
          <rPr>
            <sz val="9"/>
            <color indexed="81"/>
            <rFont val="Tahoma"/>
            <family val="2"/>
          </rPr>
          <t xml:space="preserve"> Take a moment to talk about what went great and what you would change next time.
</t>
        </r>
        <r>
          <rPr>
            <i/>
            <sz val="9"/>
            <color indexed="81"/>
            <rFont val="Tahoma"/>
            <family val="2"/>
          </rPr>
          <t>Tip:</t>
        </r>
        <r>
          <rPr>
            <sz val="9"/>
            <color indexed="81"/>
            <rFont val="Tahoma"/>
            <family val="2"/>
          </rPr>
          <t xml:space="preserve"> Tape your session so you can watch or listen to it later-you'll likely be too gleeful and tired to take notes!</t>
        </r>
      </text>
    </comment>
    <comment ref="C738" authorId="0" shapeId="0" xr:uid="{00000000-0006-0000-0500-0000EB010000}">
      <text>
        <r>
          <rPr>
            <b/>
            <sz val="9"/>
            <color indexed="81"/>
            <rFont val="Tahoma"/>
            <family val="2"/>
          </rPr>
          <t>Videotape your show and screen it soon after.</t>
        </r>
        <r>
          <rPr>
            <sz val="9"/>
            <color indexed="81"/>
            <rFont val="Tahoma"/>
            <family val="2"/>
          </rPr>
          <t xml:space="preserve"> Show the video to your team or members of the audience. Give each other notes, or have the audience give you notes and constructive comments-and congratulations!</t>
        </r>
      </text>
    </comment>
    <comment ref="C739" authorId="0" shapeId="0" xr:uid="{00000000-0006-0000-0500-0000EC010000}">
      <text>
        <r>
          <rPr>
            <b/>
            <sz val="9"/>
            <color indexed="81"/>
            <rFont val="Tahoma"/>
            <family val="2"/>
          </rPr>
          <t>Take photos and create a record of what went on.</t>
        </r>
        <r>
          <rPr>
            <sz val="9"/>
            <color indexed="81"/>
            <rFont val="Tahoma"/>
            <family val="2"/>
          </rPr>
          <t xml:space="preserve"> Then you can post the photos online, frame them as special thank-you gifts, or create a fun slide show to share.</t>
        </r>
      </text>
    </comment>
    <comment ref="C743" authorId="0" shapeId="0" xr:uid="{00000000-0006-0000-0500-0000ED010000}">
      <text>
        <r>
          <rPr>
            <sz val="9"/>
            <color indexed="81"/>
            <rFont val="Tahoma"/>
            <family val="2"/>
          </rPr>
          <t>See how different news outlets and different ways of delivering information compare when it comes to accuracy and reliability.</t>
        </r>
      </text>
    </comment>
    <comment ref="C744" authorId="0" shapeId="0" xr:uid="{00000000-0006-0000-0500-0000EE010000}">
      <text>
        <r>
          <rPr>
            <b/>
            <sz val="9"/>
            <color indexed="81"/>
            <rFont val="Tahoma"/>
            <family val="2"/>
          </rPr>
          <t xml:space="preserve">Monitor the news. </t>
        </r>
        <r>
          <rPr>
            <sz val="9"/>
            <color indexed="81"/>
            <rFont val="Tahoma"/>
            <family val="2"/>
          </rPr>
          <t>Choose a news story and follow the same story in two forms of media</t>
        </r>
        <r>
          <rPr>
            <b/>
            <sz val="9"/>
            <color indexed="81"/>
            <rFont val="Tahoma"/>
            <family val="2"/>
          </rPr>
          <t>:</t>
        </r>
        <r>
          <rPr>
            <sz val="9"/>
            <color indexed="81"/>
            <rFont val="Tahoma"/>
            <family val="2"/>
          </rPr>
          <t xml:space="preserve"> newspaper, news magazine, Internet, TV or news radio. Do different outlets report the story differently? Which one provided the most in-depth coverage? Which one seemed more reliable?</t>
        </r>
      </text>
    </comment>
    <comment ref="C745" authorId="0" shapeId="0" xr:uid="{00000000-0006-0000-0500-0000EF010000}">
      <text>
        <r>
          <rPr>
            <b/>
            <sz val="9"/>
            <color indexed="81"/>
            <rFont val="Tahoma"/>
            <family val="2"/>
          </rPr>
          <t xml:space="preserve">Evaluate the same story on three websites. </t>
        </r>
        <r>
          <rPr>
            <sz val="9"/>
            <color indexed="81"/>
            <rFont val="Tahoma"/>
            <family val="2"/>
          </rPr>
          <t>Pick a news story, a health issue, an entertainment article, or a story on the topic of your choice. Use the CARS checklist (Credibility, Accuracy, Reasonableness, Support) to evaluate each. Once you have evaluated each site, rank them in order of how much you trust them, from most to least.</t>
        </r>
      </text>
    </comment>
    <comment ref="C746" authorId="0" shapeId="0" xr:uid="{00000000-0006-0000-0500-0000F0010000}">
      <text>
        <r>
          <rPr>
            <b/>
            <sz val="9"/>
            <color indexed="81"/>
            <rFont val="Tahoma"/>
            <family val="2"/>
          </rPr>
          <t>Categorize sources of information.</t>
        </r>
        <r>
          <rPr>
            <sz val="9"/>
            <color indexed="81"/>
            <rFont val="Tahoma"/>
            <family val="2"/>
          </rPr>
          <t xml:space="preserve"> Find a magazine, newspaper, or on line source that fits each of the following categories:</t>
        </r>
        <r>
          <rPr>
            <b/>
            <sz val="9"/>
            <color indexed="81"/>
            <rFont val="Tahoma"/>
            <family val="2"/>
          </rPr>
          <t xml:space="preserve"> </t>
        </r>
        <r>
          <rPr>
            <sz val="9"/>
            <color indexed="81"/>
            <rFont val="Tahoma"/>
            <family val="2"/>
          </rPr>
          <t>Substantive (verified information, often published in newspapers or news magazines); Scholarly (information from academic sources such as a medical journal or a college literature website); Popular (reflecting a consumer-based audience, such as a fashion magazine) or Sensational (arousing strong curiosity, most likely gossip-based such as a celebrity-focused magazine).  The categories may not be clear cut, so go with what makes the most sense if you were to describe the media outlet to a friend. Now figure out what is different about each of the categories. Is academic content displayed in a serious way with fewer graphics?  What are visuals like for a sensational publication? Why do different sources use different visuals and language?</t>
        </r>
      </text>
    </comment>
    <comment ref="C747" authorId="0" shapeId="0" xr:uid="{00000000-0006-0000-0500-0000F1010000}">
      <text>
        <r>
          <rPr>
            <sz val="9"/>
            <color indexed="81"/>
            <rFont val="Tahoma"/>
            <family val="2"/>
          </rPr>
          <t>Find out if people who make headlines have their facts straight. Check numbers, figures, and statistical assertions using websites like factcheck.org and politifact.com or another qualified source.</t>
        </r>
      </text>
    </comment>
    <comment ref="C748" authorId="0" shapeId="0" xr:uid="{00000000-0006-0000-0500-0000F2010000}">
      <text>
        <r>
          <rPr>
            <b/>
            <sz val="9"/>
            <color indexed="81"/>
            <rFont val="Tahoma"/>
            <family val="2"/>
          </rPr>
          <t xml:space="preserve">Choose an article from a political blog or a newspaper opinion page. </t>
        </r>
        <r>
          <rPr>
            <sz val="9"/>
            <color indexed="81"/>
            <rFont val="Tahoma"/>
            <family val="2"/>
          </rPr>
          <t>Highlight passages with figures or statistics, or statements that are delivered as fact but might be opinion. Then check them out.</t>
        </r>
      </text>
    </comment>
    <comment ref="C749" authorId="0" shapeId="0" xr:uid="{00000000-0006-0000-0500-0000F3010000}">
      <text>
        <r>
          <rPr>
            <b/>
            <sz val="9"/>
            <color indexed="81"/>
            <rFont val="Tahoma"/>
            <family val="2"/>
          </rPr>
          <t xml:space="preserve">Monitor a news based or political talk show. </t>
        </r>
        <r>
          <rPr>
            <sz val="9"/>
            <color indexed="81"/>
            <rFont val="Tahoma"/>
            <family val="2"/>
          </rPr>
          <t>Test the statements of the guests for accuracy.</t>
        </r>
      </text>
    </comment>
    <comment ref="C750" authorId="0" shapeId="0" xr:uid="{00000000-0006-0000-0500-0000F4010000}">
      <text>
        <r>
          <rPr>
            <b/>
            <sz val="9"/>
            <color indexed="81"/>
            <rFont val="Tahoma"/>
            <family val="2"/>
          </rPr>
          <t xml:space="preserve">Analyze a speech given by a public figure. </t>
        </r>
        <r>
          <rPr>
            <sz val="9"/>
            <color indexed="81"/>
            <rFont val="Tahoma"/>
            <family val="2"/>
          </rPr>
          <t>Check facts and figures and note how they are used to support the speaker's views.</t>
        </r>
      </text>
    </comment>
    <comment ref="C751" authorId="0" shapeId="0" xr:uid="{00000000-0006-0000-0500-0000F5010000}">
      <text>
        <r>
          <rPr>
            <sz val="9"/>
            <color indexed="81"/>
            <rFont val="Tahoma"/>
            <family val="2"/>
          </rPr>
          <t>Search for the truth in advertising.</t>
        </r>
      </text>
    </comment>
    <comment ref="C752" authorId="0" shapeId="0" xr:uid="{00000000-0006-0000-0500-0000F6010000}">
      <text>
        <r>
          <rPr>
            <b/>
            <sz val="9"/>
            <color indexed="81"/>
            <rFont val="Tahoma"/>
            <family val="2"/>
          </rPr>
          <t xml:space="preserve">Know before you buy. </t>
        </r>
        <r>
          <rPr>
            <sz val="9"/>
            <color indexed="81"/>
            <rFont val="Tahoma"/>
            <family val="2"/>
          </rPr>
          <t>Go to an online shopping site that sells something: clothes, shoes, a car, or even auto insurance. Read the fine print and claims the company makes about its product. Then check the library for issues of Consumer Reports to see whether the claims stand up.</t>
        </r>
      </text>
    </comment>
    <comment ref="C753" authorId="0" shapeId="0" xr:uid="{00000000-0006-0000-0500-0000F7010000}">
      <text>
        <r>
          <rPr>
            <b/>
            <sz val="9"/>
            <color indexed="81"/>
            <rFont val="Tahoma"/>
            <family val="2"/>
          </rPr>
          <t xml:space="preserve">Find a vintage ad in a magazine or newspaper.  </t>
        </r>
        <r>
          <rPr>
            <sz val="9"/>
            <color indexed="81"/>
            <rFont val="Tahoma"/>
            <family val="2"/>
          </rPr>
          <t>Look for an ad from the 1960s, 1970s, or 1980s. Check out the Federal Trade Commission's policies in that ad's category and rewrite it in a way that the ad might run today.</t>
        </r>
      </text>
    </comment>
    <comment ref="C754" authorId="0" shapeId="0" xr:uid="{00000000-0006-0000-0500-0000F8010000}">
      <text>
        <r>
          <rPr>
            <b/>
            <sz val="9"/>
            <color indexed="81"/>
            <rFont val="Tahoma"/>
            <family val="2"/>
          </rPr>
          <t xml:space="preserve">Evaluate a disclaimer from an ad. </t>
        </r>
        <r>
          <rPr>
            <sz val="9"/>
            <color indexed="81"/>
            <rFont val="Tahoma"/>
            <family val="2"/>
          </rPr>
          <t>A disclaimer is the "fine print" listing special qualifications-like a "not including taxes or fees" disclaimer next to a price. Find out how Federal Trade Commission policies govern the category of ad you choose. Does the ad satisfy the regulations? For a medical ad, check out the government policies about full disclosure. Did the company follow the rules? (What are the rules if the ad is televised?)</t>
        </r>
      </text>
    </comment>
    <comment ref="C755" authorId="0" shapeId="0" xr:uid="{00000000-0006-0000-0500-0000F9010000}">
      <text>
        <r>
          <rPr>
            <sz val="9"/>
            <color indexed="81"/>
            <rFont val="Tahoma"/>
            <family val="2"/>
          </rPr>
          <t>Evaluate the information you pick up every day, from all sorts of sources.</t>
        </r>
      </text>
    </comment>
    <comment ref="C756" authorId="0" shapeId="0" xr:uid="{00000000-0006-0000-0500-0000FA010000}">
      <text>
        <r>
          <rPr>
            <b/>
            <sz val="9"/>
            <color indexed="81"/>
            <rFont val="Tahoma"/>
            <family val="2"/>
          </rPr>
          <t>Become an investigative reader for a week.</t>
        </r>
        <r>
          <rPr>
            <sz val="9"/>
            <color indexed="81"/>
            <rFont val="Tahoma"/>
            <family val="2"/>
          </rPr>
          <t xml:space="preserve"> Write down interesting "facts" you hear from your circle of friends. It could be "Drinking diet sodas makes you gain weight" or "music sounds better on vinyl that on CDs." Then investigate the facts using the research tools and critical thinking you developed in the first three steps. Discuss your findings with your friends and family.</t>
        </r>
      </text>
    </comment>
    <comment ref="C757" authorId="0" shapeId="0" xr:uid="{00000000-0006-0000-0500-0000FB010000}">
      <text>
        <r>
          <rPr>
            <b/>
            <sz val="9"/>
            <color indexed="81"/>
            <rFont val="Tahoma"/>
            <family val="2"/>
          </rPr>
          <t>Become a super searcher.</t>
        </r>
        <r>
          <rPr>
            <sz val="9"/>
            <color indexed="81"/>
            <rFont val="Tahoma"/>
            <family val="2"/>
          </rPr>
          <t xml:space="preserve"> Search five websites for information about something that interests you-where to travel in China, a camping question, the best colleges in the country, etc. Separate reliable from questionable data. Did any sites seem more believable than others?  Where does the information come from? Do ads support the sites? If not, who pays for it? Discuss your recommendations with your friends and family.</t>
        </r>
      </text>
    </comment>
    <comment ref="C758" authorId="0" shapeId="0" xr:uid="{00000000-0006-0000-0500-0000FC010000}">
      <text>
        <r>
          <rPr>
            <b/>
            <sz val="9"/>
            <color indexed="81"/>
            <rFont val="Tahoma"/>
            <family val="2"/>
          </rPr>
          <t xml:space="preserve">Review the review. </t>
        </r>
        <r>
          <rPr>
            <sz val="9"/>
            <color indexed="81"/>
            <rFont val="Tahoma"/>
            <family val="2"/>
          </rPr>
          <t>Look at promotional materials for a movie you want to see or a book you want to read.  Compare those with reviews that have been posted on websites by people who have seen the movie or read the book, and reviews by experts who write about the subject. Then see the movie or read the book, and write your own review. Share it with your friends and family.</t>
        </r>
      </text>
    </comment>
    <comment ref="C759" authorId="0" shapeId="0" xr:uid="{00000000-0006-0000-0500-0000FD010000}">
      <text>
        <r>
          <rPr>
            <sz val="9"/>
            <color indexed="81"/>
            <rFont val="Tahoma"/>
            <family val="2"/>
          </rPr>
          <t>Try your hand at communicating truthful information to others through an article, letter, blog post, or video. Be sure to cite several credible sources to bolster your points.</t>
        </r>
      </text>
    </comment>
    <comment ref="C760" authorId="0" shapeId="0" xr:uid="{00000000-0006-0000-0500-0000FE010000}">
      <text>
        <r>
          <rPr>
            <b/>
            <sz val="9"/>
            <color indexed="81"/>
            <rFont val="Tahoma"/>
            <family val="2"/>
          </rPr>
          <t>Send a letter to the editor.</t>
        </r>
        <r>
          <rPr>
            <sz val="9"/>
            <color indexed="81"/>
            <rFont val="Tahoma"/>
            <family val="2"/>
          </rPr>
          <t xml:space="preserve"> Choose an issue you care about, and write a letter to your favorite magazine, newspaper, or blog. Include your sources!</t>
        </r>
      </text>
    </comment>
    <comment ref="C761" authorId="0" shapeId="0" xr:uid="{00000000-0006-0000-0500-0000FF010000}">
      <text>
        <r>
          <rPr>
            <b/>
            <sz val="9"/>
            <color indexed="81"/>
            <rFont val="Tahoma"/>
            <family val="2"/>
          </rPr>
          <t xml:space="preserve">Research and write an article. </t>
        </r>
        <r>
          <rPr>
            <sz val="9"/>
            <color indexed="81"/>
            <rFont val="Tahoma"/>
            <family val="2"/>
          </rPr>
          <t>Choose an issue you care about or a topic that interests you. 
FOR MORE FUN: pitch it to a local newspaper, magazine, or other media outlet for possible publication.</t>
        </r>
      </text>
    </comment>
    <comment ref="C762" authorId="0" shapeId="0" xr:uid="{00000000-0006-0000-0500-000000020000}">
      <text>
        <r>
          <rPr>
            <b/>
            <sz val="9"/>
            <color indexed="81"/>
            <rFont val="Tahoma"/>
            <family val="2"/>
          </rPr>
          <t xml:space="preserve">Make a video or photo slide show with captions. </t>
        </r>
        <r>
          <rPr>
            <sz val="9"/>
            <color indexed="81"/>
            <rFont val="Tahoma"/>
            <family val="2"/>
          </rPr>
          <t>Cover an event in your neighborhood or school that you think your friends or community should know about. Promote it through social media.</t>
        </r>
      </text>
    </comment>
    <comment ref="C766" authorId="0" shapeId="0" xr:uid="{00000000-0006-0000-0500-000001020000}">
      <text>
        <r>
          <rPr>
            <sz val="9"/>
            <color indexed="81"/>
            <rFont val="Tahoma"/>
            <family val="2"/>
          </rPr>
          <t>Primitive cultures only tolerated dogs in their camps because they would eat smelly scraps and scare off intruders.  But eventually humans began caring for animals as pets -- from dogs and cats to birds, goldfish, rabbits, and more.  How do we treat our pets today? What rights should they have?  How are pets protected?</t>
        </r>
      </text>
    </comment>
    <comment ref="C767" authorId="0" shapeId="0" xr:uid="{00000000-0006-0000-0500-000002020000}">
      <text>
        <r>
          <rPr>
            <b/>
            <sz val="9"/>
            <color indexed="81"/>
            <rFont val="Tahoma"/>
            <family val="2"/>
          </rPr>
          <t xml:space="preserve">Volunteer at a shelter, at the ASPCA, or at an animal adoption or spay/neuter drive. </t>
        </r>
        <r>
          <rPr>
            <sz val="9"/>
            <color indexed="81"/>
            <rFont val="Tahoma"/>
            <family val="2"/>
          </rPr>
          <t xml:space="preserve"> Find out why spaying and neutering are important, what the animal populations are locally, and what overpopulation means for unwanted animals.</t>
        </r>
      </text>
    </comment>
    <comment ref="C768" authorId="0" shapeId="0" xr:uid="{00000000-0006-0000-0500-000003020000}">
      <text>
        <r>
          <rPr>
            <b/>
            <sz val="9"/>
            <color indexed="81"/>
            <rFont val="Tahoma"/>
            <family val="2"/>
          </rPr>
          <t xml:space="preserve">Interview an animal-rescue worker. </t>
        </r>
        <r>
          <rPr>
            <sz val="9"/>
            <color indexed="81"/>
            <rFont val="Tahoma"/>
            <family val="2"/>
          </rPr>
          <t xml:space="preserve"> Find out what animal issues there are in your community and what it's like to have a career protecting animals.  Share your interview with other Girl Scouts. </t>
        </r>
      </text>
    </comment>
    <comment ref="C769" authorId="0" shapeId="0" xr:uid="{00000000-0006-0000-0500-000004020000}">
      <text>
        <r>
          <rPr>
            <b/>
            <sz val="9"/>
            <color indexed="81"/>
            <rFont val="Tahoma"/>
            <family val="2"/>
          </rPr>
          <t xml:space="preserve">Compose a pet's rights document. </t>
        </r>
        <r>
          <rPr>
            <sz val="9"/>
            <color indexed="81"/>
            <rFont val="Tahoma"/>
            <family val="2"/>
          </rPr>
          <t xml:space="preserve"> Is it OK to declaw a cat?  Or to use a shock collar on a dog?  What guidelines should be in place for a classroom hamster, a family dog, or a pet rabbit?  Start by looking at city and state laws.  Then write up a document stating what you think it takes to treat pets ethically and respectfully.</t>
        </r>
      </text>
    </comment>
    <comment ref="C770" authorId="0" shapeId="0" xr:uid="{00000000-0006-0000-0500-000005020000}">
      <text>
        <r>
          <rPr>
            <sz val="9"/>
            <color indexed="81"/>
            <rFont val="Tahoma"/>
            <family val="2"/>
          </rPr>
          <t xml:space="preserve">Whether animals should be used for product and medical testing is a controversial issue.  First research the arguments for and against animal testing.  What animals are most likely to be used in tests?  Are any protected by the Animal Welfare Act? </t>
        </r>
      </text>
    </comment>
    <comment ref="C771" authorId="0" shapeId="0" xr:uid="{00000000-0006-0000-0500-000006020000}">
      <text>
        <r>
          <rPr>
            <b/>
            <sz val="9"/>
            <color indexed="81"/>
            <rFont val="Tahoma"/>
            <family val="2"/>
          </rPr>
          <t xml:space="preserve">Interview people with opposing viewpoints. </t>
        </r>
        <r>
          <rPr>
            <sz val="9"/>
            <color indexed="81"/>
            <rFont val="Tahoma"/>
            <family val="2"/>
          </rPr>
          <t xml:space="preserve"> They might be a scientist and an animal rights activist.  From these interviews make a pros and cons list about the issue.  Then check out the rules and guidelines for animal testing.  Are they different from state to state? Who regulates animal testing?  Where do you stand now that you've heard two opinions. </t>
        </r>
      </text>
    </comment>
    <comment ref="C772" authorId="0" shapeId="0" xr:uid="{00000000-0006-0000-0500-000007020000}">
      <text>
        <r>
          <rPr>
            <b/>
            <sz val="9"/>
            <color indexed="81"/>
            <rFont val="Tahoma"/>
            <family val="2"/>
          </rPr>
          <t>Track a beauty product.</t>
        </r>
        <r>
          <rPr>
            <sz val="9"/>
            <color indexed="81"/>
            <rFont val="Tahoma"/>
            <family val="2"/>
          </rPr>
          <t xml:space="preserve"> Find one that doesn't have cruelty free or produced without animal testing on the label.  Research how it was developed.  Were animals used?  If so, how?  Make a visual time line or diagram of development.</t>
        </r>
      </text>
    </comment>
    <comment ref="C773" authorId="0" shapeId="0" xr:uid="{00000000-0006-0000-0500-000008020000}">
      <text>
        <r>
          <rPr>
            <b/>
            <sz val="9"/>
            <color indexed="81"/>
            <rFont val="Tahoma"/>
            <family val="2"/>
          </rPr>
          <t>Follow an experiment or lab study.</t>
        </r>
        <r>
          <rPr>
            <sz val="9"/>
            <color indexed="81"/>
            <rFont val="Tahoma"/>
            <family val="2"/>
          </rPr>
          <t xml:space="preserve"> Find out what animals are used for and how they are treated.  If possible also visit a lab where animals are used for beauty product testing or medical research.  Share your experiences with Girl Scout friends.</t>
        </r>
      </text>
    </comment>
    <comment ref="C774" authorId="0" shapeId="0" xr:uid="{00000000-0006-0000-0500-000009020000}">
      <text>
        <r>
          <rPr>
            <sz val="9"/>
            <color indexed="81"/>
            <rFont val="Tahoma"/>
            <family val="2"/>
          </rPr>
          <t>Husbandry is the practice of breeding and raising farm animals intended to be used for food.  Cows, chicken, lamb, and pigs all come under this category.</t>
        </r>
      </text>
    </comment>
    <comment ref="C775" authorId="0" shapeId="0" xr:uid="{00000000-0006-0000-0500-00000A020000}">
      <text>
        <r>
          <rPr>
            <b/>
            <sz val="9"/>
            <color indexed="81"/>
            <rFont val="Tahoma"/>
            <family val="2"/>
          </rPr>
          <t>Visit a working farm or ranch.</t>
        </r>
        <r>
          <rPr>
            <sz val="9"/>
            <color indexed="81"/>
            <rFont val="Tahoma"/>
            <family val="2"/>
          </rPr>
          <t xml:space="preserve"> Talk to a rancher or staff worker about their animal practices.  Share what you learned with family and friends.</t>
        </r>
      </text>
    </comment>
    <comment ref="C776" authorId="0" shapeId="0" xr:uid="{00000000-0006-0000-0500-00000B020000}">
      <text>
        <r>
          <rPr>
            <b/>
            <sz val="9"/>
            <color indexed="81"/>
            <rFont val="Tahoma"/>
            <family val="2"/>
          </rPr>
          <t>Investigate livestock breeding.</t>
        </r>
        <r>
          <rPr>
            <sz val="9"/>
            <color indexed="81"/>
            <rFont val="Tahoma"/>
            <family val="2"/>
          </rPr>
          <t xml:space="preserve"> Many farms employ breeders to improve the genetics of the herd and speed up reproduction.  For example, embryos from a prime quality cow might be transplanted into another cow to allow the prime quality cow to breed again more quickly.  What other practices are being used?  What is the science behind farm practices -- for instance why are some farms moving away from hog confinement barns and what does that mean for the pigs?  Explore the details of breeding one animal and share your findings.</t>
        </r>
      </text>
    </comment>
    <comment ref="C777" authorId="0" shapeId="0" xr:uid="{00000000-0006-0000-0500-00000C020000}">
      <text>
        <r>
          <rPr>
            <b/>
            <sz val="9"/>
            <color indexed="81"/>
            <rFont val="Tahoma"/>
            <family val="2"/>
          </rPr>
          <t>Look into domestic pet breeding.</t>
        </r>
        <r>
          <rPr>
            <sz val="9"/>
            <color indexed="81"/>
            <rFont val="Tahoma"/>
            <family val="2"/>
          </rPr>
          <t xml:space="preserve"> Find out what's involved in responsible pet breeding.  What testing is done before breeding two parents?  How do they choose homes for their animals?  Contact breeders to see if they will talk to you or let you visit their facilities.  Share what you find out.</t>
        </r>
      </text>
    </comment>
    <comment ref="C778" authorId="0" shapeId="0" xr:uid="{00000000-0006-0000-0500-00000D020000}">
      <text>
        <r>
          <rPr>
            <sz val="9"/>
            <color indexed="81"/>
            <rFont val="Tahoma"/>
            <family val="2"/>
          </rPr>
          <t>Think about the first time you saw an elephant in the circus.  Or visited a marine park and watched killer whales perform.  Or attended a rodeo to see a calf roping competition.  Worldwide, from bullfighting in Spain to foxhunting in England, animals are part of our sports and entertainment culture.</t>
        </r>
      </text>
    </comment>
    <comment ref="C779" authorId="0" shapeId="0" xr:uid="{00000000-0006-0000-0500-00000E020000}">
      <text>
        <r>
          <rPr>
            <b/>
            <sz val="9"/>
            <color indexed="81"/>
            <rFont val="Tahoma"/>
            <family val="2"/>
          </rPr>
          <t>Take a look at animals in sports.</t>
        </r>
        <r>
          <rPr>
            <sz val="9"/>
            <color indexed="81"/>
            <rFont val="Tahoma"/>
            <family val="2"/>
          </rPr>
          <t xml:space="preserve"> Choose a sport to research.  It might be rodeo, greyhound racing, polo or dressage, horse racing, or falconry.  If possible attend an event, talk to the participants, and explore how the owners and handlers care for the animals.  Share your findings.</t>
        </r>
      </text>
    </comment>
    <comment ref="C780" authorId="0" shapeId="0" xr:uid="{00000000-0006-0000-0500-00000F020000}">
      <text>
        <r>
          <rPr>
            <b/>
            <sz val="9"/>
            <color indexed="81"/>
            <rFont val="Tahoma"/>
            <family val="2"/>
          </rPr>
          <t xml:space="preserve">Write about animals in entertainment. </t>
        </r>
        <r>
          <rPr>
            <sz val="9"/>
            <color indexed="81"/>
            <rFont val="Tahoma"/>
            <family val="2"/>
          </rPr>
          <t xml:space="preserve"> Choose an animal to research.  It might be in a movie, circus, zoo or dog show.  Write a short story, poem, or article from the point of view of the animal.  What would you imagine a day in its life is like?  Share your creative pieces with family or friends. </t>
        </r>
      </text>
    </comment>
    <comment ref="C781" authorId="0" shapeId="0" xr:uid="{00000000-0006-0000-0500-000010020000}">
      <text>
        <r>
          <rPr>
            <b/>
            <sz val="9"/>
            <color indexed="81"/>
            <rFont val="Tahoma"/>
            <family val="2"/>
          </rPr>
          <t>Interview people behind the scenes.</t>
        </r>
        <r>
          <rPr>
            <sz val="9"/>
            <color indexed="81"/>
            <rFont val="Tahoma"/>
            <family val="2"/>
          </rPr>
          <t xml:space="preserve">  This might be a zookeeper, animal trainer, or the owner of a show dog.  Prepare a list of questions.  Find out the daily routine for the animals, how they're cared for, and what happens when they get sick and can't perform.  Share your interview with Girl Scout friends.</t>
        </r>
      </text>
    </comment>
    <comment ref="C782" authorId="0" shapeId="0" xr:uid="{00000000-0006-0000-0500-000011020000}">
      <text>
        <r>
          <rPr>
            <b/>
            <sz val="9"/>
            <color indexed="81"/>
            <rFont val="Tahoma"/>
            <family val="2"/>
          </rPr>
          <t>Choose an issue and find out more.</t>
        </r>
      </text>
    </comment>
    <comment ref="C783" authorId="0" shapeId="0" xr:uid="{00000000-0006-0000-0500-000012020000}">
      <text>
        <r>
          <rPr>
            <b/>
            <sz val="9"/>
            <color indexed="81"/>
            <rFont val="Tahoma"/>
            <family val="2"/>
          </rPr>
          <t>Debate a policy decision.</t>
        </r>
        <r>
          <rPr>
            <sz val="9"/>
            <color indexed="81"/>
            <rFont val="Tahoma"/>
            <family val="2"/>
          </rPr>
          <t xml:space="preserve"> Pretend you can make a law and invite people to present both sides of your animal issue, such as:  Eating meat v. vegetarianism,  Wearing fur, leather or other animal products v. not wearing them; medical advances for humans v. animal rights; zoos that aid conservation v. zoos that keep animals confined.</t>
        </r>
      </text>
    </comment>
    <comment ref="C784" authorId="0" shapeId="0" xr:uid="{00000000-0006-0000-0500-000013020000}">
      <text>
        <r>
          <rPr>
            <b/>
            <sz val="9"/>
            <color indexed="81"/>
            <rFont val="Tahoma"/>
            <family val="2"/>
          </rPr>
          <t>Compose an editorial.</t>
        </r>
        <r>
          <rPr>
            <sz val="9"/>
            <color indexed="81"/>
            <rFont val="Tahoma"/>
            <family val="2"/>
          </rPr>
          <t xml:space="preserve"> Present your issue in an opinion article.  You might want to put it in a blog or on a website devoted to your issue.</t>
        </r>
      </text>
    </comment>
    <comment ref="C785" authorId="0" shapeId="0" xr:uid="{00000000-0006-0000-0500-000014020000}">
      <text>
        <r>
          <rPr>
            <b/>
            <sz val="9"/>
            <color indexed="81"/>
            <rFont val="Tahoma"/>
            <family val="2"/>
          </rPr>
          <t>Create a public service announcement.</t>
        </r>
        <r>
          <rPr>
            <sz val="9"/>
            <color indexed="81"/>
            <rFont val="Tahoma"/>
            <family val="2"/>
          </rPr>
          <t xml:space="preserve"> Put your audio visual skills to work and create a two minute public service video or slide show to get your message across.</t>
        </r>
      </text>
    </comment>
    <comment ref="C789" authorId="0" shapeId="0" xr:uid="{00000000-0006-0000-0500-000015020000}">
      <text>
        <r>
          <rPr>
            <sz val="9"/>
            <color indexed="81"/>
            <rFont val="Tahoma"/>
            <family val="2"/>
          </rPr>
          <t>Think of your website as a living thing-with moving parts, a heart, and a voice. Make frequent updates with new content to keep your site lively and charged with positive, vital energy. And remember, anything you post online is available to the world, so use common sense and be careful about your choices. When in doubt, don't. Choose one of these, or another creative, useful idea that inspires you.</t>
        </r>
      </text>
    </comment>
    <comment ref="C790" authorId="0" shapeId="0" xr:uid="{00000000-0006-0000-0500-000016020000}">
      <text>
        <r>
          <rPr>
            <b/>
            <sz val="9"/>
            <color indexed="81"/>
            <rFont val="Tahoma"/>
            <family val="2"/>
          </rPr>
          <t>The adventures of you and your friends on a Girl Scout Leadership Journey or your progress on a Girl Scout Gold Award.</t>
        </r>
        <r>
          <rPr>
            <sz val="9"/>
            <color indexed="81"/>
            <rFont val="Tahoma"/>
            <family val="2"/>
          </rPr>
          <t xml:space="preserve"> Craft a blog or website chronicling your progress as you strive for your Gold Award. Your website will document your goals and achievements so family and friends can stay updated and cheer you on.</t>
        </r>
      </text>
    </comment>
    <comment ref="C791" authorId="0" shapeId="0" xr:uid="{00000000-0006-0000-0500-000017020000}">
      <text>
        <r>
          <rPr>
            <b/>
            <sz val="9"/>
            <color indexed="81"/>
            <rFont val="Tahoma"/>
            <family val="2"/>
          </rPr>
          <t>A place you volunteer at.</t>
        </r>
        <r>
          <rPr>
            <sz val="9"/>
            <color indexed="81"/>
            <rFont val="Tahoma"/>
            <family val="2"/>
          </rPr>
          <t xml:space="preserve"> Almost every organization could benefit from an official website. A thoughtfully crafted, informative site explaining the passions and goals of the organization could really help bolster the cause! Before you start, talk to the organization about your project, and find out what would be most beneficial for both of you.</t>
        </r>
      </text>
    </comment>
    <comment ref="C792" authorId="0" shapeId="0" xr:uid="{00000000-0006-0000-0500-000018020000}">
      <text>
        <r>
          <rPr>
            <b/>
            <sz val="9"/>
            <color indexed="81"/>
            <rFont val="Tahoma"/>
            <family val="2"/>
          </rPr>
          <t>An extracurricular group or hobby.</t>
        </r>
        <r>
          <rPr>
            <sz val="9"/>
            <color indexed="81"/>
            <rFont val="Tahoma"/>
            <family val="2"/>
          </rPr>
          <t xml:space="preserve"> Fill the world in on something you are passionate about. Turn band practice into a photo journal. Keep a blog about your horseback-riding lessons: which horse you rode, what skill you practiced, etc. Maybe your sports team needs a website, or you'd like to document your life on the team from a personal perspective? If you are a camp or outdoor enthusiast, share that.</t>
        </r>
      </text>
    </comment>
    <comment ref="C793" authorId="0" shapeId="0" xr:uid="{00000000-0006-0000-0500-000019020000}">
      <text>
        <r>
          <rPr>
            <sz val="9"/>
            <color indexed="81"/>
            <rFont val="Tahoma"/>
            <family val="2"/>
          </rPr>
          <t>Now that you know what your site is about, figure out where it will live. You have lots of site-hosting options. Free sites are handy and easy. Paid sites offer more content storage space and may be free of ads (always get permission from an adult before buying anything online). Building your own site takes a lot of expertise, but gives you freedom to make it whatever you want it to be.</t>
        </r>
      </text>
    </comment>
    <comment ref="C794" authorId="0" shapeId="0" xr:uid="{00000000-0006-0000-0500-00001A020000}">
      <text>
        <r>
          <rPr>
            <b/>
            <sz val="9"/>
            <color indexed="81"/>
            <rFont val="Tahoma"/>
            <family val="2"/>
          </rPr>
          <t>Research free services online and review the pros and cons.</t>
        </r>
        <r>
          <rPr>
            <sz val="9"/>
            <color indexed="81"/>
            <rFont val="Tahoma"/>
            <family val="2"/>
          </rPr>
          <t xml:space="preserve"> Doing a little homework before deciding on a free hosting site will help you choose one that fits your needs. Visiting sites and finding out about things like bandwidth and storage space can help you make the right choice. Talking to friends about their experiences is also a great research strategy.</t>
        </r>
      </text>
    </comment>
    <comment ref="C795" authorId="0" shapeId="0" xr:uid="{00000000-0006-0000-0500-00001B020000}">
      <text>
        <r>
          <rPr>
            <b/>
            <sz val="9"/>
            <color indexed="81"/>
            <rFont val="Tahoma"/>
            <family val="2"/>
          </rPr>
          <t>Get opinions from bloggers/sites you like.</t>
        </r>
        <r>
          <rPr>
            <sz val="9"/>
            <color indexed="81"/>
            <rFont val="Tahoma"/>
            <family val="2"/>
          </rPr>
          <t xml:space="preserve"> Many bloggers welcome comments and feedback, and list their contact e-mail addresses on their sites. Similarly, a website's "Contact Us" section can help you track down someone to answer your questions. Contact a blogger or a Webmaster on a website you like to find out which hosting sites they've tried and why they like the one they now use.</t>
        </r>
      </text>
    </comment>
    <comment ref="C796" authorId="0" shapeId="0" xr:uid="{00000000-0006-0000-0500-00001C020000}">
      <text>
        <r>
          <rPr>
            <b/>
            <sz val="9"/>
            <color indexed="81"/>
            <rFont val="Tahoma"/>
            <family val="2"/>
          </rPr>
          <t>Teach yourself to build a site from scratch.</t>
        </r>
        <r>
          <rPr>
            <sz val="9"/>
            <color indexed="81"/>
            <rFont val="Tahoma"/>
            <family val="2"/>
          </rPr>
          <t xml:space="preserve"> Create something that is truly your own! Check out books about website building, take an online course, or network to get tips from family members or your computer teacher at school. It's a lot of work, but you can use what you learn to help others build amazing websites and blogs! (Get a parent's permission before signing up for classes, especially since many require a fee.)</t>
        </r>
      </text>
    </comment>
    <comment ref="C797" authorId="0" shapeId="0" xr:uid="{00000000-0006-0000-0500-00001D020000}">
      <text>
        <r>
          <rPr>
            <sz val="9"/>
            <color indexed="81"/>
            <rFont val="Tahoma"/>
            <family val="2"/>
          </rPr>
          <t>A website's blueprint is its foundation-it maps out how it's organized and navigated, which page you "land" on, and how you link pages together. Constructing a solid blueprint takes planning and research. Start by looking at sites with themes similar to yours to find the right structure and get tips for sections to include.</t>
        </r>
      </text>
    </comment>
    <comment ref="C798" authorId="0" shapeId="0" xr:uid="{00000000-0006-0000-0500-00001E020000}">
      <text>
        <r>
          <rPr>
            <b/>
            <sz val="9"/>
            <color indexed="81"/>
            <rFont val="Tahoma"/>
            <family val="2"/>
          </rPr>
          <t>Find a mentor.</t>
        </r>
        <r>
          <rPr>
            <sz val="9"/>
            <color indexed="81"/>
            <rFont val="Tahoma"/>
            <family val="2"/>
          </rPr>
          <t xml:space="preserve"> Use the power of networking to find a Webmaster or blogger willing to teach you the basics of website building. This may be another girl who has built her own site, a knowledgeable neighbor, or the person in charge of the computer lab at the library.</t>
        </r>
      </text>
    </comment>
    <comment ref="C799" authorId="0" shapeId="0" xr:uid="{00000000-0006-0000-0500-00001F020000}">
      <text>
        <r>
          <rPr>
            <b/>
            <sz val="9"/>
            <color indexed="81"/>
            <rFont val="Tahoma"/>
            <family val="2"/>
          </rPr>
          <t>Take a class.</t>
        </r>
        <r>
          <rPr>
            <sz val="9"/>
            <color indexed="81"/>
            <rFont val="Tahoma"/>
            <family val="2"/>
          </rPr>
          <t xml:space="preserve"> Check your local community center, library, or community college for a beginner's Web programming class to help you learn the basics of creating a site blueprint.</t>
        </r>
      </text>
    </comment>
    <comment ref="C800" authorId="0" shapeId="0" xr:uid="{00000000-0006-0000-0500-000020020000}">
      <text>
        <r>
          <rPr>
            <b/>
            <sz val="9"/>
            <color indexed="81"/>
            <rFont val="Tahoma"/>
            <family val="2"/>
          </rPr>
          <t>Meet up.</t>
        </r>
        <r>
          <rPr>
            <sz val="9"/>
            <color indexed="81"/>
            <rFont val="Tahoma"/>
            <family val="2"/>
          </rPr>
          <t xml:space="preserve"> Arrange a gathering of others who are passionate about your site's topic to discuss its needs and requirements. These decisions will be important in hashing out the "wireframe" (the skeleton) for your site and making sure the basic parts are thought out and accounted for so you can start building!</t>
        </r>
      </text>
    </comment>
    <comment ref="C801" authorId="0" shapeId="0" xr:uid="{00000000-0006-0000-0500-000021020000}">
      <text>
        <r>
          <rPr>
            <sz val="9"/>
            <color indexed="81"/>
            <rFont val="Tahoma"/>
            <family val="2"/>
          </rPr>
          <t>Now is the time for a vital decision-what will be the main attraction on your site when you launch? Choose one of these, and create your content in this step.</t>
        </r>
      </text>
    </comment>
    <comment ref="C802" authorId="0" shapeId="0" xr:uid="{00000000-0006-0000-0500-000022020000}">
      <text>
        <r>
          <rPr>
            <b/>
            <sz val="9"/>
            <color indexed="81"/>
            <rFont val="Tahoma"/>
            <family val="2"/>
          </rPr>
          <t>Blog posts.</t>
        </r>
        <r>
          <rPr>
            <sz val="9"/>
            <color indexed="81"/>
            <rFont val="Tahoma"/>
            <family val="2"/>
          </rPr>
          <t xml:space="preserve"> If your site will mainly serve as a blog, write a few posts before going live. A blog with five or so thought-provoking pieces is more engaging than a blog with one lonely post. With several topics to browse, readers are more likely to share your blog with others and be eager to come back for more.</t>
        </r>
      </text>
    </comment>
    <comment ref="C803" authorId="0" shapeId="0" xr:uid="{00000000-0006-0000-0500-000023020000}">
      <text>
        <r>
          <rPr>
            <b/>
            <sz val="9"/>
            <color indexed="81"/>
            <rFont val="Tahoma"/>
            <family val="2"/>
          </rPr>
          <t>A knockout lead story.</t>
        </r>
        <r>
          <rPr>
            <sz val="9"/>
            <color indexed="81"/>
            <rFont val="Tahoma"/>
            <family val="2"/>
          </rPr>
          <t xml:space="preserve"> Start building a solid readership right away with an attention-grabbing centerpieces that steals the spotlight when you launch your site. Give it the works-add photos, an exclusive video clip, or compose an article that includes interviews with fun and relevant quotes.</t>
        </r>
      </text>
    </comment>
    <comment ref="C804" authorId="0" shapeId="0" xr:uid="{00000000-0006-0000-0500-000024020000}">
      <text>
        <r>
          <rPr>
            <b/>
            <sz val="9"/>
            <color indexed="81"/>
            <rFont val="Tahoma"/>
            <family val="2"/>
          </rPr>
          <t>Start with a compelling photo gallery, with captions.</t>
        </r>
        <r>
          <rPr>
            <sz val="9"/>
            <color indexed="81"/>
            <rFont val="Tahoma"/>
            <family val="2"/>
          </rPr>
          <t xml:space="preserve"> A picture is worth a thousand words, so why not grab your camera and tell a visual tale? Add captions to draw the pieces together. You'll delight readers with the photo feast, and get a reputation for versatile storytelling that will keep them coming back.</t>
        </r>
      </text>
    </comment>
    <comment ref="C805" authorId="0" shapeId="0" xr:uid="{00000000-0006-0000-0500-000025020000}">
      <text>
        <r>
          <rPr>
            <sz val="9"/>
            <color indexed="81"/>
            <rFont val="Tahoma"/>
            <family val="2"/>
          </rPr>
          <t>Going live is only the first step of launching your site. After that, you need to find ways to drive traffic to your pages and create a loyal readership. Use one of these tactics to keep your site updated for at least one month.</t>
        </r>
      </text>
    </comment>
    <comment ref="C806" authorId="0" shapeId="0" xr:uid="{00000000-0006-0000-0500-000026020000}">
      <text>
        <r>
          <rPr>
            <b/>
            <sz val="9"/>
            <color indexed="81"/>
            <rFont val="Tahoma"/>
            <family val="2"/>
          </rPr>
          <t>Go social.</t>
        </r>
        <r>
          <rPr>
            <sz val="9"/>
            <color indexed="81"/>
            <rFont val="Tahoma"/>
            <family val="2"/>
          </rPr>
          <t xml:space="preserve"> Use your social network to help spread the word. Link your blog posts to your social networking account, and let your friends know when there's something new and exciting on your site to read and share!</t>
        </r>
      </text>
    </comment>
    <comment ref="C807" authorId="0" shapeId="0" xr:uid="{00000000-0006-0000-0500-000027020000}">
      <text>
        <r>
          <rPr>
            <b/>
            <sz val="9"/>
            <color indexed="81"/>
            <rFont val="Tahoma"/>
            <family val="2"/>
          </rPr>
          <t>Throw a launch party.</t>
        </r>
        <r>
          <rPr>
            <sz val="9"/>
            <color indexed="81"/>
            <rFont val="Tahoma"/>
            <family val="2"/>
          </rPr>
          <t xml:space="preserve"> There's nothing wrong with generating a little hype! Invite friends, fellow Girl Scouts, teachers, people who helped you, and perhaps even the local press to your party, then include full details and photos on your site.
TIP: E-mailing a party profile link to the people involved will help drum up readership and give you a solid reputation.</t>
        </r>
      </text>
    </comment>
    <comment ref="C808" authorId="0" shapeId="0" xr:uid="{00000000-0006-0000-0500-000028020000}">
      <text>
        <r>
          <rPr>
            <b/>
            <sz val="9"/>
            <color indexed="81"/>
            <rFont val="Tahoma"/>
            <family val="2"/>
          </rPr>
          <t>Link up.</t>
        </r>
        <r>
          <rPr>
            <sz val="9"/>
            <color indexed="81"/>
            <rFont val="Tahoma"/>
            <family val="2"/>
          </rPr>
          <t xml:space="preserve"> Build a network. Start by adding links to sites similar to yours, then contact those sites and request a link to your site in return. (Remember safety guidelines!) Linking to other sites is key for showing up in Internet searches. Adding hyperlinks within your stories also attracts readers. For example, if you write about your favorite ice-cream shop, include a link to its website-that will help drive traffic to both the shop's site and yours.</t>
        </r>
      </text>
    </comment>
    <comment ref="C812" authorId="0" shapeId="0" xr:uid="{00000000-0006-0000-0500-000029020000}">
      <text>
        <r>
          <rPr>
            <b/>
            <sz val="9"/>
            <color indexed="81"/>
            <rFont val="Tahoma"/>
            <family val="2"/>
          </rPr>
          <t>Investigate the tests that help women stay healthy.</t>
        </r>
        <r>
          <rPr>
            <sz val="9"/>
            <color indexed="81"/>
            <rFont val="Tahoma"/>
            <family val="2"/>
          </rPr>
          <t xml:space="preserve"> Screenings are medical tests that can spot problems before they turn into something serious. For instance, you might have your blood pressure checked to test for general health, a mammogram to test for breast cancer, or a Pap smear to test for STDs and cervical cancer. Become familiar with the tests that are available for women to help us manage our good health throughout our lives.</t>
        </r>
      </text>
    </comment>
    <comment ref="C813" authorId="0" shapeId="0" xr:uid="{00000000-0006-0000-0500-00002A020000}">
      <text>
        <r>
          <rPr>
            <b/>
            <sz val="9"/>
            <color indexed="81"/>
            <rFont val="Tahoma"/>
            <family val="2"/>
          </rPr>
          <t>Find five steps to good health and prevention.</t>
        </r>
        <r>
          <rPr>
            <sz val="9"/>
            <color indexed="81"/>
            <rFont val="Tahoma"/>
            <family val="2"/>
          </rPr>
          <t xml:space="preserve"> Who should get a flu shot? Why does a high cholesterol level put someone at risk for diabetes? How is skin cancer preventable? You might focus on one part of your body, such as your heart, skin, or bones, and recommend the proper nutrition, exercise, and screenings to take care of it.</t>
        </r>
      </text>
    </comment>
    <comment ref="C814" authorId="0" shapeId="0" xr:uid="{00000000-0006-0000-0500-00002B020000}">
      <text>
        <r>
          <rPr>
            <b/>
            <sz val="9"/>
            <color indexed="81"/>
            <rFont val="Tahoma"/>
            <family val="2"/>
          </rPr>
          <t>Speak with a health professional.</t>
        </r>
        <r>
          <rPr>
            <sz val="9"/>
            <color indexed="81"/>
            <rFont val="Tahoma"/>
            <family val="2"/>
          </rPr>
          <t xml:space="preserve"> Invite one to speak to your group, or go to a clinic or office to discuss tests and procedures that are important for women's health. Prepare some questions in advance.</t>
        </r>
      </text>
    </comment>
    <comment ref="C815" authorId="0" shapeId="0" xr:uid="{00000000-0006-0000-0500-00002C020000}">
      <text>
        <r>
          <rPr>
            <b/>
            <sz val="9"/>
            <color indexed="81"/>
            <rFont val="Tahoma"/>
            <family val="2"/>
          </rPr>
          <t>Create a women's health poster or brochure.</t>
        </r>
        <r>
          <rPr>
            <sz val="9"/>
            <color indexed="81"/>
            <rFont val="Tahoma"/>
            <family val="2"/>
          </rPr>
          <t xml:space="preserve"> In it, include a chart showing all the procedures and tests you will need from puberty through menopause. What is involved with each procedure? At what age should girls start having each of them? How often? What are the benefits of each test?</t>
        </r>
      </text>
    </comment>
    <comment ref="C816" authorId="0" shapeId="0" xr:uid="{00000000-0006-0000-0500-00002D020000}">
      <text>
        <r>
          <rPr>
            <b/>
            <sz val="9"/>
            <color indexed="81"/>
            <rFont val="Tahoma"/>
            <family val="2"/>
          </rPr>
          <t>Find out how fads you beauty practices impact health.</t>
        </r>
        <r>
          <rPr>
            <sz val="9"/>
            <color indexed="81"/>
            <rFont val="Tahoma"/>
            <family val="2"/>
          </rPr>
          <t xml:space="preserve"> Fads generally fit into one of three categories. In the first category are things we do to our internal systems, including diets and eating fads. In the second category are things we do cosmetically, such as cosmetic surgery, tattoos, manicures, piercings, hair dye, wearing contacts, tanning, etc. The third category is habits: smoking, using drugs, drinking alcohol, wearing high heels, carrying heavy purses and backpacks, using portable listening devices, or not wearing protective sports equipment. Pick one issue in any of the three categories, then do one of the choices below.</t>
        </r>
      </text>
    </comment>
    <comment ref="C817" authorId="0" shapeId="0" xr:uid="{00000000-0006-0000-0500-00002E020000}">
      <text>
        <r>
          <rPr>
            <b/>
            <sz val="9"/>
            <color indexed="81"/>
            <rFont val="Tahoma"/>
            <family val="2"/>
          </rPr>
          <t>Interview a medical expert about a health or beauty fad.</t>
        </r>
        <r>
          <rPr>
            <sz val="9"/>
            <color indexed="81"/>
            <rFont val="Tahoma"/>
            <family val="2"/>
          </rPr>
          <t xml:space="preserve"> This might be a foot specialist who can share the problems brought on by wearing high heels or a skin doctor who can talk about infections from tattoos, piercings, or manicures and pedicures. Or the expert could be a hearing specialist with info on dangerous decibel levels. Find out how prevalent the problems are and what you can do to protect yourself.</t>
        </r>
      </text>
    </comment>
    <comment ref="C818" authorId="0" shapeId="0" xr:uid="{00000000-0006-0000-0500-00002F020000}">
      <text>
        <r>
          <rPr>
            <b/>
            <sz val="9"/>
            <color indexed="81"/>
            <rFont val="Tahoma"/>
            <family val="2"/>
          </rPr>
          <t>Follow a fad through time.</t>
        </r>
        <r>
          <rPr>
            <sz val="9"/>
            <color indexed="81"/>
            <rFont val="Tahoma"/>
            <family val="2"/>
          </rPr>
          <t xml:space="preserve"> Trace stories, evidence, and statistics about one fad over a period of at least 20 years. Try to speak to someone with personal experience. Was that person offered any warnings about possible complications or infections? What impact does the experience have on their life today? Take time to understand the long-term effects of the activity.</t>
        </r>
      </text>
    </comment>
    <comment ref="C819" authorId="0" shapeId="0" xr:uid="{00000000-0006-0000-0500-000030020000}">
      <text>
        <r>
          <rPr>
            <b/>
            <sz val="9"/>
            <color indexed="81"/>
            <rFont val="Tahoma"/>
            <family val="2"/>
          </rPr>
          <t>Explore fads and beauty in other places.</t>
        </r>
        <r>
          <rPr>
            <sz val="9"/>
            <color indexed="81"/>
            <rFont val="Tahoma"/>
            <family val="2"/>
          </rPr>
          <t xml:space="preserve"> Other cultures have different views on beauty and health issues, such as weight, tattoos, piercings, and more. Gather images of women from other places-from international magazines, online, or in books-and make a beauty collage to compare the different outward expressions of beauty. How have those images of beauty impacted the culture where you live? what do you find beautiful? What makes the women in your life beautiful? You could include images from your own life as well.</t>
        </r>
      </text>
    </comment>
    <comment ref="C820" authorId="0" shapeId="0" xr:uid="{00000000-0006-0000-0500-000031020000}">
      <text>
        <r>
          <rPr>
            <b/>
            <sz val="9"/>
            <color indexed="81"/>
            <rFont val="Tahoma"/>
            <family val="2"/>
          </rPr>
          <t>Focus on techniques to help you stay emotionally healthy.</t>
        </r>
        <r>
          <rPr>
            <sz val="9"/>
            <color indexed="81"/>
            <rFont val="Tahoma"/>
            <family val="2"/>
          </rPr>
          <t xml:space="preserve"> How you feel mentally impacts how you feel physically. Emotional conditions, such as stress and anxiety, can lead to alcohol or drug abuse, dangers eating habits, and erratic sleep cycles, all of which can lead to physical problems. Paying attention to your emotional health is as important as overseeing your physical health, and this will be true throughout your lifetime.</t>
        </r>
      </text>
    </comment>
    <comment ref="C821" authorId="0" shapeId="0" xr:uid="{00000000-0006-0000-0500-000032020000}">
      <text>
        <r>
          <rPr>
            <b/>
            <sz val="9"/>
            <color indexed="81"/>
            <rFont val="Tahoma"/>
            <family val="2"/>
          </rPr>
          <t xml:space="preserve">Get to know your moods. </t>
        </r>
        <r>
          <rPr>
            <sz val="9"/>
            <color indexed="81"/>
            <rFont val="Tahoma"/>
            <family val="2"/>
          </rPr>
          <t>For two weeks, record your mood levels three times a day. At the end of each day, read them over, and then make notes: What do you think triggered each strong emotion? Did you get enough sleep? Did you exercise? Where are you in your menstrual cycle? See if you find any specific pattern to your moods. Then find three recommendations from a reliable health source on healthy ways to lift your mood. (You might try the Truth Seeker badge to help you determine the reliability of information!)</t>
        </r>
      </text>
    </comment>
    <comment ref="C822" authorId="0" shapeId="0" xr:uid="{00000000-0006-0000-0500-000033020000}">
      <text>
        <r>
          <rPr>
            <b/>
            <sz val="9"/>
            <color indexed="81"/>
            <rFont val="Tahoma"/>
            <family val="2"/>
          </rPr>
          <t>Explore healthy relationships.</t>
        </r>
        <r>
          <rPr>
            <sz val="9"/>
            <color indexed="81"/>
            <rFont val="Tahoma"/>
            <family val="2"/>
          </rPr>
          <t xml:space="preserve"> All our relationships affect our health-those with friends, family, romantic partners, mentors, peers at large. Knowing the research can provide helpful ideas and tips for our own lives. Find three studies that offer some insight into relationships. For instance, some studies have found that close friendships can lengthen our life spans, that abusive relationships erode our health, and that a good marriage makes us happier. Other ideas you might look into include: 
</t>
        </r>
        <r>
          <rPr>
            <sz val="9"/>
            <color indexed="81"/>
            <rFont val="Calibri"/>
            <family val="2"/>
          </rPr>
          <t>•</t>
        </r>
        <r>
          <rPr>
            <sz val="9"/>
            <color indexed="81"/>
            <rFont val="Tahoma"/>
            <family val="2"/>
          </rPr>
          <t>What are the differences between how men and women communicate?
•Is there such a thing as a healthy breakup?
•How can we choose our friends and relationships to increase our happiness?
•How does family life fit into mental health?</t>
        </r>
      </text>
    </comment>
    <comment ref="C823" authorId="0" shapeId="0" xr:uid="{00000000-0006-0000-0500-000034020000}">
      <text>
        <r>
          <rPr>
            <b/>
            <sz val="9"/>
            <color indexed="81"/>
            <rFont val="Tahoma"/>
            <family val="2"/>
          </rPr>
          <t>Explore a psychological topic.</t>
        </r>
        <r>
          <rPr>
            <sz val="9"/>
            <color indexed="81"/>
            <rFont val="Tahoma"/>
            <family val="2"/>
          </rPr>
          <t xml:space="preserve"> Interview a medical expert or read three or more articles about a topic you're interested in: perhaps depression, teen suicide, eating disorders, anxiety, or schizophrenia. Find out the causes, how widespread the issue is, and what treatments exist. Do more women than men suffer from it? If so, why might this be-and does the issue have a greater impact on younger or older women? Are there prevention measures available?</t>
        </r>
      </text>
    </comment>
    <comment ref="C824" authorId="0" shapeId="0" xr:uid="{00000000-0006-0000-0500-000035020000}">
      <text>
        <r>
          <rPr>
            <b/>
            <sz val="9"/>
            <color indexed="81"/>
            <rFont val="Tahoma"/>
            <family val="2"/>
          </rPr>
          <t>Take a closer look at a women's health issue.</t>
        </r>
        <r>
          <rPr>
            <sz val="9"/>
            <color indexed="81"/>
            <rFont val="Tahoma"/>
            <family val="2"/>
          </rPr>
          <t xml:space="preserve"> Choose a health issue that resonates with you, and explore its impact on girls and women. Perhaps it's something that has affected someone in your own family or another woman close to you. Perhaps it's something you discovered in one of the previous steps and want to look at through a different lens. (The boxes on page 6 and 7 also have some ideas.) In this step, check into causes, consequences, and possible preventative measures and treatments.</t>
        </r>
      </text>
    </comment>
    <comment ref="C825" authorId="0" shapeId="0" xr:uid="{00000000-0006-0000-0500-000036020000}">
      <text>
        <r>
          <rPr>
            <b/>
            <sz val="9"/>
            <color indexed="81"/>
            <rFont val="Tahoma"/>
            <family val="2"/>
          </rPr>
          <t>Take a global look at the issue.</t>
        </r>
        <r>
          <rPr>
            <sz val="9"/>
            <color indexed="81"/>
            <rFont val="Tahoma"/>
            <family val="2"/>
          </rPr>
          <t xml:space="preserve"> In what country/region is the health issue most commonly found? Is it available? How? What health support do women in that area have access to? What can be done to help?</t>
        </r>
      </text>
    </comment>
    <comment ref="C826" authorId="0" shapeId="0" xr:uid="{00000000-0006-0000-0500-000037020000}">
      <text>
        <r>
          <rPr>
            <b/>
            <sz val="9"/>
            <color indexed="81"/>
            <rFont val="Tahoma"/>
            <family val="2"/>
          </rPr>
          <t>Take a global look at the issue.</t>
        </r>
        <r>
          <rPr>
            <sz val="9"/>
            <color indexed="81"/>
            <rFont val="Tahoma"/>
            <family val="2"/>
          </rPr>
          <t xml:space="preserve"> Find out the statistics for the issue in your area. Talk to a local health care professional to explore the impact on your community. Are there any protective measures or awareness campaigns in place?</t>
        </r>
      </text>
    </comment>
    <comment ref="C827" authorId="0" shapeId="0" xr:uid="{00000000-0006-0000-0500-000038020000}">
      <text>
        <r>
          <rPr>
            <b/>
            <sz val="9"/>
            <color indexed="81"/>
            <rFont val="Tahoma"/>
            <family val="2"/>
          </rPr>
          <t>Take a close-up look at the issue.</t>
        </r>
        <r>
          <rPr>
            <sz val="9"/>
            <color indexed="81"/>
            <rFont val="Tahoma"/>
            <family val="2"/>
          </rPr>
          <t xml:space="preserve"> Interview a medical expert or someone with firsthand experience. It might be a cancer survivor, a woman who has been treated for severe PMS, or a cardiologist who treats women. If appropriate, ask about diagnosis and treatments: What were the symptoms? What tests were taken? How was the patient treated? Can this issue be prevented?</t>
        </r>
      </text>
    </comment>
    <comment ref="C828" authorId="0" shapeId="0" xr:uid="{00000000-0006-0000-0500-000039020000}">
      <text>
        <r>
          <rPr>
            <b/>
            <sz val="9"/>
            <color indexed="81"/>
            <rFont val="Tahoma"/>
            <family val="2"/>
          </rPr>
          <t>Get the word out on a women's health topic.</t>
        </r>
        <r>
          <rPr>
            <sz val="9"/>
            <color indexed="81"/>
            <rFont val="Tahoma"/>
            <family val="2"/>
          </rPr>
          <t xml:space="preserve"> Focus on one area you learned about, and inform people in your community and the women in your life. Get creative! Use one of these choices to help you frame your message.</t>
        </r>
      </text>
    </comment>
    <comment ref="C829" authorId="0" shapeId="0" xr:uid="{00000000-0006-0000-0500-00003A020000}">
      <text>
        <r>
          <rPr>
            <b/>
            <sz val="9"/>
            <color indexed="81"/>
            <rFont val="Tahoma"/>
            <family val="2"/>
          </rPr>
          <t>Design a public service announcement or presentation.</t>
        </r>
        <r>
          <rPr>
            <sz val="9"/>
            <color indexed="81"/>
            <rFont val="Tahoma"/>
            <family val="2"/>
          </rPr>
          <t xml:space="preserve"> Use your audio/visual skills to create a video, presentation, or Web slide show about your topic. Post it online or e-mail it to friends, or present it to one of your classes or at a place of worship, a library, or a community center. You might tie your topic into an awareness event, such as National Breast Cancer Awareness Month, Prematurity Awareness Month, or World AIDS Day.</t>
        </r>
      </text>
    </comment>
    <comment ref="C830" authorId="0" shapeId="0" xr:uid="{00000000-0006-0000-0500-00003B020000}">
      <text>
        <r>
          <rPr>
            <b/>
            <sz val="9"/>
            <color indexed="81"/>
            <rFont val="Tahoma"/>
            <family val="2"/>
          </rPr>
          <t>Hold a women's health forum.</t>
        </r>
        <r>
          <rPr>
            <sz val="9"/>
            <color indexed="81"/>
            <rFont val="Tahoma"/>
            <family val="2"/>
          </rPr>
          <t xml:space="preserve"> Invite a panel of professionals in health and wellness to present facts and answer questions about the topic you chose. Use what you've learned to assemble the appropriate panel and help make the information the most relevant it can be for your audience-whether it's your Girl Scout group, other female friends and peers, or a group of women in your community.</t>
        </r>
      </text>
    </comment>
    <comment ref="C831" authorId="0" shapeId="0" xr:uid="{00000000-0006-0000-0500-00003C020000}">
      <text>
        <r>
          <rPr>
            <b/>
            <sz val="9"/>
            <color indexed="81"/>
            <rFont val="Tahoma"/>
            <family val="2"/>
          </rPr>
          <t>Design a prevention program!</t>
        </r>
        <r>
          <rPr>
            <sz val="9"/>
            <color indexed="81"/>
            <rFont val="Tahoma"/>
            <family val="2"/>
          </rPr>
          <t xml:space="preserve"> Focus on one women's health issue and come up with a program that includes exercise, diet, and other prevention tips. Share it as a brochure, website, exhibit/poster display, or slide presentation.</t>
        </r>
      </text>
    </comment>
    <comment ref="C836" authorId="1" shapeId="0" xr:uid="{FE8CDF1E-20E0-45C8-A4C1-1EDCCDF91525}">
      <text>
        <r>
          <rPr>
            <sz val="9"/>
            <color indexed="81"/>
            <rFont val="Tahoma"/>
            <family val="2"/>
          </rPr>
          <t>Programmers write code for computers to solve all types of problems from telling the time to researching disease. But for computers to do anything, they need clear and precise instructions on how to perform a task.
Learn how to write code for computers and explore some of the incredible women of computer science.</t>
        </r>
      </text>
    </comment>
    <comment ref="C837" authorId="1" shapeId="0" xr:uid="{9B493BA7-5BDD-47C1-9DAE-F0D53D302B09}">
      <text>
        <r>
          <rPr>
            <b/>
            <sz val="9"/>
            <color indexed="81"/>
            <rFont val="Tahoma"/>
            <family val="2"/>
          </rPr>
          <t>Use functions to create a self-portrait.</t>
        </r>
        <r>
          <rPr>
            <sz val="9"/>
            <color indexed="81"/>
            <rFont val="Tahoma"/>
            <family val="2"/>
          </rPr>
          <t xml:space="preserve">
Computers are great at following directions. In fact, that's all they can do! When you write a computer program, you have to tell the computer exactly what to do, step-by-step, because it can't figure the steps out by itself.
The instructions for a computer are called an </t>
        </r>
        <r>
          <rPr>
            <b/>
            <sz val="9"/>
            <color indexed="81"/>
            <rFont val="Tahoma"/>
            <family val="2"/>
          </rPr>
          <t>algorithm</t>
        </r>
        <r>
          <rPr>
            <sz val="9"/>
            <color indexed="81"/>
            <rFont val="Tahoma"/>
            <family val="2"/>
          </rPr>
          <t xml:space="preserve">. The part of the algorithm that tells the computer to do something specific are called </t>
        </r>
        <r>
          <rPr>
            <b/>
            <sz val="9"/>
            <color indexed="81"/>
            <rFont val="Tahoma"/>
            <family val="2"/>
          </rPr>
          <t>functions</t>
        </r>
        <r>
          <rPr>
            <sz val="9"/>
            <color indexed="81"/>
            <rFont val="Tahoma"/>
            <family val="2"/>
          </rPr>
          <t xml:space="preserve">. To make writing programs easier and more efficient, programmers write more general algorithms and then add details in the functions, which can be more easily switched out.
For example, you could write an algorithm for doing your chores that had sections for your bedroom and pet care. The functions could be </t>
        </r>
        <r>
          <rPr>
            <b/>
            <sz val="9"/>
            <color indexed="81"/>
            <rFont val="Tahoma"/>
            <family val="2"/>
          </rPr>
          <t>makeBed()</t>
        </r>
        <r>
          <rPr>
            <sz val="9"/>
            <color indexed="81"/>
            <rFont val="Tahoma"/>
            <family val="2"/>
          </rPr>
          <t xml:space="preserve">, </t>
        </r>
        <r>
          <rPr>
            <b/>
            <sz val="9"/>
            <color indexed="81"/>
            <rFont val="Tahoma"/>
            <family val="2"/>
          </rPr>
          <t>tidyDesk()</t>
        </r>
        <r>
          <rPr>
            <sz val="9"/>
            <color indexed="81"/>
            <rFont val="Tahoma"/>
            <family val="2"/>
          </rPr>
          <t xml:space="preserve">, </t>
        </r>
        <r>
          <rPr>
            <b/>
            <sz val="9"/>
            <color indexed="81"/>
            <rFont val="Tahoma"/>
            <family val="2"/>
          </rPr>
          <t>putawayClothes()</t>
        </r>
        <r>
          <rPr>
            <sz val="9"/>
            <color indexed="81"/>
            <rFont val="Tahoma"/>
            <family val="2"/>
          </rPr>
          <t xml:space="preserve"> for the bedroom and </t>
        </r>
        <r>
          <rPr>
            <b/>
            <sz val="9"/>
            <color indexed="81"/>
            <rFont val="Tahoma"/>
            <family val="2"/>
          </rPr>
          <t>feedCat()</t>
        </r>
        <r>
          <rPr>
            <sz val="9"/>
            <color indexed="81"/>
            <rFont val="Tahoma"/>
            <family val="2"/>
          </rPr>
          <t xml:space="preserve">, </t>
        </r>
        <r>
          <rPr>
            <b/>
            <sz val="9"/>
            <color indexed="81"/>
            <rFont val="Tahoma"/>
            <family val="2"/>
          </rPr>
          <t>scoopLitterbox()</t>
        </r>
        <r>
          <rPr>
            <sz val="9"/>
            <color indexed="81"/>
            <rFont val="Tahoma"/>
            <family val="2"/>
          </rPr>
          <t xml:space="preserve">, and </t>
        </r>
        <r>
          <rPr>
            <b/>
            <sz val="9"/>
            <color indexed="81"/>
            <rFont val="Tahoma"/>
            <family val="2"/>
          </rPr>
          <t>brushCat()</t>
        </r>
        <r>
          <rPr>
            <sz val="9"/>
            <color indexed="81"/>
            <rFont val="Tahoma"/>
            <family val="2"/>
          </rPr>
          <t xml:space="preserve"> for pet care.
Computers don't speak human languages. They have their own languages, like </t>
        </r>
        <r>
          <rPr>
            <b/>
            <sz val="9"/>
            <color indexed="81"/>
            <rFont val="Tahoma"/>
            <family val="2"/>
          </rPr>
          <t>JavaScript</t>
        </r>
        <r>
          <rPr>
            <sz val="9"/>
            <color indexed="81"/>
            <rFont val="Tahoma"/>
            <family val="2"/>
          </rPr>
          <t xml:space="preserve">, with their own grammar rules, called </t>
        </r>
        <r>
          <rPr>
            <b/>
            <sz val="9"/>
            <color indexed="81"/>
            <rFont val="Tahoma"/>
            <family val="2"/>
          </rPr>
          <t>syntax</t>
        </r>
        <r>
          <rPr>
            <sz val="9"/>
            <color indexed="81"/>
            <rFont val="Tahoma"/>
            <family val="2"/>
          </rPr>
          <t>. Computers can only understand algorithms written with correct syntax, so programmers have to learn the rules for each programming language. The chores functions above are written with JavaScript syntax.
What would it be like if you had to give detailed directions for people to do something, the way you have to for computers? When would that be a good thing? When would that be bad?</t>
        </r>
      </text>
    </comment>
    <comment ref="C838" authorId="1" shapeId="0" xr:uid="{50187567-86E6-4B54-999B-AB4EA07303B7}">
      <text>
        <r>
          <rPr>
            <b/>
            <sz val="9"/>
            <color indexed="81"/>
            <rFont val="Tahoma"/>
            <family val="2"/>
          </rPr>
          <t>Write code to create a portrait.</t>
        </r>
        <r>
          <rPr>
            <sz val="9"/>
            <color indexed="81"/>
            <rFont val="Tahoma"/>
            <family val="2"/>
          </rPr>
          <t xml:space="preserve"> 
Functions make algorithms more specific, but sometimes that's not enough. Enter </t>
        </r>
        <r>
          <rPr>
            <b/>
            <sz val="9"/>
            <color indexed="81"/>
            <rFont val="Tahoma"/>
            <family val="2"/>
          </rPr>
          <t>arguments</t>
        </r>
        <r>
          <rPr>
            <sz val="9"/>
            <color indexed="81"/>
            <rFont val="Tahoma"/>
            <family val="2"/>
          </rPr>
          <t xml:space="preserve">! Functions that tell the computer to do a specific task. Arguments tell the computer more about the task, like how or where to do it.
For example, in the chores function, </t>
        </r>
        <r>
          <rPr>
            <b/>
            <sz val="9"/>
            <color indexed="81"/>
            <rFont val="Tahoma"/>
            <family val="2"/>
          </rPr>
          <t>makeBed()</t>
        </r>
        <r>
          <rPr>
            <sz val="9"/>
            <color indexed="81"/>
            <rFont val="Tahoma"/>
            <family val="2"/>
          </rPr>
          <t xml:space="preserve"> could be made even more specific by adding in arguments to tell you which rooms to tidy: </t>
        </r>
        <r>
          <rPr>
            <b/>
            <sz val="9"/>
            <color indexed="81"/>
            <rFont val="Tahoma"/>
            <family val="2"/>
          </rPr>
          <t>makeBed("guest room", "my room")</t>
        </r>
        <r>
          <rPr>
            <sz val="9"/>
            <color indexed="81"/>
            <rFont val="Tahoma"/>
            <family val="2"/>
          </rPr>
          <t>.
Just like functions, for the computer to understand your arguments, you have to use correct syntax. In JavaScript, the arguments go inside the function's parentheses and are separated by commas.
Unlike real life, arguments can make things easier and better in coding!</t>
        </r>
      </text>
    </comment>
    <comment ref="C839" authorId="1" shapeId="0" xr:uid="{DB420369-6886-4559-896D-BC656D8A2283}">
      <text>
        <r>
          <rPr>
            <b/>
            <sz val="9"/>
            <color indexed="81"/>
            <rFont val="Tahoma"/>
            <family val="2"/>
          </rPr>
          <t>Learn about computer logic.</t>
        </r>
        <r>
          <rPr>
            <sz val="9"/>
            <color indexed="81"/>
            <rFont val="Tahoma"/>
            <family val="2"/>
          </rPr>
          <t xml:space="preserve">
Imagine you're given a set of tasks with each task on a different sheet of paper. Now, imagine the sheets of paper are shuffled before they're handed to you - how do you know where to begin?
Just like you'd need help to figure out what tasks to prioritize, computers need to be told in what order to do their tasks. This is called </t>
        </r>
        <r>
          <rPr>
            <b/>
            <sz val="9"/>
            <color indexed="81"/>
            <rFont val="Tahoma"/>
            <family val="2"/>
          </rPr>
          <t>control flow</t>
        </r>
        <r>
          <rPr>
            <sz val="9"/>
            <color indexed="81"/>
            <rFont val="Tahoma"/>
            <family val="2"/>
          </rPr>
          <t>.
Control flow is the sequence in which the algorithms are done and the order of the different decisions computers can make, usually by reading code from the top to bottom.</t>
        </r>
      </text>
    </comment>
    <comment ref="C840" authorId="1" shapeId="0" xr:uid="{0FE955AC-B1FA-44E9-8DEB-78A138F521BA}">
      <text>
        <r>
          <rPr>
            <b/>
            <sz val="9"/>
            <color indexed="81"/>
            <rFont val="Tahoma"/>
            <family val="2"/>
          </rPr>
          <t>Explore "IF" statements.</t>
        </r>
        <r>
          <rPr>
            <sz val="9"/>
            <color indexed="81"/>
            <rFont val="Tahoma"/>
            <family val="2"/>
          </rPr>
          <t xml:space="preserve">
But what if you're writing code and the computer has to make a choice? A computer uses Boolean logic to know how to react to different conditions, when a situation is either true or false. The program then executes the code in the true branch of the code if the condition is true. Often, but not always, there is a second branch of code which executes when the condition is false. The condition is a </t>
        </r>
        <r>
          <rPr>
            <b/>
            <sz val="9"/>
            <color indexed="81"/>
            <rFont val="Tahoma"/>
            <family val="2"/>
          </rPr>
          <t>Boolean expression</t>
        </r>
        <r>
          <rPr>
            <sz val="9"/>
            <color indexed="81"/>
            <rFont val="Tahoma"/>
            <family val="2"/>
          </rPr>
          <t xml:space="preserve">.
To code a condition or a question so a computer can answer it, you can use an </t>
        </r>
        <r>
          <rPr>
            <b/>
            <sz val="9"/>
            <color indexed="81"/>
            <rFont val="Tahoma"/>
            <family val="2"/>
          </rPr>
          <t>IF statement</t>
        </r>
        <r>
          <rPr>
            <sz val="9"/>
            <color indexed="81"/>
            <rFont val="Tahoma"/>
            <family val="2"/>
          </rPr>
          <t>. An IF statement in code tests whether some "condition" is true or false.
You can use an IF statement to turn a Boolean expression into a question like this in pseudocode:
    IF statement is TRUE
    THEN say this
    ELSE say that.
Here's what that looks like in JavaScript syntax:  
    if (Boolean expression) {
          do something when true
    } else {
          or do something else when false 
    }</t>
        </r>
      </text>
    </comment>
    <comment ref="C841" authorId="1" shapeId="0" xr:uid="{5908664C-2ABB-44C1-A4B7-27DC91FC7A78}">
      <text>
        <r>
          <rPr>
            <b/>
            <sz val="9"/>
            <color indexed="81"/>
            <rFont val="Tahoma"/>
            <family val="2"/>
          </rPr>
          <t>Use computer logic to create a quiz show.</t>
        </r>
        <r>
          <rPr>
            <sz val="9"/>
            <color indexed="81"/>
            <rFont val="Tahoma"/>
            <family val="2"/>
          </rPr>
          <t xml:space="preserve">
Now that you know how to code IF statements, you can write computer programs with all kinds of conditions!
For example, you can write a set of questions using Boolean logic to teach others about something you know a lot about!
You can use this same idea to create questions about anything that can be answered with true or false. Depending upon the answer to your question, you can then change the control flow for a computer to give different responses.
This is control flow in action! One branch of code is executed, or the other is: Either the TRUE branch or the FALSE branch.</t>
        </r>
      </text>
    </comment>
    <comment ref="C843" authorId="1" shapeId="0" xr:uid="{7060CFE8-AEE5-41A1-AD4D-B14BA08B3BF5}">
      <text>
        <r>
          <rPr>
            <sz val="9"/>
            <color indexed="81"/>
            <rFont val="Tahoma"/>
            <family val="2"/>
          </rPr>
          <t>Most days, simple choices, like which shoes you wear, might not matter, but sometimes a simple choice can have a big impact. What if you wore sandals and there was an unexpected snow storm? What if you forgot your cleats and had a big soccer game?
When designers create video games, they develop every possible decision and consequence. Game makers build in choices to make a game fun and challenging.</t>
        </r>
      </text>
    </comment>
    <comment ref="C844" authorId="1" shapeId="0" xr:uid="{3758B148-EE8E-4D24-8E4D-0DD51A4D5E47}">
      <text>
        <r>
          <rPr>
            <b/>
            <sz val="9"/>
            <color indexed="81"/>
            <rFont val="Tahoma"/>
            <family val="2"/>
          </rPr>
          <t>Brainstorm your game "for good" scenario.</t>
        </r>
        <r>
          <rPr>
            <sz val="9"/>
            <color indexed="81"/>
            <rFont val="Tahoma"/>
            <family val="2"/>
          </rPr>
          <t xml:space="preserve">
What if playing a game could change the world? What if you could help scientists understand the brain or feed hungry people by playing a video game? You can!
Digital game designers try to create games that are fun, but they can also design games that have a positive impact. Games can teach new skills, raise awareness about important issues, or help scientists do research.
An important part of making a great game is creating a good scenario. The </t>
        </r>
        <r>
          <rPr>
            <b/>
            <sz val="9"/>
            <color indexed="81"/>
            <rFont val="Tahoma"/>
            <family val="2"/>
          </rPr>
          <t>scenario</t>
        </r>
        <r>
          <rPr>
            <sz val="9"/>
            <color indexed="81"/>
            <rFont val="Tahoma"/>
            <family val="2"/>
          </rPr>
          <t xml:space="preserve"> in a game is the set up: the environment, the sequence of events, and the main challenges the characters face.
What issues are important to you? What kind of game could you design to create positive action for your cause? How would the scenario you create affect your game?</t>
        </r>
      </text>
    </comment>
    <comment ref="C845" authorId="1" shapeId="0" xr:uid="{C151B046-7A30-494A-86BB-ACFBF45A7C30}">
      <text>
        <r>
          <rPr>
            <b/>
            <sz val="9"/>
            <color indexed="81"/>
            <rFont val="Tahoma"/>
            <family val="2"/>
          </rPr>
          <t>Create a character for your game.</t>
        </r>
        <r>
          <rPr>
            <sz val="9"/>
            <color indexed="81"/>
            <rFont val="Tahoma"/>
            <family val="2"/>
          </rPr>
          <t xml:space="preserve">
What's the first thing you notice about a video game character? Probably how she looks. Her look is important - it can tell you a lot about her. What she wears and how she moves are part of her look, and they can convey information about her life. Is she athletic? Does she have a job that requires her to wear a uniform?
There's more to a great video game character than just her look, though. How she interacts with other characters and the choices she makes tell a lot, too. Is she a leader or a follower? Does she take risks? How does she treat people? How does she solve problems?
When programmers write code to create characters in a video game, they need to write graphics algorithms for her look. They also need to write algorithms that present the challenges she'll face, the choices she can make, and the consequences of her choices. As users play the game, they'll learn about a character by seeing what kinds of choices they make.
How do people get to know you in the real world? Do they make assumptions about you based on your looks? What does how you interact with other people or the choices you make tell people about you?</t>
        </r>
      </text>
    </comment>
    <comment ref="C846" authorId="1" shapeId="0" xr:uid="{2B45D84F-78DF-44B2-B7B6-B3F6349E106E}">
      <text>
        <r>
          <rPr>
            <b/>
            <sz val="9"/>
            <color indexed="81"/>
            <rFont val="Tahoma"/>
            <family val="2"/>
          </rPr>
          <t>Learn about decision trees in game design.</t>
        </r>
        <r>
          <rPr>
            <sz val="9"/>
            <color indexed="81"/>
            <rFont val="Tahoma"/>
            <family val="2"/>
          </rPr>
          <t xml:space="preserve">
Video games can have an open-ended story that lets player choose what they want to happen. Game makers use decision trees, which are like flowcharts, to create choices and consequences for characters.
Some decision trees offer just two choices for each situation. Some offer a lot more, but the more choices in the decision tree, the more code the programmer has to write. The only limits are really the designer's imagination and the time the team has to write the code.
Think about a decision tree like a hike in the woods:
  □As you're walking along the trail, you come to an intersection. You have two trails to choose from.
  □You choose the one on the left, and so you continue down that path.
  □The next time you have to choose which way to go, you have three choices: left, center, or right.
  □You choose center and keep walking.
  □Every time you make a choice, you are sent down a specific path. Being on that path has certain consequences. Is the trail steep or rocky? Is the trail leading you in the direction you want to go? Did that trail get washed out in a big storm?
Decision trees work the same way. As the game designer, you get to think up all the choices and the consequences in your game. Then, you write the code for it. The more choices you want your players to have, the more code you write.</t>
        </r>
      </text>
    </comment>
    <comment ref="C847" authorId="1" shapeId="0" xr:uid="{2683AF5F-7E38-4CAE-B91D-88C0F9B7C4E8}">
      <text>
        <r>
          <rPr>
            <b/>
            <sz val="9"/>
            <color indexed="81"/>
            <rFont val="Tahoma"/>
            <family val="2"/>
          </rPr>
          <t>Design your game.</t>
        </r>
        <r>
          <rPr>
            <sz val="9"/>
            <color indexed="81"/>
            <rFont val="Tahoma"/>
            <family val="2"/>
          </rPr>
          <t xml:space="preserve">
Scenarios, characters, and decision trees are the key ingredients in your video game. Game makers use scenarios and what they know about their characters to create the decision trees. These decision trees, with choices and consequences, will direct their player's experience.
You may find, as you're combing your scenario, characters, and choices and consequences, that you want to make changes. You may be inspired to offer some different options in your decision trees, give your characters a new skill or personality trait, or tweak the environment in your scenario. That's great! Many times, your best idea isn't your first or even second idea. Making a game is like an open-ended story. Make creative choices!</t>
        </r>
      </text>
    </comment>
    <comment ref="C848" authorId="1" shapeId="0" xr:uid="{4762AB23-990F-4CEB-A846-5BC74E14B377}">
      <text>
        <r>
          <rPr>
            <b/>
            <sz val="9"/>
            <color indexed="81"/>
            <rFont val="Tahoma"/>
            <family val="2"/>
          </rPr>
          <t>Playtest and iterate your game.</t>
        </r>
        <r>
          <rPr>
            <sz val="9"/>
            <color indexed="81"/>
            <rFont val="Tahoma"/>
            <family val="2"/>
          </rPr>
          <t xml:space="preserve">
So you designed a video game, but how do you know if it works? Once game makers have created a game, they </t>
        </r>
        <r>
          <rPr>
            <b/>
            <sz val="9"/>
            <color indexed="81"/>
            <rFont val="Tahoma"/>
            <family val="2"/>
          </rPr>
          <t>playtest</t>
        </r>
        <r>
          <rPr>
            <sz val="9"/>
            <color indexed="81"/>
            <rFont val="Tahoma"/>
            <family val="2"/>
          </rPr>
          <t xml:space="preserve"> it. That means they have someone play the game to see if the scenario makes sense, the characters are fleshed-out enough, and the decision trees work as the maker intended.
Game designers may get all different kinds of feedback that they use to improve their game. For instance, testers could feel like the choices didn't make sense for the characters or the challenges were in the wrong order. Getting someone else's perspective on your design is important. You have an image in your mind of what the game could be like, but building what you've imagined in code is hard.
Playtesting your game lets you know if you've been successful or if you need to make changes. Each time you make changes to improve your game, you create an </t>
        </r>
        <r>
          <rPr>
            <b/>
            <sz val="9"/>
            <color indexed="81"/>
            <rFont val="Tahoma"/>
            <family val="2"/>
          </rPr>
          <t>iteration</t>
        </r>
        <r>
          <rPr>
            <sz val="9"/>
            <color indexed="81"/>
            <rFont val="Tahoma"/>
            <family val="2"/>
          </rPr>
          <t>, or improved version. Iteration is a crucial part of good game design.</t>
        </r>
      </text>
    </comment>
    <comment ref="C850" authorId="1" shapeId="0" xr:uid="{BDE3C634-C185-4D22-80F0-9404AD63DF74}">
      <text>
        <r>
          <rPr>
            <sz val="9"/>
            <color indexed="81"/>
            <rFont val="Tahoma"/>
            <family val="2"/>
          </rPr>
          <t>Some apps are all about storing and displaying data. Calendar apps keep track of your appointments. Photo apps take and store pictures for you. Fitness apps might keep track of your steps, sleep, water intake, and food choices.
Apps aren't just for individuals, though. Some apps, like the ones school systems use to let families know about snow days or ones that help people find and adopt pets, are useful ways to connect communities. Apps can let you collect and use data for community engagement.</t>
        </r>
      </text>
    </comment>
    <comment ref="C851" authorId="1" shapeId="0" xr:uid="{77A76C03-1319-4C09-894C-32B3C97475B0}">
      <text>
        <r>
          <rPr>
            <b/>
            <sz val="9"/>
            <color indexed="81"/>
            <rFont val="Tahoma"/>
            <family val="2"/>
          </rPr>
          <t>Learn to collect and visualize community data.</t>
        </r>
        <r>
          <rPr>
            <sz val="9"/>
            <color indexed="81"/>
            <rFont val="Tahoma"/>
            <family val="2"/>
          </rPr>
          <t xml:space="preserve">
Collecting data from a community, organizing it, analyzing it, and presenting it in an easy-to-understand way is a big job. </t>
        </r>
        <r>
          <rPr>
            <b/>
            <sz val="9"/>
            <color indexed="81"/>
            <rFont val="Tahoma"/>
            <family val="2"/>
          </rPr>
          <t>Data</t>
        </r>
        <r>
          <rPr>
            <sz val="9"/>
            <color indexed="81"/>
            <rFont val="Tahoma"/>
            <family val="2"/>
          </rPr>
          <t xml:space="preserve"> means any set of facts or statistics collected for analysis. </t>
        </r>
        <r>
          <rPr>
            <b/>
            <sz val="9"/>
            <color indexed="81"/>
            <rFont val="Tahoma"/>
            <family val="2"/>
          </rPr>
          <t>Data visualization</t>
        </r>
        <r>
          <rPr>
            <sz val="9"/>
            <color indexed="81"/>
            <rFont val="Tahoma"/>
            <family val="2"/>
          </rPr>
          <t xml:space="preserve"> is a way of presenting data in a graphic way. Sometimes people use charts, graphs, or maps to convey data. Visualization lets the person looking at the data see the results of the analysis, like patterns or relationships.
In data collection and visualization, it's important to make sure the data you collect and share is accurate. It's also important that you find an effective way to share your findings, so that people can understand and use the information you've gathered.
What community issue is important to you? How would you gather data on that issue to inform any action you might take? And how would the type of data you gather impact your choice of data visualization tools?</t>
        </r>
      </text>
    </comment>
    <comment ref="C852" authorId="1" shapeId="0" xr:uid="{F2238AB1-A119-4BCF-A4C4-52CB9E960E5B}">
      <text>
        <r>
          <rPr>
            <b/>
            <sz val="9"/>
            <color indexed="81"/>
            <rFont val="Tahoma"/>
            <family val="2"/>
          </rPr>
          <t>Write objects to organize and store data.</t>
        </r>
        <r>
          <rPr>
            <sz val="9"/>
            <color indexed="81"/>
            <rFont val="Tahoma"/>
            <family val="2"/>
          </rPr>
          <t xml:space="preserve"> 
Computers are great “number crunchers.” That means that a computer can sort or analyze large sets of data very easily.
</t>
        </r>
        <r>
          <rPr>
            <b/>
            <sz val="9"/>
            <color indexed="81"/>
            <rFont val="Tahoma"/>
            <family val="2"/>
          </rPr>
          <t>Data objects</t>
        </r>
        <r>
          <rPr>
            <sz val="9"/>
            <color indexed="81"/>
            <rFont val="Tahoma"/>
            <family val="2"/>
          </rPr>
          <t xml:space="preserve"> are one way app developers can store and use the data they collect. They’re a kind of container that can store lots of different types of information.
When coding an object, it’s important to know that
objects are made out of </t>
        </r>
        <r>
          <rPr>
            <b/>
            <sz val="9"/>
            <color indexed="81"/>
            <rFont val="Tahoma"/>
            <family val="2"/>
          </rPr>
          <t>key-value pairs</t>
        </r>
        <r>
          <rPr>
            <sz val="9"/>
            <color indexed="81"/>
            <rFont val="Tahoma"/>
            <family val="2"/>
          </rPr>
          <t xml:space="preserve">. Each pair is
separated by a comma.
You start with the object, then include data information inside the { and close with }. These are called </t>
        </r>
        <r>
          <rPr>
            <b/>
            <sz val="9"/>
            <color indexed="81"/>
            <rFont val="Tahoma"/>
            <family val="2"/>
          </rPr>
          <t>curly brackets</t>
        </r>
        <r>
          <rPr>
            <sz val="9"/>
            <color indexed="81"/>
            <rFont val="Tahoma"/>
            <family val="2"/>
          </rPr>
          <t xml:space="preserve"> - they show the computer the beginning and end of the object.
Objects should have one name, but they can be made of more than one word without spaces. The name of an object must not have spaces and cannot start with a number or use special characters (*, %, &amp;, etc.). Many coders create names from two words that relate to the data the object contains; the first word is lowercase, and the second word is capitalized. This is the typical way of writing an object in JavaScript, but it’s not necessary.
For example, this code shows how a computer programmer might represent community data that answers the question, “Is the environment important?” in a data object:
    var theEnvironmentIsImportant = {
          No: 0,
          Somewhat: 3,
          Yes: 13
    }
The “var” at the beginning stands for variable. You have to add ‘var’ before the name because JavaScript syntax rules require you to call out your object as a variable.</t>
        </r>
      </text>
    </comment>
    <comment ref="C853" authorId="1" shapeId="0" xr:uid="{B8D5B75D-9570-45BC-9FF3-C578BD9B2449}">
      <text>
        <r>
          <rPr>
            <b/>
            <sz val="9"/>
            <color indexed="81"/>
            <rFont val="Tahoma"/>
            <family val="2"/>
          </rPr>
          <t>Design a community data collection plan.</t>
        </r>
        <r>
          <rPr>
            <sz val="9"/>
            <color indexed="81"/>
            <rFont val="Tahoma"/>
            <family val="2"/>
          </rPr>
          <t xml:space="preserve"> 
A great app hits a “sweet spot,” providing just the right service to a certain group of people. When designing a great app for a community, developers have to do some research first. To gather data from a community, app teams think through the process before they start asking questions.
  □Define the community and goal. Who are they asking and what do they want to know? What issue or issues will they focus on?
  □Decide how to organize or quantify findings. The type of questions researchers ask will shape the kinds of data
they gather.
For example, will they ask, “On a scale of one to five, with 1 being not important and 5 being important, how do you feel about the issue?” or will they ask, “Which current community issue is the most important to you? A, B, C, or D?”
  □Decide what questions to ask. Researchers need to decide what kinds of questions and how many to ask. They need to decide if they’re going to ask only questions about issues or if they’re also going to ask questions about the person answering, like their age, gender, or zip code.
Information about the people taking the survey can provide
interesting ways to analyze the data. For example, researchers might find that people living in a certain zip code think school overcrowding is most important, or that women are most concerned about housing costs.
  □Share the data collection plan and ask for feedback. Researchers will share their plan and surveys with coworkers before they use it with the public. For example, they’ll ask if their questions make sense and if
they’ve identified the right community in which to collect data.
The more carefully you think through the process of data collection before you start to gather data, the easier it will be to organize, analyze, and present it when you're done.</t>
        </r>
      </text>
    </comment>
    <comment ref="C854" authorId="1" shapeId="0" xr:uid="{70300A85-1FCE-4685-9C8B-94953B42F131}">
      <text>
        <r>
          <rPr>
            <b/>
            <sz val="9"/>
            <color indexed="81"/>
            <rFont val="Tahoma"/>
            <family val="2"/>
          </rPr>
          <t>Analyze your community data.</t>
        </r>
        <r>
          <rPr>
            <sz val="9"/>
            <color indexed="81"/>
            <rFont val="Tahoma"/>
            <family val="2"/>
          </rPr>
          <t xml:space="preserve"> 
You’ve gathered great data. Now what? Once app developers have collected data, they need to organize and analyze it before they can make a great app. That means they’ll look at their data to see if they can find any patterns or relationships. They may use data visualizations to show their main findings. All the information they’ve gathered will inform their app design.
When trying to analyze their data though, they might find they don’t have enough data, or that their questions weren’t specific enough, to draw any conclusions. Or they might find that the question they asked influenced the answers they got. That’s called a leading question.
For example, if you asked, “On a scale of 1 to 10, how do you feel about the dangerous intersection in front of the school?” you might have influenced people to think the intersection is more dangerous than they would have otherwise. This leading question may have skewed, or influenced, their answers, but if you asked, “On a scale of 1 to 10, rank the safety of the intersection in front of the school, with 1 being very safe and 10 being very dangers," you might get less biased responses.</t>
        </r>
      </text>
    </comment>
    <comment ref="C855" authorId="1" shapeId="0" xr:uid="{D6816FD2-3FD2-4D17-9AA1-F308FE8766C2}">
      <text>
        <r>
          <rPr>
            <b/>
            <sz val="9"/>
            <color indexed="81"/>
            <rFont val="Tahoma"/>
            <family val="2"/>
          </rPr>
          <t>Develop a prototype for a social app.</t>
        </r>
        <r>
          <rPr>
            <sz val="9"/>
            <color indexed="81"/>
            <rFont val="Tahoma"/>
            <family val="2"/>
          </rPr>
          <t xml:space="preserve">
You’ve got the data, now go for it and design your app!
Once developers have gathered data from the people who would use an app, they use the data to help shape their app design. 
When developers start working on their app, they need to identify
  □what they want the app to do,
  □the data they will collect, how they will collect it, and what kind of data visualization they’ll create for users to see and understand the data,
  □the user interface, or the visual elements of the app that the user controls, like the design of the landing page, icons, or buttons, and
  □any additional features like ways to connect with friends or community members and access to GPS or calendars.
When they’ve identified all these elements, they can start writing the computer code to create their app.
What kind of app could you create to address a community issue? How could you use data visualization to help people understand an issue better? What
features could you include to design your app to build awareness about an issue or build support for positive change?</t>
        </r>
      </text>
    </comment>
    <comment ref="C858" authorId="1" shapeId="0" xr:uid="{AEDE7D7F-2BC3-4E9D-AEDE-D21C27B190CE}">
      <text>
        <r>
          <rPr>
            <sz val="9"/>
            <color indexed="81"/>
            <rFont val="Tahoma"/>
            <family val="2"/>
          </rPr>
          <t>If you want to stop hackers from stealing information or disrupting other people’s computers, you need to know about how computers and computer programs work.
Learn how computer programmers write code and set up systems to slow down or stop hackers.</t>
        </r>
      </text>
    </comment>
    <comment ref="C859" authorId="1" shapeId="0" xr:uid="{C0A2B397-B671-4F86-89AE-7394FFFEF812}">
      <text>
        <r>
          <rPr>
            <b/>
            <sz val="9"/>
            <color indexed="81"/>
            <rFont val="Tahoma"/>
            <family val="2"/>
          </rPr>
          <t>Find out how computers run multiple programs.</t>
        </r>
        <r>
          <rPr>
            <sz val="9"/>
            <color indexed="81"/>
            <rFont val="Tahoma"/>
            <family val="2"/>
          </rPr>
          <t xml:space="preserve">
Imagine getting ready for school in the morning while you’re talking to your mom, packing your lunch, and trying to find your cell phone. That’s called multitasking.
The problem is that our brains aren’t designed to multitask. You’re more likely to make mistakes when you multitask.
Computers often have to multitask, too. When a computer multitasks, it creates an opportunity for hackers to break in. Every program you’re running or
website you’re using provides a kind of entry point to your computer. Computer programmers have developed ways to help computers run multiple programs more efficiently and more safely.
  □Each </t>
        </r>
        <r>
          <rPr>
            <b/>
            <sz val="9"/>
            <color indexed="81"/>
            <rFont val="Tahoma"/>
            <family val="2"/>
          </rPr>
          <t>process</t>
        </r>
        <r>
          <rPr>
            <sz val="9"/>
            <color indexed="81"/>
            <rFont val="Tahoma"/>
            <family val="2"/>
          </rPr>
          <t xml:space="preserve">, or program running, is separated into its own space in the computer’s memory. You can see a form of this when you have multiple tabs open on your computer running different programs. This is called </t>
        </r>
        <r>
          <rPr>
            <b/>
            <sz val="9"/>
            <color indexed="81"/>
            <rFont val="Tahoma"/>
            <family val="2"/>
          </rPr>
          <t>process isolation</t>
        </r>
        <r>
          <rPr>
            <sz val="9"/>
            <color indexed="81"/>
            <rFont val="Tahoma"/>
            <family val="2"/>
          </rPr>
          <t>. Every program gets to work in its own space.
  □</t>
        </r>
        <r>
          <rPr>
            <b/>
            <sz val="9"/>
            <color indexed="81"/>
            <rFont val="Tahoma"/>
            <family val="2"/>
          </rPr>
          <t>Domain separation</t>
        </r>
        <r>
          <rPr>
            <sz val="9"/>
            <color indexed="81"/>
            <rFont val="Tahoma"/>
            <family val="2"/>
          </rPr>
          <t xml:space="preserve"> is another way programmers help computers multitask more efficiently. Domain separation helps prevent large data breaches by keeping different types of data separate, such as credit card numbers and social security numbers. Domain separation also restricts employees from having access to different kinds of data. For example, employees who work on the website may be restricted from accessing customer data, to prevent customer data from getting published on the website.</t>
        </r>
      </text>
    </comment>
    <comment ref="C860" authorId="1" shapeId="0" xr:uid="{209B94B8-D54E-485B-8ED6-A373F567ED25}">
      <text>
        <r>
          <rPr>
            <b/>
            <sz val="9"/>
            <color indexed="81"/>
            <rFont val="Tahoma"/>
            <family val="2"/>
          </rPr>
          <t>Identify functions and privileges.</t>
        </r>
        <r>
          <rPr>
            <sz val="9"/>
            <color indexed="81"/>
            <rFont val="Tahoma"/>
            <family val="2"/>
          </rPr>
          <t xml:space="preserve">
Would you wear swimming flippers to go ice skating? Would you try to frost a cake before you baked it? Of course not! You use ice skates for ice skating, not swimming flippers. And you need to bake a cake before you ice it.
These are examples of </t>
        </r>
        <r>
          <rPr>
            <b/>
            <sz val="9"/>
            <color indexed="81"/>
            <rFont val="Tahoma"/>
            <family val="2"/>
          </rPr>
          <t>resource encapsulation</t>
        </r>
        <r>
          <rPr>
            <sz val="9"/>
            <color indexed="81"/>
            <rFont val="Tahoma"/>
            <family val="2"/>
          </rPr>
          <t xml:space="preserve">. This cybersecurity idea labels parts of the program or data based on who can use it and how it’s used. This protects the code or data from revealing any more about itself than it needs to run a program. Programmers bundle, or encapsulate, programming and data, and label it. All the contents of the bundle still work, but the user and the rest of the program don’t have access to the details.
A related idea is </t>
        </r>
        <r>
          <rPr>
            <b/>
            <sz val="9"/>
            <color indexed="81"/>
            <rFont val="Tahoma"/>
            <family val="2"/>
          </rPr>
          <t>least privilege</t>
        </r>
        <r>
          <rPr>
            <sz val="9"/>
            <color indexed="81"/>
            <rFont val="Tahoma"/>
            <family val="2"/>
          </rPr>
          <t>. That means as few people as necessary should have access to digital “stuff.” Identifying who can use computer hardware, programs, and data - and limiting how they can be used - limits the way hackers make trouble.</t>
        </r>
      </text>
    </comment>
    <comment ref="C861" authorId="1" shapeId="0" xr:uid="{523FDA81-72E4-4DEE-9910-27D34BA2211E}">
      <text>
        <r>
          <rPr>
            <b/>
            <sz val="9"/>
            <color indexed="81"/>
            <rFont val="Tahoma"/>
            <family val="2"/>
          </rPr>
          <t>Learn how computers hide information.</t>
        </r>
        <r>
          <rPr>
            <sz val="9"/>
            <color indexed="81"/>
            <rFont val="Tahoma"/>
            <family val="2"/>
          </rPr>
          <t xml:space="preserve"> 
Computer programmers use a similar idea called abstraction. The goal is to remove anything on the screen that can distract you or be used incorrectly.
For example, when you open a spreadsheet, you only see the columns and rows, numbers, and mathematical functions. You input your data and tell the spreadsheet to sum up columns or find averages. The program does the mathematical calculations for you, but you don’t see how the math gets done. You just see the result of the calculation. When you create an account on a website, you don’t see the code that stores your username and password so you can log in again later. You only see the login page.
Programmers want to provide the minimum information necessary to a user to accomplish a task. When you see a little hourglass or spinning circle on your computer screen, that means a part of the program you’re using is running (like checking your username and password to log you in), but the programmer hasn’t given you access to see it.
Another concept programmers use is called </t>
        </r>
        <r>
          <rPr>
            <b/>
            <sz val="9"/>
            <color indexed="81"/>
            <rFont val="Tahoma"/>
            <family val="2"/>
          </rPr>
          <t>data hiding</t>
        </r>
        <r>
          <rPr>
            <sz val="9"/>
            <color indexed="81"/>
            <rFont val="Tahoma"/>
            <family val="2"/>
          </rPr>
          <t>. That just means that programmers hide data from users who don’t need access. For example, in banking, a teller will be able to see only data about your account needed to complete the transaction.</t>
        </r>
      </text>
    </comment>
    <comment ref="C862" authorId="1" shapeId="0" xr:uid="{A720A310-830B-4B18-A09B-20B912BF87E5}">
      <text>
        <r>
          <rPr>
            <b/>
            <sz val="9"/>
            <color indexed="81"/>
            <rFont val="Tahoma"/>
            <family val="2"/>
          </rPr>
          <t>Design a layered security system.</t>
        </r>
        <r>
          <rPr>
            <sz val="9"/>
            <color indexed="81"/>
            <rFont val="Tahoma"/>
            <family val="2"/>
          </rPr>
          <t xml:space="preserve">
Trying to break into a computer security system is like trying to get out of an escape room, but in reverse. When you do an escape room activity, you solve a series of puzzles in a particular order to get out. When hackers want to break into a computer, they have to get through a series of security systems in a particular order to reach their goal.
Using multiple security strategies is called </t>
        </r>
        <r>
          <rPr>
            <b/>
            <sz val="9"/>
            <color indexed="81"/>
            <rFont val="Tahoma"/>
            <family val="2"/>
          </rPr>
          <t>layering</t>
        </r>
        <r>
          <rPr>
            <sz val="9"/>
            <color indexed="81"/>
            <rFont val="Tahoma"/>
            <family val="2"/>
          </rPr>
          <t xml:space="preserve">. Cybersecurity experts create a series of obstacles, such as firewalls and antivirus software, to protect the computer system. They also limit access through passwords, multi-factor authentication, and resource encapsulation. Layered security systems may have a time limit to ensure users really know the passwords and aren’t just guessing. They may also lock users out after inputting the wrong password too many times.
Programmers also use </t>
        </r>
        <r>
          <rPr>
            <b/>
            <sz val="9"/>
            <color indexed="81"/>
            <rFont val="Tahoma"/>
            <family val="2"/>
          </rPr>
          <t>modularity</t>
        </r>
        <r>
          <rPr>
            <sz val="9"/>
            <color indexed="81"/>
            <rFont val="Tahoma"/>
            <family val="2"/>
          </rPr>
          <t xml:space="preserve"> to make computers more secure. Programs are divided into smaller components, or “modules.” If there’s a problem, the programmer can edit or swap out the module instead of having to rewrite the whole program. Modularity applies to the parts of a computer, too. If your sound card fails, you can replace it. Modularity make computers and programs easier to fix and limits the damage a hacker can do.</t>
        </r>
      </text>
    </comment>
    <comment ref="C863" authorId="1" shapeId="0" xr:uid="{FFBE7F40-68D5-420E-9A3A-6264D61BB06C}">
      <text>
        <r>
          <rPr>
            <b/>
            <sz val="9"/>
            <color indexed="81"/>
            <rFont val="Tahoma"/>
            <family val="2"/>
          </rPr>
          <t>Design a Rube Goldberg machine.</t>
        </r>
        <r>
          <rPr>
            <sz val="9"/>
            <color indexed="81"/>
            <rFont val="Tahoma"/>
            <family val="2"/>
          </rPr>
          <t xml:space="preserve">
Rube Goldberg’s wacky machines may be great fun to build and play with, but you wouldn’t want to be responsible for keeping one running smoothly. All those moving parts mean more for you to monitor and more places where the machine can break down.
In cybersecurity, less is more. That’s another way of describing the principle of </t>
        </r>
        <r>
          <rPr>
            <b/>
            <sz val="9"/>
            <color indexed="81"/>
            <rFont val="Tahoma"/>
            <family val="2"/>
          </rPr>
          <t>simplicity</t>
        </r>
        <r>
          <rPr>
            <sz val="9"/>
            <color indexed="81"/>
            <rFont val="Tahoma"/>
            <family val="2"/>
          </rPr>
          <t xml:space="preserve">. The simpler, more streamlined, and easier to understand a program is, the better. When software is simple, it’s easier to notice and fix problems. That makes the programs more secure.
</t>
        </r>
        <r>
          <rPr>
            <b/>
            <sz val="9"/>
            <color indexed="81"/>
            <rFont val="Tahoma"/>
            <family val="2"/>
          </rPr>
          <t>Minimization</t>
        </r>
        <r>
          <rPr>
            <sz val="9"/>
            <color indexed="81"/>
            <rFont val="Tahoma"/>
            <family val="2"/>
          </rPr>
          <t xml:space="preserve"> is a cybersecurity concept that’s similar to simplicity. It means reducing the number of ways that software can be attacked. When you work to make your programs simple and you limit access to data, you minimize the opportunities hackers have to break into your system.</t>
        </r>
      </text>
    </comment>
    <comment ref="C865" authorId="1" shapeId="0" xr:uid="{8AC447DD-5833-40FF-8311-9A247AE6E06D}">
      <text>
        <r>
          <rPr>
            <sz val="9"/>
            <color indexed="81"/>
            <rFont val="Tahoma"/>
            <family val="2"/>
          </rPr>
          <t>Mobile devices, such as your phone, tablet, or laptop, help you to stay connected no matter where you are. But when you’re out and about, your digital information is more vulnerable. Learn how to keep your information and electronics safe when you're away from home.</t>
        </r>
      </text>
    </comment>
    <comment ref="C866" authorId="1" shapeId="0" xr:uid="{916103FA-5E32-4433-824A-1BF0B71B11D9}">
      <text>
        <r>
          <rPr>
            <b/>
            <sz val="9"/>
            <color indexed="81"/>
            <rFont val="Tahoma"/>
            <family val="2"/>
          </rPr>
          <t xml:space="preserve">Protect your travel documents.
</t>
        </r>
        <r>
          <rPr>
            <sz val="9"/>
            <color indexed="81"/>
            <rFont val="Tahoma"/>
            <family val="2"/>
          </rPr>
          <t>When you travel, you often need an ID card or passport. Sometimes you need tickets or boarding passes. All these things contain personal information. Some of them even have bar codes that lead to data files with more information about you.
If someone has access to a bar code reader (they’re available free online!), they can see what’s in those personal data files. What should you do with your travel
documents to keep your personal data safe?</t>
        </r>
      </text>
    </comment>
    <comment ref="C867" authorId="1" shapeId="0" xr:uid="{FD9CFEA2-508F-4E0E-9E82-CB0126E98C6E}">
      <text>
        <r>
          <rPr>
            <b/>
            <sz val="9"/>
            <color indexed="81"/>
            <rFont val="Tahoma"/>
            <family val="2"/>
          </rPr>
          <t>Protect your Wi-Fi.</t>
        </r>
        <r>
          <rPr>
            <sz val="9"/>
            <color indexed="81"/>
            <rFont val="Tahoma"/>
            <family val="2"/>
          </rPr>
          <t xml:space="preserve"> 
Years ago, people had to connect to the internet by attaching a cable to their computers. In 1997, Wi-Fi was first made available to the public. It seemed like magic. Wi-Fi lets you connect to the internet using wireless transmitters and radio signals. No cables needed!
But there’s a problem. If you don’t use a secure Wi-Fi connection that encrypts your data, anyone can see what you’re doing online and access your passwords and other private information.
How can you protect yourself? When you use public Wi-Fi in a coffee shop or library, look for servers that are secure. If you have to use a nonsecure server, remember that a hacker could intercept your information. Don’t do any banking or shopping on a nonsecure server, or send emails with personal information like your birthday or address.</t>
        </r>
      </text>
    </comment>
    <comment ref="C868" authorId="1" shapeId="0" xr:uid="{22875A49-F005-4937-9A12-021291EC663F}">
      <text>
        <r>
          <rPr>
            <b/>
            <sz val="9"/>
            <color indexed="81"/>
            <rFont val="Tahoma"/>
            <family val="2"/>
          </rPr>
          <t>Protect your conversations.</t>
        </r>
        <r>
          <rPr>
            <sz val="9"/>
            <color indexed="81"/>
            <rFont val="Tahoma"/>
            <family val="2"/>
          </rPr>
          <t xml:space="preserve">
Cell phones have made communicating with people easy. Before cell phones, you had to find a pay phone or landline or send a letter in the mail. Now, you can call or send someone a message from nearly anywhere. However, that convenience comes with a price because cell phones don’t guarantee your privacy.
Some cell phones or apps are more secure than others. FaceTime, iMessage, WhatsApp, and Signal are examples of apps with end-to-end encryption programs, where your conversations and messages are encrypted throughout the entire transmission process. However, some of these programs only guarantee your conversation will be secure if the other person is also using the same app.
For a program to be effective, it has to be easy to use, easy to be encrypted and decrypted by the users, but hard to crack by hackers.</t>
        </r>
      </text>
    </comment>
    <comment ref="C869" authorId="1" shapeId="0" xr:uid="{58B6198E-6CF1-4C1F-B179-630CD2528B53}">
      <text>
        <r>
          <rPr>
            <b/>
            <sz val="9"/>
            <color indexed="81"/>
            <rFont val="Tahoma"/>
            <family val="2"/>
          </rPr>
          <t>Protect your electronics.</t>
        </r>
        <r>
          <rPr>
            <sz val="9"/>
            <color indexed="81"/>
            <rFont val="Tahoma"/>
            <family val="2"/>
          </rPr>
          <t xml:space="preserve">
When a cell phone is on, it’s always searching for a connection and sending out signals about where you are, even if it isn’t making or receiving a call or text. Many smartphones can record conversations that could be transmitted to someone else later. To prevent other people from listening in on conversations or monitoring their location, people sometimes use a </t>
        </r>
        <r>
          <rPr>
            <b/>
            <sz val="9"/>
            <color indexed="81"/>
            <rFont val="Tahoma"/>
            <family val="2"/>
          </rPr>
          <t>Faraday cage</t>
        </r>
        <r>
          <rPr>
            <sz val="9"/>
            <color indexed="81"/>
            <rFont val="Tahoma"/>
            <family val="2"/>
          </rPr>
          <t>.
A Faraday cage is basically a metal box that prevents radio signals from getting to or from your phone or other digital device. It can also protect electronics from being damaged by a lightning strike or electromagnetic pulse.</t>
        </r>
      </text>
    </comment>
    <comment ref="C870" authorId="1" shapeId="0" xr:uid="{1C9EE322-80F1-402D-BC2C-723114C4035F}">
      <text>
        <r>
          <rPr>
            <b/>
            <sz val="9"/>
            <color indexed="81"/>
            <rFont val="Tahoma"/>
            <family val="2"/>
          </rPr>
          <t>Protect your environment.</t>
        </r>
        <r>
          <rPr>
            <sz val="9"/>
            <color indexed="81"/>
            <rFont val="Tahoma"/>
            <family val="2"/>
          </rPr>
          <t xml:space="preserve"> 
If you like spy movies, you’re familiar with the scene where someone plants a “bug,” or listening device, in an office, home, or hotel room. These tiny transmitters pick up noises, like conversations, and transmit them to someone listening or recording them. It sounds like movie stuff, but cybersecurity experts who work in government need to check for bugs in rooms where important meetings are taking place.
Smart speakers, like Alexa, are supposed to listen to your conversation so they know when you’re asking them a question or giving a command. Sometimes, though, a smart speaker can misunderstand a conversation and record or transmit conversations that people meant to be private. 
Being aware of your environment and devices that could threaten your privacy shows cybersecurity smarts.</t>
        </r>
      </text>
    </comment>
    <comment ref="C872" authorId="1" shapeId="0" xr:uid="{14C5A3FC-D1C9-403F-82F8-FF029506FF96}">
      <text>
        <r>
          <rPr>
            <sz val="9"/>
            <color indexed="81"/>
            <rFont val="Tahoma"/>
            <family val="2"/>
          </rPr>
          <t>Cybersecurity investigators are detectives who solve cybercrimes by using what they know about technology, cybersecurity, and traditional law enforcement  techniques. That means they look for clues and piece together information to figure out how a crime was committed. They have to notice small details, but also understand how the different parts of computer systems and programs work together.</t>
        </r>
      </text>
    </comment>
    <comment ref="C873" authorId="1" shapeId="0" xr:uid="{A51B967D-85E0-4607-ADE2-65B9F9BF5FAA}">
      <text>
        <r>
          <rPr>
            <b/>
            <sz val="9"/>
            <color indexed="81"/>
            <rFont val="Tahoma"/>
            <family val="2"/>
          </rPr>
          <t>Look for clues about a fictional hack.</t>
        </r>
        <r>
          <rPr>
            <sz val="9"/>
            <color indexed="81"/>
            <rFont val="Tahoma"/>
            <family val="2"/>
          </rPr>
          <t xml:space="preserve">
The warning sign that you’ve been hacked might not even look like a cybersecurity problem at first. Maybe sales have plummeted on your company website, even though you usually have lots of customers. Maybe your family’s credit card suddenly isn’t being accepted at stores or restaurants. Maybe your house was broken into while you were on vacation.
Were you hacked - or are these problems caused by something else? It could be that no one is buying your products because they don’t like them. It could be that the credit card doesn’t work because the magnetic strip is worn out. It could be that a burglar was watching houses in your neighborhood and noticed that no one was in your house for a few days.
Or it could be that a hacker is behind each problem. Use what you've learned about digital security to solve this cybercrime.</t>
        </r>
      </text>
    </comment>
    <comment ref="C874" authorId="1" shapeId="0" xr:uid="{A383C712-BFF5-4CBD-8758-4B5E5D8418C5}">
      <text>
        <r>
          <rPr>
            <b/>
            <sz val="9"/>
            <color indexed="81"/>
            <rFont val="Tahoma"/>
            <family val="2"/>
          </rPr>
          <t>Learn how traceroutes work.</t>
        </r>
        <r>
          <rPr>
            <sz val="9"/>
            <color indexed="81"/>
            <rFont val="Tahoma"/>
            <family val="2"/>
          </rPr>
          <t xml:space="preserve">
When someone investigates a crime, they often recreate what happened. They look carefully at the crime scene and try to retrace the steps of the criminal. They look for footprints.
When information moves around the internet, it leaves footprints, too. Bits of information, called </t>
        </r>
        <r>
          <rPr>
            <b/>
            <sz val="9"/>
            <color indexed="81"/>
            <rFont val="Tahoma"/>
            <family val="2"/>
          </rPr>
          <t>data packets</t>
        </r>
        <r>
          <rPr>
            <sz val="9"/>
            <color indexed="81"/>
            <rFont val="Tahoma"/>
            <family val="2"/>
          </rPr>
          <t xml:space="preserve">, take a certain route to get from your computer to a website, for example. That route, or path, is called a </t>
        </r>
        <r>
          <rPr>
            <b/>
            <sz val="9"/>
            <color indexed="81"/>
            <rFont val="Tahoma"/>
            <family val="2"/>
          </rPr>
          <t>traceroute</t>
        </r>
        <r>
          <rPr>
            <sz val="9"/>
            <color indexed="81"/>
            <rFont val="Tahoma"/>
            <family val="2"/>
          </rPr>
          <t>. It lists all the stops your data packet makes along the path, like a trip itinerary. By studying traceroutes, cybersecurity investigators can see the path hackers’ data packets took. Traceroutes can help investigators figure out where hackers are located or where they’re sending or redirecting information.</t>
        </r>
      </text>
    </comment>
    <comment ref="C875" authorId="1" shapeId="0" xr:uid="{1E5BF849-B987-4A8F-BF8B-CB440E2115C7}">
      <text>
        <r>
          <rPr>
            <b/>
            <sz val="9"/>
            <color indexed="81"/>
            <rFont val="Tahoma"/>
            <family val="2"/>
          </rPr>
          <t>Solve a cybercrime.</t>
        </r>
        <r>
          <rPr>
            <sz val="9"/>
            <color indexed="81"/>
            <rFont val="Tahoma"/>
            <family val="2"/>
          </rPr>
          <t xml:space="preserve">
Solving a crime is like putting together a puzzle. You need to notice tiny details, but you also need to understand the bigger picture of how all the little pieces fit together. In cybercrimes, investigators need to notice tiny changes in computer code or unusual patterns in how sites are being used. Sometimes the clue is just one letter that’s different in a code, email, or web address. At the same time, they need to understand how all the details work together. Can you identify the important details in code or traceroutes and figure out how they fit into the big picture?</t>
        </r>
      </text>
    </comment>
    <comment ref="C876" authorId="1" shapeId="0" xr:uid="{4EB369DE-E7BB-4670-A3F5-20B7C1D4E0CD}">
      <text>
        <r>
          <rPr>
            <b/>
            <sz val="9"/>
            <color indexed="81"/>
            <rFont val="Tahoma"/>
            <family val="2"/>
          </rPr>
          <t>Role-play how to handle the crisis.</t>
        </r>
        <r>
          <rPr>
            <sz val="9"/>
            <color indexed="81"/>
            <rFont val="Tahoma"/>
            <family val="2"/>
          </rPr>
          <t xml:space="preserve">
When a website gets hacked, a lot of people are affected. Those people are all stakeholders. That means they care about, or have “a stake in”, the success and security of the website. For example, a business’s stakeholders might include its customers, other companies it does business with, people who own stock in the company, and the community where it does business.
When an organization is hacked, it needs to fix the problem and take steps to make sure it doesn’t happen again. It also needs to tell stakeholders about what happened and explain what it’s doing to make sure the site is secure. Usually, there’s a communication plan to share information with stakeholders and answer their questions.
What kind of information do you think organizations should share? Would you share different kinds of information with different groups of stakeholders? For example, what would you tell customers? What would you tell people who owned company stock?</t>
        </r>
      </text>
    </comment>
    <comment ref="C877" authorId="1" shapeId="0" xr:uid="{58851E95-CD7C-4623-8911-43D21C3709BB}">
      <text>
        <r>
          <rPr>
            <b/>
            <sz val="9"/>
            <color indexed="81"/>
            <rFont val="Tahoma"/>
            <family val="2"/>
          </rPr>
          <t>Play a life-sized version of Minesweeper.</t>
        </r>
        <r>
          <rPr>
            <sz val="9"/>
            <color indexed="81"/>
            <rFont val="Tahoma"/>
            <family val="2"/>
          </rPr>
          <t xml:space="preserve">
Protecting your organization from cybercrime is like playing Minesweeper. Your goal is to keep your computers and data safe so your organization can accomplish its goals.
You create “defenses” for your computer systems, such as training your employees about cybersecurity, backing up your data, and hiring white hat hackers to look for weakness. At the same time, black hat hackers are looking for the same weaknesses in your cybersecurity system, so they can break into your computers. They place “mines” like phishing or spoofing emails, or they take advantage of out-of-date software that can be more easily hacked.
If you can help your organization do its job without getting hacked by avoiding the hackers' "mines", you and your organization win!</t>
        </r>
      </text>
    </comment>
    <comment ref="C880" authorId="1" shapeId="0" xr:uid="{00000000-0006-0000-0500-00003D020000}">
      <text>
        <r>
          <rPr>
            <sz val="9"/>
            <color indexed="81"/>
            <rFont val="Tahoma"/>
            <family val="2"/>
          </rPr>
          <t>Robots are all around us. In fact, robots are starting to take over many jobs once done by humans, from vacuuming floors to driving delivery trucks. And robotics technology is now used in the devices we use everyday, from smartphones that can tell us the nearest pizza place to fitness wristbands that tell us how many steps we took today. To understand more about how robots work, explore the parts and systems that make up a robot, and then learn about different ways to control a robot, including computer programming.</t>
        </r>
      </text>
    </comment>
    <comment ref="C881" authorId="1" shapeId="0" xr:uid="{00000000-0006-0000-0500-00003E020000}">
      <text>
        <r>
          <rPr>
            <b/>
            <sz val="9"/>
            <color indexed="81"/>
            <rFont val="Tahoma"/>
            <family val="2"/>
          </rPr>
          <t>Learn about robots.</t>
        </r>
        <r>
          <rPr>
            <sz val="9"/>
            <color indexed="81"/>
            <rFont val="Tahoma"/>
            <family val="2"/>
          </rPr>
          <t xml:space="preserve"> Robots are machines that can detect what's going on around them and use that information to decide how they will interact with the physical world. That's what makes them different from ordinary appliances, which need a human to turn them on and run them.
Scientists call this the Sense-Think-Act definition because a robot can usually perform three functions: </t>
        </r>
        <r>
          <rPr>
            <b/>
            <sz val="9"/>
            <color indexed="81"/>
            <rFont val="Tahoma"/>
            <family val="2"/>
          </rPr>
          <t>Sense</t>
        </r>
        <r>
          <rPr>
            <sz val="9"/>
            <color indexed="81"/>
            <rFont val="Tahoma"/>
            <family val="2"/>
          </rPr>
          <t xml:space="preserve">: A robot has sensors that give it information about the physical environment, the "real" world around it. 
</t>
        </r>
        <r>
          <rPr>
            <b/>
            <sz val="9"/>
            <color indexed="81"/>
            <rFont val="Tahoma"/>
            <family val="2"/>
          </rPr>
          <t>Think</t>
        </r>
        <r>
          <rPr>
            <sz val="9"/>
            <color indexed="81"/>
            <rFont val="Tahoma"/>
            <family val="2"/>
          </rPr>
          <t xml:space="preserve">: The input from the robot's sensors controls the robot's movement and actions. This control is usually carried out by electronic circuits or computer programming, either onboard or remotely. Sometimes it is build into the robot's physical design. This is called a "programmable body" or "smart body." 
</t>
        </r>
        <r>
          <rPr>
            <b/>
            <sz val="9"/>
            <color indexed="81"/>
            <rFont val="Tahoma"/>
            <family val="2"/>
          </rPr>
          <t>Act</t>
        </r>
        <r>
          <rPr>
            <sz val="9"/>
            <color indexed="81"/>
            <rFont val="Tahoma"/>
            <family val="2"/>
          </rPr>
          <t>: A robot usually has some way to move or affect the world around it. This can include legs, wheels, helicopter rotors, fans, arms, grippers, lights, and speakers.
Think about the many challenges a robot could be programmed to solve. What features and parts would the robot needs to sense, think, and act?</t>
        </r>
      </text>
    </comment>
    <comment ref="C882" authorId="1" shapeId="0" xr:uid="{00000000-0006-0000-0500-00003F020000}">
      <text>
        <r>
          <rPr>
            <b/>
            <sz val="9"/>
            <color indexed="81"/>
            <rFont val="Tahoma"/>
            <family val="2"/>
          </rPr>
          <t>Build a robot part: robot arm.</t>
        </r>
        <r>
          <rPr>
            <sz val="9"/>
            <color indexed="81"/>
            <rFont val="Tahoma"/>
            <family val="2"/>
          </rPr>
          <t xml:space="preserve"> One of the most common types of robots consist of only an arm. In factories, robots arms are used to move heavy objects. Their power comes from hydraulic systems that push pistons open and closed with high pressure liquids. But robot arms can also make it possible to perform superhuman tasks such as delicate microscopic surgery, making them one of the most versatile types of robotic machines. Build a simple robot arm that uses hydraulic systems and is made of everyday materials. Once you understand how the system works, see if you can add a robot gripper that you can use to pick something up!</t>
        </r>
      </text>
    </comment>
    <comment ref="C883" authorId="1" shapeId="0" xr:uid="{00000000-0006-0000-0500-000040020000}">
      <text>
        <r>
          <rPr>
            <b/>
            <sz val="9"/>
            <color indexed="81"/>
            <rFont val="Tahoma"/>
            <family val="2"/>
          </rPr>
          <t>Learn how robot systems work together.</t>
        </r>
        <r>
          <rPr>
            <sz val="9"/>
            <color indexed="81"/>
            <rFont val="Tahoma"/>
            <family val="2"/>
          </rPr>
          <t xml:space="preserve"> Robots can be very simple or very complicated. But in general, most robots contain five main parts:
*</t>
        </r>
        <r>
          <rPr>
            <b/>
            <sz val="9"/>
            <color indexed="81"/>
            <rFont val="Tahoma"/>
            <family val="2"/>
          </rPr>
          <t xml:space="preserve">The robot's </t>
        </r>
        <r>
          <rPr>
            <b/>
            <i/>
            <sz val="9"/>
            <color indexed="81"/>
            <rFont val="Tahoma"/>
            <family val="2"/>
          </rPr>
          <t>housing</t>
        </r>
        <r>
          <rPr>
            <b/>
            <sz val="9"/>
            <color indexed="81"/>
            <rFont val="Tahoma"/>
            <family val="2"/>
          </rPr>
          <t xml:space="preserve"> is it's body.</t>
        </r>
        <r>
          <rPr>
            <sz val="9"/>
            <color indexed="81"/>
            <rFont val="Tahoma"/>
            <family val="2"/>
          </rPr>
          <t xml:space="preserve"> It can be made of anything from metal and plastic to inflatable vinyl, lightweight cardboard, or soft silicone.
*</t>
        </r>
        <r>
          <rPr>
            <b/>
            <sz val="9"/>
            <color indexed="81"/>
            <rFont val="Tahoma"/>
            <family val="2"/>
          </rPr>
          <t xml:space="preserve">The robot is powered by its </t>
        </r>
        <r>
          <rPr>
            <b/>
            <i/>
            <sz val="9"/>
            <color indexed="81"/>
            <rFont val="Tahoma"/>
            <family val="2"/>
          </rPr>
          <t>actuators</t>
        </r>
        <r>
          <rPr>
            <b/>
            <sz val="9"/>
            <color indexed="81"/>
            <rFont val="Tahoma"/>
            <family val="2"/>
          </rPr>
          <t>.</t>
        </r>
        <r>
          <rPr>
            <sz val="9"/>
            <color indexed="81"/>
            <rFont val="Tahoma"/>
            <family val="2"/>
          </rPr>
          <t xml:space="preserve"> The actuators take energy supplied to the robot and convert it into physical motion. They include motors that spin and pistons that go back and forth. The energy can come from sources including batteries, solar panels, air pumps, or hydraulic systems.
*</t>
        </r>
        <r>
          <rPr>
            <b/>
            <sz val="9"/>
            <color indexed="81"/>
            <rFont val="Tahoma"/>
            <family val="2"/>
          </rPr>
          <t xml:space="preserve">The parts of a robot that move around are called its </t>
        </r>
        <r>
          <rPr>
            <b/>
            <i/>
            <sz val="9"/>
            <color indexed="81"/>
            <rFont val="Tahoma"/>
            <family val="2"/>
          </rPr>
          <t>effectors</t>
        </r>
        <r>
          <rPr>
            <b/>
            <sz val="9"/>
            <color indexed="81"/>
            <rFont val="Tahoma"/>
            <family val="2"/>
          </rPr>
          <t>.</t>
        </r>
        <r>
          <rPr>
            <sz val="9"/>
            <color indexed="81"/>
            <rFont val="Tahoma"/>
            <family val="2"/>
          </rPr>
          <t xml:space="preserve"> Legs, wheels, treads, arms, grippers, and propellers are all types of effectors.
*</t>
        </r>
        <r>
          <rPr>
            <b/>
            <i/>
            <sz val="9"/>
            <color indexed="81"/>
            <rFont val="Tahoma"/>
            <family val="2"/>
          </rPr>
          <t>Sensors</t>
        </r>
        <r>
          <rPr>
            <b/>
            <sz val="9"/>
            <color indexed="81"/>
            <rFont val="Tahoma"/>
            <family val="2"/>
          </rPr>
          <t xml:space="preserve"> transmit information about the environment to the robot.</t>
        </r>
        <r>
          <rPr>
            <sz val="9"/>
            <color indexed="81"/>
            <rFont val="Tahoma"/>
            <family val="2"/>
          </rPr>
          <t xml:space="preserve"> They include touch or pressure sensors, light sensors and cameras, microphones (audio sensors), thermometers (temperature sensors), and tilt sensors. GPS and accelerometers measure speed and direction. Radar and sensors that measure infrared, microwave, and electromagnetic radiation are used as proximity sensors to detect nearby objects.
*</t>
        </r>
        <r>
          <rPr>
            <b/>
            <i/>
            <sz val="9"/>
            <color indexed="81"/>
            <rFont val="Tahoma"/>
            <family val="2"/>
          </rPr>
          <t>Controllers</t>
        </r>
        <r>
          <rPr>
            <b/>
            <sz val="9"/>
            <color indexed="81"/>
            <rFont val="Tahoma"/>
            <family val="2"/>
          </rPr>
          <t xml:space="preserve"> take the information from the sensors and use it to tell the robot how to respond.</t>
        </r>
        <r>
          <rPr>
            <sz val="9"/>
            <color indexed="81"/>
            <rFont val="Tahoma"/>
            <family val="2"/>
          </rPr>
          <t xml:space="preserve"> Robots with "smart bodies" are designed to turn when they bump into an obstacle or when built-in motors cause them to vibrate at a certain speed. Robots that have electronic circuits or microcontrollers can be programmed to process electrical inputs from the robot's sensors to decide what the robot should do next. Programs can also be written on separate computers or even smart phones and transmitted to the robot wirelessly.</t>
        </r>
      </text>
    </comment>
    <comment ref="C884" authorId="1" shapeId="0" xr:uid="{00000000-0006-0000-0500-000041020000}">
      <text>
        <r>
          <rPr>
            <b/>
            <sz val="9"/>
            <color indexed="81"/>
            <rFont val="Tahoma"/>
            <family val="2"/>
          </rPr>
          <t>Learn about programming.</t>
        </r>
        <r>
          <rPr>
            <sz val="9"/>
            <color indexed="81"/>
            <rFont val="Tahoma"/>
            <family val="2"/>
          </rPr>
          <t xml:space="preserve"> Computer programs are written in the form of an algorithm--a step-by-step set of instructions that tells the computer what to do. For a robot, the instructions are based on information, or input, about conditions in the physical world. A flowchart is a diagram that shows an algorithm as a kind of map. Decisions are shown as questions. Each response, or output, leads to a different path.
To learn about programming robots, choose a familiar task and write down instructions for how you carry it out in the form of a flowchart.</t>
        </r>
      </text>
    </comment>
    <comment ref="C885" authorId="1" shapeId="0" xr:uid="{00000000-0006-0000-0500-000042020000}">
      <text>
        <r>
          <rPr>
            <b/>
            <sz val="9"/>
            <color indexed="81"/>
            <rFont val="Tahoma"/>
            <family val="2"/>
          </rPr>
          <t>Write a program for a robot.</t>
        </r>
        <r>
          <rPr>
            <sz val="9"/>
            <color indexed="81"/>
            <rFont val="Tahoma"/>
            <family val="2"/>
          </rPr>
          <t xml:space="preserve"> Computer programs use commands to tell the machine what to do. A command is one step in a program. If you need to repeat a set of steps in a computer program, you can use a shortcut, such as a loop or a function:
*A loop tells the program to go back and repeat a series of commands.
*A function is a series of commands that is given a name. It is like a mini-program within the main program. When you "call" the name of the function, those steps are carried out at that point.
Pseudocode uses commands in regular human language. Use your flowchart to write a computer program in pseudocode. The only rule for your program is that it should be easy to understand.</t>
        </r>
      </text>
    </comment>
    <comment ref="C887" authorId="1" shapeId="0" xr:uid="{00000000-0006-0000-0500-000043020000}">
      <text>
        <r>
          <rPr>
            <sz val="9"/>
            <color indexed="81"/>
            <rFont val="Tahoma"/>
            <family val="2"/>
          </rPr>
          <t>Researchers often build robot prototypes from materials that are cheap and easy to find. They may include craft materials, like paper and cardboard, and household materials, like rubber balloons. For this badge, come up with ideas for a new kind of robot that helps or replaces people who work in difficult or dangerous situations.</t>
        </r>
      </text>
    </comment>
    <comment ref="C888" authorId="1" shapeId="0" xr:uid="{00000000-0006-0000-0500-000044020000}">
      <text>
        <r>
          <rPr>
            <b/>
            <sz val="9"/>
            <color indexed="81"/>
            <rFont val="Tahoma"/>
            <family val="2"/>
          </rPr>
          <t>Pick a challenge.</t>
        </r>
        <r>
          <rPr>
            <sz val="9"/>
            <color indexed="81"/>
            <rFont val="Tahoma"/>
            <family val="2"/>
          </rPr>
          <t xml:space="preserve"> Some robots are designed to go into places humans can't easily go. To allow them to work in difficult environments, these kinds of robots often have unique designs.
For example:
*Search and rescue robots can go into earthquakes, radiation-leak, or other kinds of disaster areas to locate survivors. They may look like small-scale tanks, planes, or quadcopters.
*Soft, stretchy, air-powered robots can crawl, slither, or swim to fit through tight openings.
*Suction or bumpy-fingered robots can climb up walls and other smooth surfaces.
Robots so tiny they can be swallowed or injected can make repairs to the body from the inside.
*Small self-folding disposable origami robots can work together in </t>
        </r>
        <r>
          <rPr>
            <b/>
            <sz val="9"/>
            <color indexed="81"/>
            <rFont val="Tahoma"/>
            <family val="2"/>
          </rPr>
          <t>swarms</t>
        </r>
        <r>
          <rPr>
            <sz val="9"/>
            <color indexed="81"/>
            <rFont val="Tahoma"/>
            <family val="2"/>
          </rPr>
          <t xml:space="preserve"> or be stored flat inside larger robots until needed.
Think about ways that robots can operate in extreme conditions-what problem could you solve with a new robot design?</t>
        </r>
      </text>
    </comment>
    <comment ref="C889" authorId="1" shapeId="0" xr:uid="{00000000-0006-0000-0500-000045020000}">
      <text>
        <r>
          <rPr>
            <b/>
            <sz val="9"/>
            <color indexed="81"/>
            <rFont val="Tahoma"/>
            <family val="2"/>
          </rPr>
          <t>Explore possible solutions.</t>
        </r>
        <r>
          <rPr>
            <sz val="9"/>
            <color indexed="81"/>
            <rFont val="Tahoma"/>
            <family val="2"/>
          </rPr>
          <t xml:space="preserve"> Robot designers look in all kinds of places for ideas that might lead to new kinds of robots. They look at ordinary machines and think about how to make them autonomous. They look at nature, particularly the animal kingdom, for ways to make robot bodies more efficient. They look at humans to see how they handle their jobs and what could make those tasks easier. Finally, they consider earlier robot designs and how they can be improved or adapted to serve a new purpose.
How could a robot help to solve your challenge? Now that you have defined the problem, look around for inspiration and brainstorm how a robot could help you reach your goal.
Questions to ask yourself:
*What kind of place does your robot have to operate in? For example, will it be in the vacuum of space or in extreme heat?
*Does your robot work alone or does it interact with other machines or with people?
*Is there a size or weight limit?
*What materials can be used-does it have to be waterproof, fireproof, crush-resistant?
*How does the robot get around? For example, it might fly, swim, crawl, roll, or run.
*Can it be reused or is it single-use?
*What sensors does it need? If there are no sensors, does the robot detect what is around it?
*How is the robot controlled? Does it require human controllers or is it completely autonomous? If there are no electronics, does the robot's design let it respond to its environment?
*Does the robot have to be safe to use around humans (compliant)? Does it have to be people-friendly (social)?</t>
        </r>
      </text>
    </comment>
    <comment ref="C890" authorId="1" shapeId="0" xr:uid="{00000000-0006-0000-0500-000046020000}">
      <text>
        <r>
          <rPr>
            <b/>
            <sz val="9"/>
            <color indexed="81"/>
            <rFont val="Tahoma"/>
            <family val="2"/>
          </rPr>
          <t>Plan your prototype.</t>
        </r>
        <r>
          <rPr>
            <sz val="9"/>
            <color indexed="81"/>
            <rFont val="Tahoma"/>
            <family val="2"/>
          </rPr>
          <t xml:space="preserve"> A prototype is a model that lets you design and test your robot idea (or some part of it) to see how well it works. When making robot prototypes, researches often start by building primitive models. For instance, they may first just build a working mechanical version of a hand. In later versions, they may attach the hand to an arm. When those parts are working together, they may add remote control. Finally, when they have the kinks worked out of the other parts, they add electronic sensors and programing. Think about what you can build to demonstrate how your robot, or some part of it, works. As you're planning, keep these things in mind:
*</t>
        </r>
        <r>
          <rPr>
            <b/>
            <sz val="9"/>
            <color indexed="81"/>
            <rFont val="Tahoma"/>
            <family val="2"/>
          </rPr>
          <t>Tools and materials</t>
        </r>
        <r>
          <rPr>
            <sz val="9"/>
            <color indexed="81"/>
            <rFont val="Tahoma"/>
            <family val="2"/>
          </rPr>
          <t>-What supplies do you have access to?
*</t>
        </r>
        <r>
          <rPr>
            <b/>
            <sz val="9"/>
            <color indexed="81"/>
            <rFont val="Tahoma"/>
            <family val="2"/>
          </rPr>
          <t>Deadline</t>
        </r>
        <r>
          <rPr>
            <sz val="9"/>
            <color indexed="81"/>
            <rFont val="Tahoma"/>
            <family val="2"/>
          </rPr>
          <t>-How much time do you have to produce a working model? Keep track of time and materials and make sure all the parts come together on schedule.
*</t>
        </r>
        <r>
          <rPr>
            <b/>
            <sz val="9"/>
            <color indexed="81"/>
            <rFont val="Tahoma"/>
            <family val="2"/>
          </rPr>
          <t>Documentation</t>
        </r>
        <r>
          <rPr>
            <sz val="9"/>
            <color indexed="81"/>
            <rFont val="Tahoma"/>
            <family val="2"/>
          </rPr>
          <t>-How will you make a record of your project? You can take notes, make drawings, or shoot photos and video. 
*</t>
        </r>
        <r>
          <rPr>
            <b/>
            <sz val="9"/>
            <color indexed="81"/>
            <rFont val="Tahoma"/>
            <family val="2"/>
          </rPr>
          <t>Packaging</t>
        </r>
        <r>
          <rPr>
            <sz val="9"/>
            <color indexed="81"/>
            <rFont val="Tahoma"/>
            <family val="2"/>
          </rPr>
          <t>-Work on making your robot look appealing to the people who will be using it.</t>
        </r>
      </text>
    </comment>
    <comment ref="C891" authorId="1" shapeId="0" xr:uid="{00000000-0006-0000-0500-000047020000}">
      <text>
        <r>
          <rPr>
            <b/>
            <sz val="9"/>
            <color indexed="81"/>
            <rFont val="Tahoma"/>
            <family val="2"/>
          </rPr>
          <t>Build a prototype.</t>
        </r>
        <r>
          <rPr>
            <sz val="9"/>
            <color indexed="81"/>
            <rFont val="Tahoma"/>
            <family val="2"/>
          </rPr>
          <t xml:space="preserve"> A prototype shows how a robot might look and act, but it doesn't always represent the entire robot. Early prototypes may focus on one important section at a time. To test the size and look, a prototype can also be a nonworking mock-up. If the proposed robot is large, the prototype can be a scale model which is roughly the same shape as the finished design but much smaller.
When you build your prototype, don't worry if it doesn't work like the real thing. It is more important to have something to show to others to demonstrate your idea than to make it perfect!</t>
        </r>
      </text>
    </comment>
    <comment ref="C892" authorId="1" shapeId="0" xr:uid="{00000000-0006-0000-0500-000048020000}">
      <text>
        <r>
          <rPr>
            <b/>
            <sz val="9"/>
            <color indexed="81"/>
            <rFont val="Tahoma"/>
            <family val="2"/>
          </rPr>
          <t>Get feedback on your robot.</t>
        </r>
        <r>
          <rPr>
            <sz val="9"/>
            <color indexed="81"/>
            <rFont val="Tahoma"/>
            <family val="2"/>
          </rPr>
          <t xml:space="preserve"> Testing a prototype is a vital part of the Design Thinking Process because it gives you feedback about what works and what doesn't. That feedback can include your own observations and measurements, suggestions from other people who will be using it. A design isn't successful unless the intended users can get it to do what they need it to do!
Share your design with friends, family, or technical experts to get their opinions, and use the feedback you gather to improve your design.</t>
        </r>
      </text>
    </comment>
    <comment ref="C894" authorId="1" shapeId="0" xr:uid="{00000000-0006-0000-0500-000049020000}">
      <text>
        <r>
          <rPr>
            <sz val="9"/>
            <color indexed="81"/>
            <rFont val="Tahoma"/>
            <family val="2"/>
          </rPr>
          <t>After engineers build their robots, they show them to others and enter them into challenges and competitions. Now that you've built your robot prototype, it's time to share your design with others and explore robotics competitions.</t>
        </r>
      </text>
    </comment>
    <comment ref="C895" authorId="1" shapeId="0" xr:uid="{00000000-0006-0000-0500-00004A020000}">
      <text>
        <r>
          <rPr>
            <b/>
            <sz val="9"/>
            <color indexed="81"/>
            <rFont val="Tahoma"/>
            <family val="2"/>
          </rPr>
          <t>Create a presentation about your robot.</t>
        </r>
        <r>
          <rPr>
            <sz val="9"/>
            <color indexed="81"/>
            <rFont val="Tahoma"/>
            <family val="2"/>
          </rPr>
          <t xml:space="preserve"> Many student robotics competitions require participants to make short presentations about their projects For your robot, develop an elevator pitch-a short, enthusiastic explanation of your project.
here are some things to include:
*A brief description that is simple but grabs the listener's attention
*The type of people who will be using or helped by your robot
*Why people need it or its purpose
*Why it's better than the competition
*What you need to make your idea a reality</t>
        </r>
      </text>
    </comment>
    <comment ref="C896" authorId="1" shapeId="0" xr:uid="{00000000-0006-0000-0500-00004B020000}">
      <text>
        <r>
          <rPr>
            <b/>
            <sz val="9"/>
            <color indexed="81"/>
            <rFont val="Tahoma"/>
            <family val="2"/>
          </rPr>
          <t xml:space="preserve">Present your robot pitch to others for feedback. </t>
        </r>
        <r>
          <rPr>
            <sz val="9"/>
            <color indexed="81"/>
            <rFont val="Tahoma"/>
            <family val="2"/>
          </rPr>
          <t>Giving and receiving feedback is an important skill to develop. In robotics, most people work in teams. Learning how to communicate your ideas and opinions to others in a helpful way will make you a more valuable team member. People are more open to hearing what you have to say when you acknowledge the positive things they have done as well as make suggestions for how it might be done better.
Find a friend, family member, or community member with an interest in robotics education who will listen to the presentation and give you useful suggestions about how to make your robot-and your presentation about it-better.</t>
        </r>
      </text>
    </comment>
    <comment ref="C897" authorId="1" shapeId="0" xr:uid="{00000000-0006-0000-0500-00004C020000}">
      <text>
        <r>
          <rPr>
            <b/>
            <sz val="9"/>
            <color indexed="81"/>
            <rFont val="Tahoma"/>
            <family val="2"/>
          </rPr>
          <t>Hold a mini robotics competition.</t>
        </r>
        <r>
          <rPr>
            <sz val="9"/>
            <color indexed="81"/>
            <rFont val="Tahoma"/>
            <family val="2"/>
          </rPr>
          <t xml:space="preserve"> You can see and participate in robotics events around the country.
*</t>
        </r>
        <r>
          <rPr>
            <b/>
            <sz val="9"/>
            <color indexed="81"/>
            <rFont val="Tahoma"/>
            <family val="2"/>
          </rPr>
          <t>Middle, high school, and college robotics competitions</t>
        </r>
        <r>
          <rPr>
            <sz val="9"/>
            <color indexed="81"/>
            <rFont val="Tahoma"/>
            <family val="2"/>
          </rPr>
          <t>-Student teams build robots, sometimes to fit a yearly theme, to face off against robots from other teams in local, regional, and national competitions. For example, you might have heard of FIRST or VEX robotics competitions.
*</t>
        </r>
        <r>
          <rPr>
            <b/>
            <sz val="9"/>
            <color indexed="81"/>
            <rFont val="Tahoma"/>
            <family val="2"/>
          </rPr>
          <t>Maker Faires, maker expos, and state and county fairs</t>
        </r>
        <r>
          <rPr>
            <sz val="9"/>
            <color indexed="81"/>
            <rFont val="Tahoma"/>
            <family val="2"/>
          </rPr>
          <t>- Maker Faires and maker expos are free to exhibitors and often feature robotics areas. They are frequently hosted at schools, libraries, museums, and county fairs. Exhibitors may receive ribbons in different categories.
*</t>
        </r>
        <r>
          <rPr>
            <b/>
            <sz val="9"/>
            <color indexed="81"/>
            <rFont val="Tahoma"/>
            <family val="2"/>
          </rPr>
          <t>Science festivals</t>
        </r>
        <r>
          <rPr>
            <sz val="9"/>
            <color indexed="81"/>
            <rFont val="Tahoma"/>
            <family val="2"/>
          </rPr>
          <t>-Science festivals are usually local events that may include engineering and robotics. There are also major national events like the USA Science Festival in Washington, DC, and the World Science Festival in new York City.
Now that you've built a robot, hold a mini competition. Set the rules, create your game field, prep your robot, and let the competition begin!</t>
        </r>
      </text>
    </comment>
    <comment ref="C898" authorId="1" shapeId="0" xr:uid="{00000000-0006-0000-0500-00004D020000}">
      <text>
        <r>
          <rPr>
            <b/>
            <sz val="9"/>
            <color indexed="81"/>
            <rFont val="Tahoma"/>
            <family val="2"/>
          </rPr>
          <t>Explore robotics opportunities in high school, college and beyond.</t>
        </r>
        <r>
          <rPr>
            <sz val="9"/>
            <color indexed="81"/>
            <rFont val="Tahoma"/>
            <family val="2"/>
          </rPr>
          <t xml:space="preserve"> People who work with robots come from a wide range of backgrounds. Sometimes people work with robots after focusing on subjects or being in a profession that seems totally unrelated.
What sort of roboticist are you? Brainstorm what interests you and how workers in different careers could utilize robotics to make their jobs easier or more effective.</t>
        </r>
      </text>
    </comment>
    <comment ref="C899" authorId="1" shapeId="0" xr:uid="{00000000-0006-0000-0500-00004E020000}">
      <text>
        <r>
          <rPr>
            <b/>
            <sz val="9"/>
            <color indexed="81"/>
            <rFont val="Tahoma"/>
            <family val="2"/>
          </rPr>
          <t>See robot makers and robots in action.</t>
        </r>
        <r>
          <rPr>
            <sz val="9"/>
            <color indexed="81"/>
            <rFont val="Tahoma"/>
            <family val="2"/>
          </rPr>
          <t xml:space="preserve"> There may be robots used in places around your community or nearby. Some of the places you can observe robots and meet robot builders and technicians include:
*Hospitals and surgery centers
*College and university robotics, engineering, or computer science departments
*Factories and warehouses using industrial robots
*Robotics and engineering companies
*Farms using milking robots and drones
*Science museums
*Science education companies and camps
*Maker spaces
*Robot hobby clubs or organizations
*Robotics events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Audra Edmunds</author>
    <author>Audra</author>
  </authors>
  <commentList>
    <comment ref="C8" authorId="0" shapeId="0" xr:uid="{00000000-0006-0000-0600-000001000000}">
      <text>
        <r>
          <rPr>
            <sz val="9"/>
            <color indexed="81"/>
            <rFont val="Tahoma"/>
            <family val="2"/>
          </rPr>
          <t>Complete a GIRLtopia art project (in any medium, and as an individual or team effort), and then share it. (See pages 20-27 for ideas.)</t>
        </r>
      </text>
    </comment>
    <comment ref="C9" authorId="0" shapeId="0" xr:uid="{00000000-0006-0000-0600-000002000000}">
      <text>
        <r>
          <rPr>
            <sz val="9"/>
            <color indexed="81"/>
            <rFont val="Tahoma"/>
            <family val="2"/>
          </rPr>
          <t>Guide other's through a GIRLtopia topic: Organize a discussion, lead a meeting, or share a topic that interest you from this book-such as ethics, the Girls' Bill of Rights, or any of the various "Think About It, Talk About It" discussion subjects.</t>
        </r>
      </text>
    </comment>
    <comment ref="C10" authorId="0" shapeId="0" xr:uid="{00000000-0006-0000-0600-000003000000}">
      <text>
        <r>
          <rPr>
            <sz val="9"/>
            <color indexed="81"/>
            <rFont val="Tahoma"/>
            <family val="2"/>
          </rPr>
          <t>Complete the 12 stages of the Take Action process, in a team or on your own, for a big or small project that moves the world one step closer to your vision (see page 80).</t>
        </r>
      </text>
    </comment>
    <comment ref="C16" authorId="0" shapeId="0" xr:uid="{00000000-0006-0000-0600-000004000000}">
      <text>
        <r>
          <rPr>
            <sz val="9"/>
            <color indexed="81"/>
            <rFont val="Tahoma"/>
            <family val="2"/>
          </rPr>
          <t>Here's the path: Identify, and dig into, a food or land issue, tapping some community experts as you go.
Maybe you've met growers, gardeners, nutritionists or others in your region and have ideas about challenges they face. Maybe you've improved your food print and want to inspire others. Want your school to host a farmers' market? Got a seed of an idea from this book? Want to team up with other Seniors? Just choose an issue that allows you to use your unique talents and learn something new, too!</t>
        </r>
      </text>
    </comment>
    <comment ref="C17" authorId="0" shapeId="0" xr:uid="{00000000-0006-0000-0600-000005000000}">
      <text>
        <r>
          <rPr>
            <sz val="9"/>
            <color indexed="81"/>
            <rFont val="Tahoma"/>
            <family val="2"/>
          </rPr>
          <t>in a Harvest Plan that includes: Your very own "So What?"--your goal, why it matters, how it will benefit both the planet and people. Say it in a way that gets others interested and involved! Show how even simple actions and decisions impact the larger food network.
Remember: There's no need to do it alone. Who can you turn to for input and support?
What specific impact do you hope to have? Name it! And when you have executed your plan, check back. Have you achieved it? Maybe you will have achieved other results, too, especially if you find yourself needing to adjust your plans along the way.
Your project can be big or small, depending on your time and interest. Either way, strive for a sustainable impact. You may push for a new policy or for a change in an existing one. You don't need to start something from scratch.</t>
        </r>
      </text>
    </comment>
    <comment ref="C18" authorId="0" shapeId="0" xr:uid="{00000000-0006-0000-0600-000006000000}">
      <text>
        <r>
          <rPr>
            <sz val="9"/>
            <color indexed="81"/>
            <rFont val="Tahoma"/>
            <family val="2"/>
          </rPr>
          <t>execute your plan by advocating to influence a food policy or land-use effort (yes, you can!), or by educating and inspiring others to act on a solution you identify.</t>
        </r>
      </text>
    </comment>
    <comment ref="C24" authorId="1" shapeId="0" xr:uid="{00000000-0006-0000-0600-000007000000}">
      <text>
        <r>
          <rPr>
            <sz val="9"/>
            <color indexed="81"/>
            <rFont val="Tahoma"/>
            <family val="2"/>
          </rPr>
          <t xml:space="preserve">You've seen a lot of sisterhood issues you can Take Action on. You've read about women and girls who have acted on sisterhood issued important to them. Maybe you tried the Sisterhood Time Capsule or Circle Journal and new issues presented themselves to you. Maybe you've stared to take notice of issues around you, in your own life, and in your community, too.
So, it's time to grab your sisterhood issue! What might it be?
As you weigh your options, keep in mind that </t>
        </r>
        <r>
          <rPr>
            <b/>
            <sz val="9"/>
            <color indexed="81"/>
            <rFont val="Tahoma"/>
            <family val="2"/>
          </rPr>
          <t>a great Sisterhood Project gives you the opportunity to:</t>
        </r>
        <r>
          <rPr>
            <sz val="9"/>
            <color indexed="81"/>
            <rFont val="Tahoma"/>
            <family val="2"/>
          </rPr>
          <t xml:space="preserve">
  find and think about a sisterhood issue you've never thought about before
  figure out what you can do about a sisterhood issue you care about
  meet and talk to new people (which expands your sisterhood!)
  understand how to focus your efforts so you get results despite whatever time and resource obstacles you might face
  start some change that keeps on going even after you're done
  step back and say, "I made this change happen!"
  be a true example of sisterhood in action!</t>
        </r>
      </text>
    </comment>
    <comment ref="C25" authorId="1" shapeId="0" xr:uid="{00000000-0006-0000-0600-000008000000}">
      <text>
        <r>
          <rPr>
            <sz val="9"/>
            <color indexed="81"/>
            <rFont val="Tahoma"/>
            <family val="2"/>
          </rPr>
          <t xml:space="preserve">Decide on the results you want to see.
  The specific results I will aim for are:
  To get these results, I will need to talk to and involve these people:
  I will also need to do some research about these things:
Now that you know your issue and what you hope to accomplish, create a commercial for your issue. If you have only 30 seconds to explain your issue, why it matters, and what you're going to do about it, what would you say?
That's </t>
        </r>
        <r>
          <rPr>
            <b/>
            <sz val="9"/>
            <color indexed="81"/>
            <rFont val="Tahoma"/>
            <family val="2"/>
          </rPr>
          <t>Your Mission.</t>
        </r>
      </text>
    </comment>
    <comment ref="C26" authorId="1" shapeId="0" xr:uid="{00000000-0006-0000-0600-000009000000}">
      <text>
        <r>
          <rPr>
            <sz val="9"/>
            <color indexed="81"/>
            <rFont val="Tahoma"/>
            <family val="2"/>
          </rPr>
          <t xml:space="preserve">Now that you have a mission, you need to get specific about how and for whom you will carry it out. </t>
        </r>
        <r>
          <rPr>
            <b/>
            <sz val="9"/>
            <color indexed="81"/>
            <rFont val="Tahoma"/>
            <family val="2"/>
          </rPr>
          <t>Who will you educate and inspire? Or who will you advocate for? What will you educate and inspire others about?</t>
        </r>
        <r>
          <rPr>
            <sz val="9"/>
            <color indexed="81"/>
            <rFont val="Tahoma"/>
            <family val="2"/>
          </rPr>
          <t xml:space="preserve"> These decisions are the beginning of your Sisterhood Project plan!
It may be that by focusing in on one aspect of your issue, you'll get greater results than if you go big and broad with your efforts. Think of a snowball--what change do you want to put in motion, and how can you involve others so that this change grows and grows? Use the questions and the space in this planner to start creating your own sisterhood spiral!</t>
        </r>
      </text>
    </comment>
    <comment ref="C27" authorId="1" shapeId="0" xr:uid="{00000000-0006-0000-0600-00000A000000}">
      <text>
        <r>
          <rPr>
            <sz val="9"/>
            <color indexed="81"/>
            <rFont val="Tahoma"/>
            <family val="2"/>
          </rPr>
          <t xml:space="preserve">Consider each of the following:
</t>
        </r>
        <r>
          <rPr>
            <b/>
            <sz val="9"/>
            <color indexed="81"/>
            <rFont val="Tahoma"/>
            <family val="2"/>
          </rPr>
          <t xml:space="preserve">The scope of your project: </t>
        </r>
        <r>
          <rPr>
            <sz val="9"/>
            <color indexed="81"/>
            <rFont val="Tahoma"/>
            <family val="2"/>
          </rPr>
          <t xml:space="preserve">How many people are you reaching out to? Are they local, nationwide, or abroad?
</t>
        </r>
        <r>
          <rPr>
            <b/>
            <sz val="9"/>
            <color indexed="81"/>
            <rFont val="Tahoma"/>
            <family val="2"/>
          </rPr>
          <t>Your resources:</t>
        </r>
        <r>
          <rPr>
            <sz val="9"/>
            <color indexed="81"/>
            <rFont val="Tahoma"/>
            <family val="2"/>
          </rPr>
          <t xml:space="preserve"> What people, supplies, money, and in-kind donations will you need? Do you have a budget? Will there be any costs to cover? Even fliers cost money! How can you keep costs down or eliminate them entirely? Who can you ask for donations?
</t>
        </r>
        <r>
          <rPr>
            <b/>
            <sz val="9"/>
            <color indexed="81"/>
            <rFont val="Tahoma"/>
            <family val="2"/>
          </rPr>
          <t>PR/marketing:</t>
        </r>
        <r>
          <rPr>
            <sz val="9"/>
            <color indexed="81"/>
            <rFont val="Tahoma"/>
            <family val="2"/>
          </rPr>
          <t xml:space="preserve"> You might ask a public relations expert for tips on...
  creating fliers that explain why your issue is important
  writing a pitch letter to a radio or TV news station about your project
</t>
        </r>
        <r>
          <rPr>
            <b/>
            <sz val="9"/>
            <color indexed="81"/>
            <rFont val="Tahoma"/>
            <family val="2"/>
          </rPr>
          <t>Engage as many people as possible,</t>
        </r>
        <r>
          <rPr>
            <sz val="9"/>
            <color indexed="81"/>
            <rFont val="Tahoma"/>
            <family val="2"/>
          </rPr>
          <t xml:space="preserve"> as either mentors or volunteers. Depending on the topic of your project, you might:
  Talk to a psychologist, social worker, or counselor about how to write girl-to-girl mentorship questions, and ask for their assistance checking facts for any informational fliers you might create.
  Ask girls with healthy friendship and sisterhood values/skills to volunteer as mentors.
  Ask a graphic designer for advice on attention-grabbing fliers.
  Ask teachers if you can receive school credit for any aspects of your project. Perhaps a math teacher can assist with statistics or an English teacher can help you write the fliers?
  Talk to students interested in filmmaking to see if they would create a mini documentary on your project, which you can then use to promote your project and expand its reach.</t>
        </r>
      </text>
    </comment>
    <comment ref="C41" authorId="0" shapeId="0" xr:uid="{1A582E40-BA6E-403C-AC00-EED50C3DAF2D}">
      <text>
        <r>
          <rPr>
            <sz val="9"/>
            <color indexed="81"/>
            <rFont val="Tahoma"/>
            <family val="2"/>
          </rPr>
          <t>make observations, collect data, and work with scientists to receive feedback on research.</t>
        </r>
      </text>
    </comment>
    <comment ref="C43" authorId="0" shapeId="0" xr:uid="{8E3817F8-B72D-4916-BBD4-0FF2327A0CA6}">
      <text>
        <r>
          <rPr>
            <sz val="9"/>
            <color indexed="81"/>
            <rFont val="Tahoma"/>
            <family val="2"/>
          </rPr>
          <t>environment</t>
        </r>
      </text>
    </comment>
    <comment ref="C52" authorId="0" shapeId="0" xr:uid="{D43C3BB1-A924-4401-BAB9-5C6177A50156}">
      <text>
        <r>
          <rPr>
            <sz val="9"/>
            <color indexed="81"/>
            <rFont val="Tahoma"/>
            <family val="2"/>
          </rPr>
          <t>thinking to solve problems.</t>
        </r>
      </text>
    </comment>
    <comment ref="C54" authorId="0" shapeId="0" xr:uid="{3C0B8896-6DDC-4A3C-85AC-5D66E6A2817C}">
      <text>
        <r>
          <rPr>
            <sz val="9"/>
            <color indexed="81"/>
            <rFont val="Tahoma"/>
            <family val="2"/>
          </rPr>
          <t>can holder that isn't harmful to animals</t>
        </r>
      </text>
    </comment>
    <comment ref="C63" authorId="0" shapeId="0" xr:uid="{3AB18627-1809-4FC0-8F8D-9F8EDE67039F}">
      <text>
        <r>
          <rPr>
            <sz val="9"/>
            <color indexed="81"/>
            <rFont val="Tahoma"/>
            <family val="2"/>
          </rPr>
          <t>computational thinking to solve problems.</t>
        </r>
      </text>
    </comment>
    <comment ref="C64" authorId="0" shapeId="0" xr:uid="{69395FD2-9CBD-4B78-B816-A717147745F6}">
      <text>
        <r>
          <rPr>
            <sz val="9"/>
            <color indexed="81"/>
            <rFont val="Tahoma"/>
            <family val="2"/>
          </rPr>
          <t>activities</t>
        </r>
      </text>
    </comment>
    <comment ref="C65" authorId="0" shapeId="0" xr:uid="{5C9B137E-6352-4C47-A7BA-BA07D07815FB}">
      <text>
        <r>
          <rPr>
            <sz val="9"/>
            <color indexed="81"/>
            <rFont val="Tahoma"/>
            <family val="2"/>
          </rPr>
          <t>to share messages and learn about encoding information</t>
        </r>
      </text>
    </comment>
    <comment ref="C66" authorId="0" shapeId="0" xr:uid="{66D98CBD-94D7-4E51-A247-8451F1DF8C86}">
      <text>
        <r>
          <rPr>
            <sz val="9"/>
            <color indexed="81"/>
            <rFont val="Tahoma"/>
            <family val="2"/>
          </rPr>
          <t>simple block arrangement</t>
        </r>
      </text>
    </comment>
    <comment ref="C67" authorId="0" shapeId="0" xr:uid="{519F7578-DACC-45D2-A996-EBB9DEBB15DA}">
      <text>
        <r>
          <rPr>
            <sz val="9"/>
            <color indexed="81"/>
            <rFont val="Tahoma"/>
            <family val="2"/>
          </rPr>
          <t>user's needs to explore user-centered design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7" authorId="0" shapeId="0" xr:uid="{DE6F0C13-F5AE-4FD7-8CD8-46BFF7CCA909}">
      <text/>
    </comment>
    <comment ref="C8" authorId="0" shapeId="0" xr:uid="{5C83E727-E86A-43AF-B47A-F8C50E3EE8C7}">
      <text/>
    </comment>
    <comment ref="C9" authorId="0" shapeId="0" xr:uid="{68EB8053-6A13-4D7A-A9BA-642280517758}">
      <text/>
    </comment>
    <comment ref="C10" authorId="0" shapeId="0" xr:uid="{6E82DBA2-8444-44C8-9D54-D3D8E65B0F65}">
      <text/>
    </comment>
    <comment ref="C11" authorId="0" shapeId="0" xr:uid="{BAF9168F-F2F9-44DF-83CF-82E4F03D321C}">
      <text/>
    </comment>
    <comment ref="C12" authorId="0" shapeId="0" xr:uid="{5399BB0F-99C7-4AFB-9901-2B3FA9318A2E}">
      <text/>
    </comment>
    <comment ref="C13" authorId="0" shapeId="0" xr:uid="{2B2BA2A9-7BE0-490B-881B-C3AD173DFA63}">
      <text/>
    </comment>
    <comment ref="C14" authorId="0" shapeId="0" xr:uid="{90112145-6DE4-490B-97B2-8072FEA7C16A}">
      <text/>
    </comment>
    <comment ref="C15" authorId="0" shapeId="0" xr:uid="{78833FF1-630B-42BB-B22F-58F8B9FF396A}">
      <text/>
    </comment>
    <comment ref="C16" authorId="0" shapeId="0" xr:uid="{43CDA765-04ED-4A36-9688-F6972EC564BB}">
      <text/>
    </comment>
    <comment ref="C17" authorId="0" shapeId="0" xr:uid="{8C5ED8DD-F7DF-4F3D-9EB4-0952C9D2AD77}">
      <text/>
    </comment>
    <comment ref="C18" authorId="0" shapeId="0" xr:uid="{CD33D230-88C3-40A7-B251-7E427DAEF9DC}">
      <text/>
    </comment>
    <comment ref="C19" authorId="0" shapeId="0" xr:uid="{7EC7BFCA-3CF0-42B2-B8D6-DD0D47D18430}">
      <text/>
    </comment>
    <comment ref="C20" authorId="0" shapeId="0" xr:uid="{9AB06C69-55B9-40B3-BE9E-241D08397C6F}">
      <text/>
    </comment>
    <comment ref="C21" authorId="0" shapeId="0" xr:uid="{3E7E6A74-2393-4A44-ACD0-885886E50B3F}">
      <text/>
    </comment>
    <comment ref="C22" authorId="0" shapeId="0" xr:uid="{F30411EA-8AAD-411D-8BCE-99EA66F81896}">
      <text/>
    </comment>
    <comment ref="C23" authorId="0" shapeId="0" xr:uid="{4B60C4F1-A194-4079-AB9D-0A8E3B495754}">
      <text/>
    </comment>
    <comment ref="C24" authorId="0" shapeId="0" xr:uid="{A206309C-05AF-4907-AAD7-1E5D2BCC4E77}">
      <text/>
    </comment>
    <comment ref="C25" authorId="0" shapeId="0" xr:uid="{1ABA98F6-CC5D-4A54-979D-6FD100ACFA58}">
      <text/>
    </comment>
    <comment ref="C26" authorId="0" shapeId="0" xr:uid="{151F6C96-E357-41A5-A020-7EE0F5E92A17}">
      <text/>
    </comment>
    <comment ref="C31" authorId="0" shapeId="0" xr:uid="{2D3C4031-A265-4B8B-B2ED-4D75E9EFEB18}">
      <text/>
    </comment>
    <comment ref="C32" authorId="0" shapeId="0" xr:uid="{F3B52781-8D94-4BA8-8DF1-D9DAD1882C0D}">
      <text/>
    </comment>
    <comment ref="C33" authorId="0" shapeId="0" xr:uid="{E4C36881-A98B-4D1F-B41E-D72778987AD5}">
      <text/>
    </comment>
    <comment ref="C34" authorId="0" shapeId="0" xr:uid="{E1A0DBCA-B9F5-43C3-B88A-1F57022276FC}">
      <text/>
    </comment>
    <comment ref="C35" authorId="0" shapeId="0" xr:uid="{6B389C74-77D6-4767-9218-DE013A0D53DB}">
      <text/>
    </comment>
    <comment ref="C36" authorId="0" shapeId="0" xr:uid="{D2FA43DA-1887-4255-8655-8165EB0E5EEF}">
      <text/>
    </comment>
    <comment ref="C37" authorId="0" shapeId="0" xr:uid="{90FE29B3-739F-413E-B76E-A26D47E9DC54}">
      <text/>
    </comment>
    <comment ref="C38" authorId="0" shapeId="0" xr:uid="{5D6B360B-8C70-4F55-AAAF-C7CDBE92511B}">
      <text/>
    </comment>
    <comment ref="C39" authorId="0" shapeId="0" xr:uid="{968A4A70-4386-4870-90B7-C141AC8B16EF}">
      <text/>
    </comment>
    <comment ref="C40" authorId="0" shapeId="0" xr:uid="{508951EF-137D-4625-81D6-A37F9AAEB762}">
      <text/>
    </comment>
    <comment ref="C41" authorId="0" shapeId="0" xr:uid="{77B025E7-BECB-4314-BDC2-4BA9D2CB7005}">
      <text/>
    </comment>
    <comment ref="C42" authorId="0" shapeId="0" xr:uid="{3EBD1DA3-DB0F-41B5-A463-78E73814F31A}">
      <text/>
    </comment>
    <comment ref="C43" authorId="0" shapeId="0" xr:uid="{DBC955F7-36A1-4A03-B331-DF6B3AA40F8D}">
      <text/>
    </comment>
    <comment ref="C44" authorId="0" shapeId="0" xr:uid="{A073EBB7-8C3C-456C-B371-9FE742EF61D7}">
      <text/>
    </comment>
    <comment ref="C45" authorId="0" shapeId="0" xr:uid="{677DEBF9-3AAA-47B7-86A9-8848BEE01DA1}">
      <text/>
    </comment>
    <comment ref="C46" authorId="0" shapeId="0" xr:uid="{7E53E9B1-5159-4F1C-88AE-99442D731482}">
      <text/>
    </comment>
    <comment ref="C47" authorId="0" shapeId="0" xr:uid="{CD6CCECA-A0E6-47A9-99AF-F2EF1DBB2ABD}">
      <text/>
    </comment>
    <comment ref="C48" authorId="0" shapeId="0" xr:uid="{9C198362-7F8D-49E4-A0BE-DE3DDC65781A}">
      <text/>
    </comment>
    <comment ref="C49" authorId="0" shapeId="0" xr:uid="{6C41B3CD-6571-46AC-BF1F-29B4D19A4675}">
      <text/>
    </comment>
    <comment ref="C50" authorId="0" shapeId="0" xr:uid="{07EF9D1F-5FAB-41CC-9E68-CBB00681DCBE}">
      <text/>
    </comment>
    <comment ref="C55" authorId="0" shapeId="0" xr:uid="{036FAF6D-9CAA-416A-8F9E-6EC5FDA3799C}">
      <text/>
    </comment>
    <comment ref="C56" authorId="0" shapeId="0" xr:uid="{3904E622-C0E5-40A4-9982-99E187166834}">
      <text/>
    </comment>
    <comment ref="C57" authorId="0" shapeId="0" xr:uid="{6C79D2AC-4144-4F34-A6DC-4CF62065385A}">
      <text/>
    </comment>
    <comment ref="C58" authorId="0" shapeId="0" xr:uid="{27A0212E-A431-4ADB-8974-CFB3407015EA}">
      <text/>
    </comment>
    <comment ref="C59" authorId="0" shapeId="0" xr:uid="{9B14278B-D255-42FF-9154-32952B4E20CC}">
      <text/>
    </comment>
    <comment ref="C60" authorId="0" shapeId="0" xr:uid="{D37F4055-E78F-43DE-AC9A-7E659B4DB129}">
      <text/>
    </comment>
    <comment ref="C61" authorId="0" shapeId="0" xr:uid="{D9F5BEEE-F8F2-443B-AFC7-CCE14711D3FF}">
      <text/>
    </comment>
    <comment ref="C62" authorId="0" shapeId="0" xr:uid="{0C0263FB-0948-4BD5-8484-67FAF352625F}">
      <text/>
    </comment>
    <comment ref="C63" authorId="0" shapeId="0" xr:uid="{16BCCA05-BF99-4999-942D-DBA34C2499CC}">
      <text/>
    </comment>
    <comment ref="C64" authorId="0" shapeId="0" xr:uid="{AB06BBB1-C5D6-43D7-9C26-9105EF5A89E5}">
      <text/>
    </comment>
    <comment ref="C65" authorId="0" shapeId="0" xr:uid="{A691A516-9EEE-4D71-B79F-3B45F88166EC}">
      <text/>
    </comment>
    <comment ref="C66" authorId="0" shapeId="0" xr:uid="{18973406-874E-457F-AB40-C9C4B23A4BBB}">
      <text/>
    </comment>
    <comment ref="C67" authorId="0" shapeId="0" xr:uid="{ABF32320-6150-4AC5-B0C0-EA10C8EA4CA4}">
      <text/>
    </comment>
    <comment ref="C68" authorId="0" shapeId="0" xr:uid="{0BE28AEE-6FA4-4515-9A2F-DCC69E36C8D8}">
      <text/>
    </comment>
    <comment ref="C69" authorId="0" shapeId="0" xr:uid="{7F7A730A-FFA3-4E99-BBF4-29E7B811578F}">
      <text/>
    </comment>
    <comment ref="C70" authorId="0" shapeId="0" xr:uid="{E30DF7B9-35FA-4F40-BD22-EF0915B06E34}">
      <text/>
    </comment>
    <comment ref="C71" authorId="0" shapeId="0" xr:uid="{989BCA32-EA06-4684-901C-FD91D8B12BEF}">
      <text/>
    </comment>
    <comment ref="C72" authorId="0" shapeId="0" xr:uid="{4E11A96F-C91E-4204-8225-E259DFC3DD6B}">
      <text/>
    </comment>
    <comment ref="C73" authorId="0" shapeId="0" xr:uid="{C44C73E5-AE84-4230-B9A4-E9439A76CFFC}">
      <text/>
    </comment>
    <comment ref="C74" authorId="0" shapeId="0" xr:uid="{F421108E-2FE6-4C33-880C-935DD4F9D9CC}">
      <text/>
    </comment>
    <comment ref="C79" authorId="0" shapeId="0" xr:uid="{1833C952-710A-4CD5-84F9-F4EEA9A0D9E6}">
      <text/>
    </comment>
    <comment ref="C80" authorId="0" shapeId="0" xr:uid="{019C7F8A-4D97-47BF-BC3E-AA12CCDDD652}">
      <text/>
    </comment>
    <comment ref="C81" authorId="0" shapeId="0" xr:uid="{F28D6F75-9969-4457-A41B-D5E05C33A0BB}">
      <text/>
    </comment>
    <comment ref="C82" authorId="0" shapeId="0" xr:uid="{A0979999-59B0-4EF3-93D5-4E726C5238D7}">
      <text/>
    </comment>
    <comment ref="C83" authorId="0" shapeId="0" xr:uid="{F148FF92-BE26-4ADD-AFE6-CF9288783C31}">
      <text/>
    </comment>
    <comment ref="C84" authorId="0" shapeId="0" xr:uid="{71506A49-9B7F-4084-9769-D3B2A1978724}">
      <text/>
    </comment>
    <comment ref="C85" authorId="0" shapeId="0" xr:uid="{F93EF01E-438B-45B8-85D3-5EA659CD85FF}">
      <text/>
    </comment>
    <comment ref="C86" authorId="0" shapeId="0" xr:uid="{88562D9B-F6F1-404D-BD18-10F93B8B34A8}">
      <text/>
    </comment>
    <comment ref="C87" authorId="0" shapeId="0" xr:uid="{7B7E0EA4-38C0-4759-871C-B81B6D7DC057}">
      <text/>
    </comment>
    <comment ref="C88" authorId="0" shapeId="0" xr:uid="{3CF66625-99F4-467F-B396-338C87BB872C}">
      <text/>
    </comment>
    <comment ref="C89" authorId="0" shapeId="0" xr:uid="{C7839C3D-F368-403A-A7BA-912331873FAF}">
      <text/>
    </comment>
    <comment ref="C90" authorId="0" shapeId="0" xr:uid="{E0EB6A91-46F5-487D-985C-E96D94BDC209}">
      <text/>
    </comment>
    <comment ref="C91" authorId="0" shapeId="0" xr:uid="{ACB19CF2-C84F-4519-A716-64969197D0BB}">
      <text/>
    </comment>
    <comment ref="C92" authorId="0" shapeId="0" xr:uid="{69FA9849-2C19-4025-AF98-852E989E12DE}">
      <text/>
    </comment>
    <comment ref="C93" authorId="0" shapeId="0" xr:uid="{25695104-1647-4F41-9DDF-D45BA1483862}">
      <text/>
    </comment>
    <comment ref="C94" authorId="0" shapeId="0" xr:uid="{76AF48C8-35D1-48A3-9A2E-7830C9EBB897}">
      <text/>
    </comment>
    <comment ref="C95" authorId="0" shapeId="0" xr:uid="{ACC177C1-1C3E-442A-A81E-0E0377B337A3}">
      <text/>
    </comment>
    <comment ref="C96" authorId="0" shapeId="0" xr:uid="{450E929C-6E39-493C-A2C1-20F162FEAA8C}">
      <text/>
    </comment>
    <comment ref="C97" authorId="0" shapeId="0" xr:uid="{1938DDF9-0F4D-4691-A0A2-0293BC106996}">
      <text/>
    </comment>
    <comment ref="C98" authorId="0" shapeId="0" xr:uid="{80AA5810-A4EB-408F-A6D9-9A0AC03F4678}">
      <text/>
    </comment>
    <comment ref="C103" authorId="0" shapeId="0" xr:uid="{0E642F24-619D-4AB1-9A80-727B5D46EEC2}">
      <text/>
    </comment>
    <comment ref="C104" authorId="0" shapeId="0" xr:uid="{13265114-01B6-4A2D-B714-2CF3E71B2A51}">
      <text/>
    </comment>
    <comment ref="C105" authorId="0" shapeId="0" xr:uid="{DE941A5A-1479-4925-A49D-992AE143A950}">
      <text/>
    </comment>
    <comment ref="C106" authorId="0" shapeId="0" xr:uid="{C2F2F1B5-638F-479A-9F61-C44B66B30413}">
      <text/>
    </comment>
    <comment ref="C107" authorId="0" shapeId="0" xr:uid="{0936C566-403E-43C0-A5DB-F8FE44972B66}">
      <text/>
    </comment>
    <comment ref="C108" authorId="0" shapeId="0" xr:uid="{9668254F-CA28-49AF-8601-A86058A354E2}">
      <text/>
    </comment>
    <comment ref="C109" authorId="0" shapeId="0" xr:uid="{B4D36D62-65DB-4BD4-8458-4034D6D9FD5F}">
      <text/>
    </comment>
    <comment ref="C110" authorId="0" shapeId="0" xr:uid="{88D3D1E3-899D-40D6-9152-433B89A5F0E8}">
      <text/>
    </comment>
    <comment ref="C111" authorId="0" shapeId="0" xr:uid="{2FD487BD-1A1C-45A1-B8EA-7AF25FA9E85F}">
      <text/>
    </comment>
    <comment ref="C112" authorId="0" shapeId="0" xr:uid="{39E0904E-28ED-4140-AE82-ADA573C8B1CD}">
      <text/>
    </comment>
    <comment ref="C113" authorId="0" shapeId="0" xr:uid="{ADAD8329-DEC6-4AAA-AA3D-CA16D24FCD01}">
      <text/>
    </comment>
    <comment ref="C114" authorId="0" shapeId="0" xr:uid="{C9F9C879-237B-4E79-8D31-17032F224490}">
      <text/>
    </comment>
    <comment ref="C115" authorId="0" shapeId="0" xr:uid="{E1C348A0-1242-47D7-BDE8-879C7A600334}">
      <text/>
    </comment>
    <comment ref="C116" authorId="0" shapeId="0" xr:uid="{EF26D335-FE9D-413A-834A-8362FB5CFA5B}">
      <text/>
    </comment>
    <comment ref="C117" authorId="0" shapeId="0" xr:uid="{D5D0D6E2-FD63-4B22-B7A4-BE0C18C276ED}">
      <text/>
    </comment>
    <comment ref="C118" authorId="0" shapeId="0" xr:uid="{5D4D7CA0-8C0D-4A61-904F-BDEE22D26380}">
      <text/>
    </comment>
    <comment ref="C119" authorId="0" shapeId="0" xr:uid="{E6A610F3-CDA1-4384-BAD2-44C47FECA2A2}">
      <text/>
    </comment>
    <comment ref="C120" authorId="0" shapeId="0" xr:uid="{B4E6926E-4355-4A8F-AB30-CC8826BA6378}">
      <text/>
    </comment>
    <comment ref="C121" authorId="0" shapeId="0" xr:uid="{B558F82C-7678-4EB4-8DCF-643DDE2B4775}">
      <text/>
    </comment>
    <comment ref="C122" authorId="0" shapeId="0" xr:uid="{0E8AEEA2-9D15-4B15-AD6F-112B12187015}">
      <text/>
    </comment>
    <comment ref="C127" authorId="0" shapeId="0" xr:uid="{EF3EB7E7-DC76-4B2D-9104-0D13A3436587}">
      <text/>
    </comment>
    <comment ref="C128" authorId="0" shapeId="0" xr:uid="{5DCB92AE-D12B-4067-B3A0-89FEB7589750}">
      <text/>
    </comment>
    <comment ref="C129" authorId="0" shapeId="0" xr:uid="{3DA7CE9D-E2BA-4F30-90A1-1EA1B36EC51A}">
      <text/>
    </comment>
    <comment ref="C130" authorId="0" shapeId="0" xr:uid="{98D5EC81-CFB5-4CFE-A118-59A349A7F853}">
      <text/>
    </comment>
    <comment ref="C131" authorId="0" shapeId="0" xr:uid="{99AD3810-B0F2-4CA7-B091-1D7E9563EE75}">
      <text/>
    </comment>
    <comment ref="C132" authorId="0" shapeId="0" xr:uid="{FAE7BAB4-A201-4953-B1EB-0E01CD3777E0}">
      <text/>
    </comment>
    <comment ref="C133" authorId="0" shapeId="0" xr:uid="{A309657F-BF33-4351-BDCD-27C9BA48A744}">
      <text/>
    </comment>
    <comment ref="C134" authorId="0" shapeId="0" xr:uid="{0EBEDDF6-4D6C-406D-82B7-05DB3AE5464F}">
      <text/>
    </comment>
    <comment ref="C135" authorId="0" shapeId="0" xr:uid="{66DA095F-5F7B-4F45-B7C3-9FDDF7DB5E25}">
      <text/>
    </comment>
    <comment ref="C136" authorId="0" shapeId="0" xr:uid="{29520F29-8E85-47A5-B36F-72E9AF0C0192}">
      <text/>
    </comment>
    <comment ref="C137" authorId="0" shapeId="0" xr:uid="{D71E2ADD-3D1C-46D9-9AE3-2D46C1EC07DB}">
      <text/>
    </comment>
    <comment ref="C138" authorId="0" shapeId="0" xr:uid="{5D3830BA-D0F6-42C6-A281-C1F52EC446A8}">
      <text/>
    </comment>
    <comment ref="C139" authorId="0" shapeId="0" xr:uid="{9117B6E6-1E21-4068-8603-48CCF315421A}">
      <text/>
    </comment>
    <comment ref="C140" authorId="0" shapeId="0" xr:uid="{47BA5674-20B3-4683-907A-C0FC4A5D466B}">
      <text/>
    </comment>
    <comment ref="C141" authorId="0" shapeId="0" xr:uid="{59D7D194-CC0B-4FCB-B0C0-AE5213D2FB15}">
      <text/>
    </comment>
    <comment ref="C142" authorId="0" shapeId="0" xr:uid="{E6387A4E-4AF0-4516-9F3D-0C757D201F83}">
      <text/>
    </comment>
    <comment ref="C143" authorId="0" shapeId="0" xr:uid="{E8F758CB-B35F-4FE6-91EC-1A4933402A20}">
      <text/>
    </comment>
    <comment ref="C144" authorId="0" shapeId="0" xr:uid="{3AB29F6E-5224-4794-B791-0CBB9076CA3D}">
      <text/>
    </comment>
    <comment ref="C145" authorId="0" shapeId="0" xr:uid="{C66CDE9C-BD91-4A2B-A6B3-7066F9E4B4C0}">
      <text/>
    </comment>
    <comment ref="C146" authorId="0" shapeId="0" xr:uid="{69DE2E5A-F73F-46BD-BDA5-324AB8DD6FA2}">
      <text/>
    </comment>
    <comment ref="C151" authorId="0" shapeId="0" xr:uid="{115F3177-EBF1-49A6-AADC-7BA4AEE3F31F}">
      <text/>
    </comment>
    <comment ref="C152" authorId="0" shapeId="0" xr:uid="{DF02C866-E4BC-4CA0-95AD-2E7737A11762}">
      <text/>
    </comment>
    <comment ref="C153" authorId="0" shapeId="0" xr:uid="{443F58EA-1894-460A-9EEE-FFBDD7CF456F}">
      <text/>
    </comment>
    <comment ref="C154" authorId="0" shapeId="0" xr:uid="{EF9CCC7F-85E5-457D-BBD3-8A47646731BD}">
      <text/>
    </comment>
    <comment ref="C155" authorId="0" shapeId="0" xr:uid="{3C3898C9-246A-4F90-9F9E-811A5B10E609}">
      <text/>
    </comment>
    <comment ref="C156" authorId="0" shapeId="0" xr:uid="{47AFFCE7-24FE-487E-AC8B-9185A11F4367}">
      <text/>
    </comment>
    <comment ref="C157" authorId="0" shapeId="0" xr:uid="{C0695CE9-82CE-4BAA-9423-42E75D1F94BB}">
      <text/>
    </comment>
    <comment ref="C158" authorId="0" shapeId="0" xr:uid="{4E5E7C82-C508-4756-9445-4579EEB7F1C0}">
      <text/>
    </comment>
    <comment ref="C159" authorId="0" shapeId="0" xr:uid="{C50129A9-EA5C-4900-B4CD-C1822423608A}">
      <text/>
    </comment>
    <comment ref="C160" authorId="0" shapeId="0" xr:uid="{5D7CC42C-32BC-47D0-B068-C1B79379FA12}">
      <text/>
    </comment>
    <comment ref="C161" authorId="0" shapeId="0" xr:uid="{02849F71-C16C-4F74-B3A4-F64624CA49E7}">
      <text/>
    </comment>
    <comment ref="C162" authorId="0" shapeId="0" xr:uid="{BA15BB11-DF33-4F86-ACBB-FFE6EBAE8B95}">
      <text/>
    </comment>
    <comment ref="C163" authorId="0" shapeId="0" xr:uid="{5147DFA9-DEDE-4888-97E4-3BFE53314E8D}">
      <text/>
    </comment>
    <comment ref="C164" authorId="0" shapeId="0" xr:uid="{23DD5BE0-9E74-416E-82AA-5155386E2D98}">
      <text/>
    </comment>
    <comment ref="C165" authorId="0" shapeId="0" xr:uid="{6A87C787-07FF-4322-8214-AAF239912564}">
      <text/>
    </comment>
    <comment ref="C166" authorId="0" shapeId="0" xr:uid="{F0D9238E-1F9D-4BDB-81FC-90E5D2ED328F}">
      <text/>
    </comment>
    <comment ref="C167" authorId="0" shapeId="0" xr:uid="{5199B6BC-3686-4D97-9367-6E0516E3DB33}">
      <text/>
    </comment>
    <comment ref="C168" authorId="0" shapeId="0" xr:uid="{AED9F61C-8E29-480D-9000-9FB5054A494D}">
      <text/>
    </comment>
    <comment ref="C169" authorId="0" shapeId="0" xr:uid="{B878D37E-8FC3-46C8-A3B4-AFB4BF99ACEE}">
      <text/>
    </comment>
    <comment ref="C170" authorId="0" shapeId="0" xr:uid="{3E3E1E7D-45CB-40C7-843A-886CDE643959}">
      <text/>
    </comment>
    <comment ref="C175" authorId="0" shapeId="0" xr:uid="{6577F863-E2CD-4DFC-9D5B-8CED0860F1A2}">
      <text/>
    </comment>
    <comment ref="C176" authorId="0" shapeId="0" xr:uid="{1279D4BD-877E-4943-A2CC-141C89C39ACE}">
      <text/>
    </comment>
    <comment ref="C177" authorId="0" shapeId="0" xr:uid="{4B74809A-BB5F-4AAE-967F-4F8EB7844144}">
      <text/>
    </comment>
    <comment ref="C178" authorId="0" shapeId="0" xr:uid="{4267CE31-EF55-4D4D-A71D-1AFD69CFFCC8}">
      <text/>
    </comment>
    <comment ref="C179" authorId="0" shapeId="0" xr:uid="{41C64783-83EF-494F-B9F0-48434F7C23CF}">
      <text/>
    </comment>
    <comment ref="C180" authorId="0" shapeId="0" xr:uid="{E8C1B13F-6BB0-4CB0-BED6-74CEDFD884A2}">
      <text/>
    </comment>
    <comment ref="C181" authorId="0" shapeId="0" xr:uid="{28F94D74-2214-4D14-B385-F6083C70E3DE}">
      <text/>
    </comment>
    <comment ref="C182" authorId="0" shapeId="0" xr:uid="{AA6B92CE-3157-4C95-8629-655A9AD3E225}">
      <text/>
    </comment>
    <comment ref="C183" authorId="0" shapeId="0" xr:uid="{A4371634-3BBC-415F-B877-298096906297}">
      <text/>
    </comment>
    <comment ref="C184" authorId="0" shapeId="0" xr:uid="{7FDBD3BF-F10A-4D09-B370-957614C84A31}">
      <text/>
    </comment>
    <comment ref="C185" authorId="0" shapeId="0" xr:uid="{511F72E2-C508-48DE-B9A0-0E41D2AE5341}">
      <text/>
    </comment>
    <comment ref="C186" authorId="0" shapeId="0" xr:uid="{0CBBD0EA-D612-41FB-A0C9-21C6644B8CA2}">
      <text/>
    </comment>
    <comment ref="C187" authorId="0" shapeId="0" xr:uid="{0D05BA69-783A-4594-A79D-59E5F4E3272D}">
      <text/>
    </comment>
    <comment ref="C188" authorId="0" shapeId="0" xr:uid="{959B99D4-3CE4-4851-8192-24983D00224D}">
      <text/>
    </comment>
    <comment ref="C189" authorId="0" shapeId="0" xr:uid="{01CBBCD7-2A57-449F-A0A0-8FDCEBEB0C90}">
      <text/>
    </comment>
    <comment ref="C190" authorId="0" shapeId="0" xr:uid="{96884363-9270-430E-BDE9-5877D1D224F2}">
      <text/>
    </comment>
    <comment ref="C191" authorId="0" shapeId="0" xr:uid="{7734BC2C-D5F7-4D31-BDC7-9D34A220DC7D}">
      <text/>
    </comment>
    <comment ref="C192" authorId="0" shapeId="0" xr:uid="{CF011BFE-60BF-4D0F-95B9-B28B341043B9}">
      <text/>
    </comment>
    <comment ref="C193" authorId="0" shapeId="0" xr:uid="{CA0938D3-73A2-41CC-8097-C9AC973EAD3F}">
      <text/>
    </comment>
    <comment ref="C194" authorId="0" shapeId="0" xr:uid="{5DC9B231-E2CC-4BAC-9CE5-17C474094BC6}">
      <text/>
    </comment>
    <comment ref="C199" authorId="0" shapeId="0" xr:uid="{2C29DCA5-9CD2-4CB5-B160-30A9BBA721E3}">
      <text/>
    </comment>
    <comment ref="C200" authorId="0" shapeId="0" xr:uid="{D6AF8C35-E13F-4FCA-9F6F-5102BB48216A}">
      <text/>
    </comment>
    <comment ref="C201" authorId="0" shapeId="0" xr:uid="{5D1D38E3-EB65-49A0-AA10-10B71B928632}">
      <text/>
    </comment>
    <comment ref="C202" authorId="0" shapeId="0" xr:uid="{F6216A8B-A861-4F50-936B-165CBA98E061}">
      <text/>
    </comment>
    <comment ref="C203" authorId="0" shapeId="0" xr:uid="{A8F97D51-5D3C-4708-82F1-E585D799B529}">
      <text/>
    </comment>
    <comment ref="C204" authorId="0" shapeId="0" xr:uid="{F57B9730-284E-46EB-8684-00FA02F9CD82}">
      <text/>
    </comment>
    <comment ref="C205" authorId="0" shapeId="0" xr:uid="{A63AE8AA-58A5-46FD-8DBB-2B95757D379B}">
      <text/>
    </comment>
    <comment ref="C206" authorId="0" shapeId="0" xr:uid="{F3C7FD2B-0CEF-49ED-A307-E034EE018FBD}">
      <text/>
    </comment>
    <comment ref="C207" authorId="0" shapeId="0" xr:uid="{0A030FEB-EA25-43DA-A7A6-061209BA6EC2}">
      <text/>
    </comment>
    <comment ref="C208" authorId="0" shapeId="0" xr:uid="{8E3646B8-1EF3-44A6-9F66-4D447A2479E8}">
      <text/>
    </comment>
    <comment ref="C209" authorId="0" shapeId="0" xr:uid="{884C669C-D726-433D-A1D9-35161FBEBABB}">
      <text/>
    </comment>
    <comment ref="C210" authorId="0" shapeId="0" xr:uid="{644E9978-091F-404A-88E9-BFE0BED80F08}">
      <text/>
    </comment>
    <comment ref="C211" authorId="0" shapeId="0" xr:uid="{C7B56009-312A-4CDA-B064-4F4810962D9D}">
      <text/>
    </comment>
    <comment ref="C212" authorId="0" shapeId="0" xr:uid="{B4C6B2FB-E268-4599-B848-785EE091E9FA}">
      <text/>
    </comment>
    <comment ref="C213" authorId="0" shapeId="0" xr:uid="{FA454D4F-8BA9-4511-999F-8E1F92BE2E45}">
      <text/>
    </comment>
    <comment ref="C214" authorId="0" shapeId="0" xr:uid="{CCF9DBA3-42AB-4655-B4E4-7AE068B47C61}">
      <text/>
    </comment>
    <comment ref="C215" authorId="0" shapeId="0" xr:uid="{DDD7A9D8-D962-40BC-9484-477A1FDE0FA7}">
      <text/>
    </comment>
    <comment ref="C216" authorId="0" shapeId="0" xr:uid="{8CF8E693-350B-4FE7-9E4B-87DFC451E28D}">
      <text/>
    </comment>
    <comment ref="C217" authorId="0" shapeId="0" xr:uid="{4A58217B-691D-4234-AC98-95CB283B5C26}">
      <text/>
    </comment>
    <comment ref="C218" authorId="0" shapeId="0" xr:uid="{F5EAAD32-29AA-4399-BE50-5E7C30B63672}">
      <text/>
    </comment>
    <comment ref="C223" authorId="0" shapeId="0" xr:uid="{CF92E207-E63C-4C5F-82B4-872488986C88}">
      <text/>
    </comment>
    <comment ref="C224" authorId="0" shapeId="0" xr:uid="{1085AA1C-5E8C-443D-BDD7-10A400C9FB3A}">
      <text/>
    </comment>
    <comment ref="C225" authorId="0" shapeId="0" xr:uid="{448EEB36-D626-4E9B-93F4-9FD25AAB10D4}">
      <text/>
    </comment>
    <comment ref="C226" authorId="0" shapeId="0" xr:uid="{3DE34AD4-9A38-4905-A58D-B78BD3D089A5}">
      <text/>
    </comment>
    <comment ref="C227" authorId="0" shapeId="0" xr:uid="{C3907FD8-3466-4100-9C3B-D0B77D40C357}">
      <text/>
    </comment>
    <comment ref="C228" authorId="0" shapeId="0" xr:uid="{1778BE7F-79EC-456D-A4FD-ADC57BFF9005}">
      <text/>
    </comment>
    <comment ref="C229" authorId="0" shapeId="0" xr:uid="{C6ECCA3E-3BAE-4958-80D2-D1B6AFBAB627}">
      <text/>
    </comment>
    <comment ref="C230" authorId="0" shapeId="0" xr:uid="{16548CF7-E09B-438B-82A0-08AACDDC430E}">
      <text/>
    </comment>
    <comment ref="C231" authorId="0" shapeId="0" xr:uid="{9A72A4F4-2C61-4F57-914F-128D2763A6D0}">
      <text/>
    </comment>
    <comment ref="C232" authorId="0" shapeId="0" xr:uid="{CDB70CD0-3250-4F55-B899-1A863E8236AB}">
      <text/>
    </comment>
    <comment ref="C233" authorId="0" shapeId="0" xr:uid="{2C1839CC-12B6-4762-9988-EE5880008154}">
      <text/>
    </comment>
    <comment ref="C234" authorId="0" shapeId="0" xr:uid="{04DA0CCE-1C94-4DA2-9715-582DF4503677}">
      <text/>
    </comment>
    <comment ref="C235" authorId="0" shapeId="0" xr:uid="{2034DEA4-664C-4A8D-B5E9-B574D83D7D4C}">
      <text/>
    </comment>
    <comment ref="C236" authorId="0" shapeId="0" xr:uid="{39B179CC-65F7-4318-9F44-361CA1ED4F56}">
      <text/>
    </comment>
    <comment ref="C237" authorId="0" shapeId="0" xr:uid="{0E961145-DAC2-49B3-BE96-2CCB1407F3FE}">
      <text/>
    </comment>
    <comment ref="C238" authorId="0" shapeId="0" xr:uid="{4E3DB6CA-6E21-4655-A2C5-DD938C01EA10}">
      <text/>
    </comment>
    <comment ref="C239" authorId="0" shapeId="0" xr:uid="{D4D46EAC-78A6-492D-8D6D-60DACAEE4C9F}">
      <text/>
    </comment>
    <comment ref="C240" authorId="0" shapeId="0" xr:uid="{53C73FB4-A92D-4C39-865D-26D5BC5EA33F}">
      <text/>
    </comment>
    <comment ref="C241" authorId="0" shapeId="0" xr:uid="{624CF37C-55BD-4F79-95D5-227ACBD69787}">
      <text/>
    </comment>
    <comment ref="C242" authorId="0" shapeId="0" xr:uid="{6AD0CADF-9EDD-40D0-A45C-E289A03C046C}">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s>
  <commentList>
    <comment ref="C6" authorId="0" shapeId="0" xr:uid="{036B5BC2-65AE-44A2-9923-22B0115F5CA8}">
      <text>
        <r>
          <rPr>
            <b/>
            <sz val="9"/>
            <color indexed="81"/>
            <rFont val="Tahoma"/>
            <family val="2"/>
          </rPr>
          <t>Take note!</t>
        </r>
        <r>
          <rPr>
            <sz val="9"/>
            <color indexed="81"/>
            <rFont val="Tahoma"/>
            <family val="2"/>
          </rPr>
          <t xml:space="preserve"> First set your sales goal on the next page and share it with your family. At the end of your season, reflect on your goal. Did you reach it? Was it too easy or too hard? Think of how you can use what you’ve learned to inform your future goals. Jot down your thoughts and email them to yourself so you can revisit them next year. </t>
        </r>
        <r>
          <rPr>
            <b/>
            <sz val="9"/>
            <color indexed="81"/>
            <rFont val="Tahoma"/>
            <family val="2"/>
          </rPr>
          <t xml:space="preserve">
</t>
        </r>
      </text>
    </comment>
    <comment ref="C7" authorId="0" shapeId="0" xr:uid="{D2127008-154B-406C-A637-D50C8087D02C}">
      <text>
        <r>
          <rPr>
            <b/>
            <sz val="9"/>
            <color indexed="81"/>
            <rFont val="Tahoma"/>
            <family val="2"/>
          </rPr>
          <t>Shout out your strategy.</t>
        </r>
        <r>
          <rPr>
            <sz val="9"/>
            <color indexed="81"/>
            <rFont val="Tahoma"/>
            <family val="2"/>
          </rPr>
          <t xml:space="preserve"> Write down your plan for the season, including how you’ll maintain and grow your Girl Scout Cookie business. Document your plan using the prompts on page two. Then share it with your family, ask for help, and assign roles. Although you should always do the selling, your energy will go a lot further when your network can help you spread the word!</t>
        </r>
      </text>
    </comment>
    <comment ref="C8" authorId="0" shapeId="0" xr:uid="{FE3B57C2-8959-4D12-9867-3CE9882C97E5}">
      <text>
        <r>
          <rPr>
            <b/>
            <sz val="9"/>
            <color indexed="81"/>
            <rFont val="Tahoma"/>
            <family val="2"/>
          </rPr>
          <t>Look to the future.</t>
        </r>
        <r>
          <rPr>
            <sz val="9"/>
            <color indexed="81"/>
            <rFont val="Tahoma"/>
            <family val="2"/>
          </rPr>
          <t xml:space="preserve"> The Girl Scout Cookie Program has helped you build skills like managing a budget and setting and meeting goals. Now consider your future. Ask your family for support as you earn one of the Financial Literacy badges for Girl Scout Seniors - Buying Power or Financing My Future. Even if you’re earning the badge with your troop, your family will play a key role in supporting you.</t>
        </r>
      </text>
    </comment>
    <comment ref="C9" authorId="0" shapeId="0" xr:uid="{48A522A4-1086-4083-A7B6-D885734041F5}">
      <text>
        <r>
          <rPr>
            <b/>
            <sz val="9"/>
            <color indexed="81"/>
            <rFont val="Tahoma"/>
            <family val="2"/>
          </rPr>
          <t>Segment your customers.</t>
        </r>
        <r>
          <rPr>
            <sz val="9"/>
            <color indexed="81"/>
            <rFont val="Tahoma"/>
            <family val="2"/>
          </rPr>
          <t xml:space="preserve"> Customers can be motivated by different things. Separate them into different categories. For example, you might put your friends, family, neighbors, and broader community into four different categories. Or think of different motivations for customers; who might want to support girl empowerment? Who might want to participate in a cookie donation program? Create marketing messages that speak to the lives and motivations of each segment. Test your approach with your family, then adjust it based on their feedback.</t>
        </r>
      </text>
    </comment>
    <comment ref="C10" authorId="0" shapeId="0" xr:uid="{E81B08C7-1B47-4E8C-A2EA-554212BD6223}">
      <text>
        <r>
          <rPr>
            <b/>
            <sz val="9"/>
            <color indexed="81"/>
            <rFont val="Tahoma"/>
            <family val="2"/>
          </rPr>
          <t>Show your appreciation.</t>
        </r>
        <r>
          <rPr>
            <sz val="9"/>
            <color indexed="81"/>
            <rFont val="Tahoma"/>
            <family val="2"/>
          </rPr>
          <t xml:space="preserve"> Whether this is your first or tenth cookie season, you have a support network around you to help along the way. Ask your family to think of everyone who helped cheer you on, spread the word, and manage logistics. Come up with a way to say thank you to your family, troop leaders, most loyal customers, and Girl Scout sisters.</t>
        </r>
      </text>
    </comment>
    <comment ref="C13" authorId="0" shapeId="0" xr:uid="{3EB68B63-76DC-4107-9459-6F109563008F}">
      <text>
        <r>
          <rPr>
            <b/>
            <sz val="9"/>
            <color indexed="81"/>
            <rFont val="Tahoma"/>
            <family val="2"/>
          </rPr>
          <t>Take note!</t>
        </r>
        <r>
          <rPr>
            <sz val="9"/>
            <color indexed="81"/>
            <rFont val="Tahoma"/>
            <family val="2"/>
          </rPr>
          <t xml:space="preserve"> First set your sales goal on the next page and share it with your family. At the end of your season, reflect on your goal. Did you reach it? Was it too easy or too hard? Think of how you can use what you’ve learned to inform your future goals. Jot down your thoughts and email them to yourself so you can revisit them next year. </t>
        </r>
        <r>
          <rPr>
            <b/>
            <sz val="9"/>
            <color indexed="81"/>
            <rFont val="Tahoma"/>
            <family val="2"/>
          </rPr>
          <t xml:space="preserve">
</t>
        </r>
      </text>
    </comment>
    <comment ref="C14" authorId="0" shapeId="0" xr:uid="{99AABAA8-3808-4B0D-A365-915F819748E8}">
      <text>
        <r>
          <rPr>
            <b/>
            <sz val="9"/>
            <color indexed="81"/>
            <rFont val="Tahoma"/>
            <family val="2"/>
          </rPr>
          <t>Shout out your strategy.</t>
        </r>
        <r>
          <rPr>
            <sz val="9"/>
            <color indexed="81"/>
            <rFont val="Tahoma"/>
            <family val="2"/>
          </rPr>
          <t xml:space="preserve"> Write down your plan for the season, including how you’ll maintain and grow your Girl Scout Cookie business. Document your plan using the prompts on page two. Then share it with your family, ask for help, and assign roles. Although you should always do the selling, your energy will go a lot further when your network can help you spread the word!</t>
        </r>
      </text>
    </comment>
    <comment ref="C15" authorId="0" shapeId="0" xr:uid="{E16DF3E1-2C5E-4444-B604-208B1AFF1B9D}">
      <text>
        <r>
          <rPr>
            <b/>
            <sz val="9"/>
            <color indexed="81"/>
            <rFont val="Tahoma"/>
            <family val="2"/>
          </rPr>
          <t>Look to the future.</t>
        </r>
        <r>
          <rPr>
            <sz val="9"/>
            <color indexed="81"/>
            <rFont val="Tahoma"/>
            <family val="2"/>
          </rPr>
          <t xml:space="preserve"> The Girl Scout Cookie Program has helped you build skills like managing a budget and setting and meeting goals. Now consider your future. Ask your family for support as you earn one of the Financial Literacy badges for Girl Scout Seniors - Buying Power or Financing My Future. Even if you’re earning the badge with your troop, your family will play a key role in supporting you.</t>
        </r>
      </text>
    </comment>
    <comment ref="C16" authorId="0" shapeId="0" xr:uid="{A143E10B-3EB7-42F8-9441-04716E42E047}">
      <text>
        <r>
          <rPr>
            <b/>
            <sz val="9"/>
            <color indexed="81"/>
            <rFont val="Tahoma"/>
            <family val="2"/>
          </rPr>
          <t>Segment your customers.</t>
        </r>
        <r>
          <rPr>
            <sz val="9"/>
            <color indexed="81"/>
            <rFont val="Tahoma"/>
            <family val="2"/>
          </rPr>
          <t xml:space="preserve"> Customers can be motivated by different things. Separate them into different categories. For example, you might put your friends, family, neighbors, and broader community into four different categories. Or think of different motivations for customers; who might want to support girl empowerment? Who might want to participate in a cookie donation program? Create marketing messages that speak to the lives and motivations of each segment. Test your approach with your family, then adjust it based on their feedback.</t>
        </r>
      </text>
    </comment>
    <comment ref="C17" authorId="0" shapeId="0" xr:uid="{51A8156C-DE13-44EF-BACD-FC8780903CE4}">
      <text>
        <r>
          <rPr>
            <b/>
            <sz val="9"/>
            <color indexed="81"/>
            <rFont val="Tahoma"/>
            <family val="2"/>
          </rPr>
          <t>Show your appreciation.</t>
        </r>
        <r>
          <rPr>
            <sz val="9"/>
            <color indexed="81"/>
            <rFont val="Tahoma"/>
            <family val="2"/>
          </rPr>
          <t xml:space="preserve"> Whether this is your first or tenth cookie season, you have a support network around you to help along the way. Ask your family to think of everyone who helped cheer you on, spread the word, and manage logistics. Come up with a way to say thank you to your family, troop leaders, most loyal customers, and Girl Scout sisters.</t>
        </r>
      </text>
    </comment>
    <comment ref="C20" authorId="0" shapeId="0" xr:uid="{00000000-0006-0000-0800-00000B000000}">
      <text>
        <r>
          <rPr>
            <b/>
            <sz val="9"/>
            <color indexed="81"/>
            <rFont val="Tahoma"/>
            <family val="2"/>
          </rPr>
          <t>Pick a line from the Girl Scout Law.</t>
        </r>
        <r>
          <rPr>
            <sz val="9"/>
            <color indexed="81"/>
            <rFont val="Tahoma"/>
            <family val="2"/>
          </rPr>
          <t xml:space="preserve"> Find a hymn, psalm, prayer, reading, or ritual of your faith that relates to it. Think about how this shows a connection between your faith and what you've learned in Girl Scouting.</t>
        </r>
      </text>
    </comment>
    <comment ref="C21" authorId="0" shapeId="0" xr:uid="{00000000-0006-0000-0800-00000C000000}">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22" authorId="0" shapeId="0" xr:uid="{00000000-0006-0000-0800-00000D000000}">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23" authorId="0" shapeId="0" xr:uid="{00000000-0006-0000-0800-00000E000000}">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24" authorId="0" shapeId="0" xr:uid="{00000000-0006-0000-0800-00000F000000}">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27" authorId="0" shapeId="0" xr:uid="{00000000-0006-0000-0800-000010000000}">
      <text>
        <r>
          <rPr>
            <b/>
            <sz val="9"/>
            <color indexed="81"/>
            <rFont val="Tahoma"/>
            <family val="2"/>
          </rPr>
          <t>Pick a line from the Girl Scout Law.</t>
        </r>
        <r>
          <rPr>
            <sz val="9"/>
            <color indexed="81"/>
            <rFont val="Tahoma"/>
            <family val="2"/>
          </rPr>
          <t xml:space="preserve"> Find a hymn, psalm, prayer, reading, or ritual of your faith that relates to it. Think about how this shows a connection between your faith and what you've learned in Girl Scouting.</t>
        </r>
      </text>
    </comment>
    <comment ref="C28" authorId="0" shapeId="0" xr:uid="{00000000-0006-0000-0800-000011000000}">
      <text>
        <r>
          <rPr>
            <b/>
            <sz val="9"/>
            <color indexed="81"/>
            <rFont val="Tahoma"/>
            <family val="2"/>
          </rPr>
          <t>Interview a woman in your own or another faith community</t>
        </r>
        <r>
          <rPr>
            <sz val="9"/>
            <color indexed="81"/>
            <rFont val="Tahoma"/>
            <family val="2"/>
          </rPr>
          <t xml:space="preserve"> who can talk to you about how she tries to act in her life based on that line of the Law. Ask her to give you examples of what the line of the Law means to her and how she tries to follow it in her daily life.</t>
        </r>
      </text>
    </comment>
    <comment ref="C29" authorId="0" shapeId="0" xr:uid="{00000000-0006-0000-0800-000012000000}">
      <text>
        <r>
          <rPr>
            <b/>
            <sz val="9"/>
            <color indexed="81"/>
            <rFont val="Tahoma"/>
            <family val="2"/>
          </rPr>
          <t>Find three inspirational quotes by women that fit with that line of the Girl Scout Law.</t>
        </r>
        <r>
          <rPr>
            <sz val="9"/>
            <color indexed="81"/>
            <rFont val="Tahoma"/>
            <family val="2"/>
          </rPr>
          <t xml:space="preserve"> Put them somewhere you can see them every day to remind you to live that line of the Law.</t>
        </r>
      </text>
    </comment>
    <comment ref="C30" authorId="0" shapeId="0" xr:uid="{00000000-0006-0000-0800-000013000000}">
      <text>
        <r>
          <rPr>
            <b/>
            <sz val="9"/>
            <color indexed="81"/>
            <rFont val="Tahoma"/>
            <family val="2"/>
          </rPr>
          <t>Make something, like a drawing, painting, or poster,</t>
        </r>
        <r>
          <rPr>
            <sz val="9"/>
            <color indexed="81"/>
            <rFont val="Tahoma"/>
            <family val="2"/>
          </rPr>
          <t xml:space="preserve"> that reminds you of what you've learned. You could also write a story or develop and perform a skit.</t>
        </r>
      </text>
    </comment>
    <comment ref="C31" authorId="0" shapeId="0" xr:uid="{00000000-0006-0000-0800-000014000000}">
      <text>
        <r>
          <rPr>
            <b/>
            <sz val="9"/>
            <color indexed="81"/>
            <rFont val="Tahoma"/>
            <family val="2"/>
          </rPr>
          <t>Make a commitment to live what you've learned.</t>
        </r>
        <r>
          <rPr>
            <sz val="9"/>
            <color indexed="81"/>
            <rFont val="Tahoma"/>
            <family val="2"/>
          </rPr>
          <t xml:space="preserve"> You may want to talk to your friends, family, or a group in your faith community about how you plan to live what you've learned in your daily life. Maybe you'd enjoy showing them what you just made or performing your skit! You can also choose to make a private commitment to yourself to live what you've learned.</t>
        </r>
      </text>
    </comment>
    <comment ref="C35" authorId="0" shapeId="0" xr:uid="{00000000-0006-0000-0800-000002000000}">
      <text>
        <r>
          <rPr>
            <sz val="9"/>
            <color indexed="81"/>
            <rFont val="Tahoma"/>
            <family val="2"/>
          </rPr>
          <t>When you earn a Senior Community Service bar, you are making a difference in your community and practicing the values of the Girl Scout Law. It's also a great way to get involved with a cause you care about.
To earn a Senior Community Service bar, first choose an organization you'd like to volunteer with. The organization will need to agree to give you instructions about the work you'll be doing. Your council needs to approve your service, so check with them before you begin. Once you've chosen your organization, complete at least 20 hours of service to earn this bar.</t>
        </r>
      </text>
    </comment>
    <comment ref="C38" authorId="0" shapeId="0" xr:uid="{00000000-0006-0000-0800-000003000000}">
      <text>
        <r>
          <rPr>
            <sz val="9"/>
            <color indexed="81"/>
            <rFont val="Tahoma"/>
            <family val="2"/>
          </rPr>
          <t>If you choose to volunteer at least 20 hours to the Girl Scout organization, you can receive the Senior Service to Girl Scouting bar. For example, you might volunteer your time at a special event for younger girls, be an office assistant for your council or service unit, or help with special projects.</t>
        </r>
      </text>
    </comment>
    <comment ref="B39" authorId="0" shapeId="0" xr:uid="{00000000-0006-0000-0800-000004000000}">
      <text>
        <r>
          <rPr>
            <sz val="9"/>
            <color indexed="81"/>
            <rFont val="Tahoma"/>
            <family val="2"/>
          </rPr>
          <t>Mentor younger girls in a camp setting as you build skills toward becoming a camp counselor. To earn this award, complete these steps:</t>
        </r>
      </text>
    </comment>
    <comment ref="C40" authorId="0" shapeId="0" xr:uid="{00000000-0006-0000-0800-000005000000}">
      <text>
        <r>
          <rPr>
            <b/>
            <sz val="9"/>
            <color indexed="81"/>
            <rFont val="Tahoma"/>
            <family val="2"/>
          </rPr>
          <t>Take a leadership course</t>
        </r>
        <r>
          <rPr>
            <sz val="9"/>
            <color indexed="81"/>
            <rFont val="Tahoma"/>
            <family val="2"/>
          </rPr>
          <t xml:space="preserve"> designed by your council on outdoor experiences.</t>
        </r>
      </text>
    </comment>
    <comment ref="C41" authorId="1" shapeId="0" xr:uid="{00000000-0006-0000-0800-000006000000}">
      <text>
        <r>
          <rPr>
            <b/>
            <sz val="9"/>
            <color indexed="81"/>
            <rFont val="Tahoma"/>
            <family val="2"/>
          </rPr>
          <t>Work with younger girls</t>
        </r>
        <r>
          <rPr>
            <sz val="9"/>
            <color indexed="81"/>
            <rFont val="Tahoma"/>
            <family val="2"/>
          </rPr>
          <t xml:space="preserve"> over the course of a camp session.</t>
        </r>
      </text>
    </comment>
    <comment ref="B43" authorId="0" shapeId="0" xr:uid="{00000000-0006-0000-0800-000007000000}">
      <text>
        <r>
          <rPr>
            <sz val="9"/>
            <color indexed="81"/>
            <rFont val="Tahoma"/>
            <family val="2"/>
          </rPr>
          <t>This award is for girls who'd like to mentor a Girl scout Daisy, Brownie, Junior, or Cadette group outside of the camp experience. If you've completed ninth grade, you're eligible to earn this award. Your VIT project should span a three-to-six month period.</t>
        </r>
      </text>
    </comment>
    <comment ref="C44" authorId="0" shapeId="0" xr:uid="{00000000-0006-0000-0800-000008000000}">
      <text>
        <r>
          <rPr>
            <b/>
            <sz val="9"/>
            <color indexed="81"/>
            <rFont val="Tahoma"/>
            <family val="2"/>
          </rPr>
          <t>Find a mentor volunteer</t>
        </r>
        <r>
          <rPr>
            <sz val="9"/>
            <color indexed="81"/>
            <rFont val="Tahoma"/>
            <family val="2"/>
          </rPr>
          <t xml:space="preserve"> who is currently the adult volunteer for a group of girls at the level you'd like to work with. This volunteer will help you through your training and internship, and you'll help the volunteer with her group of girls for the three-to-six month period.</t>
        </r>
      </text>
    </comment>
    <comment ref="C45" authorId="0" shapeId="0" xr:uid="{00000000-0006-0000-0800-000009000000}">
      <text>
        <r>
          <rPr>
            <b/>
            <sz val="9"/>
            <color indexed="81"/>
            <rFont val="Tahoma"/>
            <family val="2"/>
          </rPr>
          <t>Complete a council-designated leadership course.</t>
        </r>
      </text>
    </comment>
    <comment ref="C46" authorId="1" shapeId="0" xr:uid="{00000000-0006-0000-0800-00000A000000}">
      <text>
        <r>
          <rPr>
            <b/>
            <sz val="9"/>
            <color indexed="81"/>
            <rFont val="Tahoma"/>
            <family val="2"/>
          </rPr>
          <t>Create and implement a thoughtful program based on a Journey or badge</t>
        </r>
        <r>
          <rPr>
            <sz val="9"/>
            <color indexed="81"/>
            <rFont val="Tahoma"/>
            <family val="2"/>
          </rPr>
          <t xml:space="preserve"> that lasts over four or more sessions. Be responsible for designing, planning, and evaluating the activities. If you're passionate about a topic like art or technology, you could design the activities around the area you love or in which you have expertise.</t>
        </r>
      </text>
    </comment>
    <comment ref="C49" authorId="0" shapeId="0" xr:uid="{00000000-0006-0000-0800-000015000000}">
      <text>
        <r>
          <rPr>
            <b/>
            <sz val="9"/>
            <color indexed="81"/>
            <rFont val="Tahoma"/>
            <family val="2"/>
          </rPr>
          <t>Take a self-defense class or ask a police officer to talk to you</t>
        </r>
        <r>
          <rPr>
            <sz val="9"/>
            <color indexed="81"/>
            <rFont val="Tahoma"/>
            <family val="2"/>
          </rPr>
          <t xml:space="preserve"> or your group about self-defense tips. </t>
        </r>
      </text>
    </comment>
    <comment ref="C50" authorId="0" shapeId="0" xr:uid="{00000000-0006-0000-0800-000016000000}">
      <text>
        <r>
          <rPr>
            <b/>
            <sz val="9"/>
            <color indexed="81"/>
            <rFont val="Tahoma"/>
            <family val="2"/>
          </rPr>
          <t>Teach younger Girl Scouts about fire and kitchen safety, water safety, or safety on the trail.</t>
        </r>
      </text>
    </comment>
    <comment ref="C51" authorId="0" shapeId="0" xr:uid="{00000000-0006-0000-0800-000017000000}">
      <text>
        <r>
          <rPr>
            <b/>
            <sz val="9"/>
            <color indexed="81"/>
            <rFont val="Tahoma"/>
            <family val="2"/>
          </rPr>
          <t>Learn about the dangers of distracted driving,</t>
        </r>
        <r>
          <rPr>
            <sz val="9"/>
            <color indexed="81"/>
            <rFont val="Tahoma"/>
            <family val="2"/>
          </rPr>
          <t xml:space="preserve"> and make a poster or PSA about paying attention behind the wheel.</t>
        </r>
      </text>
    </comment>
    <comment ref="C52" authorId="0" shapeId="0" xr:uid="{00000000-0006-0000-0800-000018000000}">
      <text>
        <r>
          <rPr>
            <b/>
            <sz val="9"/>
            <color indexed="81"/>
            <rFont val="Tahoma"/>
            <family val="2"/>
          </rPr>
          <t>Help two people to resolve a disagreement peacefully and respectfully.</t>
        </r>
      </text>
    </comment>
    <comment ref="C53" authorId="0" shapeId="0" xr:uid="{00000000-0006-0000-0800-000019000000}">
      <text>
        <r>
          <rPr>
            <b/>
            <sz val="9"/>
            <color indexed="81"/>
            <rFont val="Tahoma"/>
            <family val="2"/>
          </rPr>
          <t>Discuss the dangers of alcohol and drug use with your Girl Scout group,</t>
        </r>
        <r>
          <rPr>
            <sz val="9"/>
            <color indexed="81"/>
            <rFont val="Tahoma"/>
            <family val="2"/>
          </rPr>
          <t xml:space="preserve"> friends, or family. Write a personal-responsibility statement that covers how you'll behave.</t>
        </r>
      </text>
    </comment>
    <comment ref="C59" authorId="1" shapeId="0" xr:uid="{00000000-0006-0000-0800-000001000000}">
      <text>
        <r>
          <rPr>
            <sz val="9"/>
            <color indexed="81"/>
            <rFont val="Tahoma"/>
            <family val="2"/>
          </rPr>
          <t>Serve for one full term in a leadership position at your school, place of worship, library, town council, community center, after-school club, or a similar organization. For example, you might serve on a planning committee for graduation, co-teach a youth class at your place of worship, or serve on a Girl Scout board of directors. The length of your service will depend on the term specified by the organization or the particular position you hold.</t>
        </r>
      </text>
    </comment>
    <comment ref="C63" authorId="0" shapeId="0" xr:uid="{550BF2C4-4BF0-49DC-92BE-5A5E64C6CE63}">
      <text>
        <r>
          <rPr>
            <sz val="9"/>
            <color indexed="81"/>
            <rFont val="Tahoma"/>
            <family val="2"/>
          </rPr>
          <t>Find out what Gender Equality means</t>
        </r>
      </text>
    </comment>
    <comment ref="C64" authorId="0" shapeId="0" xr:uid="{4587AA7F-4743-48E7-A0FD-4390E6370937}">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65" authorId="0" shapeId="0" xr:uid="{84FA4FE8-9B2F-464C-8403-2B72BD18FF0A}">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66" authorId="0" shapeId="0" xr:uid="{F8FAF4B2-0B4E-499A-9383-2DE2D69F692D}">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67" authorId="0" shapeId="0" xr:uid="{19BBAF6C-0A1F-4057-A0D2-0C8DDA935185}">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68" authorId="0" shapeId="0" xr:uid="{3D7EB127-CC84-43EF-8681-9634605E1626}">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69" authorId="0" shapeId="0" xr:uid="{1DD5466C-38CC-4940-8B55-F7BC26F55D7D}">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70" authorId="1" shapeId="0" xr:uid="{DF02F729-A755-4F55-85F9-21D04281428B}">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71" authorId="1" shapeId="0" xr:uid="{D122427C-5A38-4E95-B2CF-F102AC3590DD}">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72" authorId="1" shapeId="0" xr:uid="{948CFFAA-FE41-44C6-9B7D-FCF1687FD77D}">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73" authorId="1" shapeId="0" xr:uid="{7F182B93-69E8-4A64-98BB-22E85D90428D}">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74" authorId="1" shapeId="0" xr:uid="{65AB4518-8642-4D8F-B868-278D9B44374C}">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75" authorId="1" shapeId="0" xr:uid="{CF245736-D222-4950-A775-FE4DEBDC135B}">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77" authorId="1" shapeId="0" xr:uid="{67C56FF7-F65C-4972-A0A4-E58648B976C6}">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81" authorId="0" shapeId="0" xr:uid="{E821DFC8-84E4-474C-A933-21074E87B7EC}">
      <text>
        <r>
          <rPr>
            <sz val="9"/>
            <color indexed="81"/>
            <rFont val="Tahoma"/>
            <family val="2"/>
          </rPr>
          <t>Find out what Gender Equality means</t>
        </r>
      </text>
    </comment>
    <comment ref="C82" authorId="0" shapeId="0" xr:uid="{53CC8689-2374-4975-9CD8-783B81C1765D}">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83" authorId="0" shapeId="0" xr:uid="{E1BFEAED-C9FC-439A-940B-D9985083761E}">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84" authorId="0" shapeId="0" xr:uid="{BADCCBFE-D3D3-4947-B1AD-973FBBA41D9C}">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85" authorId="0" shapeId="0" xr:uid="{39895DA9-AC1C-474C-944D-0A0A8EF30D1B}">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6" authorId="0" shapeId="0" xr:uid="{2D17F217-B295-4C09-8EEF-DB7A482AC528}">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87" authorId="0" shapeId="0" xr:uid="{03FAD99C-95B7-4071-9C32-836E21E7C832}">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88" authorId="1" shapeId="0" xr:uid="{FD86130A-71C6-4D3E-B733-6A9A8606A0D4}">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89" authorId="1" shapeId="0" xr:uid="{00A52DD0-15EA-4CB7-A1E7-D5D3A923DD90}">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90" authorId="1" shapeId="0" xr:uid="{11CD1474-9A25-4B0F-AE93-64C537DEF5B1}">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91" authorId="1" shapeId="0" xr:uid="{2DEF15E9-9EAC-4831-8041-3BF6BECB16A9}">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92" authorId="1" shapeId="0" xr:uid="{33BC4AB0-4344-4A38-8667-BB7D7B522983}">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93" authorId="1" shapeId="0" xr:uid="{826DBC85-8FC7-480E-862D-6A28F56E34F2}">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95" authorId="1" shapeId="0" xr:uid="{DCD59C3A-62D0-435F-905A-53B5A50893E1}">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99" authorId="0" shapeId="0" xr:uid="{D10CD662-63FB-43E2-8B4C-6F4EC72B2881}">
      <text>
        <r>
          <rPr>
            <sz val="9"/>
            <color indexed="81"/>
            <rFont val="Tahoma"/>
            <family val="2"/>
          </rPr>
          <t>Explore World Thinking Day and the diversity of the Girl Scout Movement</t>
        </r>
      </text>
    </comment>
    <comment ref="C100" authorId="0" shapeId="0" xr:uid="{24B85C3B-A901-4AF9-A6A9-DF59A3205F76}">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01" authorId="0" shapeId="0" xr:uid="{08EC9AD5-E235-4D8B-B26E-C38936A41912}">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02" authorId="0" shapeId="0" xr:uid="{C5EF06E1-237C-4BAE-BDA1-C199204E38F1}">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03" authorId="0" shapeId="0" xr:uid="{40C9BD23-FD2B-493D-811E-434349CFC8E5}">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04" authorId="0" shapeId="0" xr:uid="{DBBE20E3-5FFB-4361-ACF7-407BA2EE11F8}">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05" authorId="0" shapeId="0" xr:uid="{9AB14DF6-7A15-45CA-B0A7-01824004A2D9}">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06" authorId="1" shapeId="0" xr:uid="{8C433C7B-A60D-4816-BAA0-124670B90610}">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07" authorId="1" shapeId="0" xr:uid="{531EE280-F472-4550-9AA9-AC576BA32265}">
      <text>
        <r>
          <rPr>
            <sz val="9"/>
            <color indexed="81"/>
            <rFont val="Tahoma"/>
            <family val="2"/>
          </rPr>
          <t>Part of being prepared is making sure you have the right gear for your adventure. Try to borrow gear from family or friends so you don't need to buy it.</t>
        </r>
      </text>
    </comment>
    <comment ref="C108" authorId="1" shapeId="0" xr:uid="{1570A11A-5853-4039-A44C-CD60B0CD9669}">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09" authorId="1" shapeId="0" xr:uid="{FB521CA4-2492-4F3E-B030-63394AF3B1EE}">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10" authorId="1" shapeId="0" xr:uid="{B22555E5-A301-49DC-9875-E76FC6DBBB06}">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11" authorId="1" shapeId="0" xr:uid="{BF98D249-F9D9-4789-BA2D-38D1AFEAA493}">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13" authorId="1" shapeId="0" xr:uid="{2DCA81EC-74B5-4C57-893D-51FD8DB8FCBC}">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117" authorId="0" shapeId="0" xr:uid="{A5BFD452-E16A-4B5C-9A0D-8D5037F1662B}">
      <text>
        <r>
          <rPr>
            <sz val="9"/>
            <color indexed="81"/>
            <rFont val="Tahoma"/>
            <family val="2"/>
          </rPr>
          <t>Explore World Thinking Day and the diversity of the Girl Scout Movement</t>
        </r>
      </text>
    </comment>
    <comment ref="C118" authorId="0" shapeId="0" xr:uid="{F7786486-F721-4F56-92E8-3EF4C170C14E}">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19" authorId="0" shapeId="0" xr:uid="{30BE70D6-33C3-4771-9980-A792F120F59A}">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20" authorId="0" shapeId="0" xr:uid="{C8F89B43-9802-4D41-8EA0-CCEF38236C98}">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21" authorId="0" shapeId="0" xr:uid="{FE7B9A88-CBA6-4DF1-A8CE-A38D807FAC30}">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22" authorId="0" shapeId="0" xr:uid="{0B830AE5-00DB-4113-B1C7-B7E6B7EED2AA}">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23" authorId="0" shapeId="0" xr:uid="{E9DDF549-1F96-4F28-A289-F5EED0888922}">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24" authorId="1" shapeId="0" xr:uid="{48BBE68A-A20D-4B7C-AD5C-274DF1F547D1}">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25" authorId="1" shapeId="0" xr:uid="{2487D1E7-DB08-4D71-A16D-AC48A8E1D129}">
      <text>
        <r>
          <rPr>
            <sz val="9"/>
            <color indexed="81"/>
            <rFont val="Tahoma"/>
            <family val="2"/>
          </rPr>
          <t>Part of being prepared is making sure you have the right gear for your adventure. Try to borrow gear from family or friends so you don't need to buy it.</t>
        </r>
      </text>
    </comment>
    <comment ref="C126" authorId="1" shapeId="0" xr:uid="{AD9361BB-3CB5-4FCE-AF24-27580A89D9F4}">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27" authorId="1" shapeId="0" xr:uid="{667CD87A-838F-4233-82F4-01E8628F92B7}">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28" authorId="1" shapeId="0" xr:uid="{CDA84AA6-41B3-4068-B7C1-F34D3F669130}">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29" authorId="1" shapeId="0" xr:uid="{F9D3A524-8BE2-4731-AEF4-4DD5F011BE79}">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31" authorId="1" shapeId="0" xr:uid="{B3D0DE85-9E93-4051-9763-3436A919951C}">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Audra Edmunds</author>
  </authors>
  <commentList>
    <comment ref="C8" authorId="0" shapeId="0" xr:uid="{00000000-0006-0000-0900-000001000000}">
      <text>
        <r>
          <rPr>
            <sz val="9"/>
            <color indexed="81"/>
            <rFont val="Tahoma"/>
            <family val="2"/>
          </rPr>
          <t>Use your values and skills to identify a community issue you care about.</t>
        </r>
      </text>
    </comment>
    <comment ref="C9" authorId="0" shapeId="0" xr:uid="{00000000-0006-0000-0900-000002000000}">
      <text>
        <r>
          <rPr>
            <sz val="9"/>
            <color indexed="81"/>
            <rFont val="Tahoma"/>
            <family val="2"/>
          </rPr>
          <t>Research everything you can about the issue.</t>
        </r>
      </text>
    </comment>
    <comment ref="C10" authorId="0" shapeId="0" xr:uid="{00000000-0006-0000-0900-000003000000}">
      <text>
        <r>
          <rPr>
            <sz val="9"/>
            <color indexed="81"/>
            <rFont val="Tahoma"/>
            <family val="2"/>
          </rPr>
          <t>Invite others to support and take action with you.</t>
        </r>
      </text>
    </comment>
    <comment ref="C11" authorId="0" shapeId="0" xr:uid="{00000000-0006-0000-0900-000004000000}">
      <text>
        <r>
          <rPr>
            <sz val="9"/>
            <color indexed="81"/>
            <rFont val="Tahoma"/>
            <family val="2"/>
          </rPr>
          <t>Create a project plan that achieves sustainable and measurable impact.</t>
        </r>
      </text>
    </comment>
    <comment ref="C12" authorId="0" shapeId="0" xr:uid="{00000000-0006-0000-0900-000005000000}">
      <text>
        <r>
          <rPr>
            <sz val="9"/>
            <color indexed="81"/>
            <rFont val="Tahoma"/>
            <family val="2"/>
          </rPr>
          <t>Sum up your project plan for your Girl Scout council.</t>
        </r>
      </text>
    </comment>
    <comment ref="C13" authorId="0" shapeId="0" xr:uid="{00000000-0006-0000-0900-000006000000}">
      <text>
        <r>
          <rPr>
            <sz val="9"/>
            <color indexed="81"/>
            <rFont val="Tahoma"/>
            <family val="2"/>
          </rPr>
          <t>Take the lead to carry out your plan.</t>
        </r>
      </text>
    </comment>
    <comment ref="C14" authorId="0" shapeId="0" xr:uid="{00000000-0006-0000-0900-000007000000}">
      <text>
        <r>
          <rPr>
            <sz val="9"/>
            <color indexed="81"/>
            <rFont val="Tahoma"/>
            <family val="2"/>
          </rPr>
          <t>Share what you have experienced with others.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Audra Edmunds</author>
  </authors>
  <commentList>
    <comment ref="C7" authorId="0" shapeId="0" xr:uid="{00000000-0006-0000-0A00-000001000000}">
      <text>
        <r>
          <rPr>
            <sz val="9"/>
            <color indexed="81"/>
            <rFont val="Tahoma"/>
            <family val="2"/>
          </rPr>
          <t xml:space="preserve">Share your talents and skills by teaching younger Girl Scouts one thing you learned to do as a Senior.
This list has a few ideas to get you started. You only have to do one of these-or something like it-to complete the step.
IDEAS
</t>
        </r>
        <r>
          <rPr>
            <sz val="9"/>
            <color indexed="81"/>
            <rFont val="Calibri"/>
            <family val="2"/>
          </rPr>
          <t>•</t>
        </r>
        <r>
          <rPr>
            <sz val="9"/>
            <color indexed="81"/>
            <rFont val="Tahoma"/>
            <family val="2"/>
          </rPr>
          <t>Share favorite things you did on a National Leadership Journey. Did you add a trip? Meet local experts? Do something special when you earned your awards? Put a little kit together and give to Cadettes to help them start charting their course after they bridge up.
•Invite a group of Cadettes on a campout, overnight trip, or other fun event, and talk about your experiences as a Senior.
•If you've earned your Gold Award, talk to Cadettes who want to do their own Gold Award projects. Share what you learned, and offer them tips based on your own experience.</t>
        </r>
      </text>
    </comment>
    <comment ref="C8" authorId="0" shapeId="0" xr:uid="{00000000-0006-0000-0A00-000002000000}">
      <text>
        <r>
          <rPr>
            <sz val="9"/>
            <color indexed="81"/>
            <rFont val="Tahoma"/>
            <family val="2"/>
          </rPr>
          <t>Explore what it's like to be an Ambassador. What's the best way to do that? Connect with girls who are already there.
This list has a few ideas to get you started. You only have to do one of these-or something like it-to complete the step
IDEAS
•Invite Ambassadors to a round table. Start with some tasty snacks and a few "getting to know you" games. Ask your Ambassador sisters about their achievements and challenges. Find out about their most surprising, funny, or moving moments as Girl Scouts. Get their tips on how to make the most of your Ambassador experience.
•Connect with Girl Scout Ambassadors through social media. Tap the widest network you can to find out how others chose their Gold Award projects, how they connected with mentors, what outdoor adventures and trips they went on, or anything else that interests you.
•Join a council event, camping trip, overnight, or Take Action project that involves Ambassadors. See what you can learn about expanding your current interests as you move into your next step in Girl Scouting. For example, if you were excited by a project you did on a Senior Journey, find out how you could continue to develop it for an Ambassador Take Action or Gold Award project.</t>
        </r>
      </text>
    </comment>
  </commentList>
</comments>
</file>

<file path=xl/sharedStrings.xml><?xml version="1.0" encoding="utf-8"?>
<sst xmlns="http://schemas.openxmlformats.org/spreadsheetml/2006/main" count="3811" uniqueCount="1105">
  <si>
    <t>3.  You have my permission to modify this sheet in any way to suit your own needs, however, if you do, please don't post your modified version anywhere on the internet.</t>
  </si>
  <si>
    <t>It's Your World -- Change It!</t>
  </si>
  <si>
    <t>girl's email:</t>
  </si>
  <si>
    <t>Enter amount
   received</t>
  </si>
  <si>
    <t>Harvest Award</t>
  </si>
  <si>
    <t>Women's Health</t>
  </si>
  <si>
    <t>Bridge to Ambassador</t>
  </si>
  <si>
    <t>&lt;&lt;Last Name&gt;&gt;</t>
  </si>
  <si>
    <t>meeting
totals</t>
  </si>
  <si>
    <t>yearly total (per girl)</t>
  </si>
  <si>
    <t>GIRLtopia</t>
  </si>
  <si>
    <t>The Senior Visionary Award</t>
  </si>
  <si>
    <t>Create It</t>
  </si>
  <si>
    <t>Guide It</t>
  </si>
  <si>
    <t>Investiture and Rededication</t>
  </si>
  <si>
    <t>1st year Rededication</t>
  </si>
  <si>
    <t>2nd year Rededication</t>
  </si>
  <si>
    <t>3rd year Rededication</t>
  </si>
  <si>
    <t>4th year Rededication</t>
  </si>
  <si>
    <t>5th year Rededication</t>
  </si>
  <si>
    <t>6th year Rededication</t>
  </si>
  <si>
    <t>7th year Rededication</t>
  </si>
  <si>
    <t>8th year Rededication</t>
  </si>
  <si>
    <t>9th year Rededication</t>
  </si>
  <si>
    <t>10th year Rededication</t>
  </si>
  <si>
    <t>&lt;LIST PATCH HERE&gt;</t>
  </si>
  <si>
    <r>
      <t xml:space="preserve">Enter </t>
    </r>
    <r>
      <rPr>
        <b/>
        <sz val="10"/>
        <rFont val="Arial"/>
        <family val="2"/>
      </rPr>
      <t>A</t>
    </r>
    <r>
      <rPr>
        <sz val="10"/>
        <rFont val="Arial"/>
        <family val="2"/>
      </rPr>
      <t xml:space="preserve"> for credit</t>
    </r>
  </si>
  <si>
    <t>Capture your vision for change</t>
  </si>
  <si>
    <t>Get your leader print going!</t>
  </si>
  <si>
    <t>Now, create change--</t>
  </si>
  <si>
    <t>First, please enter your Service Unit in the box:</t>
  </si>
  <si>
    <t>Next, please enter your Troop number in this box:</t>
  </si>
  <si>
    <t>The Parent Contact Info page:</t>
  </si>
  <si>
    <t>The Parent Contact Info page is simply there to give you a place to collect parent info for your scouts.  Use it or not.  It will have no effect on the rest of the sheet.  This is just there as a tool for you.</t>
  </si>
  <si>
    <t>The Attendance page:</t>
  </si>
  <si>
    <t>The Summary page:</t>
  </si>
  <si>
    <t>The Order page:</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</si>
  <si>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</si>
  <si>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</si>
  <si>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</si>
  <si>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What's the password?</t>
  </si>
  <si>
    <t>What about sharing and editing this sheet?</t>
  </si>
  <si>
    <t>1.  You have my permission to share this spreadsheet, absolutely free of charge, to any scouter anywhere.</t>
  </si>
  <si>
    <t>4.  You have my permission to e-mail me with suggestions for improvements you'd like to see, but please don't be offended if I don't use your suggestions.</t>
  </si>
  <si>
    <t>How can you contact me?</t>
  </si>
  <si>
    <t>aedmunds@bellsouth.net</t>
  </si>
  <si>
    <t>Version History</t>
  </si>
  <si>
    <t>- Initial release of the software package.</t>
  </si>
  <si>
    <t>Date of Birth:</t>
  </si>
  <si>
    <t xml:space="preserve">     EMERGENCY CONTACT</t>
  </si>
  <si>
    <t>Primary Adult</t>
  </si>
  <si>
    <t>Second Adult</t>
  </si>
  <si>
    <t xml:space="preserve">Name: </t>
  </si>
  <si>
    <t xml:space="preserve">Relationship: </t>
  </si>
  <si>
    <t>Relationship:</t>
  </si>
  <si>
    <t xml:space="preserve">Address: </t>
  </si>
  <si>
    <t xml:space="preserve">City, State  ZIP: </t>
  </si>
  <si>
    <t xml:space="preserve">Home Phone: </t>
  </si>
  <si>
    <t xml:space="preserve">Work Phone: </t>
  </si>
  <si>
    <t xml:space="preserve">Cell Phone: </t>
  </si>
  <si>
    <t xml:space="preserve">Home e-mail: </t>
  </si>
  <si>
    <t xml:space="preserve">Work e-mail: </t>
  </si>
  <si>
    <t xml:space="preserve">Service Unit: </t>
  </si>
  <si>
    <t>Leader 1</t>
  </si>
  <si>
    <t>Leader 2</t>
  </si>
  <si>
    <t>Leader 3</t>
  </si>
  <si>
    <t>Leader 4</t>
  </si>
  <si>
    <t>Leader 5</t>
  </si>
  <si>
    <t xml:space="preserve">Troop: </t>
  </si>
  <si>
    <t>Registration Papers</t>
  </si>
  <si>
    <t>Girl Scout Council Dues</t>
  </si>
  <si>
    <t>Service Unit Dues</t>
  </si>
  <si>
    <t>Local Troop Dues</t>
  </si>
  <si>
    <t>Health History</t>
  </si>
  <si>
    <t>Attendance</t>
  </si>
  <si>
    <t>Date</t>
  </si>
  <si>
    <t>Event Attended (Meeting, Field Trip, Day Camp, etc)</t>
  </si>
  <si>
    <r>
      <t xml:space="preserve">   Enter </t>
    </r>
    <r>
      <rPr>
        <b/>
        <sz val="10"/>
        <rFont val="Arial"/>
        <family val="2"/>
      </rPr>
      <t>A</t>
    </r>
    <r>
      <rPr>
        <sz val="10"/>
        <rFont val="Arial"/>
        <family val="2"/>
      </rPr>
      <t xml:space="preserve"> to indicated Attendance at the Event.</t>
    </r>
  </si>
  <si>
    <t>Reference:</t>
  </si>
  <si>
    <t>Summary
Page</t>
  </si>
  <si>
    <t>Journey Awards</t>
  </si>
  <si>
    <t>Investiture</t>
  </si>
  <si>
    <t>The Registration page:</t>
  </si>
  <si>
    <t>The Attendance page is used to help you keep track of who was present at various events, such as Meetings, Campouts, etc.</t>
  </si>
  <si>
    <t>SOW WHAT?</t>
  </si>
  <si>
    <t>It's Your Planet -- Love It!</t>
  </si>
  <si>
    <t>Service Unit:</t>
  </si>
  <si>
    <t>Troop:</t>
  </si>
  <si>
    <t>Immediately after you download:</t>
  </si>
  <si>
    <t>You must save your spreadsheet to your hard drive.  If you don't, it won't let you propogate the names throughout the spreadsheet, and it will act as though the spreadsheet is read-only.</t>
  </si>
  <si>
    <t>It's Your Story -- Tell It!</t>
  </si>
  <si>
    <t>Age-Level Awards</t>
  </si>
  <si>
    <t>Fun Patches</t>
  </si>
  <si>
    <t>Gold Award</t>
  </si>
  <si>
    <t>Service Unit</t>
  </si>
  <si>
    <t>Troop</t>
  </si>
  <si>
    <t>Status: (P)artial or (C)omplete</t>
  </si>
  <si>
    <t>Choose an issue</t>
  </si>
  <si>
    <t>Investigate</t>
  </si>
  <si>
    <t>Get help</t>
  </si>
  <si>
    <t>Create a plan</t>
  </si>
  <si>
    <t>Present your plan and get feedback</t>
  </si>
  <si>
    <t>Take action</t>
  </si>
  <si>
    <t>Educate and inspire</t>
  </si>
  <si>
    <t>MISSION: SISTERHOOD!</t>
  </si>
  <si>
    <t>http://trax.boy-scouts.net/gstrax.htm</t>
  </si>
  <si>
    <t>Change It</t>
  </si>
  <si>
    <t>The Sisterhood Award</t>
  </si>
  <si>
    <t>Define a Sisterhood Issue</t>
  </si>
  <si>
    <t>Develop Your Mission!</t>
  </si>
  <si>
    <t>Make the Big Decisions!</t>
  </si>
  <si>
    <t>Logistics Time!</t>
  </si>
  <si>
    <t>Create the Project Timeline</t>
  </si>
  <si>
    <t>Council's Own</t>
  </si>
  <si>
    <t>How to enter Senior names in the spreadsheet:</t>
  </si>
  <si>
    <r>
      <t xml:space="preserve">Double-Click on the Tabs at the bottom of the page that say "Senior 1", "Senior 2", etc.  That will hightlight the text.  Simply type the girl's </t>
    </r>
    <r>
      <rPr>
        <b/>
        <i/>
        <sz val="10"/>
        <rFont val="Arial"/>
        <family val="2"/>
      </rPr>
      <t>first</t>
    </r>
    <r>
      <rPr>
        <sz val="10"/>
        <rFont val="Arial"/>
        <family val="2"/>
      </rPr>
      <t xml:space="preserve"> name on the tab.  That will cause her name to proliferate thoughout the spreadsheet.</t>
    </r>
  </si>
  <si>
    <t>The Dues page:</t>
  </si>
  <si>
    <t>Enter dues as you receive them.  The sheet is set up for you to record money.  Simply type in what they were able to contribute.</t>
  </si>
  <si>
    <t>What's the purpose of the individual Senior pages?</t>
  </si>
  <si>
    <t>SeniorTrax 2.0</t>
  </si>
  <si>
    <t>Every step has three choices. Do ONE choice to complete each step.</t>
  </si>
  <si>
    <t>Take a class</t>
  </si>
  <si>
    <t>Present your idea to someone who</t>
  </si>
  <si>
    <t>Present to an expert</t>
  </si>
  <si>
    <t>Take a first aid course</t>
  </si>
  <si>
    <t>Enjoy Girl Scout traditions</t>
  </si>
  <si>
    <t>Website Designer</t>
  </si>
  <si>
    <t>Troupe Performer</t>
  </si>
  <si>
    <t>Science of Style</t>
  </si>
  <si>
    <t>Novelist</t>
  </si>
  <si>
    <t>Textile Artist</t>
  </si>
  <si>
    <t>Room Makeover</t>
  </si>
  <si>
    <t>Truth Seeker</t>
  </si>
  <si>
    <t>Adventurer</t>
  </si>
  <si>
    <t>Car Care</t>
  </si>
  <si>
    <t>Traveler</t>
  </si>
  <si>
    <t>Voice for Animals</t>
  </si>
  <si>
    <t>Game Visionary</t>
  </si>
  <si>
    <t>Social Innovator</t>
  </si>
  <si>
    <t>Business Etiquette</t>
  </si>
  <si>
    <t>Cross-Training</t>
  </si>
  <si>
    <t>Behind the Ballot</t>
  </si>
  <si>
    <t>Locavore</t>
  </si>
  <si>
    <t>Sky</t>
  </si>
  <si>
    <t>Financing My Future</t>
  </si>
  <si>
    <t>Buying Power</t>
  </si>
  <si>
    <t>My Portfolio</t>
  </si>
  <si>
    <t>Customer Loyalty</t>
  </si>
  <si>
    <t>Pick your performance style</t>
  </si>
  <si>
    <t>Get inspired by a live performance</t>
  </si>
  <si>
    <t>Interview a producer, director</t>
  </si>
  <si>
    <t>Watch three shows and be the critic</t>
  </si>
  <si>
    <t>Find and develop material</t>
  </si>
  <si>
    <t>Choose an existing show or</t>
  </si>
  <si>
    <t>Give old material a new twist!</t>
  </si>
  <si>
    <t>Create your own</t>
  </si>
  <si>
    <t>Rehearse!</t>
  </si>
  <si>
    <t>Dig into the nitty-gritty of moving</t>
  </si>
  <si>
    <t>Get behind the scenes</t>
  </si>
  <si>
    <t>Get tips on team motivation</t>
  </si>
  <si>
    <t>Launch your performance</t>
  </si>
  <si>
    <t>Create a poster to promote your</t>
  </si>
  <si>
    <t>Create a press kit</t>
  </si>
  <si>
    <t>Make a video trailer or radio</t>
  </si>
  <si>
    <t>Put on your show</t>
  </si>
  <si>
    <t>Host a cast party or an after-party</t>
  </si>
  <si>
    <t>Videotape your show and screen it</t>
  </si>
  <si>
    <t>Take photos and create a record</t>
  </si>
  <si>
    <t>Test skin care and makeup</t>
  </si>
  <si>
    <t>Interview a dermatologist or cosmetic</t>
  </si>
  <si>
    <t>Evaluate and compare two similar</t>
  </si>
  <si>
    <t>Make and test a homemade product</t>
  </si>
  <si>
    <t>Examine the science behind fabrics</t>
  </si>
  <si>
    <t>Test sunglasses</t>
  </si>
  <si>
    <t>Grade a gem</t>
  </si>
  <si>
    <t>Get into outdoor-fashion fabrics</t>
  </si>
  <si>
    <t>Explore the science behind hair</t>
  </si>
  <si>
    <t>Compare ingredients in three</t>
  </si>
  <si>
    <t>Test hair dye</t>
  </si>
  <si>
    <t>Create a scent</t>
  </si>
  <si>
    <t>Investigate the sociology of style</t>
  </si>
  <si>
    <t>Make a timeline of fashion trends</t>
  </si>
  <si>
    <t>Conduct a social style experiment</t>
  </si>
  <si>
    <t>Host a wear-a-thon</t>
  </si>
  <si>
    <t>Formulate future style</t>
  </si>
  <si>
    <t>Make something eco friendly</t>
  </si>
  <si>
    <t>Create your own science-of-style</t>
  </si>
  <si>
    <t>Forecast fashion, beauty or hair</t>
  </si>
  <si>
    <t>Deconstruct a novel</t>
  </si>
  <si>
    <t>Review the novel</t>
  </si>
  <si>
    <t>Chart the plot</t>
  </si>
  <si>
    <t>Read like an editor</t>
  </si>
  <si>
    <t>Create great characters</t>
  </si>
  <si>
    <t>Let real people inspire your</t>
  </si>
  <si>
    <t>Use your favorite novels for</t>
  </si>
  <si>
    <t>Use character profiles to create a</t>
  </si>
  <si>
    <t>Develop a plot</t>
  </si>
  <si>
    <t>Explore character-driven and action-</t>
  </si>
  <si>
    <t>Interview a novelist or writing teacher</t>
  </si>
  <si>
    <t>Read five interviews with novelists</t>
  </si>
  <si>
    <t>Write at least 20 pages</t>
  </si>
  <si>
    <t>Write the first 20 pages</t>
  </si>
  <si>
    <t>Write important scenes</t>
  </si>
  <si>
    <t>Write the last 20 pages</t>
  </si>
  <si>
    <t>Edit your pages</t>
  </si>
  <si>
    <t>Share your pages with two people</t>
  </si>
  <si>
    <t>Use a critique group</t>
  </si>
  <si>
    <t>Ask a mentor to write you an</t>
  </si>
  <si>
    <t>The Silver and Gold Torch award</t>
  </si>
  <si>
    <t>Complete 1 Senior Leadership Journey</t>
  </si>
  <si>
    <t>Serve for one full term in a leadership</t>
  </si>
  <si>
    <t>When you earn a Senior Community</t>
  </si>
  <si>
    <t>If you choose to volunteer at least 20</t>
  </si>
  <si>
    <t>Choose your textile art</t>
  </si>
  <si>
    <t>Find your tools and materials</t>
  </si>
  <si>
    <t>Thread based craft</t>
  </si>
  <si>
    <t>Yarn based craft</t>
  </si>
  <si>
    <t>Quilting Project</t>
  </si>
  <si>
    <t>Learn the basics</t>
  </si>
  <si>
    <t>Find a mentor</t>
  </si>
  <si>
    <t>Find a class</t>
  </si>
  <si>
    <t>Learn the basics on your own</t>
  </si>
  <si>
    <t>Make something for every day use</t>
  </si>
  <si>
    <t>Make something to wear</t>
  </si>
  <si>
    <t>Make an accessory</t>
  </si>
  <si>
    <t>Make something to give to a charity</t>
  </si>
  <si>
    <t>Look into two different textile arts</t>
  </si>
  <si>
    <t>Interview an artist who works with</t>
  </si>
  <si>
    <t>Create something useful for your</t>
  </si>
  <si>
    <t>Create a gift or item for a special</t>
  </si>
  <si>
    <t>Make a gift for an anniversary, baby</t>
  </si>
  <si>
    <t>Create something to mark a special</t>
  </si>
  <si>
    <t>Gather ideas and inspiration</t>
  </si>
  <si>
    <t>Craft an inspiration board</t>
  </si>
  <si>
    <t>Look at design around the world</t>
  </si>
  <si>
    <t>Paint something</t>
  </si>
  <si>
    <t xml:space="preserve">Paint a wall </t>
  </si>
  <si>
    <t>Paint furniture</t>
  </si>
  <si>
    <t>Paint accents</t>
  </si>
  <si>
    <t>Sew or glue something</t>
  </si>
  <si>
    <t>A pillow cover or duvet cover</t>
  </si>
  <si>
    <t>Redo something</t>
  </si>
  <si>
    <t>Refurbish one item</t>
  </si>
  <si>
    <t>Repurpose one item</t>
  </si>
  <si>
    <t>Repair one item</t>
  </si>
  <si>
    <t>Build something</t>
  </si>
  <si>
    <t>Build something from found items</t>
  </si>
  <si>
    <t>Build an art piece</t>
  </si>
  <si>
    <t>Shadow an interior designer or</t>
  </si>
  <si>
    <t>Curtains for windows or to delineate</t>
  </si>
  <si>
    <t>A table runner, decorative wall</t>
  </si>
  <si>
    <t>Build something out of wood or</t>
  </si>
  <si>
    <t>Evaluate your sources</t>
  </si>
  <si>
    <t>Monitor the news</t>
  </si>
  <si>
    <t>Categorize sources of information</t>
  </si>
  <si>
    <t>Investigate what the experts say</t>
  </si>
  <si>
    <t>Be a wise consumer</t>
  </si>
  <si>
    <t>Know before you buy</t>
  </si>
  <si>
    <t>Evaluate a disclaimer from an ad</t>
  </si>
  <si>
    <t>Find truth in your everyday life</t>
  </si>
  <si>
    <t>Be a Super Searcher</t>
  </si>
  <si>
    <t>Review the review</t>
  </si>
  <si>
    <t>Become a citizen journalist</t>
  </si>
  <si>
    <t>Send a letter to the editor</t>
  </si>
  <si>
    <t>Research and write an article</t>
  </si>
  <si>
    <t>Evaluate the same story on three</t>
  </si>
  <si>
    <t>Choose an article from a political</t>
  </si>
  <si>
    <t>Monitor a news-based or political</t>
  </si>
  <si>
    <t>Analyze a speech given by a public</t>
  </si>
  <si>
    <t>Find a vintage ad in a magazine or</t>
  </si>
  <si>
    <t>Become an investigative reporter</t>
  </si>
  <si>
    <t>Make a video or photo slide show</t>
  </si>
  <si>
    <t>Enhance your adventure</t>
  </si>
  <si>
    <t>Find out the background of your</t>
  </si>
  <si>
    <t>Get to know the ecology of your</t>
  </si>
  <si>
    <t>Add an element</t>
  </si>
  <si>
    <t>Get in the team spirit-and refine your</t>
  </si>
  <si>
    <t>If your adventure involves a new skill</t>
  </si>
  <si>
    <t>Attend a one day high adventure</t>
  </si>
  <si>
    <t>Spend a day practicing cooperative</t>
  </si>
  <si>
    <t>Know your gear</t>
  </si>
  <si>
    <t>Talk to an expert in your adventure</t>
  </si>
  <si>
    <t>Go to a sporting goods store</t>
  </si>
  <si>
    <t>Talk to a Girl Scout</t>
  </si>
  <si>
    <t>Plan your service to the great</t>
  </si>
  <si>
    <t>Help  the natural environment</t>
  </si>
  <si>
    <t>Be a guide for younger Girl Scouts</t>
  </si>
  <si>
    <t>Teach Leave No Trace principles</t>
  </si>
  <si>
    <t>Capture the adventure</t>
  </si>
  <si>
    <t>Shoot a digital photo series</t>
  </si>
  <si>
    <t>Write it down</t>
  </si>
  <si>
    <t>Make a video</t>
  </si>
  <si>
    <t xml:space="preserve"> Talk to a pro</t>
  </si>
  <si>
    <t>Investigate vehicle safety</t>
  </si>
  <si>
    <t>Determine which cars are the safest</t>
  </si>
  <si>
    <t>Let crash test dummies teach you</t>
  </si>
  <si>
    <t>Research safe driving practices</t>
  </si>
  <si>
    <t>Observe a traffic intersection</t>
  </si>
  <si>
    <t>Drive for a greener world</t>
  </si>
  <si>
    <t>Compare car efficiencies</t>
  </si>
  <si>
    <t xml:space="preserve">Drive less </t>
  </si>
  <si>
    <t>Get a handle on basic car</t>
  </si>
  <si>
    <t>Spend two hours at a local car repair</t>
  </si>
  <si>
    <t>Watch instructional car care videos</t>
  </si>
  <si>
    <t>Learn which factors affect insurance</t>
  </si>
  <si>
    <t>Create a top ten list of safe driving</t>
  </si>
  <si>
    <t>Interview a highway patrol officer to</t>
  </si>
  <si>
    <t>Find out what to do in case of</t>
  </si>
  <si>
    <t>Compile an emergency kit</t>
  </si>
  <si>
    <t>Interview a roadside service person</t>
  </si>
  <si>
    <t>Research how to handle five</t>
  </si>
  <si>
    <t>Practice energy efficient driving or</t>
  </si>
  <si>
    <t xml:space="preserve">Investigate the tests that help </t>
  </si>
  <si>
    <t>Find out how fads and beauty</t>
  </si>
  <si>
    <t>Focus on techniques to help you</t>
  </si>
  <si>
    <t>Get the word out on a women's</t>
  </si>
  <si>
    <t>Find five steps to good health and</t>
  </si>
  <si>
    <t>Speak with a health professional</t>
  </si>
  <si>
    <t>Create a women's health poster or</t>
  </si>
  <si>
    <t>Interview a medical expert about a</t>
  </si>
  <si>
    <t>Follow a fad through time</t>
  </si>
  <si>
    <t>Explore fads and beauty in other</t>
  </si>
  <si>
    <t>Get to know your moods</t>
  </si>
  <si>
    <t>Explore healthy relationships</t>
  </si>
  <si>
    <t>Explore a psychological topic</t>
  </si>
  <si>
    <t xml:space="preserve">Take a closer look at a women's </t>
  </si>
  <si>
    <t>Take a global look at the issue</t>
  </si>
  <si>
    <t>Take a look at the issue</t>
  </si>
  <si>
    <t>Take a close-up look at the issue</t>
  </si>
  <si>
    <t>Design a public service</t>
  </si>
  <si>
    <t>Hold a women's health forum</t>
  </si>
  <si>
    <t>Design a prevention program</t>
  </si>
  <si>
    <t>Find a worthwhile subject for your</t>
  </si>
  <si>
    <t xml:space="preserve">The adventures of you and your </t>
  </si>
  <si>
    <t>A place you volunteer at</t>
  </si>
  <si>
    <t>An extracurricular group or hobby</t>
  </si>
  <si>
    <t>Be the host with the most</t>
  </si>
  <si>
    <t>Research free services online and</t>
  </si>
  <si>
    <t>Get opinions from bloggers/sites</t>
  </si>
  <si>
    <t>Teach yourself to build a site from</t>
  </si>
  <si>
    <t>Build a blueprint</t>
  </si>
  <si>
    <t>Meet up</t>
  </si>
  <si>
    <t>Create must-see content</t>
  </si>
  <si>
    <t>Blog posts</t>
  </si>
  <si>
    <t>Start with a compelling photo gallery</t>
  </si>
  <si>
    <t>A knockout lead story</t>
  </si>
  <si>
    <t>Go live - then drive!</t>
  </si>
  <si>
    <t>Go social</t>
  </si>
  <si>
    <t>Throw a launch party</t>
  </si>
  <si>
    <t>Link up</t>
  </si>
  <si>
    <t>Counselor-in-Training (CIT) I</t>
  </si>
  <si>
    <t>Take a leadership course</t>
  </si>
  <si>
    <t>Work with younger girls</t>
  </si>
  <si>
    <t>Find a mentor volunteer</t>
  </si>
  <si>
    <t>Complete a council-designed</t>
  </si>
  <si>
    <t>Create and implement a thoughtful</t>
  </si>
  <si>
    <t>Global Action Award</t>
  </si>
  <si>
    <r>
      <t xml:space="preserve">My Promise, My Faith </t>
    </r>
    <r>
      <rPr>
        <sz val="10"/>
        <rFont val="Arial"/>
        <family val="2"/>
      </rPr>
      <t>(Year 1)</t>
    </r>
  </si>
  <si>
    <t xml:space="preserve">Make a commitment to live what </t>
  </si>
  <si>
    <r>
      <t xml:space="preserve">My Promise, My Faith </t>
    </r>
    <r>
      <rPr>
        <sz val="10"/>
        <rFont val="Arial"/>
        <family val="2"/>
      </rPr>
      <t>(Year 2)</t>
    </r>
  </si>
  <si>
    <t>Safety Award</t>
  </si>
  <si>
    <t>(do all five)</t>
  </si>
  <si>
    <t>Pick a line from the Girl Scout Law</t>
  </si>
  <si>
    <t>Interview a woman in your own or</t>
  </si>
  <si>
    <t>Find three inspirational quotes by</t>
  </si>
  <si>
    <t>Make something, like a drawing</t>
  </si>
  <si>
    <t xml:space="preserve">Take a self-defense class or ask a </t>
  </si>
  <si>
    <t>Teach younger Girl Scouts about fire</t>
  </si>
  <si>
    <t>Learn about the dangers of distracted</t>
  </si>
  <si>
    <t>Help two people to resolve a</t>
  </si>
  <si>
    <t>Discuss the dangers of alcohol and</t>
  </si>
  <si>
    <t>Pass It On</t>
  </si>
  <si>
    <t>Look Ahead</t>
  </si>
  <si>
    <t>Plan a ceremony</t>
  </si>
  <si>
    <t>Badges</t>
  </si>
  <si>
    <t xml:space="preserve"> Earned</t>
  </si>
  <si>
    <t xml:space="preserve"> Awarded</t>
  </si>
  <si>
    <t>Declare your dreams</t>
  </si>
  <si>
    <t>Research role models</t>
  </si>
  <si>
    <t>Get guidance</t>
  </si>
  <si>
    <t>Pool your knowledge</t>
  </si>
  <si>
    <t>Decide what you need and want</t>
  </si>
  <si>
    <t>Do this with a friend</t>
  </si>
  <si>
    <t>Fill in your checklist with a family</t>
  </si>
  <si>
    <t>Set up a meeting with a guidance</t>
  </si>
  <si>
    <t>Go comparison shopping</t>
  </si>
  <si>
    <t>A great debate</t>
  </si>
  <si>
    <t>Visualize your future</t>
  </si>
  <si>
    <t>Circular logic</t>
  </si>
  <si>
    <t>Explore your financial aid options</t>
  </si>
  <si>
    <t>Find different types of aid</t>
  </si>
  <si>
    <t>Scholarship research</t>
  </si>
  <si>
    <t>Expert advice</t>
  </si>
  <si>
    <t>Build a blueprint for your future</t>
  </si>
  <si>
    <t>Create a giant timeline</t>
  </si>
  <si>
    <t>Write an inspiring essay</t>
  </si>
  <si>
    <t>Go to your guidance counselor</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</si>
  <si>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</si>
  <si>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</si>
  <si>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Create a cookie resume</t>
  </si>
  <si>
    <t>Read at least five job descriptions</t>
  </si>
  <si>
    <t>Put together a cookie portfolio</t>
  </si>
  <si>
    <t>Learn how to ace an interview</t>
  </si>
  <si>
    <t xml:space="preserve"> </t>
  </si>
  <si>
    <t>Show how cookie money helps girls</t>
  </si>
  <si>
    <t>Connect with former cookie sellers</t>
  </si>
  <si>
    <t>Build your customer list</t>
  </si>
  <si>
    <t>Collect e-mail addresses</t>
  </si>
  <si>
    <t>Stay in touch with customers</t>
  </si>
  <si>
    <t xml:space="preserve"> A portfolio shows examples of your</t>
  </si>
  <si>
    <t>Get feedback about how to market</t>
  </si>
  <si>
    <t>Share your cookie resume and</t>
  </si>
  <si>
    <t>Write an essay about what you</t>
  </si>
  <si>
    <t>You can use this for a college</t>
  </si>
  <si>
    <t>Whether you're applying for college</t>
  </si>
  <si>
    <t>One way to encourage repeat</t>
  </si>
  <si>
    <t>Making a personal connection with</t>
  </si>
  <si>
    <t>Create a customer-appreciation</t>
  </si>
  <si>
    <t>Keep your customer connection</t>
  </si>
  <si>
    <t>Explore collage</t>
  </si>
  <si>
    <t>Focus on composition</t>
  </si>
  <si>
    <t>Create with color</t>
  </si>
  <si>
    <t>Use found objects</t>
  </si>
  <si>
    <t>Share a message</t>
  </si>
  <si>
    <t>Read about three collage time</t>
  </si>
  <si>
    <t>Find out how far back you can trace</t>
  </si>
  <si>
    <t>Compose a collage using cubomania</t>
  </si>
  <si>
    <t>Create a collage diary</t>
  </si>
  <si>
    <t>Create a photo collage</t>
  </si>
  <si>
    <t>Create a collage using one color</t>
  </si>
  <si>
    <t>Create a collage with a color theme</t>
  </si>
  <si>
    <t>Create a collage that's a study in</t>
  </si>
  <si>
    <t>Create a collage using 3-D materials</t>
  </si>
  <si>
    <t>Create a collage on a found surface</t>
  </si>
  <si>
    <t>Create a self-portrait collage</t>
  </si>
  <si>
    <t>Create a collage with an advocacy</t>
  </si>
  <si>
    <t>Create a collage advertisement</t>
  </si>
  <si>
    <t>Set your cross-training goal</t>
  </si>
  <si>
    <t>Get advice from a professional.</t>
  </si>
  <si>
    <t>Get evaluated.</t>
  </si>
  <si>
    <t>Create a fitness statement.</t>
  </si>
  <si>
    <t>Ask an expert.</t>
  </si>
  <si>
    <t>Take a yoga or Pilates class.</t>
  </si>
  <si>
    <t>Add a cardio element</t>
  </si>
  <si>
    <t>Head outdoors.</t>
  </si>
  <si>
    <t>Try the gym.</t>
  </si>
  <si>
    <t>Mix it up</t>
  </si>
  <si>
    <t>Get expert help.</t>
  </si>
  <si>
    <t>Circuit train.</t>
  </si>
  <si>
    <t>Set up free-weight plan.</t>
  </si>
  <si>
    <t>Stay motivated to reach your goal</t>
  </si>
  <si>
    <t>My Before and After.</t>
  </si>
  <si>
    <t>Find inspiration in numbers!</t>
  </si>
  <si>
    <t>Learn it to teach it.</t>
  </si>
  <si>
    <t>Start a stretching and flexibility</t>
  </si>
  <si>
    <t>Research and develop your own</t>
  </si>
  <si>
    <t>Add a toning or strengthening</t>
  </si>
  <si>
    <t>Find out more about elections</t>
  </si>
  <si>
    <t>Compare political platforms.</t>
  </si>
  <si>
    <t>Create an election flow chart.</t>
  </si>
  <si>
    <t>Investigate the ins and outs of voting</t>
  </si>
  <si>
    <t>Visit a voter-registration office.</t>
  </si>
  <si>
    <t>Visit a polling place.</t>
  </si>
  <si>
    <t>Explore voter technology.</t>
  </si>
  <si>
    <t>Get out the vote</t>
  </si>
  <si>
    <t>Research and create a poster.</t>
  </si>
  <si>
    <t>Educate!</t>
  </si>
  <si>
    <t>Plan a campaign</t>
  </si>
  <si>
    <t>Make a sample campaign budget.</t>
  </si>
  <si>
    <t>Create a campaign ad.</t>
  </si>
  <si>
    <t>Find a platform and write a speech.</t>
  </si>
  <si>
    <t>Explore voting in other countries</t>
  </si>
  <si>
    <t>Explore voting procedures abroad.</t>
  </si>
  <si>
    <t>Follow a foreign election.</t>
  </si>
  <si>
    <t>Compare local, state, and national</t>
  </si>
  <si>
    <t>Make a voter reminder calendar</t>
  </si>
  <si>
    <t>Explore women voting or female</t>
  </si>
  <si>
    <t>Research Destinations</t>
  </si>
  <si>
    <t>Create an inspiration travel board</t>
  </si>
  <si>
    <t>Get inspiration from movies or books</t>
  </si>
  <si>
    <t>Look into fun itineraries</t>
  </si>
  <si>
    <t>Map it out</t>
  </si>
  <si>
    <t>Take your trip and make a memory</t>
  </si>
  <si>
    <t>Use the Girl Scout travel log</t>
  </si>
  <si>
    <t>Choose a theme and take pictures</t>
  </si>
  <si>
    <t xml:space="preserve">Capture your trip on video </t>
  </si>
  <si>
    <t>Find out about domestic animals</t>
  </si>
  <si>
    <t>Interview an animal rescue worker</t>
  </si>
  <si>
    <t>Compose a pets rights document</t>
  </si>
  <si>
    <t>Investigate animals used for science</t>
  </si>
  <si>
    <t>Track a beauty product</t>
  </si>
  <si>
    <t>Follow an experiment or lab study</t>
  </si>
  <si>
    <t>Explore animals used in husbandry</t>
  </si>
  <si>
    <t>Visit a working farm or ranch</t>
  </si>
  <si>
    <t>Investigate livestock breeding</t>
  </si>
  <si>
    <t>Look into domestic pet breeding</t>
  </si>
  <si>
    <t>Take a look at animals in sports</t>
  </si>
  <si>
    <t>Write about animals in entertainment</t>
  </si>
  <si>
    <t>Interview people behind the scenes</t>
  </si>
  <si>
    <t>Look into an animal issue</t>
  </si>
  <si>
    <t>Debate a policy decision</t>
  </si>
  <si>
    <t>Compose an editorial</t>
  </si>
  <si>
    <t>Break the Ice</t>
  </si>
  <si>
    <t>Partner Play</t>
  </si>
  <si>
    <t>Uniquely you</t>
  </si>
  <si>
    <t>Rock, Paper, Scissors Tournament</t>
  </si>
  <si>
    <t>Imagine all the world's a board</t>
  </si>
  <si>
    <t>Game master extraordinaire</t>
  </si>
  <si>
    <t>Flash forward</t>
  </si>
  <si>
    <t>Big time bingo</t>
  </si>
  <si>
    <t>Create a physical challenge</t>
  </si>
  <si>
    <t>Amazing Race</t>
  </si>
  <si>
    <t>It's still fun</t>
  </si>
  <si>
    <t>Relay Race</t>
  </si>
  <si>
    <t>Get puzzled</t>
  </si>
  <si>
    <t>Join a puzzle hunt</t>
  </si>
  <si>
    <t>Mini-puzzle hunt</t>
  </si>
  <si>
    <t>Create a wide game</t>
  </si>
  <si>
    <t>Make an ultra scavenger hunt</t>
  </si>
  <si>
    <t>Super alphabet hunt</t>
  </si>
  <si>
    <t>Tell the story hunt</t>
  </si>
  <si>
    <t>Make your own items</t>
  </si>
  <si>
    <t>Explore the big picture</t>
  </si>
  <si>
    <t>Find five social trends</t>
  </si>
  <si>
    <t>Make Connections</t>
  </si>
  <si>
    <t>Crowd sourcing</t>
  </si>
  <si>
    <t>Biomimicry</t>
  </si>
  <si>
    <t>International ideas</t>
  </si>
  <si>
    <t>Spend a day in the life</t>
  </si>
  <si>
    <t>Be someone's shadow</t>
  </si>
  <si>
    <t>As a parent</t>
  </si>
  <si>
    <t>As an engineer</t>
  </si>
  <si>
    <t>As a business owner</t>
  </si>
  <si>
    <t>Pitch a business idea.</t>
  </si>
  <si>
    <t>Try a business lunch.</t>
  </si>
  <si>
    <t>Write with business flair.</t>
  </si>
  <si>
    <t>Ace an interview</t>
  </si>
  <si>
    <t>Videotape an interview.</t>
  </si>
  <si>
    <t>Go on an actual interview.</t>
  </si>
  <si>
    <t>Try your hand at negotiating</t>
  </si>
  <si>
    <t>Learn from a pro.</t>
  </si>
  <si>
    <t>Take a negotiation workshop</t>
  </si>
  <si>
    <t>Go international.</t>
  </si>
  <si>
    <t>Explore how to act on the job</t>
  </si>
  <si>
    <t>Go to work!</t>
  </si>
  <si>
    <t>Interview a supervisor</t>
  </si>
  <si>
    <t xml:space="preserve">Get an employee perspective. </t>
  </si>
  <si>
    <t>Network with flair</t>
  </si>
  <si>
    <t>Attend a local job fair.</t>
  </si>
  <si>
    <t>Expand your circle.</t>
  </si>
  <si>
    <t>Find your Local Food Sources</t>
  </si>
  <si>
    <t>Male a Recipe with Local Ingredients</t>
  </si>
  <si>
    <t>Interview someone who cooks</t>
  </si>
  <si>
    <t>Canvas your friends and family</t>
  </si>
  <si>
    <t>Create a food calendar</t>
  </si>
  <si>
    <t>Draw your food-radius map</t>
  </si>
  <si>
    <t>Make a recipe local</t>
  </si>
  <si>
    <t>Prepare a three-course meal</t>
  </si>
  <si>
    <t>Find out how to perform triage</t>
  </si>
  <si>
    <t>Share your knowledge with others</t>
  </si>
  <si>
    <t>Take lifeguarding course</t>
  </si>
  <si>
    <t>Talk to a professional</t>
  </si>
  <si>
    <t>Ask an expert</t>
  </si>
  <si>
    <t>Interview a police officer.</t>
  </si>
  <si>
    <t>Visit an emergency room</t>
  </si>
  <si>
    <t>Watch a presentation</t>
  </si>
  <si>
    <t>Talk to other teens.</t>
  </si>
  <si>
    <t>Share with your community</t>
  </si>
  <si>
    <t>Explore Girl Scout Music</t>
  </si>
  <si>
    <t>Add to the canon of Girl Scout songs</t>
  </si>
  <si>
    <t>Preserve old Girl Scout songs.</t>
  </si>
  <si>
    <t>Help younger girls bridge up.</t>
  </si>
  <si>
    <t>Help define the Girl Scout Law</t>
  </si>
  <si>
    <t>Beautify your environment</t>
  </si>
  <si>
    <t>Advance diversity.</t>
  </si>
  <si>
    <t>Learn from famous Girl Scouts.</t>
  </si>
  <si>
    <t>Showcase your own traditions.</t>
  </si>
  <si>
    <t>Visit a museum or exhibit featuring</t>
  </si>
  <si>
    <t xml:space="preserve">Create a  collage from everyday </t>
  </si>
  <si>
    <t>Try a Local Cooking Challenge</t>
  </si>
  <si>
    <t>Watch the skies</t>
  </si>
  <si>
    <t>Investigate the science of the skies</t>
  </si>
  <si>
    <t>Help clear sky pollution</t>
  </si>
  <si>
    <t>Create sky art</t>
  </si>
  <si>
    <t>Focus on the night sky.</t>
  </si>
  <si>
    <t>Host a star party</t>
  </si>
  <si>
    <t>Investigate the colors of the sky</t>
  </si>
  <si>
    <t>Label a "Map of the Sky.</t>
  </si>
  <si>
    <t>Weather watch.</t>
  </si>
  <si>
    <t>Explore air traffic control.</t>
  </si>
  <si>
    <t>Track a current space mission</t>
  </si>
  <si>
    <t>Explore air pollution</t>
  </si>
  <si>
    <t>Explore light pollution.</t>
  </si>
  <si>
    <t>Chart climate change.</t>
  </si>
  <si>
    <t>Make Sky Art</t>
  </si>
  <si>
    <t>Compare Costs and Option</t>
  </si>
  <si>
    <t>Conduct Consumer Research</t>
  </si>
  <si>
    <t>Calculate the long term costs</t>
  </si>
  <si>
    <t>Investigate ways to find better deals</t>
  </si>
  <si>
    <t>Build your own</t>
  </si>
  <si>
    <t>Contrast and Compare</t>
  </si>
  <si>
    <t>Go shopping!</t>
  </si>
  <si>
    <t>Interview owners</t>
  </si>
  <si>
    <t>Read expert reviews</t>
  </si>
  <si>
    <t>Research customer reviews</t>
  </si>
  <si>
    <t>Speak with a salesperson</t>
  </si>
  <si>
    <t>Look into buying used</t>
  </si>
  <si>
    <t>Research Sale Cycles</t>
  </si>
  <si>
    <t>Use the power of the internet</t>
  </si>
  <si>
    <t>Short Term Savings Plan</t>
  </si>
  <si>
    <t>Medium Term Savings Plan</t>
  </si>
  <si>
    <t>Long Term Savings Plan</t>
  </si>
  <si>
    <t>Maximize your down payment</t>
  </si>
  <si>
    <t>- removed external link to another spreadsheet from Fun Patches</t>
  </si>
  <si>
    <t>- fixed Service to Community and Service to GS calculations</t>
  </si>
  <si>
    <t>- corrected VIT requirement calcuations</t>
  </si>
  <si>
    <t>- fixed CIT to Summary Page links</t>
  </si>
  <si>
    <t>- fixed both My Faith, My Promise to Summary Page links</t>
  </si>
  <si>
    <t>Enter in hours given in service:</t>
  </si>
  <si>
    <t xml:space="preserve">   - added hours field to the calculations</t>
  </si>
  <si>
    <t>- put in the Gold Award requirement calculations</t>
  </si>
  <si>
    <t>Gold Requirements</t>
  </si>
  <si>
    <t>- updated Gold Award link</t>
  </si>
  <si>
    <t>SeniorTrax 2.1</t>
  </si>
  <si>
    <t>Instructions, Setup, &amp; Data Entry FAQs (Frequently Asked Questions):</t>
  </si>
  <si>
    <t>SeniorTrax 2.2</t>
  </si>
  <si>
    <t>Paddling</t>
  </si>
  <si>
    <t>Explore three paddling sports</t>
  </si>
  <si>
    <t>Go to a sporting goods store and</t>
  </si>
  <si>
    <t>Talk to a paddling expert at a Girl</t>
  </si>
  <si>
    <t xml:space="preserve">Talk to a paddling expert at a </t>
  </si>
  <si>
    <t>Learn paddling safety</t>
  </si>
  <si>
    <t>Take a paddling water safety course</t>
  </si>
  <si>
    <t>Practice paddling water safety at</t>
  </si>
  <si>
    <t>Practice paddling water safety with</t>
  </si>
  <si>
    <t>Practice paddling techniques</t>
  </si>
  <si>
    <t>Practice paddling with a local</t>
  </si>
  <si>
    <t xml:space="preserve">Practice paddling at a Girl Scout </t>
  </si>
  <si>
    <t>Practice paddling with a certified</t>
  </si>
  <si>
    <t>Go on a short paddling adventure</t>
  </si>
  <si>
    <t>Go paddling with a local outdoor</t>
  </si>
  <si>
    <t>Go paddling at a Girl Scout camp</t>
  </si>
  <si>
    <t>Go paddling with a certified instructor</t>
  </si>
  <si>
    <t>Take your paddling skills to the next</t>
  </si>
  <si>
    <t>Paddle someplace new</t>
  </si>
  <si>
    <t>Take an overnight paddling trip</t>
  </si>
  <si>
    <t>Join or organize a paddling race</t>
  </si>
  <si>
    <r>
      <t xml:space="preserve">Enter </t>
    </r>
    <r>
      <rPr>
        <b/>
        <sz val="12"/>
        <rFont val="Arial"/>
        <family val="2"/>
      </rPr>
      <t>Y</t>
    </r>
    <r>
      <rPr>
        <sz val="12"/>
        <rFont val="Arial"/>
        <family val="2"/>
      </rPr>
      <t xml:space="preserve"> for yes when you have presented the award</t>
    </r>
  </si>
  <si>
    <t>-added new Girls' Choice Outdoor badge, modified individual pages, changed bridign picture, made consistent with other trax sheets</t>
  </si>
  <si>
    <t>Adventure Camper</t>
  </si>
  <si>
    <t>Plan your adventure camping trip</t>
  </si>
  <si>
    <t>Gather your camping gear</t>
  </si>
  <si>
    <t>Plan and prepare your trip meals</t>
  </si>
  <si>
    <t>Use a camping skill on your trip</t>
  </si>
  <si>
    <t>Go adventure camping</t>
  </si>
  <si>
    <t>Interview an adventure camping</t>
  </si>
  <si>
    <t>Visit a sporting-goods store</t>
  </si>
  <si>
    <t>Talk to a park ranger or camp</t>
  </si>
  <si>
    <t>Exercise to build stamina and try</t>
  </si>
  <si>
    <t>Compare-share-repair with your</t>
  </si>
  <si>
    <t>Plan gear for a side trip</t>
  </si>
  <si>
    <t>Make a meal using a stove designed</t>
  </si>
  <si>
    <t>Prepare your adventure day-trip</t>
  </si>
  <si>
    <t>Make a buddy burner and vagabond</t>
  </si>
  <si>
    <t xml:space="preserve">Use three essential knots around </t>
  </si>
  <si>
    <t xml:space="preserve">Become a weather expert for your </t>
  </si>
  <si>
    <t>Hike a route using a topographical</t>
  </si>
  <si>
    <t>Teach Leave No Trace at camp</t>
  </si>
  <si>
    <t>Explore a native feature near your</t>
  </si>
  <si>
    <t>Keep a journal of your trip</t>
  </si>
  <si>
    <t>Outdoor</t>
  </si>
  <si>
    <t>Take Action</t>
  </si>
  <si>
    <r>
      <t xml:space="preserve">   Enter </t>
    </r>
    <r>
      <rPr>
        <b/>
        <sz val="10"/>
        <rFont val="Arial"/>
        <family val="2"/>
      </rPr>
      <t>C</t>
    </r>
    <r>
      <rPr>
        <sz val="10"/>
        <rFont val="Arial"/>
        <family val="2"/>
      </rPr>
      <t xml:space="preserve"> for credit</t>
    </r>
  </si>
  <si>
    <r>
      <t xml:space="preserve">   Enter C</t>
    </r>
    <r>
      <rPr>
        <sz val="10"/>
        <rFont val="Arial"/>
        <family val="2"/>
      </rPr>
      <t xml:space="preserve"> for credit</t>
    </r>
  </si>
  <si>
    <r>
      <t xml:space="preserve">Enter </t>
    </r>
    <r>
      <rPr>
        <b/>
        <sz val="10"/>
        <rFont val="Arial"/>
        <family val="2"/>
      </rPr>
      <t>C</t>
    </r>
    <r>
      <rPr>
        <sz val="10"/>
        <rFont val="Arial"/>
        <family val="2"/>
      </rPr>
      <t xml:space="preserve"> for credit</t>
    </r>
  </si>
  <si>
    <t>Communicate with style and</t>
  </si>
  <si>
    <t>Conduct a mock first interview on the</t>
  </si>
  <si>
    <t>Schedule an informational interview</t>
  </si>
  <si>
    <t>Calculate the Cost of Buying over</t>
  </si>
  <si>
    <t>Create a Savings Plan for a big</t>
  </si>
  <si>
    <t>Think about ways that you can</t>
  </si>
  <si>
    <t>Interview someone in the food</t>
  </si>
  <si>
    <t>Choose 10 foods in your house and</t>
  </si>
  <si>
    <t>Cook a Local Dish Showcasing Local</t>
  </si>
  <si>
    <t>Create two salads with at least three</t>
  </si>
  <si>
    <t>Create a simple, local-ingredients</t>
  </si>
  <si>
    <t>Make two different dishes that</t>
  </si>
  <si>
    <t>Talk to a chef who specializes in</t>
  </si>
  <si>
    <t>Talk to someone who knows local</t>
  </si>
  <si>
    <t>Cook a dish starring something from</t>
  </si>
  <si>
    <t>Pretend you're a Girt Scout from</t>
  </si>
  <si>
    <t>Interview emergency room doctors</t>
  </si>
  <si>
    <t>Talk to an emergency medical</t>
  </si>
  <si>
    <t>Know how to help a head or neck</t>
  </si>
  <si>
    <t>Learn how to use everyday objects</t>
  </si>
  <si>
    <t>Research how to make splints from</t>
  </si>
  <si>
    <t>Recognize the signs of drug</t>
  </si>
  <si>
    <t>Give a presentation to younger Girl</t>
  </si>
  <si>
    <t>Trace the roots of traditional Girl</t>
  </si>
  <si>
    <t>Help younger Girl Scouts celebrate</t>
  </si>
  <si>
    <t>Share in planning and carrying out a</t>
  </si>
  <si>
    <t>Share sisterhood through the Girl</t>
  </si>
  <si>
    <t>Create your own list of laws tied to</t>
  </si>
  <si>
    <t>Focus on one line, and use it to</t>
  </si>
  <si>
    <t>Leave your environment better than</t>
  </si>
  <si>
    <t>Plant the seed of a Take Action</t>
  </si>
  <si>
    <t>Leave the human "environment"</t>
  </si>
  <si>
    <t>Visit a planetarium or astronomical</t>
  </si>
  <si>
    <t>Explore the connection between</t>
  </si>
  <si>
    <t>Share sky stories from ancient to</t>
  </si>
  <si>
    <t>Write your own story of the northern</t>
  </si>
  <si>
    <t>Identify five instances where</t>
  </si>
  <si>
    <t>Find five businesses or groups that</t>
  </si>
  <si>
    <t>Build empathy for people affected by</t>
  </si>
  <si>
    <t>Interview an expert or professional in</t>
  </si>
  <si>
    <t>Develop a solution from a specific</t>
  </si>
  <si>
    <t>Practice Pitching ideas and getting</t>
  </si>
  <si>
    <t>Design a magazine advertisement or</t>
  </si>
  <si>
    <t>Visit an art gallery or museum with</t>
  </si>
  <si>
    <t>Interview three travel veterans or</t>
  </si>
  <si>
    <t>Interview a travel agent or tour</t>
  </si>
  <si>
    <t>Check out at least two existing</t>
  </si>
  <si>
    <t>Make an itinerary for a place you</t>
  </si>
  <si>
    <t>Find out how to create a budget</t>
  </si>
  <si>
    <t>Take two itineraries that you looked</t>
  </si>
  <si>
    <t>Rewrite an itinerary for a budget</t>
  </si>
  <si>
    <t>Look into volunteer trips, scholarship</t>
  </si>
  <si>
    <t>Gain Travel Experience before you</t>
  </si>
  <si>
    <t>Find out the nitty-gritty of visas and</t>
  </si>
  <si>
    <t>Learn at least ten words or phrases</t>
  </si>
  <si>
    <t>Volunteer at a shelter, at the</t>
  </si>
  <si>
    <t>Interview people with opposing view</t>
  </si>
  <si>
    <t>Take a look at animals used for</t>
  </si>
  <si>
    <t>Create a public service</t>
  </si>
  <si>
    <t>Explore the benefits and Challenges</t>
  </si>
  <si>
    <t>PLEASE BEGIN HERE AND READ THROUGH THE INSTRUCTIONS. THIS WILL ELIMINATE 95% OF QUESTIONS I RECEIVE. -thank you</t>
  </si>
  <si>
    <t>SeniorTrax 3.0</t>
  </si>
  <si>
    <t>-reworked all the individual pages, added new badges and journeys, reworked badge page so all badges are now alphabetical</t>
  </si>
  <si>
    <r>
      <t xml:space="preserve">The summary page is for keeping track, at a glance, of where you are patches-wise.  You can quickly see, at a glance, what you have already awarded to the girls, and what you still owe them.  </t>
    </r>
    <r>
      <rPr>
        <sz val="10"/>
        <rFont val="Arial"/>
        <family val="2"/>
      </rPr>
      <t xml:space="preserve">As you enter completion information in other parts of the spreadsheet, as soon as a girl is complete for an award, it will automatically pop up an </t>
    </r>
    <r>
      <rPr>
        <b/>
        <sz val="10"/>
        <rFont val="Arial"/>
        <family val="2"/>
      </rPr>
      <t xml:space="preserve">E </t>
    </r>
    <r>
      <rPr>
        <sz val="10"/>
        <rFont val="Arial"/>
        <family val="2"/>
      </rPr>
      <t xml:space="preserve">(and highlight it) on the Summary page. When you present the award to the girl, enter a </t>
    </r>
    <r>
      <rPr>
        <b/>
        <sz val="10"/>
        <rFont val="Arial"/>
        <family val="2"/>
      </rPr>
      <t>Y</t>
    </r>
    <r>
      <rPr>
        <sz val="10"/>
        <rFont val="Arial"/>
        <family val="2"/>
      </rPr>
      <t xml:space="preserve"> (and the highlight goes away).
You will also enter additional "fun patches" here as you want to enter them to your girls.</t>
    </r>
  </si>
  <si>
    <t>Outdoor Art Expert</t>
  </si>
  <si>
    <t>Senior Summit Pin</t>
  </si>
  <si>
    <t>SeniorTrax 3.1</t>
  </si>
  <si>
    <t>-small bug fixes</t>
  </si>
  <si>
    <t>SeniorTrax 3.2</t>
  </si>
  <si>
    <t>Explore art outdoors</t>
  </si>
  <si>
    <t>Make something!</t>
  </si>
  <si>
    <t>Create or share music inspired by</t>
  </si>
  <si>
    <t>Capture nature digitally</t>
  </si>
  <si>
    <t>Design outdoors</t>
  </si>
  <si>
    <r>
      <t xml:space="preserve">Enter </t>
    </r>
    <r>
      <rPr>
        <b/>
        <sz val="10"/>
        <rFont val="Arial"/>
        <family val="2"/>
      </rPr>
      <t xml:space="preserve">C </t>
    </r>
    <r>
      <rPr>
        <sz val="10"/>
        <rFont val="Arial"/>
        <family val="2"/>
      </rPr>
      <t>for credit</t>
    </r>
  </si>
  <si>
    <t>Find at least three or more public</t>
  </si>
  <si>
    <t>Visit at least one exhibit of outdoor</t>
  </si>
  <si>
    <t>Create with a nature artist</t>
  </si>
  <si>
    <t>Produce a nature recording</t>
  </si>
  <si>
    <t>Create a DIY band for an outdoor</t>
  </si>
  <si>
    <t>Learn three camp songs about</t>
  </si>
  <si>
    <t xml:space="preserve">Create a time-lapse project of a </t>
  </si>
  <si>
    <t>Experiment with perspective in</t>
  </si>
  <si>
    <t>Create an outdoor music video using</t>
  </si>
  <si>
    <t>Design an outdoor maze or labyrinth</t>
  </si>
  <si>
    <t>Create lighting for an outdoor space</t>
  </si>
  <si>
    <t>SeniorTrax 3.3</t>
  </si>
  <si>
    <t>-fixed error on journey and fixed outdoor art</t>
  </si>
  <si>
    <t>STEM</t>
  </si>
  <si>
    <t>Robotics</t>
  </si>
  <si>
    <t>Eco Explorer</t>
  </si>
  <si>
    <t>Meet an eco explorer</t>
  </si>
  <si>
    <t>Explore biodiversity</t>
  </si>
  <si>
    <t>Investigate a global ecosystem</t>
  </si>
  <si>
    <t>Plan a trip to explore and work on</t>
  </si>
  <si>
    <t>Share what you learned</t>
  </si>
  <si>
    <t>Talk to a traveler</t>
  </si>
  <si>
    <t>Talk to a conservationist</t>
  </si>
  <si>
    <t>Research an eco activist</t>
  </si>
  <si>
    <t>Visit a local nature conservancy or</t>
  </si>
  <si>
    <t>Visit a marine research facility</t>
  </si>
  <si>
    <t>Visit a farm</t>
  </si>
  <si>
    <t>Explore threatened wildlife</t>
  </si>
  <si>
    <t>Explore the rain forest</t>
  </si>
  <si>
    <t>Take a trip or go on a series</t>
  </si>
  <si>
    <t>Make a presentation</t>
  </si>
  <si>
    <t>Share your findings</t>
  </si>
  <si>
    <t>Start a campaign</t>
  </si>
  <si>
    <t>Programming Robots</t>
  </si>
  <si>
    <t>Learn about robots</t>
  </si>
  <si>
    <t>Learn about programming</t>
  </si>
  <si>
    <t>Write a program for a robot</t>
  </si>
  <si>
    <t>Pick a challenge</t>
  </si>
  <si>
    <t>Explore possible solutions</t>
  </si>
  <si>
    <t>Plan your prototype</t>
  </si>
  <si>
    <t>Build a prototype</t>
  </si>
  <si>
    <t>Get feedback on your robot</t>
  </si>
  <si>
    <t>Showcasing Robots</t>
  </si>
  <si>
    <t>Create a presentation about your</t>
  </si>
  <si>
    <t>Present your robot pitch to others</t>
  </si>
  <si>
    <t>Build a robot part: robot arm</t>
  </si>
  <si>
    <t>Learn how robot systems work</t>
  </si>
  <si>
    <t>Hold a mini robotics competition</t>
  </si>
  <si>
    <t>Explore robotics opportunities in</t>
  </si>
  <si>
    <t>See robot makers and robots in</t>
  </si>
  <si>
    <t>Think Like a Programmer</t>
  </si>
  <si>
    <t>Think Like an Engineer</t>
  </si>
  <si>
    <t>Find out how engineers use design</t>
  </si>
  <si>
    <t>Plan a Take Action project</t>
  </si>
  <si>
    <t>Do 3 computational thinking</t>
  </si>
  <si>
    <t>Practice making splints at a meeting</t>
  </si>
  <si>
    <t>Build a model plane, rocket, or</t>
  </si>
  <si>
    <t>SeniorTrax 3.4</t>
  </si>
  <si>
    <t>-updated with new badges, deleted old Gold requirements, small bug fixes</t>
  </si>
  <si>
    <r>
      <t xml:space="preserve">Snow or </t>
    </r>
    <r>
      <rPr>
        <b/>
        <sz val="11"/>
        <rFont val="Arial"/>
        <family val="2"/>
      </rPr>
      <t>Climbing Adventure</t>
    </r>
  </si>
  <si>
    <t>Choose your outdoor adventure</t>
  </si>
  <si>
    <t xml:space="preserve">Plan and prepare  </t>
  </si>
  <si>
    <t>Gather your gear</t>
  </si>
  <si>
    <t>Set a goal and train for your</t>
  </si>
  <si>
    <t>Go on your outdoor adventure</t>
  </si>
  <si>
    <t>Talk to an experienced winter</t>
  </si>
  <si>
    <t>Watch videos or read about snow</t>
  </si>
  <si>
    <t>Explore what you will do for snow</t>
  </si>
  <si>
    <t xml:space="preserve">Know the language for your </t>
  </si>
  <si>
    <t>Talk to an outdoor expert to get</t>
  </si>
  <si>
    <t>Find out about common injuries</t>
  </si>
  <si>
    <t>Visit an outdoor adventure retailer</t>
  </si>
  <si>
    <t>Go online to find out the gear you</t>
  </si>
  <si>
    <t>Compare and share</t>
  </si>
  <si>
    <t>Learn how mental imagery can help</t>
  </si>
  <si>
    <t>Take a yoga or Pilates class at your</t>
  </si>
  <si>
    <t>Get expert training tips</t>
  </si>
  <si>
    <t>Create your action portfolio</t>
  </si>
  <si>
    <t>Engage and explore</t>
  </si>
  <si>
    <t>Keep an adventure journal</t>
  </si>
  <si>
    <r>
      <rPr>
        <b/>
        <sz val="11"/>
        <rFont val="Arial"/>
        <family val="2"/>
      </rPr>
      <t>Snow</t>
    </r>
    <r>
      <rPr>
        <sz val="11"/>
        <rFont val="Arial"/>
        <family val="2"/>
      </rPr>
      <t xml:space="preserve"> or Climbing </t>
    </r>
    <r>
      <rPr>
        <b/>
        <sz val="11"/>
        <rFont val="Arial"/>
        <family val="2"/>
      </rPr>
      <t>Adventure</t>
    </r>
  </si>
  <si>
    <t>Talk to a competitive trail runner and</t>
  </si>
  <si>
    <t>Watch videos or read books about</t>
  </si>
  <si>
    <t xml:space="preserve">Explore what you will do for </t>
  </si>
  <si>
    <t>Find out about common trail injuries</t>
  </si>
  <si>
    <t>Do a trail run with an experienced</t>
  </si>
  <si>
    <r>
      <t>Trail</t>
    </r>
    <r>
      <rPr>
        <sz val="11"/>
        <rFont val="Arial"/>
        <family val="2"/>
      </rPr>
      <t xml:space="preserve"> (Running) </t>
    </r>
    <r>
      <rPr>
        <b/>
        <sz val="11"/>
        <rFont val="Arial"/>
        <family val="2"/>
      </rPr>
      <t>Adventure</t>
    </r>
  </si>
  <si>
    <t>Space Science Expert</t>
  </si>
  <si>
    <t>Uncover the stuff you're made of</t>
  </si>
  <si>
    <t>Explore the brilliance of the stars</t>
  </si>
  <si>
    <t>Discover telescopes as light</t>
  </si>
  <si>
    <t>Find the light in the darkness</t>
  </si>
  <si>
    <t>Share you knowledge</t>
  </si>
  <si>
    <t>Make a stardust self-portrait</t>
  </si>
  <si>
    <t>See how your eyes react to light</t>
  </si>
  <si>
    <t xml:space="preserve">Explore a Universe without </t>
  </si>
  <si>
    <t>Play a game</t>
  </si>
  <si>
    <t>Scrapbook the lives of stars</t>
  </si>
  <si>
    <t>Go on a nighttime scavenger hunt</t>
  </si>
  <si>
    <t>Compare your eyes to telescopes</t>
  </si>
  <si>
    <t>Create a pointillist image</t>
  </si>
  <si>
    <t xml:space="preserve">Discover why telescopes are so </t>
  </si>
  <si>
    <t>Explore standard candles</t>
  </si>
  <si>
    <t>Join the citizen science movement</t>
  </si>
  <si>
    <t>Discover "shifting stars"</t>
  </si>
  <si>
    <t>Host a cosmic lifecycle performance</t>
  </si>
  <si>
    <t>Practice astrophotography</t>
  </si>
  <si>
    <t>Picture a telescope</t>
  </si>
  <si>
    <t>Coding for Good</t>
  </si>
  <si>
    <t>Cybersecurity</t>
  </si>
  <si>
    <t>Coding Basics</t>
  </si>
  <si>
    <t>Use functions to create a self-</t>
  </si>
  <si>
    <t>Write code to create a portrait</t>
  </si>
  <si>
    <t>Learn about computer logic</t>
  </si>
  <si>
    <t>Explore "IF" statements</t>
  </si>
  <si>
    <t>Use computer logic to create a quiz</t>
  </si>
  <si>
    <t>Digital Game Design</t>
  </si>
  <si>
    <t>Brainstorm your game "for good"</t>
  </si>
  <si>
    <t>Create a character for your game</t>
  </si>
  <si>
    <t>Learn about decision trees in game</t>
  </si>
  <si>
    <t>Design your game</t>
  </si>
  <si>
    <t>Playtest and iterate your game</t>
  </si>
  <si>
    <t>App Development</t>
  </si>
  <si>
    <t xml:space="preserve">Learn to collect and visualize </t>
  </si>
  <si>
    <t>Write objects to organize and store</t>
  </si>
  <si>
    <t>Design a community data collection</t>
  </si>
  <si>
    <t>Analyze your community data</t>
  </si>
  <si>
    <t>Develop a prototype for a social app</t>
  </si>
  <si>
    <t>Cybersecurity Basics</t>
  </si>
  <si>
    <t>Cybersecurity Safeguards</t>
  </si>
  <si>
    <t>Cybersecurity Investigator</t>
  </si>
  <si>
    <t>Find out how computers run multiple</t>
  </si>
  <si>
    <t>Identify functions and privileges</t>
  </si>
  <si>
    <t>Learn how computers hide info-</t>
  </si>
  <si>
    <t>Design a layered security system</t>
  </si>
  <si>
    <t>Design a Rube Goldberg machine</t>
  </si>
  <si>
    <t>Protect your travel documents</t>
  </si>
  <si>
    <t>Protect your Wi-Fi</t>
  </si>
  <si>
    <t>Protect your conversations</t>
  </si>
  <si>
    <t>Protect your electronics</t>
  </si>
  <si>
    <t>Protect your environment</t>
  </si>
  <si>
    <t>Look for clues about a fictional hack</t>
  </si>
  <si>
    <t>Learn how traceroutes work</t>
  </si>
  <si>
    <t>Solve a cybercrime</t>
  </si>
  <si>
    <t>Role-play how to handle the crisis</t>
  </si>
  <si>
    <t>Play a life-sized version of</t>
  </si>
  <si>
    <r>
      <t>Cookie Entrepreneur Family</t>
    </r>
    <r>
      <rPr>
        <sz val="10"/>
        <rFont val="Arial"/>
        <family val="2"/>
      </rPr>
      <t xml:space="preserve"> (Year 1)</t>
    </r>
  </si>
  <si>
    <t>Take note!</t>
  </si>
  <si>
    <t>Shout out your strategy</t>
  </si>
  <si>
    <t>Look to the future</t>
  </si>
  <si>
    <t>Segment your customers</t>
  </si>
  <si>
    <t>Show your appreciation</t>
  </si>
  <si>
    <r>
      <t>Cookie Entrepreneur Family</t>
    </r>
    <r>
      <rPr>
        <sz val="10"/>
        <rFont val="Arial"/>
        <family val="2"/>
      </rPr>
      <t xml:space="preserve"> (Year 2)</t>
    </r>
  </si>
  <si>
    <t>Journey Summit Pin</t>
  </si>
  <si>
    <r>
      <t xml:space="preserve">Snow or </t>
    </r>
    <r>
      <rPr>
        <b/>
        <sz val="10"/>
        <rFont val="Arial"/>
        <family val="2"/>
      </rPr>
      <t>Climbing</t>
    </r>
    <r>
      <rPr>
        <sz val="10"/>
        <rFont val="Arial"/>
        <family val="2"/>
      </rPr>
      <t xml:space="preserve"> Adventure</t>
    </r>
  </si>
  <si>
    <r>
      <t>Snow</t>
    </r>
    <r>
      <rPr>
        <sz val="10"/>
        <rFont val="Arial"/>
        <family val="2"/>
      </rPr>
      <t xml:space="preserve"> or Climbing Adventure</t>
    </r>
  </si>
  <si>
    <t>Find out how programmers use</t>
  </si>
  <si>
    <t>Explore an environmental issue</t>
  </si>
  <si>
    <t>Celebrate for the Girl Scout Way</t>
  </si>
  <si>
    <t>Designing Robots</t>
  </si>
  <si>
    <t>SeniorTrax 3.5</t>
  </si>
  <si>
    <r>
      <t>Global Action Award</t>
    </r>
    <r>
      <rPr>
        <sz val="10"/>
        <rFont val="Arial"/>
        <family val="2"/>
      </rPr>
      <t xml:space="preserve"> (Year 1)</t>
    </r>
  </si>
  <si>
    <r>
      <t>Global Action Award</t>
    </r>
    <r>
      <rPr>
        <sz val="10"/>
        <rFont val="Arial"/>
        <family val="2"/>
      </rPr>
      <t xml:space="preserve"> (Year 2)</t>
    </r>
  </si>
  <si>
    <r>
      <t xml:space="preserve">(3rd of </t>
    </r>
    <r>
      <rPr>
        <i/>
        <sz val="8"/>
        <color rgb="FF0070C0"/>
        <rFont val="Arial"/>
        <family val="2"/>
      </rPr>
      <t>Robotics</t>
    </r>
    <r>
      <rPr>
        <i/>
        <sz val="8"/>
        <rFont val="Arial"/>
        <family val="2"/>
      </rPr>
      <t xml:space="preserve"> Badge. You earn this one last)</t>
    </r>
  </si>
  <si>
    <r>
      <t xml:space="preserve">(2nd of </t>
    </r>
    <r>
      <rPr>
        <i/>
        <sz val="8"/>
        <color rgb="FF0070C0"/>
        <rFont val="Arial"/>
        <family val="2"/>
      </rPr>
      <t>Robotics</t>
    </r>
    <r>
      <rPr>
        <i/>
        <sz val="8"/>
        <rFont val="Arial"/>
        <family val="2"/>
      </rPr>
      <t xml:space="preserve"> Badge. You must earn this one second)</t>
    </r>
  </si>
  <si>
    <r>
      <t xml:space="preserve">(1st of </t>
    </r>
    <r>
      <rPr>
        <i/>
        <sz val="8"/>
        <color rgb="FF0070C0"/>
        <rFont val="Arial"/>
        <family val="2"/>
      </rPr>
      <t>Robotics</t>
    </r>
    <r>
      <rPr>
        <i/>
        <sz val="8"/>
        <rFont val="Arial"/>
        <family val="2"/>
      </rPr>
      <t xml:space="preserve"> Badge. You must earn this one first)</t>
    </r>
  </si>
  <si>
    <r>
      <t xml:space="preserve">(3rd of </t>
    </r>
    <r>
      <rPr>
        <i/>
        <sz val="8"/>
        <color rgb="FF0070C0"/>
        <rFont val="Arial"/>
        <family val="2"/>
      </rPr>
      <t>Cyber Security</t>
    </r>
    <r>
      <rPr>
        <i/>
        <sz val="8"/>
        <rFont val="Arial"/>
        <family val="2"/>
      </rPr>
      <t xml:space="preserve"> Badges. You earn this one last)</t>
    </r>
  </si>
  <si>
    <r>
      <t xml:space="preserve">(2nd of </t>
    </r>
    <r>
      <rPr>
        <i/>
        <sz val="8"/>
        <color rgb="FF0070C0"/>
        <rFont val="Arial"/>
        <family val="2"/>
      </rPr>
      <t>Cyber Security</t>
    </r>
    <r>
      <rPr>
        <i/>
        <sz val="8"/>
        <rFont val="Arial"/>
        <family val="2"/>
      </rPr>
      <t xml:space="preserve"> Badges. You earn this one second)</t>
    </r>
  </si>
  <si>
    <r>
      <t xml:space="preserve">(1st of </t>
    </r>
    <r>
      <rPr>
        <i/>
        <sz val="8"/>
        <color rgb="FF0070C0"/>
        <rFont val="Arial"/>
        <family val="2"/>
      </rPr>
      <t>Cyber Security</t>
    </r>
    <r>
      <rPr>
        <i/>
        <sz val="8"/>
        <rFont val="Arial"/>
        <family val="2"/>
      </rPr>
      <t xml:space="preserve"> Badges. You must earn this one first)</t>
    </r>
  </si>
  <si>
    <r>
      <t xml:space="preserve">(3rd of </t>
    </r>
    <r>
      <rPr>
        <i/>
        <sz val="8"/>
        <color rgb="FF0070C0"/>
        <rFont val="Arial"/>
        <family val="2"/>
      </rPr>
      <t>Coding for Good</t>
    </r>
    <r>
      <rPr>
        <i/>
        <sz val="8"/>
        <rFont val="Arial"/>
        <family val="2"/>
      </rPr>
      <t xml:space="preserve"> Badges. You earn this one last)</t>
    </r>
  </si>
  <si>
    <r>
      <t xml:space="preserve">(2nd of </t>
    </r>
    <r>
      <rPr>
        <i/>
        <sz val="8"/>
        <color rgb="FF0070C0"/>
        <rFont val="Arial"/>
        <family val="2"/>
      </rPr>
      <t>Coding for Good</t>
    </r>
    <r>
      <rPr>
        <i/>
        <sz val="8"/>
        <rFont val="Arial"/>
        <family val="2"/>
      </rPr>
      <t xml:space="preserve"> Badges. You earn this one second)</t>
    </r>
  </si>
  <si>
    <r>
      <t xml:space="preserve">(1st of </t>
    </r>
    <r>
      <rPr>
        <i/>
        <sz val="8"/>
        <color rgb="FF0070C0"/>
        <rFont val="Arial"/>
        <family val="2"/>
      </rPr>
      <t>Coding for Good</t>
    </r>
    <r>
      <rPr>
        <i/>
        <sz val="8"/>
        <rFont val="Arial"/>
        <family val="2"/>
      </rPr>
      <t xml:space="preserve"> Badges. You must earn this one first)</t>
    </r>
  </si>
  <si>
    <t xml:space="preserve">Formatting of the individual girl pages was provided by Emilee Rea. You can access other GS leader resources on her site: </t>
  </si>
  <si>
    <t>gs-emilee.blogspot.com</t>
  </si>
  <si>
    <t>OR</t>
  </si>
  <si>
    <t>https://www.facebook.com/groups/GirlScoutTrax/</t>
  </si>
  <si>
    <t>-updated to new badges, adjusted grammar, added a different individual tab provided by Emilee Rea and basically lost my mind</t>
  </si>
  <si>
    <t>Name:</t>
  </si>
  <si>
    <t>Sow What?</t>
  </si>
  <si>
    <t>Mission: Sisterhood</t>
  </si>
  <si>
    <t>1) Adventurer</t>
  </si>
  <si>
    <t>2) First Aid</t>
  </si>
  <si>
    <t>3) Adventure Camper</t>
  </si>
  <si>
    <r>
      <t>Outdoor Journey</t>
    </r>
    <r>
      <rPr>
        <sz val="10"/>
        <color theme="1"/>
        <rFont val="Arial Narrow"/>
        <family val="2"/>
      </rPr>
      <t xml:space="preserve"> - Take Action Project</t>
    </r>
  </si>
  <si>
    <t>Girl Scout Way</t>
  </si>
  <si>
    <t>Think Like a Citizen Scientist</t>
  </si>
  <si>
    <t>Citizen Scientist - Take Action Project</t>
  </si>
  <si>
    <t>Engineer - Take Action Project</t>
  </si>
  <si>
    <t>Programmer - Take Action Project</t>
  </si>
  <si>
    <t>Snow or Climbing Adventure: Climb</t>
  </si>
  <si>
    <t>Snow or Climbing Adventure: Snow</t>
  </si>
  <si>
    <t>Trail Adventure: Hiking</t>
  </si>
  <si>
    <t>Trail Adventure: Trail Running</t>
  </si>
  <si>
    <t>Women’s Health</t>
  </si>
  <si>
    <t>Coding for Good: Coding Basics</t>
  </si>
  <si>
    <r>
      <t xml:space="preserve">Coding for Good: </t>
    </r>
    <r>
      <rPr>
        <sz val="9"/>
        <color theme="1"/>
        <rFont val="Arial Narrow"/>
        <family val="2"/>
      </rPr>
      <t>Digital Game Design</t>
    </r>
  </si>
  <si>
    <t>Coding for Good: App Development</t>
  </si>
  <si>
    <t>Cybersecurity: Basics</t>
  </si>
  <si>
    <t>Cybersecurity: Safeguards</t>
  </si>
  <si>
    <t>Cybersecurity: Investigator</t>
  </si>
  <si>
    <t>Robotics: Programming Robots</t>
  </si>
  <si>
    <t>Robotics: Designing Robots</t>
  </si>
  <si>
    <t>Robotics: Showcasing Robots</t>
  </si>
  <si>
    <t>Cookie Entrepreneur: Year 1</t>
  </si>
  <si>
    <t>Cookie Entrepreneur: Year 2</t>
  </si>
  <si>
    <t>My Promise, My Faith: Year 1</t>
  </si>
  <si>
    <t>My Promise, My Faith: Year 2</t>
  </si>
  <si>
    <t>Community Service Bar</t>
  </si>
  <si>
    <t>Service to Girl Scouting Bar</t>
  </si>
  <si>
    <t>Counselor in Training</t>
  </si>
  <si>
    <t>Volunteer in Training</t>
  </si>
  <si>
    <t>Journey Summit Award</t>
  </si>
  <si>
    <t>Torch Award</t>
  </si>
  <si>
    <t>Global Action: Year 1</t>
  </si>
  <si>
    <t>Global Action: Year 2</t>
  </si>
  <si>
    <t>World Thinking Day: Year 1</t>
  </si>
  <si>
    <t>World Thinking Day: Year 2</t>
  </si>
  <si>
    <t>Bridge to Ambassadors</t>
  </si>
  <si>
    <t>Think Like:</t>
  </si>
  <si>
    <t>Find out how citizen scientists</t>
  </si>
  <si>
    <t>Do 3 citizen scientist activities</t>
  </si>
  <si>
    <t>make observations about your</t>
  </si>
  <si>
    <t>do a SciStarter project</t>
  </si>
  <si>
    <t>Complete a Take Action project</t>
  </si>
  <si>
    <t>Do 3 design thinking activites</t>
  </si>
  <si>
    <t xml:space="preserve">design and build prototypes of a </t>
  </si>
  <si>
    <t>create rules for how to stack cards</t>
  </si>
  <si>
    <t>develop an algorithm for building a</t>
  </si>
  <si>
    <t xml:space="preserve">test whether an app will meet a </t>
  </si>
  <si>
    <t>design a way to test a hypothesis</t>
  </si>
  <si>
    <t>a kinetic sculpture</t>
  </si>
  <si>
    <t>an assistive device for the elderly</t>
  </si>
  <si>
    <r>
      <t>Thinking Day</t>
    </r>
    <r>
      <rPr>
        <sz val="10"/>
        <rFont val="Arial"/>
        <family val="2"/>
      </rPr>
      <t xml:space="preserve"> (Year 1)</t>
    </r>
  </si>
  <si>
    <t>World Thinking Day</t>
  </si>
  <si>
    <t>Explore WTD and the diversity of</t>
  </si>
  <si>
    <t>Make a Diversity, Equity, Inclusion</t>
  </si>
  <si>
    <t>Create a WTD song</t>
  </si>
  <si>
    <t>Connect to GS and GG around</t>
  </si>
  <si>
    <t>Explore inclusion and diversity</t>
  </si>
  <si>
    <t>Play the Tight Hands Game</t>
  </si>
  <si>
    <t>Act Out a Piece of GS History</t>
  </si>
  <si>
    <t>Make a Welcome Mat</t>
  </si>
  <si>
    <t>Explore equity</t>
  </si>
  <si>
    <t>Play the Bandage Game</t>
  </si>
  <si>
    <t>Find out "What's Fair"</t>
  </si>
  <si>
    <t>Take an Equal Hike</t>
  </si>
  <si>
    <t>Prepare and plan a TA project for</t>
  </si>
  <si>
    <t>Carry out your TA project</t>
  </si>
  <si>
    <r>
      <t>Thinking Day</t>
    </r>
    <r>
      <rPr>
        <sz val="10"/>
        <rFont val="Arial"/>
        <family val="2"/>
      </rPr>
      <t xml:space="preserve"> (Year 2)</t>
    </r>
  </si>
  <si>
    <t>Find out what gender equality</t>
  </si>
  <si>
    <t>Make a Gender Equality</t>
  </si>
  <si>
    <t>Fast Draw!</t>
  </si>
  <si>
    <t>Role-play Switcheroo</t>
  </si>
  <si>
    <t>Explore gender equality issues</t>
  </si>
  <si>
    <t>Chore Charades</t>
  </si>
  <si>
    <t>Create a Gender Equality Collage</t>
  </si>
  <si>
    <t>Rewriting nursery rhymes</t>
  </si>
  <si>
    <t>Hit the target!</t>
  </si>
  <si>
    <t>Act it out</t>
  </si>
  <si>
    <t>Stand up for an Issue</t>
  </si>
  <si>
    <t>Gender Equality Issues Web</t>
  </si>
  <si>
    <r>
      <t>Trail</t>
    </r>
    <r>
      <rPr>
        <sz val="11"/>
        <rFont val="Arial"/>
        <family val="2"/>
      </rPr>
      <t xml:space="preserve"> (Hiking) </t>
    </r>
    <r>
      <rPr>
        <b/>
        <sz val="11"/>
        <rFont val="Arial"/>
        <family val="2"/>
      </rPr>
      <t>Adventure</t>
    </r>
  </si>
  <si>
    <t>Trail Adventure</t>
  </si>
  <si>
    <t>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t>
  </si>
  <si>
    <t>Volunteer in Training (VIT)</t>
  </si>
  <si>
    <t>SeniorTrax 3.6</t>
  </si>
  <si>
    <t>-minor bug fixes</t>
  </si>
  <si>
    <t>SeniorTrax 3.7</t>
  </si>
  <si>
    <t>-minor bug fix</t>
  </si>
  <si>
    <t>Business Startup</t>
  </si>
  <si>
    <t>Democracy for Seniors</t>
  </si>
  <si>
    <t>First Aid</t>
  </si>
  <si>
    <t>Collage Artist</t>
  </si>
  <si>
    <t>Democracy</t>
  </si>
  <si>
    <t>Come up with an idea you can turn</t>
  </si>
  <si>
    <t>Design a prototype and get feedback</t>
  </si>
  <si>
    <t>Revise your prototype</t>
  </si>
  <si>
    <t>Create your business plan</t>
  </si>
  <si>
    <t>Make your pitch</t>
  </si>
  <si>
    <t>Research online</t>
  </si>
  <si>
    <t>Brainstorm ideas with a team</t>
  </si>
  <si>
    <t>Talk to a startup expert</t>
  </si>
  <si>
    <t>Conduct a focus group</t>
  </si>
  <si>
    <t>Interview three local business owners</t>
  </si>
  <si>
    <t>Research to identify trends</t>
  </si>
  <si>
    <t>Talk to an industry professional</t>
  </si>
  <si>
    <t>Target your potential customer</t>
  </si>
  <si>
    <t>Develop a brick-and-mortar solution</t>
  </si>
  <si>
    <t>Make a plan to produce</t>
  </si>
  <si>
    <t>Make a plan to distribute</t>
  </si>
  <si>
    <t>Pitch to a marketing expert</t>
  </si>
  <si>
    <t>Pitch to a finance professional</t>
  </si>
  <si>
    <t>Pitch to your friends and family</t>
  </si>
  <si>
    <t>Find out about local government</t>
  </si>
  <si>
    <t>Find out about state government</t>
  </si>
  <si>
    <t>Find out about the federal legislative</t>
  </si>
  <si>
    <t>Find out about the federal executive</t>
  </si>
  <si>
    <t>Find out about the federal judicial</t>
  </si>
  <si>
    <t xml:space="preserve">Visit your town hall, city hall, or </t>
  </si>
  <si>
    <t>Go to a city or town hall meeting</t>
  </si>
  <si>
    <t>Visit your state capitol building</t>
  </si>
  <si>
    <t>Compare your state</t>
  </si>
  <si>
    <t>Explore an election</t>
  </si>
  <si>
    <t>Write a letter</t>
  </si>
  <si>
    <t>Build a budget</t>
  </si>
  <si>
    <t>Make a game</t>
  </si>
  <si>
    <t>Rethink an election</t>
  </si>
  <si>
    <t>Compare governments</t>
  </si>
  <si>
    <t>Explore the elecoral college</t>
  </si>
  <si>
    <t>Judge a justice</t>
  </si>
  <si>
    <t>Look into term limits</t>
  </si>
  <si>
    <t>Go to court</t>
  </si>
  <si>
    <t>&lt;&lt;List Badge 1 Here&gt;&gt;</t>
  </si>
  <si>
    <t>&lt;&lt;List Badge 2 Here&gt;&gt;</t>
  </si>
  <si>
    <t>&lt;&lt;List Badge 3 Here&gt;&gt;</t>
  </si>
  <si>
    <t>&lt;&lt;List Badge 4 Here&gt;&gt;</t>
  </si>
  <si>
    <t>&lt;&lt;List Badge 5 Here&gt;&gt;</t>
  </si>
  <si>
    <t>&lt;&lt;List Badge 6 Here&gt;&gt;</t>
  </si>
  <si>
    <t>&lt;&lt;List Badge 7 Here&gt;&gt;</t>
  </si>
  <si>
    <t>&lt;&lt;List Badge 8 Here&gt;&gt;</t>
  </si>
  <si>
    <t>&lt;&lt;List Badge 9 Here&gt;&gt;</t>
  </si>
  <si>
    <t>&lt;&lt;List Badge 10 Here&gt;&gt;</t>
  </si>
  <si>
    <t>Community Service bar</t>
  </si>
  <si>
    <t>Service to Girl Scouting bar</t>
  </si>
  <si>
    <t>Snow or Climbing Adventure</t>
  </si>
  <si>
    <r>
      <t>Coding for Good:</t>
    </r>
    <r>
      <rPr>
        <sz val="9.5"/>
        <color theme="1"/>
        <rFont val="Arial Narrow"/>
        <family val="2"/>
      </rPr>
      <t xml:space="preserve"> Digital Game Design</t>
    </r>
  </si>
  <si>
    <t>Take Action Project</t>
  </si>
  <si>
    <t>This is a mostly automated page that gleens information from the Summary page.  When it is time for you to turn in your request for awards from your awards chair, simply go to the Order page for that information.  Every time a girl earns a patch, the numbers on this page increase.  When you award the patch to the girl (and enter an A on the Summary page), the numbers decrease.
There are now two pages. The first page is for awards contained within the trax sheets. The orange highlighed columns are the only place where you will enter information on this page (for the preformatted awards). The second page is for you to fill in as you see fit with the exception of the gray highlighted column as that will tally automatically.</t>
  </si>
  <si>
    <t>SeniorTrax 3.8</t>
  </si>
  <si>
    <r>
      <rPr>
        <sz val="10"/>
        <color rgb="FF7030A0"/>
        <rFont val="Arial Narrow"/>
        <family val="2"/>
      </rPr>
      <t>Girl Scout Trax available at http://trax.boy-scouts.net/gstrax.htm or on Facebook in a Group called Girl Scout Trax.</t>
    </r>
    <r>
      <rPr>
        <sz val="10"/>
        <color theme="1"/>
        <rFont val="Arial Narrow"/>
        <family val="2"/>
      </rPr>
      <t xml:space="preserve">   PDF and spreadsheet available at GS-Emilee.blogspot.com.</t>
    </r>
  </si>
  <si>
    <t>Field Trip</t>
  </si>
  <si>
    <t>RSVP</t>
  </si>
  <si>
    <t>pd</t>
  </si>
  <si>
    <t>forms</t>
  </si>
  <si>
    <t>The FT page:</t>
  </si>
  <si>
    <t>How to enter credit on the Badges, Journey, Council Own, Age-Level, Gold, Bridging and Fun Patches pages:</t>
  </si>
  <si>
    <r>
      <t xml:space="preserve">To enter credit on the Achievement page, enter a </t>
    </r>
    <r>
      <rPr>
        <b/>
        <sz val="10"/>
        <rFont val="Arial"/>
        <family val="2"/>
      </rPr>
      <t>C</t>
    </r>
    <r>
      <rPr>
        <sz val="10"/>
        <rFont val="Arial"/>
        <family val="2"/>
      </rPr>
      <t xml:space="preserve"> as a Senior completes each requirement. Make sure you enter a </t>
    </r>
    <r>
      <rPr>
        <b/>
        <sz val="10"/>
        <rFont val="Arial"/>
        <family val="2"/>
      </rPr>
      <t>C</t>
    </r>
    <r>
      <rPr>
        <sz val="10"/>
        <rFont val="Arial"/>
        <family val="2"/>
      </rPr>
      <t xml:space="preserve">. If you enter anything else, it won't register. The spreadsheet is set up to count only </t>
    </r>
    <r>
      <rPr>
        <b/>
        <sz val="10"/>
        <rFont val="Arial"/>
        <family val="2"/>
      </rPr>
      <t>C</t>
    </r>
    <r>
      <rPr>
        <sz val="10"/>
        <rFont val="Arial"/>
        <family val="2"/>
      </rPr>
      <t>'s.</t>
    </r>
  </si>
  <si>
    <r>
      <t xml:space="preserve">2.  You have my permission to post this spreadsheet on any server willing to host it.  I do, however, ask that if you DO post this spreadsheet on a server somewhere, that you occasionally check back to the two main sites that will host this sheet to check for updates (to make sure you have the latest version available.  
</t>
    </r>
    <r>
      <rPr>
        <u/>
        <sz val="10"/>
        <rFont val="Arial"/>
        <family val="2"/>
      </rPr>
      <t>The sites are:</t>
    </r>
  </si>
  <si>
    <t xml:space="preserve">     The Girl Scout Trax</t>
  </si>
  <si>
    <t>These pages are for you to occasionally print out and hand to the parents.  You can use them to let a parent know what their daughter has and has not completed.  You can also use that page to make homework assignments to help girls catch up.
All of the information that is on the first page (when you print) is automatically populated from elsewhere within the sheets. You cannot enter information onto those areas. You can however, enter any "Other Awards" the girls have earned. These are not gleened from anywhere else in this sheet and do not populate anywhere else. The "Other Awards" area is the ONLY place you can enter information.</t>
  </si>
  <si>
    <t>8/20/13        - many bug fixes:</t>
  </si>
  <si>
    <t>This page is to track Field Trips. The first column listed as "RSVP", "pd" and "forms" in red can be changed. When you change these, it will change the other columns. These do not populate anywhere else on the sheet.</t>
  </si>
  <si>
    <t>-updated with new badges, made new Order page with pictures, went through all sheets to make them more uniform, bug fixes</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</si>
  <si>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AudraEdmunds</t>
    </r>
  </si>
  <si>
    <t>SeniorTrax '20.1</t>
  </si>
  <si>
    <t>-bug fixes</t>
  </si>
  <si>
    <t>SeniorTrax '20.2</t>
  </si>
  <si>
    <t>-fixed error on order page</t>
  </si>
  <si>
    <t>SeniorTrax '20.3</t>
  </si>
  <si>
    <t>-fixed error on journeys, bug fixes</t>
  </si>
  <si>
    <t>SeniorTrax '20.4</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</si>
  <si>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
The tabs highlighted in blue are unprotected so you can change them to reflect ones specific to your Council.</t>
  </si>
  <si>
    <t>Talk to an expert.</t>
  </si>
  <si>
    <t>SeniorTrax '20.5</t>
  </si>
  <si>
    <t>-added notes/comments to Democracy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</si>
</sst>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409]mmm\-yy;@"/>
    <numFmt numFmtId="165" formatCode="m/d/yy;@"/>
    <numFmt numFmtId="166" formatCode="mm/dd/yy;@"/>
    <numFmt numFmtId="167" formatCode="[&lt;=9999999]###\-####;\(###\)\ ###\-####"/>
  </numFmts>
  <fonts count="85">
    <font>
      <sz val="10"/>
      <name val="Arial"/>
    </font>
    <font>
      <sz val="11"/>
      <color theme="1"/>
      <name val="Calibri"/>
      <family val="2"/>
      <scheme val="minor"/>
    </font>
    <font>
      <sz val="10"/>
      <name val="Arial"/>
      <family val="2"/>
    </font>
    <font>
      <u/>
      <sz val="10"/>
      <color indexed="12"/>
      <name val="Arial"/>
      <family val="2"/>
    </font>
    <font>
      <sz val="8"/>
      <name val="Arial"/>
      <family val="2"/>
    </font>
    <font>
      <sz val="8"/>
      <name val="Arial"/>
      <family val="2"/>
    </font>
    <font>
      <sz val="9"/>
      <name val="Arial"/>
      <family val="2"/>
    </font>
    <font>
      <b/>
      <sz val="9"/>
      <name val="Arial"/>
      <family val="2"/>
    </font>
    <font>
      <b/>
      <sz val="10"/>
      <name val="Arial"/>
      <family val="2"/>
    </font>
    <font>
      <sz val="9"/>
      <color indexed="81"/>
      <name val="Tahoma"/>
      <family val="2"/>
    </font>
    <font>
      <sz val="12"/>
      <name val="Arial"/>
      <family val="2"/>
    </font>
    <font>
      <sz val="10"/>
      <name val="Arial"/>
      <family val="2"/>
    </font>
    <font>
      <b/>
      <sz val="11"/>
      <name val="Arial"/>
      <family val="2"/>
    </font>
    <font>
      <i/>
      <sz val="8"/>
      <name val="Arial"/>
      <family val="2"/>
    </font>
    <font>
      <i/>
      <sz val="9"/>
      <color indexed="81"/>
      <name val="Tahoma"/>
      <family val="2"/>
    </font>
    <font>
      <b/>
      <sz val="14"/>
      <color indexed="9"/>
      <name val="Arial"/>
      <family val="2"/>
    </font>
    <font>
      <b/>
      <sz val="10"/>
      <color indexed="9"/>
      <name val="Arial"/>
      <family val="2"/>
    </font>
    <font>
      <b/>
      <sz val="12"/>
      <name val="Arial"/>
      <family val="2"/>
    </font>
    <font>
      <sz val="9"/>
      <name val="Arial Narrow"/>
      <family val="2"/>
    </font>
    <font>
      <sz val="10"/>
      <name val="Arial Narrow"/>
      <family val="2"/>
    </font>
    <font>
      <b/>
      <u/>
      <sz val="10"/>
      <name val="Arial"/>
      <family val="2"/>
    </font>
    <font>
      <sz val="9"/>
      <name val="Arial"/>
      <family val="2"/>
    </font>
    <font>
      <sz val="8"/>
      <color indexed="23"/>
      <name val="Verdana"/>
      <family val="2"/>
    </font>
    <font>
      <b/>
      <sz val="9"/>
      <name val="Arial"/>
      <family val="2"/>
    </font>
    <font>
      <b/>
      <sz val="11"/>
      <name val="Arial"/>
      <family val="2"/>
    </font>
    <font>
      <sz val="10"/>
      <name val="Arial"/>
      <family val="2"/>
    </font>
    <font>
      <b/>
      <sz val="9"/>
      <color indexed="81"/>
      <name val="Tahoma"/>
      <family val="2"/>
    </font>
    <font>
      <sz val="12"/>
      <color indexed="9"/>
      <name val="Arial"/>
      <family val="2"/>
    </font>
    <font>
      <b/>
      <sz val="14"/>
      <color indexed="53"/>
      <name val="Arial"/>
      <family val="2"/>
    </font>
    <font>
      <sz val="10"/>
      <color indexed="53"/>
      <name val="Arial"/>
      <family val="2"/>
    </font>
    <font>
      <b/>
      <sz val="12"/>
      <color indexed="17"/>
      <name val="Arial"/>
      <family val="2"/>
    </font>
    <font>
      <sz val="11"/>
      <name val="Arial"/>
      <family val="2"/>
    </font>
    <font>
      <sz val="11"/>
      <color indexed="8"/>
      <name val="Verdana"/>
      <family val="2"/>
    </font>
    <font>
      <sz val="10"/>
      <color indexed="20"/>
      <name val="Arial"/>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Calibri"/>
      <family val="2"/>
    </font>
    <font>
      <sz val="9"/>
      <color theme="1"/>
      <name val="Tahoma"/>
      <family val="2"/>
    </font>
    <font>
      <b/>
      <sz val="9"/>
      <color theme="1"/>
      <name val="Tahoma"/>
      <family val="2"/>
    </font>
    <font>
      <sz val="8.1999999999999993"/>
      <name val="Arial"/>
      <family val="2"/>
    </font>
    <font>
      <b/>
      <sz val="12"/>
      <color indexed="9"/>
      <name val="Arial"/>
      <family val="2"/>
    </font>
    <font>
      <sz val="10"/>
      <color theme="0"/>
      <name val="Arial"/>
      <family val="2"/>
    </font>
    <font>
      <sz val="10"/>
      <color theme="1"/>
      <name val="Arial"/>
      <family val="2"/>
    </font>
    <font>
      <sz val="14"/>
      <color rgb="FF222222"/>
      <name val="Arial"/>
      <family val="2"/>
    </font>
    <font>
      <b/>
      <u/>
      <sz val="12"/>
      <name val="Arial"/>
      <family val="2"/>
    </font>
    <font>
      <sz val="9"/>
      <color indexed="81"/>
      <name val="Wingdings"/>
      <charset val="2"/>
    </font>
    <font>
      <sz val="9"/>
      <color indexed="81"/>
      <name val="Wingdings 3"/>
      <family val="1"/>
      <charset val="2"/>
    </font>
    <font>
      <b/>
      <sz val="9"/>
      <color indexed="81"/>
      <name val="Wingdings"/>
      <charset val="2"/>
    </font>
    <font>
      <sz val="8"/>
      <color rgb="FF444444"/>
      <name val="Arial"/>
      <family val="2"/>
    </font>
    <font>
      <sz val="10"/>
      <color rgb="FF222222"/>
      <name val="Arial"/>
      <family val="2"/>
    </font>
    <font>
      <b/>
      <sz val="14"/>
      <color theme="0"/>
      <name val="Arial"/>
      <family val="2"/>
    </font>
    <font>
      <b/>
      <sz val="10"/>
      <color rgb="FF99CCFF"/>
      <name val="Arial"/>
      <family val="2"/>
    </font>
    <font>
      <b/>
      <i/>
      <sz val="9"/>
      <color indexed="81"/>
      <name val="Tahoma"/>
      <family val="2"/>
    </font>
    <font>
      <i/>
      <sz val="8"/>
      <color rgb="FF0070C0"/>
      <name val="Arial"/>
      <family val="2"/>
    </font>
    <font>
      <sz val="26"/>
      <color theme="1"/>
      <name val="Omnes_GirlScouts Semibold"/>
      <family val="3"/>
    </font>
    <font>
      <sz val="10"/>
      <color theme="1"/>
      <name val="Arial Narrow"/>
      <family val="2"/>
    </font>
    <font>
      <sz val="8"/>
      <color theme="1"/>
      <name val="Arial Narrow"/>
      <family val="2"/>
    </font>
    <font>
      <sz val="10"/>
      <color theme="0"/>
      <name val="Arial Narrow"/>
      <family val="2"/>
    </font>
    <font>
      <b/>
      <sz val="10"/>
      <color theme="1"/>
      <name val="Arial Narrow"/>
      <family val="2"/>
    </font>
    <font>
      <sz val="9"/>
      <color theme="1"/>
      <name val="Arial Narrow"/>
      <family val="2"/>
    </font>
    <font>
      <sz val="26"/>
      <color theme="0"/>
      <name val="Omnes_GirlScouts Semibold"/>
      <family val="3"/>
    </font>
    <font>
      <sz val="10"/>
      <color rgb="FFFF0000"/>
      <name val="Arial"/>
      <family val="2"/>
    </font>
    <font>
      <sz val="9.5"/>
      <color theme="1"/>
      <name val="Arial Narrow"/>
      <family val="2"/>
    </font>
    <font>
      <sz val="12"/>
      <color theme="0"/>
      <name val="Arial"/>
      <family val="2"/>
    </font>
    <font>
      <sz val="10"/>
      <color rgb="FF7030A0"/>
      <name val="Arial Narrow"/>
      <family val="2"/>
    </font>
    <font>
      <sz val="10"/>
      <color rgb="FFFF0000"/>
      <name val="Arial Narrow"/>
      <family val="2"/>
    </font>
    <font>
      <u/>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theme="5" tint="0.59999389629810485"/>
        <bgColor indexed="64"/>
      </patternFill>
    </fill>
    <fill>
      <patternFill patternType="solid">
        <fgColor theme="6" tint="-0.49998474074526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9CCF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tted">
        <color indexed="64"/>
      </bottom>
      <diagonal/>
    </border>
    <border>
      <left style="thin">
        <color indexed="64"/>
      </left>
      <right style="double">
        <color indexed="64"/>
      </right>
      <top style="thin">
        <color indexed="64"/>
      </top>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ck">
        <color indexed="64"/>
      </bottom>
      <diagonal/>
    </border>
    <border>
      <left style="thick">
        <color indexed="64"/>
      </left>
      <right style="double">
        <color indexed="64"/>
      </right>
      <top style="thin">
        <color indexed="64"/>
      </top>
      <bottom/>
      <diagonal/>
    </border>
    <border>
      <left/>
      <right style="medium">
        <color indexed="64"/>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double">
        <color indexed="64"/>
      </right>
      <top style="thick">
        <color indexed="64"/>
      </top>
      <bottom style="thin">
        <color indexed="64"/>
      </bottom>
      <diagonal/>
    </border>
    <border>
      <left style="thin">
        <color indexed="64"/>
      </left>
      <right style="thin">
        <color indexed="64"/>
      </right>
      <top/>
      <bottom/>
      <diagonal/>
    </border>
    <border>
      <left style="double">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right/>
      <top style="medium">
        <color indexed="64"/>
      </top>
      <bottom style="thin">
        <color indexed="64"/>
      </bottom>
      <diagonal/>
    </border>
    <border>
      <left style="double">
        <color indexed="64"/>
      </left>
      <right style="double">
        <color indexed="64"/>
      </right>
      <top style="thick">
        <color indexed="64"/>
      </top>
      <bottom style="thin">
        <color indexed="64"/>
      </bottom>
      <diagonal/>
    </border>
    <border>
      <left style="thick">
        <color indexed="64"/>
      </left>
      <right style="double">
        <color indexed="64"/>
      </right>
      <top style="thin">
        <color indexed="64"/>
      </top>
      <bottom style="thick">
        <color indexed="64"/>
      </bottom>
      <diagonal/>
    </border>
    <border>
      <left style="thin">
        <color indexed="64"/>
      </left>
      <right style="thick">
        <color indexed="64"/>
      </right>
      <top style="thin">
        <color indexed="64"/>
      </top>
      <bottom style="dotted">
        <color indexed="64"/>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auto="1"/>
      </top>
      <bottom style="thin">
        <color indexed="64"/>
      </bottom>
      <diagonal/>
    </border>
    <border>
      <left style="medium">
        <color auto="1"/>
      </left>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top/>
      <bottom/>
      <diagonal/>
    </border>
    <border>
      <left/>
      <right style="thin">
        <color theme="0"/>
      </right>
      <top/>
      <bottom style="thin">
        <color auto="1"/>
      </bottom>
      <diagonal/>
    </border>
    <border>
      <left/>
      <right style="thin">
        <color theme="0"/>
      </right>
      <top style="thin">
        <color auto="1"/>
      </top>
      <bottom/>
      <diagonal/>
    </border>
    <border>
      <left/>
      <right style="thin">
        <color theme="0"/>
      </right>
      <top style="medium">
        <color auto="1"/>
      </top>
      <bottom style="thin">
        <color auto="1"/>
      </bottom>
      <diagonal/>
    </border>
    <border>
      <left/>
      <right style="thin">
        <color theme="0"/>
      </right>
      <top style="thin">
        <color auto="1"/>
      </top>
      <bottom style="medium">
        <color auto="1"/>
      </bottom>
      <diagonal/>
    </border>
    <border>
      <left/>
      <right style="thin">
        <color theme="0"/>
      </right>
      <top/>
      <bottom/>
      <diagonal/>
    </border>
    <border>
      <left style="double">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auto="1"/>
      </left>
      <right/>
      <top style="medium">
        <color indexed="64"/>
      </top>
      <bottom/>
      <diagonal/>
    </border>
    <border>
      <left style="medium">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style="thick">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s>
  <cellStyleXfs count="46">
    <xf numFmtId="0" fontId="0"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44" fontId="2" fillId="0" borderId="0" applyFont="0" applyFill="0" applyBorder="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2" fillId="23" borderId="7" applyNumberFormat="0" applyFont="0" applyAlignment="0" applyProtection="0"/>
    <xf numFmtId="0" fontId="48" fillId="20" borderId="8" applyNumberFormat="0" applyAlignment="0" applyProtection="0"/>
    <xf numFmtId="0" fontId="49" fillId="0" borderId="0" applyNumberFormat="0" applyFill="0" applyBorder="0" applyAlignment="0" applyProtection="0"/>
    <xf numFmtId="0" fontId="50" fillId="0" borderId="9" applyNumberFormat="0" applyFill="0" applyAlignment="0" applyProtection="0"/>
    <xf numFmtId="0" fontId="51" fillId="0" borderId="0" applyNumberFormat="0" applyFill="0" applyBorder="0" applyAlignment="0" applyProtection="0"/>
    <xf numFmtId="0" fontId="2" fillId="0" borderId="0"/>
    <xf numFmtId="0" fontId="1" fillId="0" borderId="0"/>
  </cellStyleXfs>
  <cellXfs count="721">
    <xf numFmtId="0" fontId="0" fillId="0" borderId="0" xfId="0"/>
    <xf numFmtId="0" fontId="5" fillId="0" borderId="0" xfId="0" applyFont="1" applyFill="1" applyBorder="1" applyAlignment="1">
      <alignment horizontal="center" wrapText="1"/>
    </xf>
    <xf numFmtId="0" fontId="5" fillId="0" borderId="19" xfId="0" applyFont="1" applyFill="1" applyBorder="1" applyAlignment="1">
      <alignment horizontal="center" wrapText="1"/>
    </xf>
    <xf numFmtId="0" fontId="11" fillId="0" borderId="0" xfId="0" applyFont="1" applyFill="1" applyAlignment="1" applyProtection="1"/>
    <xf numFmtId="0" fontId="8" fillId="0" borderId="0" xfId="0" applyFont="1" applyAlignment="1">
      <alignment horizontal="left"/>
    </xf>
    <xf numFmtId="0" fontId="8" fillId="0" borderId="0" xfId="0" applyFont="1" applyAlignment="1"/>
    <xf numFmtId="0" fontId="0" fillId="0" borderId="0" xfId="0" applyAlignment="1">
      <alignment horizontal="left" vertical="top" wrapText="1"/>
    </xf>
    <xf numFmtId="0" fontId="8" fillId="0" borderId="0" xfId="0" applyFont="1"/>
    <xf numFmtId="0" fontId="0" fillId="0" borderId="0" xfId="0" applyAlignment="1">
      <alignment wrapText="1"/>
    </xf>
    <xf numFmtId="0" fontId="0" fillId="0" borderId="0" xfId="0" applyAlignment="1">
      <alignment horizontal="left" wrapText="1"/>
    </xf>
    <xf numFmtId="0" fontId="0" fillId="0" borderId="0" xfId="0" applyAlignment="1">
      <alignment vertical="top" wrapText="1"/>
    </xf>
    <xf numFmtId="166" fontId="0" fillId="0" borderId="0" xfId="0" applyNumberFormat="1" applyAlignment="1">
      <alignment horizontal="center"/>
    </xf>
    <xf numFmtId="165" fontId="0" fillId="0" borderId="0" xfId="0" applyNumberFormat="1" applyAlignment="1">
      <alignment horizontal="center"/>
    </xf>
    <xf numFmtId="0" fontId="17" fillId="0" borderId="0" xfId="0" quotePrefix="1" applyFont="1"/>
    <xf numFmtId="0" fontId="17" fillId="0" borderId="0" xfId="0" applyFont="1" applyProtection="1">
      <protection locked="0"/>
    </xf>
    <xf numFmtId="0" fontId="8" fillId="0" borderId="0" xfId="0" applyFont="1" applyAlignment="1">
      <alignment horizontal="right"/>
    </xf>
    <xf numFmtId="14" fontId="0" fillId="0" borderId="0" xfId="0" applyNumberFormat="1" applyAlignment="1" applyProtection="1">
      <alignment horizontal="left"/>
      <protection locked="0"/>
    </xf>
    <xf numFmtId="14" fontId="8" fillId="0" borderId="0" xfId="0" applyNumberFormat="1" applyFont="1" applyAlignment="1" applyProtection="1">
      <alignment horizontal="center" textRotation="90"/>
    </xf>
    <xf numFmtId="14" fontId="0" fillId="0" borderId="0" xfId="0" applyNumberFormat="1" applyAlignment="1" applyProtection="1">
      <alignment horizontal="left"/>
    </xf>
    <xf numFmtId="0" fontId="8" fillId="0" borderId="0" xfId="0" applyFont="1" applyBorder="1" applyAlignment="1">
      <alignment horizontal="right"/>
    </xf>
    <xf numFmtId="0" fontId="11" fillId="0" borderId="0" xfId="0" applyFont="1" applyAlignment="1" applyProtection="1">
      <alignment horizontal="center"/>
      <protection locked="0"/>
    </xf>
    <xf numFmtId="0" fontId="0" fillId="0" borderId="15" xfId="0" applyBorder="1" applyProtection="1">
      <protection locked="0"/>
    </xf>
    <xf numFmtId="0" fontId="0" fillId="0" borderId="0" xfId="0" applyBorder="1" applyProtection="1">
      <protection locked="0"/>
    </xf>
    <xf numFmtId="0" fontId="0" fillId="0" borderId="0" xfId="0" applyBorder="1" applyProtection="1"/>
    <xf numFmtId="0" fontId="8" fillId="0" borderId="10" xfId="0" applyFont="1" applyBorder="1" applyAlignment="1">
      <alignment horizontal="right"/>
    </xf>
    <xf numFmtId="0" fontId="0" fillId="0" borderId="16" xfId="0" applyBorder="1" applyProtection="1">
      <protection locked="0"/>
    </xf>
    <xf numFmtId="0" fontId="0" fillId="0" borderId="10" xfId="0" applyBorder="1" applyProtection="1">
      <protection locked="0"/>
    </xf>
    <xf numFmtId="0" fontId="0" fillId="0" borderId="10" xfId="0" applyBorder="1" applyProtection="1"/>
    <xf numFmtId="0" fontId="8" fillId="0" borderId="0" xfId="0" applyFont="1" applyAlignment="1" applyProtection="1">
      <alignment horizontal="center"/>
    </xf>
    <xf numFmtId="0" fontId="0" fillId="0" borderId="0" xfId="0" applyAlignment="1" applyProtection="1">
      <alignment horizontal="left"/>
      <protection locked="0"/>
    </xf>
    <xf numFmtId="0" fontId="0" fillId="0" borderId="0" xfId="0" applyProtection="1"/>
    <xf numFmtId="0" fontId="0" fillId="25" borderId="21" xfId="0" applyFill="1" applyBorder="1" applyAlignment="1" applyProtection="1">
      <alignment horizontal="center"/>
    </xf>
    <xf numFmtId="0" fontId="0" fillId="25" borderId="18" xfId="0" applyFill="1" applyBorder="1" applyAlignment="1" applyProtection="1">
      <alignment horizontal="center"/>
    </xf>
    <xf numFmtId="0" fontId="0" fillId="25" borderId="20" xfId="0" applyFill="1" applyBorder="1" applyAlignment="1" applyProtection="1">
      <alignment horizontal="center"/>
    </xf>
    <xf numFmtId="0" fontId="0" fillId="25" borderId="10" xfId="0" applyFill="1" applyBorder="1" applyAlignment="1" applyProtection="1">
      <alignment horizontal="center"/>
    </xf>
    <xf numFmtId="0" fontId="8" fillId="0" borderId="23" xfId="0" applyFont="1" applyFill="1" applyBorder="1" applyAlignment="1" applyProtection="1">
      <alignment horizontal="center"/>
    </xf>
    <xf numFmtId="166" fontId="11" fillId="0" borderId="13" xfId="0" applyNumberFormat="1" applyFont="1" applyFill="1" applyBorder="1" applyAlignment="1" applyProtection="1">
      <alignment horizontal="center"/>
      <protection locked="0"/>
    </xf>
    <xf numFmtId="0" fontId="0" fillId="0" borderId="24" xfId="0" applyBorder="1" applyAlignment="1" applyProtection="1">
      <protection locked="0"/>
    </xf>
    <xf numFmtId="0" fontId="0" fillId="0" borderId="13" xfId="0" applyBorder="1" applyAlignment="1" applyProtection="1">
      <alignment horizontal="center"/>
      <protection locked="0"/>
    </xf>
    <xf numFmtId="0" fontId="0" fillId="0" borderId="24" xfId="0" applyBorder="1" applyAlignment="1" applyProtection="1">
      <alignment horizontal="left"/>
      <protection locked="0"/>
    </xf>
    <xf numFmtId="0" fontId="0" fillId="0" borderId="13" xfId="0" applyBorder="1" applyAlignment="1" applyProtection="1">
      <alignment horizontal="left"/>
      <protection locked="0"/>
    </xf>
    <xf numFmtId="0" fontId="0" fillId="0" borderId="11" xfId="0" applyBorder="1" applyAlignment="1" applyProtection="1">
      <alignment horizontal="center"/>
      <protection locked="0"/>
    </xf>
    <xf numFmtId="0" fontId="11" fillId="0" borderId="13" xfId="0" applyFont="1" applyBorder="1" applyAlignment="1" applyProtection="1">
      <alignment horizontal="center"/>
      <protection locked="0"/>
    </xf>
    <xf numFmtId="0" fontId="0" fillId="0" borderId="24" xfId="0" applyFill="1" applyBorder="1" applyAlignment="1" applyProtection="1">
      <alignment horizontal="left"/>
      <protection locked="0"/>
    </xf>
    <xf numFmtId="0" fontId="0" fillId="0" borderId="13" xfId="0" applyBorder="1" applyProtection="1">
      <protection locked="0"/>
    </xf>
    <xf numFmtId="0" fontId="21" fillId="0" borderId="24" xfId="0" applyFont="1" applyFill="1" applyBorder="1" applyAlignment="1" applyProtection="1">
      <alignment horizontal="left"/>
      <protection locked="0"/>
    </xf>
    <xf numFmtId="0" fontId="2" fillId="0" borderId="24" xfId="0" applyFont="1" applyBorder="1" applyAlignment="1" applyProtection="1">
      <alignment horizontal="left"/>
      <protection locked="0"/>
    </xf>
    <xf numFmtId="0" fontId="21" fillId="0" borderId="24"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17" xfId="0" applyBorder="1" applyProtection="1">
      <protection locked="0"/>
    </xf>
    <xf numFmtId="0" fontId="22" fillId="0" borderId="0" xfId="0" applyFont="1"/>
    <xf numFmtId="0" fontId="8" fillId="0" borderId="0" xfId="0" applyFont="1" applyBorder="1" applyAlignment="1" applyProtection="1"/>
    <xf numFmtId="0" fontId="11" fillId="0" borderId="0" xfId="0" applyFont="1" applyFill="1" applyBorder="1" applyAlignment="1" applyProtection="1">
      <alignment horizontal="left" vertical="top"/>
    </xf>
    <xf numFmtId="0" fontId="21" fillId="0" borderId="13" xfId="0" applyFont="1" applyBorder="1" applyAlignment="1" applyProtection="1">
      <alignment horizontal="center"/>
      <protection locked="0"/>
    </xf>
    <xf numFmtId="0" fontId="21" fillId="0" borderId="0" xfId="0" applyFont="1"/>
    <xf numFmtId="0" fontId="21" fillId="0" borderId="13" xfId="0" applyFont="1" applyBorder="1" applyAlignment="1" applyProtection="1">
      <alignment horizontal="center" wrapText="1"/>
      <protection locked="0"/>
    </xf>
    <xf numFmtId="0" fontId="21" fillId="0" borderId="13" xfId="0" applyFont="1" applyBorder="1"/>
    <xf numFmtId="0" fontId="21" fillId="0" borderId="0" xfId="0" applyFont="1" applyBorder="1" applyAlignment="1" applyProtection="1"/>
    <xf numFmtId="0" fontId="21" fillId="0" borderId="22" xfId="0" applyFont="1" applyBorder="1" applyAlignment="1" applyProtection="1">
      <alignment horizontal="left"/>
    </xf>
    <xf numFmtId="0" fontId="23" fillId="0" borderId="0" xfId="0" applyFont="1" applyAlignment="1" applyProtection="1">
      <alignment horizontal="left"/>
    </xf>
    <xf numFmtId="0" fontId="2" fillId="0" borderId="0" xfId="0" applyFont="1" applyAlignment="1" applyProtection="1">
      <alignment horizontal="left"/>
    </xf>
    <xf numFmtId="0" fontId="21" fillId="0" borderId="22" xfId="0" applyFont="1" applyBorder="1"/>
    <xf numFmtId="0" fontId="23" fillId="0" borderId="0" xfId="0" applyFont="1" applyBorder="1" applyAlignment="1" applyProtection="1">
      <alignment horizontal="right"/>
    </xf>
    <xf numFmtId="0" fontId="6" fillId="0" borderId="0" xfId="0" applyFont="1" applyFill="1" applyBorder="1" applyAlignment="1">
      <alignment horizontal="center" wrapText="1"/>
    </xf>
    <xf numFmtId="0" fontId="11" fillId="0" borderId="0" xfId="0" applyFont="1" applyFill="1" applyBorder="1" applyAlignment="1" applyProtection="1">
      <alignment horizontal="center" vertical="top"/>
    </xf>
    <xf numFmtId="0" fontId="8" fillId="0" borderId="18" xfId="0" applyFont="1" applyBorder="1" applyAlignment="1" applyProtection="1"/>
    <xf numFmtId="0" fontId="0" fillId="0" borderId="15" xfId="0" applyBorder="1" applyAlignment="1" applyProtection="1">
      <alignment horizontal="right"/>
    </xf>
    <xf numFmtId="0" fontId="8" fillId="0" borderId="19" xfId="0" applyFont="1" applyBorder="1" applyAlignment="1" applyProtection="1">
      <alignment horizontal="center"/>
    </xf>
    <xf numFmtId="0" fontId="11" fillId="0" borderId="18" xfId="0" applyFont="1" applyBorder="1" applyAlignment="1" applyProtection="1">
      <alignment horizontal="right"/>
    </xf>
    <xf numFmtId="0" fontId="12" fillId="0" borderId="0" xfId="0" applyFont="1" applyBorder="1" applyAlignment="1" applyProtection="1">
      <alignment horizontal="right"/>
    </xf>
    <xf numFmtId="0" fontId="11" fillId="0" borderId="0" xfId="0" applyFont="1" applyBorder="1" applyAlignment="1" applyProtection="1"/>
    <xf numFmtId="0" fontId="25" fillId="0" borderId="0" xfId="0" applyFont="1" applyAlignment="1" applyProtection="1">
      <alignment horizontal="center"/>
    </xf>
    <xf numFmtId="0" fontId="25" fillId="0" borderId="0" xfId="0" applyFont="1" applyFill="1" applyBorder="1" applyAlignment="1" applyProtection="1">
      <alignment horizontal="center"/>
    </xf>
    <xf numFmtId="0" fontId="11" fillId="0" borderId="0" xfId="0" applyFont="1" applyFill="1" applyBorder="1" applyAlignment="1" applyProtection="1"/>
    <xf numFmtId="0" fontId="11" fillId="0" borderId="0" xfId="0" applyFont="1" applyFill="1" applyBorder="1" applyAlignment="1" applyProtection="1">
      <alignment horizontal="center" vertical="top" textRotation="90"/>
    </xf>
    <xf numFmtId="0" fontId="11" fillId="0" borderId="12" xfId="0" applyFont="1" applyBorder="1" applyAlignment="1" applyProtection="1">
      <alignment horizontal="left"/>
    </xf>
    <xf numFmtId="0" fontId="11" fillId="0" borderId="18" xfId="0" applyFont="1" applyBorder="1" applyAlignment="1" applyProtection="1">
      <alignment horizontal="center"/>
    </xf>
    <xf numFmtId="0" fontId="25" fillId="0" borderId="0" xfId="0" applyFont="1" applyAlignment="1" applyProtection="1"/>
    <xf numFmtId="0" fontId="11" fillId="0" borderId="0" xfId="0" applyFont="1" applyAlignment="1" applyProtection="1"/>
    <xf numFmtId="0" fontId="11" fillId="0" borderId="13" xfId="0" applyFont="1" applyBorder="1" applyAlignment="1" applyProtection="1"/>
    <xf numFmtId="0" fontId="12" fillId="0" borderId="15" xfId="0" applyFont="1" applyBorder="1" applyAlignment="1" applyProtection="1">
      <alignment horizontal="left"/>
    </xf>
    <xf numFmtId="0" fontId="10" fillId="0" borderId="0" xfId="0" applyFont="1"/>
    <xf numFmtId="0" fontId="12" fillId="0" borderId="15" xfId="0" applyFont="1" applyBorder="1" applyAlignment="1" applyProtection="1">
      <alignment horizontal="left" wrapText="1"/>
    </xf>
    <xf numFmtId="0" fontId="8" fillId="0" borderId="0" xfId="0" applyFont="1" applyFill="1" applyBorder="1" applyAlignment="1" applyProtection="1">
      <alignment horizontal="left" vertical="top"/>
    </xf>
    <xf numFmtId="0" fontId="11" fillId="0" borderId="13" xfId="0" applyFont="1" applyFill="1" applyBorder="1" applyAlignment="1" applyProtection="1">
      <alignment horizontal="left" vertical="top"/>
    </xf>
    <xf numFmtId="0" fontId="8" fillId="0" borderId="0" xfId="0" applyFont="1" applyBorder="1" applyAlignment="1" applyProtection="1">
      <alignment horizontal="center"/>
    </xf>
    <xf numFmtId="0" fontId="17" fillId="0" borderId="18" xfId="0" applyFont="1" applyFill="1" applyBorder="1" applyAlignment="1" applyProtection="1">
      <alignment horizontal="center" vertical="top" textRotation="90"/>
    </xf>
    <xf numFmtId="0" fontId="17" fillId="0" borderId="0" xfId="0" applyFont="1" applyFill="1" applyBorder="1" applyAlignment="1" applyProtection="1">
      <alignment horizontal="center" vertical="top" textRotation="90"/>
    </xf>
    <xf numFmtId="0" fontId="17" fillId="0" borderId="0" xfId="0" applyFont="1" applyFill="1" applyBorder="1" applyAlignment="1" applyProtection="1">
      <alignment horizontal="center" vertical="top"/>
    </xf>
    <xf numFmtId="0" fontId="0" fillId="0" borderId="0" xfId="0" applyAlignment="1" applyProtection="1"/>
    <xf numFmtId="0" fontId="0" fillId="0" borderId="15" xfId="0" applyBorder="1" applyAlignment="1" applyProtection="1">
      <alignment horizontal="center"/>
    </xf>
    <xf numFmtId="0" fontId="11" fillId="0" borderId="18" xfId="0" applyFont="1" applyBorder="1" applyAlignment="1" applyProtection="1">
      <alignment vertical="top" wrapText="1"/>
    </xf>
    <xf numFmtId="0" fontId="17" fillId="0" borderId="0" xfId="0" applyFont="1" applyFill="1" applyBorder="1" applyAlignment="1" applyProtection="1">
      <alignment horizontal="center" vertical="top" textRotation="90" wrapText="1"/>
    </xf>
    <xf numFmtId="0" fontId="0" fillId="0" borderId="15" xfId="0" applyBorder="1" applyAlignment="1" applyProtection="1">
      <alignment horizontal="center" wrapText="1"/>
    </xf>
    <xf numFmtId="0" fontId="11" fillId="0" borderId="18" xfId="0" applyFont="1" applyBorder="1" applyAlignment="1" applyProtection="1">
      <alignment wrapText="1"/>
    </xf>
    <xf numFmtId="0" fontId="0" fillId="0" borderId="0" xfId="0" applyAlignment="1" applyProtection="1">
      <alignment wrapText="1"/>
    </xf>
    <xf numFmtId="0" fontId="11" fillId="0" borderId="13" xfId="0" applyFont="1" applyBorder="1" applyAlignment="1" applyProtection="1">
      <alignment wrapText="1"/>
    </xf>
    <xf numFmtId="0" fontId="23" fillId="0" borderId="19" xfId="0" applyFont="1" applyBorder="1" applyAlignment="1" applyProtection="1">
      <alignment horizontal="center"/>
    </xf>
    <xf numFmtId="0" fontId="0" fillId="0" borderId="0" xfId="0" applyBorder="1" applyAlignment="1" applyProtection="1">
      <alignment horizontal="right"/>
    </xf>
    <xf numFmtId="0" fontId="23" fillId="0" borderId="0" xfId="0" applyFont="1" applyBorder="1" applyAlignment="1" applyProtection="1">
      <alignment horizontal="center"/>
    </xf>
    <xf numFmtId="0" fontId="11" fillId="0" borderId="18" xfId="0" applyFont="1" applyBorder="1" applyAlignment="1" applyProtection="1"/>
    <xf numFmtId="0" fontId="0" fillId="0" borderId="0" xfId="0" applyFill="1" applyBorder="1" applyProtection="1"/>
    <xf numFmtId="0" fontId="0" fillId="0" borderId="0" xfId="0" applyFill="1" applyProtection="1"/>
    <xf numFmtId="0" fontId="11" fillId="0" borderId="0"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0" fontId="12" fillId="0" borderId="0" xfId="0" applyFont="1" applyFill="1" applyBorder="1" applyAlignment="1" applyProtection="1">
      <alignment horizontal="left" vertical="center"/>
    </xf>
    <xf numFmtId="0" fontId="30" fillId="0" borderId="0" xfId="0" applyFont="1" applyBorder="1" applyAlignment="1" applyProtection="1"/>
    <xf numFmtId="0" fontId="11" fillId="0" borderId="15" xfId="0" applyFont="1" applyBorder="1" applyAlignment="1" applyProtection="1">
      <alignment horizontal="right"/>
    </xf>
    <xf numFmtId="0" fontId="11" fillId="0" borderId="15" xfId="0" quotePrefix="1" applyFont="1" applyBorder="1" applyAlignment="1" applyProtection="1">
      <alignment horizontal="right"/>
    </xf>
    <xf numFmtId="0" fontId="8" fillId="0" borderId="0" xfId="0" applyFont="1" applyProtection="1"/>
    <xf numFmtId="0" fontId="21" fillId="0" borderId="0" xfId="0" applyFont="1" applyAlignment="1">
      <alignment horizontal="center"/>
    </xf>
    <xf numFmtId="0" fontId="6" fillId="0" borderId="13" xfId="0" applyFont="1" applyBorder="1" applyAlignment="1" applyProtection="1">
      <alignment horizontal="center"/>
      <protection locked="0"/>
    </xf>
    <xf numFmtId="0" fontId="18" fillId="0" borderId="0" xfId="0" applyFont="1" applyBorder="1" applyAlignment="1" applyProtection="1"/>
    <xf numFmtId="0" fontId="18" fillId="0" borderId="13" xfId="0" applyFont="1" applyBorder="1" applyAlignment="1" applyProtection="1">
      <protection locked="0"/>
    </xf>
    <xf numFmtId="0" fontId="25" fillId="0" borderId="13" xfId="0" applyFont="1" applyFill="1" applyBorder="1" applyAlignment="1" applyProtection="1">
      <protection locked="0"/>
    </xf>
    <xf numFmtId="0" fontId="25" fillId="0" borderId="19" xfId="0" applyFont="1" applyBorder="1" applyAlignment="1" applyProtection="1"/>
    <xf numFmtId="0" fontId="25" fillId="0" borderId="13" xfId="0" applyFont="1" applyBorder="1" applyAlignment="1" applyProtection="1">
      <protection locked="0"/>
    </xf>
    <xf numFmtId="0" fontId="3" fillId="0" borderId="10" xfId="35" applyFont="1" applyBorder="1" applyAlignment="1" applyProtection="1"/>
    <xf numFmtId="0" fontId="11" fillId="0" borderId="13" xfId="0" applyFont="1" applyFill="1" applyBorder="1" applyAlignment="1" applyProtection="1">
      <protection locked="0"/>
    </xf>
    <xf numFmtId="0" fontId="21" fillId="0" borderId="0" xfId="0" applyFont="1" applyAlignment="1" applyProtection="1">
      <alignment horizontal="center"/>
    </xf>
    <xf numFmtId="0" fontId="11" fillId="0" borderId="19" xfId="0" applyFont="1" applyBorder="1" applyAlignment="1" applyProtection="1"/>
    <xf numFmtId="166" fontId="0" fillId="0" borderId="0" xfId="0" applyNumberFormat="1" applyAlignment="1">
      <alignment horizontal="center" vertical="top"/>
    </xf>
    <xf numFmtId="0" fontId="8" fillId="0" borderId="0" xfId="0" applyFont="1" applyAlignment="1">
      <alignment horizontal="left" vertical="top"/>
    </xf>
    <xf numFmtId="0" fontId="0" fillId="0" borderId="0" xfId="0" quotePrefix="1" applyAlignment="1">
      <alignment horizontal="left"/>
    </xf>
    <xf numFmtId="167" fontId="0" fillId="0" borderId="15"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0" fontId="2" fillId="0" borderId="0" xfId="0" applyFont="1" applyAlignment="1" applyProtection="1"/>
    <xf numFmtId="0" fontId="2" fillId="0" borderId="0" xfId="0" applyFont="1" applyAlignment="1" applyProtection="1">
      <alignment horizontal="center"/>
    </xf>
    <xf numFmtId="0" fontId="19" fillId="0" borderId="13" xfId="0" applyFont="1" applyBorder="1" applyAlignment="1" applyProtection="1">
      <protection locked="0"/>
    </xf>
    <xf numFmtId="0" fontId="2" fillId="0" borderId="15" xfId="0" applyFont="1" applyBorder="1" applyProtection="1">
      <protection locked="0"/>
    </xf>
    <xf numFmtId="0" fontId="12" fillId="0" borderId="0" xfId="0" applyFont="1" applyAlignment="1">
      <alignment horizontal="left"/>
    </xf>
    <xf numFmtId="44" fontId="8" fillId="0" borderId="19" xfId="28" applyFont="1" applyBorder="1" applyAlignment="1" applyProtection="1">
      <alignment wrapText="1"/>
    </xf>
    <xf numFmtId="44" fontId="8" fillId="0" borderId="19" xfId="28" applyFont="1" applyBorder="1" applyAlignment="1" applyProtection="1"/>
    <xf numFmtId="0" fontId="11" fillId="0" borderId="13" xfId="0" applyFont="1" applyFill="1" applyBorder="1" applyAlignment="1" applyProtection="1">
      <alignment horizontal="left" vertical="top"/>
      <protection locked="0"/>
    </xf>
    <xf numFmtId="16" fontId="19" fillId="0" borderId="13" xfId="0" applyNumberFormat="1" applyFont="1" applyBorder="1" applyAlignment="1" applyProtection="1">
      <protection locked="0"/>
    </xf>
    <xf numFmtId="0" fontId="31" fillId="0" borderId="0" xfId="0" applyFont="1" applyAlignment="1">
      <alignment horizontal="left"/>
    </xf>
    <xf numFmtId="0" fontId="5" fillId="0" borderId="18" xfId="0" applyFont="1" applyFill="1" applyBorder="1" applyAlignment="1">
      <alignment horizontal="center" wrapText="1"/>
    </xf>
    <xf numFmtId="0" fontId="21" fillId="0" borderId="0" xfId="0" applyFont="1" applyAlignment="1">
      <alignment horizontal="left"/>
    </xf>
    <xf numFmtId="49" fontId="11" fillId="0" borderId="0" xfId="0" applyNumberFormat="1" applyFont="1" applyAlignment="1" applyProtection="1">
      <protection locked="0"/>
    </xf>
    <xf numFmtId="0" fontId="2" fillId="0" borderId="0" xfId="44"/>
    <xf numFmtId="0" fontId="8" fillId="0" borderId="0" xfId="44" applyFont="1" applyAlignment="1">
      <alignment horizontal="center"/>
    </xf>
    <xf numFmtId="14" fontId="2" fillId="0" borderId="13" xfId="44" applyNumberFormat="1" applyBorder="1" applyProtection="1">
      <protection locked="0"/>
    </xf>
    <xf numFmtId="44" fontId="0" fillId="0" borderId="13" xfId="28" applyFont="1" applyBorder="1" applyProtection="1">
      <protection locked="0"/>
    </xf>
    <xf numFmtId="44" fontId="0" fillId="0" borderId="13" xfId="28" applyFont="1" applyBorder="1" applyProtection="1"/>
    <xf numFmtId="0" fontId="2" fillId="0" borderId="13" xfId="44" applyBorder="1" applyAlignment="1" applyProtection="1">
      <alignment horizontal="center" wrapText="1"/>
    </xf>
    <xf numFmtId="44" fontId="0" fillId="0" borderId="13" xfId="28" applyFont="1" applyBorder="1" applyAlignment="1" applyProtection="1">
      <alignment wrapText="1"/>
    </xf>
    <xf numFmtId="0" fontId="2" fillId="0" borderId="0" xfId="44" applyAlignment="1">
      <alignment wrapText="1"/>
    </xf>
    <xf numFmtId="0" fontId="2" fillId="0" borderId="14" xfId="44" applyBorder="1" applyProtection="1">
      <protection locked="0"/>
    </xf>
    <xf numFmtId="44" fontId="0" fillId="0" borderId="0" xfId="28" applyFont="1" applyBorder="1" applyProtection="1">
      <protection locked="0"/>
    </xf>
    <xf numFmtId="44" fontId="0" fillId="0" borderId="46" xfId="28" applyFont="1" applyBorder="1" applyProtection="1">
      <protection locked="0"/>
    </xf>
    <xf numFmtId="0" fontId="2" fillId="0" borderId="13" xfId="44" applyFont="1" applyBorder="1" applyAlignment="1" applyProtection="1">
      <alignment horizontal="center" wrapText="1"/>
    </xf>
    <xf numFmtId="44" fontId="2" fillId="0" borderId="13" xfId="44" applyNumberFormat="1" applyBorder="1" applyProtection="1"/>
    <xf numFmtId="0" fontId="8" fillId="0" borderId="0" xfId="44" applyFont="1" applyBorder="1" applyAlignment="1"/>
    <xf numFmtId="44" fontId="0" fillId="0" borderId="0" xfId="28" applyFont="1"/>
    <xf numFmtId="0" fontId="0" fillId="28" borderId="19" xfId="0" applyFill="1" applyBorder="1" applyProtection="1">
      <protection locked="0"/>
    </xf>
    <xf numFmtId="0" fontId="0" fillId="0" borderId="0" xfId="0" applyAlignment="1" applyProtection="1">
      <alignment horizontal="left" vertical="top" wrapText="1"/>
    </xf>
    <xf numFmtId="0" fontId="0" fillId="0" borderId="13" xfId="0" applyFill="1" applyBorder="1" applyAlignment="1" applyProtection="1">
      <alignment horizontal="center"/>
      <protection locked="0"/>
    </xf>
    <xf numFmtId="0" fontId="17" fillId="0" borderId="0" xfId="44" applyFont="1" applyFill="1" applyBorder="1" applyAlignment="1" applyProtection="1">
      <alignment horizontal="center" vertical="top" textRotation="90"/>
    </xf>
    <xf numFmtId="0" fontId="2" fillId="0" borderId="0" xfId="44" applyFont="1" applyBorder="1" applyAlignment="1" applyProtection="1">
      <alignment horizontal="right"/>
    </xf>
    <xf numFmtId="0" fontId="2" fillId="0" borderId="0" xfId="44" applyFont="1" applyBorder="1" applyAlignment="1" applyProtection="1">
      <alignment horizontal="left"/>
    </xf>
    <xf numFmtId="0" fontId="2" fillId="0" borderId="0" xfId="44" applyBorder="1"/>
    <xf numFmtId="0" fontId="8" fillId="0" borderId="0" xfId="44" applyFont="1" applyBorder="1" applyAlignment="1" applyProtection="1">
      <alignment horizontal="right"/>
    </xf>
    <xf numFmtId="0" fontId="8" fillId="0" borderId="0" xfId="44" applyFont="1" applyBorder="1" applyAlignment="1" applyProtection="1">
      <alignment horizontal="left"/>
    </xf>
    <xf numFmtId="0" fontId="2" fillId="0" borderId="0" xfId="44" applyBorder="1" applyAlignment="1"/>
    <xf numFmtId="0" fontId="12" fillId="0" borderId="0" xfId="44" applyFont="1" applyBorder="1"/>
    <xf numFmtId="0" fontId="2" fillId="0" borderId="0" xfId="44" applyFont="1" applyBorder="1" applyAlignment="1"/>
    <xf numFmtId="0" fontId="2" fillId="0" borderId="0" xfId="44" applyBorder="1" applyAlignment="1">
      <alignment horizontal="center"/>
    </xf>
    <xf numFmtId="0" fontId="2" fillId="0" borderId="15" xfId="44" applyBorder="1"/>
    <xf numFmtId="0" fontId="2" fillId="0" borderId="13" xfId="44" applyFont="1" applyBorder="1" applyAlignment="1"/>
    <xf numFmtId="0" fontId="2" fillId="0" borderId="13" xfId="44" applyFont="1" applyBorder="1" applyAlignment="1" applyProtection="1">
      <alignment horizontal="center"/>
      <protection locked="0"/>
    </xf>
    <xf numFmtId="0" fontId="2" fillId="0" borderId="13" xfId="44" applyBorder="1" applyAlignment="1" applyProtection="1">
      <alignment horizontal="center"/>
      <protection locked="0"/>
    </xf>
    <xf numFmtId="0" fontId="2" fillId="0" borderId="24" xfId="44" applyFont="1" applyBorder="1" applyAlignment="1"/>
    <xf numFmtId="0" fontId="53" fillId="0" borderId="24" xfId="44" applyFont="1" applyBorder="1" applyAlignment="1" applyProtection="1">
      <alignment horizontal="center"/>
    </xf>
    <xf numFmtId="0" fontId="2" fillId="0" borderId="15" xfId="44" applyFill="1" applyBorder="1"/>
    <xf numFmtId="0" fontId="8" fillId="0" borderId="0" xfId="44" applyFont="1" applyBorder="1" applyAlignment="1" applyProtection="1">
      <alignment horizontal="center"/>
    </xf>
    <xf numFmtId="0" fontId="2" fillId="0" borderId="0" xfId="44" applyFont="1" applyFill="1" applyBorder="1" applyAlignment="1"/>
    <xf numFmtId="0" fontId="2" fillId="0" borderId="0" xfId="44" applyFill="1" applyBorder="1" applyAlignment="1"/>
    <xf numFmtId="0" fontId="2" fillId="0" borderId="13" xfId="44" applyBorder="1" applyAlignment="1"/>
    <xf numFmtId="0" fontId="2" fillId="0" borderId="24" xfId="44" applyBorder="1" applyAlignment="1"/>
    <xf numFmtId="0" fontId="2" fillId="0" borderId="0" xfId="44" applyProtection="1"/>
    <xf numFmtId="0" fontId="12" fillId="0" borderId="0" xfId="44" applyFont="1" applyBorder="1" applyAlignment="1" applyProtection="1"/>
    <xf numFmtId="0" fontId="12" fillId="0" borderId="0" xfId="44" applyFont="1" applyAlignment="1" applyProtection="1"/>
    <xf numFmtId="0" fontId="12" fillId="0" borderId="0" xfId="44" applyFont="1" applyAlignment="1" applyProtection="1">
      <alignment horizontal="center"/>
    </xf>
    <xf numFmtId="0" fontId="2" fillId="0" borderId="0" xfId="44" applyBorder="1" applyAlignment="1" applyProtection="1">
      <alignment horizontal="right"/>
    </xf>
    <xf numFmtId="0" fontId="2" fillId="0" borderId="10" xfId="44" applyFont="1" applyBorder="1" applyAlignment="1" applyProtection="1">
      <alignment vertical="top"/>
    </xf>
    <xf numFmtId="0" fontId="6" fillId="0" borderId="10" xfId="44" applyFont="1" applyBorder="1" applyAlignment="1" applyProtection="1">
      <alignment horizontal="center" vertical="top"/>
    </xf>
    <xf numFmtId="0" fontId="6" fillId="0" borderId="10" xfId="44" applyFont="1" applyBorder="1" applyAlignment="1" applyProtection="1">
      <alignment horizontal="center"/>
    </xf>
    <xf numFmtId="0" fontId="2" fillId="0" borderId="15" xfId="44" applyBorder="1" applyAlignment="1" applyProtection="1">
      <alignment horizontal="right"/>
    </xf>
    <xf numFmtId="0" fontId="2" fillId="0" borderId="18" xfId="44" applyFont="1" applyBorder="1" applyAlignment="1" applyProtection="1">
      <alignment horizontal="left" vertical="top"/>
    </xf>
    <xf numFmtId="0" fontId="6" fillId="0" borderId="13" xfId="44" applyFont="1" applyBorder="1" applyAlignment="1" applyProtection="1">
      <alignment horizontal="center" vertical="top"/>
      <protection locked="0"/>
    </xf>
    <xf numFmtId="0" fontId="6" fillId="0" borderId="13" xfId="44" applyFont="1" applyBorder="1" applyAlignment="1" applyProtection="1">
      <alignment horizontal="center"/>
      <protection locked="0"/>
    </xf>
    <xf numFmtId="0" fontId="6" fillId="0" borderId="11" xfId="44" applyFont="1" applyBorder="1" applyAlignment="1" applyProtection="1">
      <alignment horizontal="center" vertical="top"/>
      <protection locked="0"/>
    </xf>
    <xf numFmtId="0" fontId="2" fillId="0" borderId="24" xfId="44" applyFont="1" applyBorder="1" applyAlignment="1" applyProtection="1"/>
    <xf numFmtId="0" fontId="6" fillId="0" borderId="23" xfId="44" applyFont="1" applyBorder="1" applyAlignment="1" applyProtection="1">
      <alignment horizontal="center"/>
      <protection locked="0"/>
    </xf>
    <xf numFmtId="0" fontId="6" fillId="0" borderId="11" xfId="44" applyFont="1" applyBorder="1" applyAlignment="1" applyProtection="1">
      <alignment horizontal="center"/>
      <protection locked="0"/>
    </xf>
    <xf numFmtId="0" fontId="2" fillId="0" borderId="0" xfId="44" applyBorder="1" applyAlignment="1" applyProtection="1">
      <alignment horizontal="center"/>
    </xf>
    <xf numFmtId="0" fontId="2" fillId="0" borderId="13" xfId="44" applyFont="1" applyBorder="1" applyAlignment="1" applyProtection="1">
      <alignment horizontal="left" vertical="top"/>
    </xf>
    <xf numFmtId="0" fontId="2" fillId="0" borderId="0" xfId="44" applyFont="1" applyBorder="1" applyAlignment="1" applyProtection="1">
      <alignment horizontal="left" vertical="top"/>
    </xf>
    <xf numFmtId="0" fontId="2" fillId="0" borderId="0" xfId="44" applyAlignment="1" applyProtection="1"/>
    <xf numFmtId="0" fontId="2" fillId="0" borderId="0" xfId="44" applyFont="1" applyFill="1" applyBorder="1" applyAlignment="1" applyProtection="1">
      <alignment horizontal="left" vertical="top"/>
    </xf>
    <xf numFmtId="0" fontId="2" fillId="0" borderId="13" xfId="44" applyFont="1" applyBorder="1" applyAlignment="1">
      <alignment horizontal="left"/>
    </xf>
    <xf numFmtId="0" fontId="2" fillId="0" borderId="24" xfId="44" applyFont="1" applyFill="1" applyBorder="1" applyAlignment="1"/>
    <xf numFmtId="0" fontId="2" fillId="0" borderId="22" xfId="0" applyFont="1" applyBorder="1" applyAlignment="1" applyProtection="1">
      <alignment horizontal="left"/>
    </xf>
    <xf numFmtId="0" fontId="57" fillId="0" borderId="0" xfId="0" applyFont="1"/>
    <xf numFmtId="0" fontId="2" fillId="0" borderId="13" xfId="0" applyFont="1" applyFill="1" applyBorder="1"/>
    <xf numFmtId="0" fontId="8" fillId="0" borderId="0" xfId="44" applyFont="1" applyFill="1" applyBorder="1" applyAlignment="1" applyProtection="1">
      <alignment horizontal="left"/>
    </xf>
    <xf numFmtId="0" fontId="2" fillId="0" borderId="0" xfId="44" applyAlignment="1" applyProtection="1">
      <alignment horizontal="center"/>
    </xf>
    <xf numFmtId="0" fontId="2" fillId="0" borderId="13" xfId="44" applyFont="1" applyFill="1" applyBorder="1" applyProtection="1"/>
    <xf numFmtId="0" fontId="2" fillId="0" borderId="0" xfId="44" applyFill="1" applyBorder="1" applyProtection="1"/>
    <xf numFmtId="0" fontId="2" fillId="0" borderId="0" xfId="0" applyFont="1" applyProtection="1"/>
    <xf numFmtId="0" fontId="8" fillId="0" borderId="0" xfId="44" applyFont="1" applyBorder="1" applyAlignment="1">
      <alignment horizontal="center"/>
    </xf>
    <xf numFmtId="0" fontId="8" fillId="0" borderId="19" xfId="44" applyFont="1" applyBorder="1" applyAlignment="1">
      <alignment horizontal="center"/>
    </xf>
    <xf numFmtId="0" fontId="4" fillId="0" borderId="0" xfId="0" applyFont="1" applyBorder="1" applyAlignment="1" applyProtection="1"/>
    <xf numFmtId="0" fontId="2" fillId="0" borderId="15" xfId="0" applyFont="1" applyFill="1" applyBorder="1" applyAlignment="1" applyProtection="1">
      <alignment horizontal="left" vertical="top"/>
    </xf>
    <xf numFmtId="0" fontId="2" fillId="0" borderId="22" xfId="0" applyFont="1" applyFill="1" applyBorder="1" applyAlignment="1" applyProtection="1">
      <alignment horizontal="left" vertical="top"/>
    </xf>
    <xf numFmtId="0" fontId="8" fillId="0" borderId="0" xfId="0" applyFont="1" applyFill="1" applyBorder="1" applyAlignment="1" applyProtection="1">
      <alignment horizontal="center"/>
    </xf>
    <xf numFmtId="0" fontId="2" fillId="0" borderId="13" xfId="0" applyFont="1" applyBorder="1" applyAlignment="1" applyProtection="1">
      <alignment horizontal="left"/>
    </xf>
    <xf numFmtId="0" fontId="2" fillId="0" borderId="13" xfId="0" applyFont="1" applyFill="1" applyBorder="1" applyAlignment="1" applyProtection="1">
      <alignment horizontal="left"/>
    </xf>
    <xf numFmtId="0" fontId="2" fillId="0" borderId="0" xfId="44" applyFont="1" applyBorder="1"/>
    <xf numFmtId="0" fontId="2" fillId="0" borderId="0" xfId="44" applyFont="1" applyBorder="1" applyAlignment="1">
      <alignment horizontal="center"/>
    </xf>
    <xf numFmtId="0" fontId="17" fillId="0" borderId="41" xfId="44" applyFont="1" applyBorder="1" applyAlignment="1" applyProtection="1">
      <alignment horizontal="center" vertical="center" wrapText="1"/>
    </xf>
    <xf numFmtId="0" fontId="2" fillId="0" borderId="25" xfId="44" applyFont="1" applyFill="1" applyBorder="1" applyAlignment="1" applyProtection="1">
      <alignment horizontal="center" textRotation="90"/>
    </xf>
    <xf numFmtId="0" fontId="2" fillId="0" borderId="27" xfId="44" applyFont="1" applyBorder="1" applyAlignment="1" applyProtection="1">
      <alignment horizontal="center" textRotation="90"/>
    </xf>
    <xf numFmtId="0" fontId="2" fillId="0" borderId="35" xfId="44" applyFont="1" applyBorder="1" applyAlignment="1" applyProtection="1">
      <alignment horizontal="center" textRotation="90"/>
    </xf>
    <xf numFmtId="0" fontId="8" fillId="0" borderId="30" xfId="44" applyFont="1" applyBorder="1" applyAlignment="1" applyProtection="1">
      <alignment horizontal="left"/>
    </xf>
    <xf numFmtId="0" fontId="2" fillId="0" borderId="24" xfId="44" applyFont="1" applyBorder="1" applyAlignment="1" applyProtection="1">
      <alignment horizontal="center"/>
    </xf>
    <xf numFmtId="164" fontId="8" fillId="0" borderId="24" xfId="44" applyNumberFormat="1" applyFont="1" applyBorder="1" applyAlignment="1" applyProtection="1">
      <alignment horizontal="center"/>
    </xf>
    <xf numFmtId="164" fontId="2" fillId="0" borderId="24" xfId="44" applyNumberFormat="1" applyFont="1" applyBorder="1" applyAlignment="1" applyProtection="1">
      <alignment horizontal="center"/>
    </xf>
    <xf numFmtId="0" fontId="2" fillId="0" borderId="24" xfId="44" quotePrefix="1" applyFont="1" applyBorder="1" applyAlignment="1" applyProtection="1">
      <alignment horizontal="center"/>
    </xf>
    <xf numFmtId="0" fontId="8" fillId="0" borderId="24" xfId="44" applyFont="1" applyBorder="1" applyAlignment="1" applyProtection="1">
      <alignment horizontal="center" textRotation="90"/>
    </xf>
    <xf numFmtId="164" fontId="8" fillId="0" borderId="36" xfId="44" applyNumberFormat="1" applyFont="1" applyBorder="1" applyAlignment="1" applyProtection="1">
      <alignment horizontal="center"/>
    </xf>
    <xf numFmtId="0" fontId="2" fillId="0" borderId="31" xfId="44" applyFont="1" applyBorder="1" applyAlignment="1" applyProtection="1">
      <alignment horizontal="left" indent="1"/>
    </xf>
    <xf numFmtId="0" fontId="8" fillId="0" borderId="26" xfId="44" applyFont="1" applyBorder="1" applyAlignment="1" applyProtection="1">
      <alignment horizontal="center"/>
    </xf>
    <xf numFmtId="164" fontId="2" fillId="0" borderId="27" xfId="44" applyNumberFormat="1" applyFont="1" applyBorder="1" applyAlignment="1" applyProtection="1">
      <alignment horizontal="center"/>
      <protection locked="0"/>
    </xf>
    <xf numFmtId="164" fontId="2" fillId="0" borderId="35" xfId="44" applyNumberFormat="1" applyFont="1" applyBorder="1" applyAlignment="1" applyProtection="1">
      <alignment horizontal="center"/>
      <protection locked="0"/>
    </xf>
    <xf numFmtId="164" fontId="2" fillId="0" borderId="36" xfId="44" applyNumberFormat="1" applyFont="1" applyBorder="1" applyAlignment="1" applyProtection="1">
      <alignment horizontal="center"/>
    </xf>
    <xf numFmtId="0" fontId="8" fillId="0" borderId="44" xfId="44" applyFont="1" applyBorder="1" applyAlignment="1" applyProtection="1">
      <alignment horizontal="left"/>
    </xf>
    <xf numFmtId="0" fontId="8" fillId="0" borderId="18" xfId="44" applyFont="1" applyBorder="1" applyAlignment="1" applyProtection="1">
      <alignment horizontal="center"/>
    </xf>
    <xf numFmtId="164" fontId="2" fillId="0" borderId="18" xfId="44" applyNumberFormat="1" applyFont="1" applyBorder="1" applyAlignment="1" applyProtection="1">
      <alignment horizontal="center"/>
    </xf>
    <xf numFmtId="164" fontId="2" fillId="0" borderId="39" xfId="44" applyNumberFormat="1" applyFont="1" applyBorder="1" applyAlignment="1" applyProtection="1">
      <alignment horizontal="center"/>
    </xf>
    <xf numFmtId="0" fontId="2" fillId="0" borderId="45" xfId="44" applyFont="1" applyBorder="1" applyAlignment="1" applyProtection="1">
      <alignment horizontal="left" indent="1"/>
    </xf>
    <xf numFmtId="0" fontId="2" fillId="0" borderId="10" xfId="44" applyFont="1" applyBorder="1" applyAlignment="1" applyProtection="1">
      <alignment horizontal="center"/>
    </xf>
    <xf numFmtId="164" fontId="2" fillId="0" borderId="10" xfId="44" applyNumberFormat="1" applyFont="1" applyBorder="1" applyAlignment="1" applyProtection="1">
      <alignment horizontal="center"/>
    </xf>
    <xf numFmtId="164" fontId="2" fillId="0" borderId="40" xfId="44" applyNumberFormat="1" applyFont="1" applyBorder="1" applyAlignment="1" applyProtection="1">
      <alignment horizontal="center"/>
    </xf>
    <xf numFmtId="0" fontId="2" fillId="0" borderId="30" xfId="44" applyFont="1" applyBorder="1" applyAlignment="1" applyProtection="1">
      <alignment horizontal="left" indent="2"/>
    </xf>
    <xf numFmtId="0" fontId="2" fillId="0" borderId="30" xfId="44" applyFont="1" applyBorder="1" applyAlignment="1" applyProtection="1">
      <alignment horizontal="left" indent="1"/>
    </xf>
    <xf numFmtId="164" fontId="2" fillId="0" borderId="29" xfId="44" applyNumberFormat="1" applyFont="1" applyBorder="1" applyAlignment="1" applyProtection="1">
      <alignment horizontal="center"/>
      <protection locked="0"/>
    </xf>
    <xf numFmtId="164" fontId="2" fillId="0" borderId="37" xfId="44" applyNumberFormat="1" applyFont="1" applyBorder="1" applyAlignment="1" applyProtection="1">
      <alignment horizontal="center"/>
      <protection locked="0"/>
    </xf>
    <xf numFmtId="0" fontId="8" fillId="0" borderId="24" xfId="44" applyFont="1" applyBorder="1" applyAlignment="1" applyProtection="1">
      <alignment horizontal="center"/>
    </xf>
    <xf numFmtId="0" fontId="2" fillId="0" borderId="33" xfId="44" applyFont="1" applyBorder="1" applyAlignment="1" applyProtection="1">
      <alignment horizontal="left" indent="1"/>
    </xf>
    <xf numFmtId="164" fontId="2" fillId="0" borderId="28" xfId="44" applyNumberFormat="1" applyFont="1" applyBorder="1" applyAlignment="1" applyProtection="1">
      <alignment horizontal="center"/>
      <protection locked="0"/>
    </xf>
    <xf numFmtId="0" fontId="2" fillId="0" borderId="48" xfId="44" applyFont="1" applyBorder="1" applyAlignment="1" applyProtection="1">
      <alignment horizontal="left" indent="1"/>
    </xf>
    <xf numFmtId="0" fontId="8" fillId="0" borderId="43" xfId="44" applyFont="1" applyBorder="1" applyAlignment="1" applyProtection="1">
      <alignment horizontal="center"/>
    </xf>
    <xf numFmtId="164" fontId="2" fillId="0" borderId="32" xfId="44" applyNumberFormat="1" applyFont="1" applyBorder="1" applyAlignment="1" applyProtection="1">
      <alignment horizontal="center"/>
      <protection locked="0"/>
    </xf>
    <xf numFmtId="164" fontId="2" fillId="0" borderId="38" xfId="44" applyNumberFormat="1" applyFont="1" applyBorder="1" applyAlignment="1" applyProtection="1">
      <alignment horizontal="center"/>
      <protection locked="0"/>
    </xf>
    <xf numFmtId="164" fontId="2" fillId="0" borderId="49" xfId="44" applyNumberFormat="1" applyFont="1" applyBorder="1" applyAlignment="1" applyProtection="1">
      <alignment horizontal="center"/>
      <protection locked="0"/>
    </xf>
    <xf numFmtId="0" fontId="59" fillId="0" borderId="24" xfId="44" applyFont="1" applyBorder="1" applyAlignment="1" applyProtection="1">
      <alignment horizontal="center"/>
    </xf>
    <xf numFmtId="0" fontId="8" fillId="0" borderId="26" xfId="0" applyFont="1" applyBorder="1" applyAlignment="1" applyProtection="1">
      <alignment horizontal="center"/>
    </xf>
    <xf numFmtId="164" fontId="2" fillId="0" borderId="27" xfId="0" applyNumberFormat="1" applyFont="1" applyBorder="1" applyAlignment="1" applyProtection="1">
      <alignment horizontal="center"/>
      <protection locked="0"/>
    </xf>
    <xf numFmtId="164" fontId="2" fillId="0" borderId="35" xfId="0" applyNumberFormat="1" applyFont="1" applyBorder="1" applyAlignment="1" applyProtection="1">
      <alignment horizontal="center"/>
      <protection locked="0"/>
    </xf>
    <xf numFmtId="164" fontId="2" fillId="0" borderId="29" xfId="0" applyNumberFormat="1" applyFont="1" applyBorder="1" applyAlignment="1" applyProtection="1">
      <alignment horizontal="center"/>
      <protection locked="0"/>
    </xf>
    <xf numFmtId="164" fontId="2" fillId="0" borderId="37" xfId="0" applyNumberFormat="1" applyFont="1" applyBorder="1" applyAlignment="1" applyProtection="1">
      <alignment horizontal="center"/>
      <protection locked="0"/>
    </xf>
    <xf numFmtId="0" fontId="11" fillId="0" borderId="0" xfId="0" applyFont="1" applyBorder="1" applyAlignment="1" applyProtection="1">
      <alignment horizontal="right"/>
    </xf>
    <xf numFmtId="0" fontId="11" fillId="0" borderId="15" xfId="0" applyFont="1" applyBorder="1" applyAlignment="1" applyProtection="1">
      <alignment horizontal="left"/>
    </xf>
    <xf numFmtId="0" fontId="17" fillId="0" borderId="0" xfId="0" applyFont="1" applyBorder="1" applyAlignment="1" applyProtection="1"/>
    <xf numFmtId="0" fontId="2" fillId="0" borderId="0" xfId="44" applyFont="1" applyBorder="1" applyAlignment="1"/>
    <xf numFmtId="0" fontId="2" fillId="0" borderId="13" xfId="44" applyFont="1" applyBorder="1" applyAlignment="1" applyProtection="1">
      <alignment horizontal="center"/>
      <protection locked="0"/>
    </xf>
    <xf numFmtId="0" fontId="2" fillId="0" borderId="24" xfId="44" applyFont="1" applyBorder="1" applyAlignment="1"/>
    <xf numFmtId="0" fontId="8" fillId="0" borderId="0" xfId="44" applyFont="1" applyBorder="1" applyAlignment="1" applyProtection="1">
      <alignment horizontal="center"/>
    </xf>
    <xf numFmtId="0" fontId="2" fillId="0" borderId="0" xfId="44" applyFont="1" applyFill="1" applyBorder="1" applyAlignment="1"/>
    <xf numFmtId="0" fontId="2" fillId="0" borderId="15" xfId="44" applyFont="1" applyBorder="1"/>
    <xf numFmtId="0" fontId="2" fillId="0" borderId="15" xfId="44" applyFont="1" applyFill="1" applyBorder="1"/>
    <xf numFmtId="0" fontId="8" fillId="0" borderId="0" xfId="44" applyFont="1" applyBorder="1"/>
    <xf numFmtId="0" fontId="60" fillId="0" borderId="0" xfId="45" applyFont="1"/>
    <xf numFmtId="0" fontId="2" fillId="0" borderId="24" xfId="44" applyFont="1" applyBorder="1" applyAlignment="1"/>
    <xf numFmtId="0" fontId="7" fillId="0" borderId="19" xfId="44" applyFont="1" applyBorder="1" applyAlignment="1" applyProtection="1">
      <alignment horizontal="center"/>
    </xf>
    <xf numFmtId="0" fontId="2" fillId="0" borderId="13" xfId="44" applyFont="1" applyBorder="1" applyAlignment="1">
      <alignment horizontal="left"/>
    </xf>
    <xf numFmtId="0" fontId="61" fillId="0" borderId="0" xfId="0" applyFont="1"/>
    <xf numFmtId="0" fontId="2" fillId="0" borderId="24" xfId="44" applyFont="1" applyBorder="1" applyAlignment="1"/>
    <xf numFmtId="0" fontId="2" fillId="0" borderId="0" xfId="44" applyFont="1" applyBorder="1" applyAlignment="1"/>
    <xf numFmtId="0" fontId="2" fillId="0" borderId="13" xfId="44" applyFont="1" applyBorder="1" applyAlignment="1"/>
    <xf numFmtId="0" fontId="2" fillId="0" borderId="0" xfId="44" applyBorder="1" applyAlignment="1"/>
    <xf numFmtId="0" fontId="2" fillId="0" borderId="24" xfId="44" applyFont="1" applyBorder="1" applyAlignment="1"/>
    <xf numFmtId="0" fontId="0" fillId="0" borderId="0" xfId="0" applyAlignment="1">
      <alignment wrapText="1"/>
    </xf>
    <xf numFmtId="0" fontId="8" fillId="0" borderId="0" xfId="0" applyFont="1" applyBorder="1" applyAlignment="1" applyProtection="1"/>
    <xf numFmtId="0" fontId="2" fillId="0" borderId="13" xfId="0" applyFont="1" applyFill="1" applyBorder="1" applyAlignment="1" applyProtection="1">
      <protection locked="0"/>
    </xf>
    <xf numFmtId="166" fontId="2" fillId="0" borderId="0" xfId="0" applyNumberFormat="1" applyFont="1" applyAlignment="1">
      <alignment horizontal="left"/>
    </xf>
    <xf numFmtId="0" fontId="2" fillId="0" borderId="0" xfId="0" quotePrefix="1" applyFont="1"/>
    <xf numFmtId="0" fontId="2" fillId="0" borderId="0" xfId="0" quotePrefix="1" applyFont="1" applyAlignment="1"/>
    <xf numFmtId="0" fontId="2" fillId="0" borderId="13" xfId="0" applyFont="1" applyBorder="1" applyAlignment="1" applyProtection="1">
      <alignment horizontal="center"/>
      <protection locked="0"/>
    </xf>
    <xf numFmtId="0" fontId="2" fillId="0" borderId="13" xfId="0" applyFont="1" applyFill="1" applyBorder="1" applyAlignment="1" applyProtection="1">
      <alignment horizontal="center" vertical="center"/>
      <protection locked="0"/>
    </xf>
    <xf numFmtId="0" fontId="2" fillId="0" borderId="0" xfId="0" applyFont="1" applyAlignment="1" applyProtection="1">
      <alignment horizontal="right"/>
    </xf>
    <xf numFmtId="0" fontId="2" fillId="0" borderId="11" xfId="0" applyFont="1" applyFill="1" applyBorder="1" applyAlignment="1" applyProtection="1">
      <alignment horizontal="center"/>
      <protection locked="0"/>
    </xf>
    <xf numFmtId="0" fontId="0" fillId="0" borderId="0" xfId="0" applyBorder="1" applyAlignment="1" applyProtection="1">
      <alignment horizontal="center"/>
    </xf>
    <xf numFmtId="0" fontId="2" fillId="0" borderId="24" xfId="44" applyFont="1" applyBorder="1" applyAlignment="1"/>
    <xf numFmtId="0" fontId="2" fillId="0" borderId="0" xfId="44" applyFont="1" applyBorder="1" applyAlignment="1"/>
    <xf numFmtId="0" fontId="2" fillId="0" borderId="0" xfId="44" applyBorder="1" applyAlignment="1"/>
    <xf numFmtId="0" fontId="8" fillId="0" borderId="0" xfId="0" applyFont="1" applyBorder="1" applyAlignment="1" applyProtection="1"/>
    <xf numFmtId="0" fontId="2" fillId="0" borderId="0" xfId="44" applyBorder="1" applyAlignment="1"/>
    <xf numFmtId="0" fontId="2" fillId="0" borderId="13" xfId="44" applyFont="1" applyBorder="1" applyAlignment="1"/>
    <xf numFmtId="0" fontId="2" fillId="0" borderId="24" xfId="44" applyFont="1" applyBorder="1" applyAlignment="1"/>
    <xf numFmtId="0" fontId="66" fillId="0" borderId="0" xfId="0" applyFont="1"/>
    <xf numFmtId="167" fontId="0" fillId="0" borderId="0" xfId="0" applyNumberFormat="1" applyBorder="1" applyAlignment="1" applyProtection="1">
      <protection locked="0"/>
    </xf>
    <xf numFmtId="0" fontId="10" fillId="30" borderId="30" xfId="44" applyFont="1" applyFill="1" applyBorder="1" applyAlignment="1" applyProtection="1">
      <alignment horizontal="center" vertical="center" wrapText="1"/>
    </xf>
    <xf numFmtId="0" fontId="8" fillId="0" borderId="0" xfId="0" applyFont="1" applyBorder="1" applyAlignment="1" applyProtection="1">
      <alignment horizontal="center"/>
    </xf>
    <xf numFmtId="0" fontId="67" fillId="0" borderId="0" xfId="0" applyFont="1"/>
    <xf numFmtId="0" fontId="2" fillId="0" borderId="10" xfId="44" applyFont="1" applyBorder="1" applyAlignment="1" applyProtection="1">
      <alignment horizontal="center" vertical="top"/>
    </xf>
    <xf numFmtId="0" fontId="2" fillId="0" borderId="22" xfId="0" applyFont="1" applyBorder="1" applyAlignment="1"/>
    <xf numFmtId="0" fontId="8" fillId="31" borderId="50" xfId="44" applyFont="1" applyFill="1" applyBorder="1" applyAlignment="1">
      <alignment horizontal="center"/>
    </xf>
    <xf numFmtId="0" fontId="2" fillId="0" borderId="24" xfId="0" applyFont="1" applyBorder="1" applyAlignment="1"/>
    <xf numFmtId="0" fontId="59" fillId="0" borderId="0" xfId="0" applyFont="1" applyBorder="1" applyAlignment="1">
      <alignment horizontal="center"/>
    </xf>
    <xf numFmtId="0" fontId="6" fillId="0" borderId="13" xfId="0" applyFont="1" applyBorder="1" applyAlignment="1" applyProtection="1">
      <alignment horizontal="center" vertical="top"/>
      <protection locked="0"/>
    </xf>
    <xf numFmtId="0" fontId="8" fillId="0" borderId="0" xfId="0" applyFont="1" applyBorder="1" applyAlignment="1">
      <alignment horizontal="center"/>
    </xf>
    <xf numFmtId="0" fontId="8" fillId="0" borderId="19" xfId="44" applyFont="1" applyBorder="1" applyAlignment="1" applyProtection="1">
      <alignment horizontal="center"/>
    </xf>
    <xf numFmtId="0" fontId="2" fillId="30" borderId="0" xfId="0" applyFont="1" applyFill="1" applyBorder="1" applyAlignment="1" applyProtection="1">
      <alignment horizontal="center" vertical="top"/>
    </xf>
    <xf numFmtId="0" fontId="2" fillId="0" borderId="0" xfId="44" applyFont="1" applyBorder="1" applyAlignment="1"/>
    <xf numFmtId="0" fontId="0" fillId="0" borderId="0" xfId="0" applyAlignment="1" applyProtection="1"/>
    <xf numFmtId="0" fontId="59" fillId="0" borderId="0" xfId="44" applyFont="1" applyFill="1" applyBorder="1" applyAlignment="1">
      <alignment horizontal="center"/>
    </xf>
    <xf numFmtId="0" fontId="15" fillId="24" borderId="0" xfId="0" applyFont="1" applyFill="1" applyBorder="1" applyAlignment="1">
      <alignment vertical="center"/>
    </xf>
    <xf numFmtId="0" fontId="27" fillId="24" borderId="0" xfId="0" applyFont="1" applyFill="1" applyBorder="1" applyAlignment="1">
      <alignment vertical="center"/>
    </xf>
    <xf numFmtId="0" fontId="69" fillId="33" borderId="0" xfId="44" applyFont="1" applyFill="1" applyBorder="1" applyAlignment="1">
      <alignment horizontal="center"/>
    </xf>
    <xf numFmtId="0" fontId="6" fillId="0" borderId="13" xfId="0" applyFont="1" applyBorder="1" applyAlignment="1" applyProtection="1">
      <alignment horizontal="center" wrapText="1"/>
      <protection locked="0"/>
    </xf>
    <xf numFmtId="0" fontId="7" fillId="34" borderId="13" xfId="0" applyFont="1" applyFill="1" applyBorder="1" applyAlignment="1">
      <alignment horizontal="center"/>
    </xf>
    <xf numFmtId="0" fontId="2" fillId="0" borderId="13" xfId="44" applyFont="1" applyBorder="1" applyAlignment="1">
      <alignment horizontal="left"/>
    </xf>
    <xf numFmtId="0" fontId="2" fillId="0" borderId="24" xfId="44" applyFont="1" applyBorder="1" applyAlignment="1"/>
    <xf numFmtId="0" fontId="8" fillId="0" borderId="0" xfId="0" applyFont="1" applyBorder="1" applyAlignment="1" applyProtection="1">
      <alignment horizontal="center"/>
    </xf>
    <xf numFmtId="0" fontId="8" fillId="0" borderId="0" xfId="0" applyFont="1" applyBorder="1" applyAlignment="1" applyProtection="1"/>
    <xf numFmtId="0" fontId="12" fillId="0" borderId="0" xfId="0" applyFont="1" applyBorder="1"/>
    <xf numFmtId="0" fontId="0" fillId="0" borderId="0" xfId="0" applyBorder="1"/>
    <xf numFmtId="0" fontId="2" fillId="0" borderId="13" xfId="0" applyFont="1" applyBorder="1"/>
    <xf numFmtId="0" fontId="7" fillId="0" borderId="19" xfId="0" applyFont="1" applyBorder="1" applyAlignment="1" applyProtection="1">
      <alignment horizontal="center"/>
    </xf>
    <xf numFmtId="164" fontId="2" fillId="0" borderId="24" xfId="44" applyNumberFormat="1" applyFont="1" applyBorder="1" applyAlignment="1" applyProtection="1">
      <alignment horizontal="center"/>
      <protection locked="0"/>
    </xf>
    <xf numFmtId="164" fontId="2" fillId="0" borderId="36" xfId="44" applyNumberFormat="1" applyFont="1" applyBorder="1" applyAlignment="1" applyProtection="1">
      <alignment horizontal="center"/>
      <protection locked="0"/>
    </xf>
    <xf numFmtId="0" fontId="2" fillId="0" borderId="31" xfId="44" applyFont="1" applyBorder="1" applyAlignment="1" applyProtection="1">
      <alignment horizontal="left" indent="2"/>
    </xf>
    <xf numFmtId="0" fontId="8" fillId="0" borderId="19" xfId="0" applyFont="1" applyFill="1" applyBorder="1" applyAlignment="1" applyProtection="1">
      <alignment horizontal="center"/>
    </xf>
    <xf numFmtId="0" fontId="2" fillId="0" borderId="13" xfId="44" applyFont="1" applyBorder="1" applyAlignment="1"/>
    <xf numFmtId="0" fontId="2" fillId="0" borderId="24" xfId="44" applyFont="1" applyBorder="1" applyAlignment="1"/>
    <xf numFmtId="0" fontId="8" fillId="0" borderId="0" xfId="0" applyFont="1" applyAlignment="1">
      <alignment horizontal="left" vertical="center"/>
    </xf>
    <xf numFmtId="166" fontId="2" fillId="0" borderId="0" xfId="0" applyNumberFormat="1" applyFont="1" applyAlignment="1">
      <alignment horizontal="left" vertical="center"/>
    </xf>
    <xf numFmtId="0" fontId="2" fillId="0" borderId="13" xfId="44" applyFont="1" applyBorder="1" applyAlignment="1"/>
    <xf numFmtId="0" fontId="2" fillId="0" borderId="24" xfId="44" applyFont="1" applyBorder="1" applyAlignment="1"/>
    <xf numFmtId="0" fontId="31" fillId="0" borderId="0" xfId="44" applyFont="1" applyBorder="1"/>
    <xf numFmtId="0" fontId="8" fillId="0" borderId="0" xfId="0" applyFont="1" applyBorder="1" applyAlignment="1" applyProtection="1">
      <alignment horizontal="center"/>
    </xf>
    <xf numFmtId="0" fontId="2" fillId="0" borderId="13" xfId="44" applyFont="1" applyBorder="1" applyAlignment="1"/>
    <xf numFmtId="0" fontId="2" fillId="0" borderId="24" xfId="44" applyFont="1" applyBorder="1" applyAlignment="1"/>
    <xf numFmtId="0" fontId="8" fillId="0" borderId="31" xfId="44" applyFont="1" applyBorder="1" applyAlignment="1" applyProtection="1">
      <alignment horizontal="left" indent="1"/>
    </xf>
    <xf numFmtId="0" fontId="2" fillId="0" borderId="0" xfId="0" applyFont="1" applyAlignment="1">
      <alignment horizontal="left" vertical="top" wrapText="1"/>
    </xf>
    <xf numFmtId="0" fontId="8" fillId="0" borderId="0" xfId="0" applyFont="1" applyAlignment="1">
      <alignment horizontal="left"/>
    </xf>
    <xf numFmtId="0" fontId="2" fillId="0" borderId="0" xfId="0" applyFont="1" applyAlignment="1">
      <alignment horizontal="left" wrapText="1"/>
    </xf>
    <xf numFmtId="0" fontId="8" fillId="0" borderId="0" xfId="0" applyFont="1" applyAlignment="1">
      <alignment horizontal="center"/>
    </xf>
    <xf numFmtId="0" fontId="8" fillId="0" borderId="0" xfId="0" applyFont="1" applyBorder="1" applyAlignment="1" applyProtection="1"/>
    <xf numFmtId="0" fontId="13" fillId="0" borderId="0" xfId="44" applyFont="1" applyAlignment="1"/>
    <xf numFmtId="0" fontId="4" fillId="0" borderId="0" xfId="44" applyFont="1" applyAlignment="1"/>
    <xf numFmtId="0" fontId="2" fillId="0" borderId="0" xfId="0" applyFont="1" applyAlignment="1">
      <alignment horizontal="right" wrapText="1"/>
    </xf>
    <xf numFmtId="0" fontId="3" fillId="0" borderId="0" xfId="35" applyAlignment="1" applyProtection="1"/>
    <xf numFmtId="0" fontId="3" fillId="0" borderId="0" xfId="35" applyAlignment="1" applyProtection="1">
      <alignment horizontal="left"/>
    </xf>
    <xf numFmtId="0" fontId="0" fillId="0" borderId="0" xfId="0" applyAlignment="1">
      <alignment horizontal="left"/>
    </xf>
    <xf numFmtId="165" fontId="72" fillId="0" borderId="51" xfId="45" applyNumberFormat="1" applyFont="1" applyBorder="1" applyAlignment="1" applyProtection="1">
      <alignment horizontal="right" vertical="center"/>
      <protection locked="0"/>
    </xf>
    <xf numFmtId="165" fontId="73" fillId="0" borderId="23" xfId="45" applyNumberFormat="1" applyFont="1" applyBorder="1" applyAlignment="1" applyProtection="1">
      <alignment horizontal="center" vertical="center"/>
      <protection locked="0"/>
    </xf>
    <xf numFmtId="165" fontId="73" fillId="0" borderId="20" xfId="45" applyNumberFormat="1" applyFont="1" applyBorder="1" applyAlignment="1" applyProtection="1">
      <alignment horizontal="center" vertical="center"/>
      <protection locked="0"/>
    </xf>
    <xf numFmtId="0" fontId="75" fillId="0" borderId="0" xfId="45" applyFont="1" applyAlignment="1">
      <alignment vertical="center"/>
    </xf>
    <xf numFmtId="165" fontId="73" fillId="0" borderId="13" xfId="45" applyNumberFormat="1" applyFont="1" applyBorder="1" applyAlignment="1" applyProtection="1">
      <alignment horizontal="center" vertical="center"/>
      <protection locked="0"/>
    </xf>
    <xf numFmtId="165" fontId="73" fillId="0" borderId="22" xfId="45" applyNumberFormat="1" applyFont="1" applyBorder="1" applyAlignment="1" applyProtection="1">
      <alignment horizontal="center" vertical="center"/>
      <protection locked="0"/>
    </xf>
    <xf numFmtId="0" fontId="73" fillId="0" borderId="17" xfId="45" applyFont="1" applyBorder="1" applyAlignment="1" applyProtection="1">
      <alignment horizontal="left" vertical="center"/>
      <protection locked="0"/>
    </xf>
    <xf numFmtId="165" fontId="73" fillId="0" borderId="11" xfId="45" applyNumberFormat="1" applyFont="1" applyBorder="1" applyAlignment="1" applyProtection="1">
      <alignment horizontal="center" vertical="center"/>
      <protection locked="0"/>
    </xf>
    <xf numFmtId="165" fontId="73" fillId="0" borderId="21" xfId="45" applyNumberFormat="1" applyFont="1" applyBorder="1" applyAlignment="1" applyProtection="1">
      <alignment horizontal="center" vertical="center"/>
      <protection locked="0"/>
    </xf>
    <xf numFmtId="0" fontId="73" fillId="0" borderId="12" xfId="45" applyFont="1" applyBorder="1" applyAlignment="1" applyProtection="1">
      <alignment horizontal="left" vertical="center"/>
      <protection locked="0"/>
    </xf>
    <xf numFmtId="0" fontId="2" fillId="0" borderId="13" xfId="44" applyBorder="1" applyAlignment="1">
      <alignment horizontal="left" vertical="top" wrapText="1"/>
    </xf>
    <xf numFmtId="0" fontId="2" fillId="0" borderId="22" xfId="44" applyBorder="1" applyAlignment="1">
      <alignment horizontal="left" vertical="top" wrapText="1"/>
    </xf>
    <xf numFmtId="0" fontId="8" fillId="0" borderId="24" xfId="44" applyFont="1" applyBorder="1" applyAlignment="1">
      <alignment horizontal="center"/>
    </xf>
    <xf numFmtId="0" fontId="2" fillId="0" borderId="24" xfId="44" applyBorder="1" applyAlignment="1">
      <alignment horizontal="left" vertical="top" wrapText="1"/>
    </xf>
    <xf numFmtId="0" fontId="59" fillId="0" borderId="0" xfId="44" applyFont="1" applyAlignment="1">
      <alignment horizontal="center"/>
    </xf>
    <xf numFmtId="0" fontId="2" fillId="0" borderId="13" xfId="0" applyFont="1" applyBorder="1" applyAlignment="1">
      <alignment vertical="top" wrapText="1"/>
    </xf>
    <xf numFmtId="0" fontId="2" fillId="0" borderId="13" xfId="0" applyFont="1" applyBorder="1" applyAlignment="1" applyProtection="1">
      <alignment horizontal="center" vertical="top"/>
      <protection locked="0"/>
    </xf>
    <xf numFmtId="0" fontId="2" fillId="0" borderId="0" xfId="0" applyFont="1" applyAlignment="1">
      <alignment vertical="top" wrapText="1"/>
    </xf>
    <xf numFmtId="0" fontId="2" fillId="0" borderId="18" xfId="0" applyFont="1" applyBorder="1" applyAlignment="1">
      <alignment vertical="top" wrapText="1"/>
    </xf>
    <xf numFmtId="0" fontId="0" fillId="0" borderId="0" xfId="0" applyAlignment="1">
      <alignment horizontal="center"/>
    </xf>
    <xf numFmtId="0" fontId="59" fillId="0" borderId="10" xfId="0" applyFont="1" applyBorder="1" applyAlignment="1">
      <alignment horizontal="center"/>
    </xf>
    <xf numFmtId="0" fontId="0" fillId="0" borderId="15" xfId="0" applyBorder="1"/>
    <xf numFmtId="0" fontId="2" fillId="0" borderId="24" xfId="0" applyFont="1" applyBorder="1"/>
    <xf numFmtId="0" fontId="59" fillId="0" borderId="24" xfId="0" applyFont="1" applyBorder="1" applyAlignment="1">
      <alignment horizontal="center"/>
    </xf>
    <xf numFmtId="0" fontId="79" fillId="0" borderId="24" xfId="0" applyFont="1" applyBorder="1" applyAlignment="1">
      <alignment horizontal="center"/>
    </xf>
    <xf numFmtId="0" fontId="58" fillId="0" borderId="0" xfId="0" applyFont="1" applyAlignment="1">
      <alignment horizontal="center" vertical="center" textRotation="90"/>
    </xf>
    <xf numFmtId="0" fontId="3" fillId="0" borderId="18" xfId="35" applyBorder="1" applyAlignment="1" applyProtection="1">
      <alignment horizontal="left"/>
    </xf>
    <xf numFmtId="0" fontId="0" fillId="0" borderId="18" xfId="0" applyBorder="1" applyAlignment="1">
      <alignment horizontal="center"/>
    </xf>
    <xf numFmtId="0" fontId="2" fillId="0" borderId="0" xfId="0" applyFont="1"/>
    <xf numFmtId="0" fontId="3" fillId="0" borderId="0" xfId="35" applyAlignment="1">
      <alignment horizontal="left"/>
      <protection locked="0"/>
    </xf>
    <xf numFmtId="0" fontId="0" fillId="0" borderId="0" xfId="0" applyAlignment="1" applyProtection="1">
      <alignment horizontal="center"/>
      <protection locked="0"/>
    </xf>
    <xf numFmtId="0" fontId="2" fillId="0" borderId="10" xfId="0" applyFont="1" applyBorder="1" applyAlignment="1">
      <alignment horizontal="left" vertical="top" wrapText="1"/>
    </xf>
    <xf numFmtId="0" fontId="8" fillId="0" borderId="34" xfId="0" applyFont="1" applyBorder="1" applyAlignment="1">
      <alignment horizontal="center"/>
    </xf>
    <xf numFmtId="0" fontId="2" fillId="0" borderId="36" xfId="44" applyBorder="1"/>
    <xf numFmtId="0" fontId="8" fillId="0" borderId="76" xfId="44" applyFont="1" applyBorder="1" applyAlignment="1" applyProtection="1">
      <alignment horizontal="center"/>
    </xf>
    <xf numFmtId="0" fontId="2" fillId="0" borderId="24" xfId="44" applyBorder="1"/>
    <xf numFmtId="0" fontId="2" fillId="0" borderId="30" xfId="44" applyFont="1" applyBorder="1" applyAlignment="1" applyProtection="1">
      <alignment horizontal="left" indent="3"/>
    </xf>
    <xf numFmtId="0" fontId="79" fillId="0" borderId="0" xfId="44" applyFont="1" applyAlignment="1">
      <alignment horizontal="center"/>
    </xf>
    <xf numFmtId="0" fontId="74" fillId="0" borderId="59" xfId="45" applyFont="1" applyBorder="1" applyAlignment="1" applyProtection="1">
      <alignment horizontal="center" vertical="center"/>
    </xf>
    <xf numFmtId="0" fontId="73" fillId="0" borderId="17" xfId="45" applyFont="1" applyBorder="1" applyAlignment="1" applyProtection="1">
      <alignment horizontal="left" vertical="center"/>
    </xf>
    <xf numFmtId="0" fontId="73" fillId="0" borderId="12" xfId="45" applyFont="1" applyBorder="1" applyAlignment="1" applyProtection="1">
      <alignment horizontal="left" vertical="center"/>
    </xf>
    <xf numFmtId="0" fontId="73" fillId="0" borderId="0" xfId="45" applyFont="1" applyAlignment="1" applyProtection="1">
      <alignment vertical="center"/>
    </xf>
    <xf numFmtId="165" fontId="73" fillId="0" borderId="0" xfId="45" applyNumberFormat="1" applyFont="1" applyAlignment="1" applyProtection="1">
      <alignment horizontal="center" vertical="center"/>
    </xf>
    <xf numFmtId="0" fontId="74" fillId="0" borderId="42" xfId="45" applyFont="1" applyBorder="1" applyAlignment="1" applyProtection="1">
      <alignment horizontal="center" vertical="center"/>
    </xf>
    <xf numFmtId="0" fontId="2" fillId="0" borderId="77" xfId="0" applyFont="1" applyBorder="1" applyAlignment="1" applyProtection="1">
      <alignment horizontal="center"/>
    </xf>
    <xf numFmtId="0" fontId="74" fillId="0" borderId="13" xfId="45" applyFont="1" applyBorder="1" applyAlignment="1" applyProtection="1">
      <alignment horizontal="center" vertical="center"/>
    </xf>
    <xf numFmtId="0" fontId="2" fillId="0" borderId="13" xfId="0" applyFont="1" applyBorder="1" applyAlignment="1" applyProtection="1">
      <alignment horizontal="center"/>
    </xf>
    <xf numFmtId="0" fontId="2" fillId="0" borderId="42" xfId="0" applyFont="1" applyBorder="1" applyAlignment="1" applyProtection="1">
      <alignment horizontal="center"/>
    </xf>
    <xf numFmtId="0" fontId="74" fillId="0" borderId="65" xfId="45" applyFont="1" applyBorder="1" applyAlignment="1" applyProtection="1">
      <alignment horizontal="center" vertical="center"/>
    </xf>
    <xf numFmtId="0" fontId="2" fillId="0" borderId="65" xfId="0" applyFont="1" applyBorder="1" applyAlignment="1" applyProtection="1">
      <alignment horizontal="center"/>
    </xf>
    <xf numFmtId="0" fontId="74" fillId="0" borderId="23" xfId="45" applyFont="1" applyBorder="1" applyAlignment="1" applyProtection="1">
      <alignment horizontal="center" vertical="center"/>
    </xf>
    <xf numFmtId="0" fontId="2" fillId="0" borderId="61" xfId="0" applyFont="1" applyBorder="1" applyAlignment="1" applyProtection="1">
      <alignment horizontal="center"/>
    </xf>
    <xf numFmtId="0" fontId="2" fillId="0" borderId="23" xfId="0" applyFont="1" applyBorder="1" applyAlignment="1" applyProtection="1">
      <alignment horizontal="center"/>
    </xf>
    <xf numFmtId="0" fontId="74" fillId="0" borderId="61" xfId="45" applyFont="1" applyBorder="1" applyAlignment="1" applyProtection="1">
      <alignment horizontal="center" vertical="center"/>
    </xf>
    <xf numFmtId="0" fontId="2" fillId="0" borderId="11" xfId="0" applyFont="1" applyBorder="1" applyAlignment="1" applyProtection="1">
      <alignment horizontal="center"/>
    </xf>
    <xf numFmtId="0" fontId="2" fillId="0" borderId="59" xfId="0" applyFont="1" applyBorder="1" applyAlignment="1" applyProtection="1">
      <alignment horizontal="center"/>
    </xf>
    <xf numFmtId="0" fontId="6" fillId="0" borderId="11" xfId="0" applyFont="1" applyBorder="1" applyAlignment="1" applyProtection="1">
      <alignment horizontal="center"/>
      <protection locked="0"/>
    </xf>
    <xf numFmtId="0" fontId="2" fillId="0" borderId="15" xfId="44" applyBorder="1" applyAlignment="1">
      <alignment horizontal="left"/>
    </xf>
    <xf numFmtId="0" fontId="12" fillId="0" borderId="15" xfId="44" applyFont="1" applyBorder="1" applyAlignment="1">
      <alignment horizontal="left" wrapText="1"/>
    </xf>
    <xf numFmtId="0" fontId="10" fillId="0" borderId="0" xfId="44" applyFont="1"/>
    <xf numFmtId="0" fontId="2" fillId="0" borderId="13" xfId="44" applyBorder="1" applyProtection="1">
      <protection locked="0"/>
    </xf>
    <xf numFmtId="0" fontId="2" fillId="0" borderId="24" xfId="44" applyBorder="1" applyProtection="1">
      <protection locked="0"/>
    </xf>
    <xf numFmtId="0" fontId="53" fillId="0" borderId="24" xfId="44" applyFont="1" applyBorder="1" applyAlignment="1">
      <alignment horizontal="center"/>
    </xf>
    <xf numFmtId="0" fontId="59" fillId="0" borderId="24" xfId="44" applyFont="1" applyBorder="1" applyAlignment="1">
      <alignment horizontal="center"/>
    </xf>
    <xf numFmtId="0" fontId="7" fillId="0" borderId="19" xfId="44" applyFont="1" applyBorder="1" applyAlignment="1">
      <alignment horizontal="center"/>
    </xf>
    <xf numFmtId="0" fontId="6" fillId="0" borderId="0" xfId="44" applyFont="1"/>
    <xf numFmtId="0" fontId="17" fillId="0" borderId="0" xfId="44" applyFont="1" applyBorder="1" applyAlignment="1">
      <alignment horizontal="center" vertical="top" textRotation="90"/>
    </xf>
    <xf numFmtId="0" fontId="2" fillId="0" borderId="0" xfId="44" applyBorder="1" applyAlignment="1">
      <alignment horizontal="right"/>
    </xf>
    <xf numFmtId="0" fontId="8" fillId="0" borderId="0" xfId="44" applyFont="1" applyBorder="1" applyAlignment="1">
      <alignment horizontal="center" vertical="top" textRotation="90"/>
    </xf>
    <xf numFmtId="0" fontId="12" fillId="0" borderId="0" xfId="44" applyFont="1" applyBorder="1" applyAlignment="1">
      <alignment horizontal="right"/>
    </xf>
    <xf numFmtId="0" fontId="17" fillId="0" borderId="0" xfId="44" applyFont="1" applyBorder="1" applyAlignment="1">
      <alignment horizontal="center" vertical="top"/>
    </xf>
    <xf numFmtId="0" fontId="32" fillId="0" borderId="0" xfId="44" applyFont="1" applyBorder="1"/>
    <xf numFmtId="0" fontId="2" fillId="0" borderId="0" xfId="44" applyBorder="1" applyAlignment="1" applyProtection="1">
      <alignment horizontal="left"/>
      <protection locked="0"/>
    </xf>
    <xf numFmtId="0" fontId="2" fillId="0" borderId="0" xfId="44" applyBorder="1" applyAlignment="1">
      <alignment horizontal="center" vertical="top"/>
    </xf>
    <xf numFmtId="0" fontId="6" fillId="0" borderId="0" xfId="44" applyFont="1" applyBorder="1"/>
    <xf numFmtId="0" fontId="2" fillId="0" borderId="0" xfId="44" applyBorder="1" applyAlignment="1">
      <alignment horizontal="center"/>
    </xf>
    <xf numFmtId="0" fontId="73" fillId="0" borderId="16" xfId="45" applyFont="1" applyBorder="1" applyAlignment="1" applyProtection="1">
      <alignment horizontal="left" vertical="center"/>
    </xf>
    <xf numFmtId="0" fontId="73" fillId="0" borderId="10" xfId="45" applyFont="1" applyBorder="1" applyAlignment="1" applyProtection="1">
      <alignment horizontal="left" vertical="center"/>
      <protection locked="0"/>
    </xf>
    <xf numFmtId="0" fontId="73" fillId="0" borderId="0" xfId="45" applyFont="1" applyAlignment="1" applyProtection="1">
      <alignment horizontal="left" vertical="center"/>
      <protection locked="0"/>
    </xf>
    <xf numFmtId="0" fontId="72" fillId="0" borderId="0" xfId="45" applyFont="1" applyAlignment="1">
      <alignment vertical="center"/>
    </xf>
    <xf numFmtId="0" fontId="72" fillId="0" borderId="0" xfId="45" applyFont="1" applyAlignment="1">
      <alignment horizontal="right" vertical="center"/>
    </xf>
    <xf numFmtId="0" fontId="72" fillId="0" borderId="51" xfId="45" applyFont="1" applyBorder="1" applyAlignment="1">
      <alignment horizontal="center" vertical="center"/>
    </xf>
    <xf numFmtId="165" fontId="72" fillId="0" borderId="51" xfId="45" applyNumberFormat="1" applyFont="1" applyBorder="1" applyAlignment="1">
      <alignment horizontal="center" vertical="center"/>
    </xf>
    <xf numFmtId="0" fontId="72" fillId="0" borderId="51" xfId="45" applyFont="1" applyBorder="1" applyAlignment="1">
      <alignment horizontal="right" vertical="center"/>
    </xf>
    <xf numFmtId="165" fontId="72" fillId="0" borderId="51" xfId="45" applyNumberFormat="1" applyFont="1" applyBorder="1" applyAlignment="1">
      <alignment horizontal="right" vertical="center"/>
    </xf>
    <xf numFmtId="0" fontId="78" fillId="0" borderId="0" xfId="45" applyFont="1" applyAlignment="1">
      <alignment vertical="center"/>
    </xf>
    <xf numFmtId="165" fontId="72" fillId="0" borderId="0" xfId="45" applyNumberFormat="1" applyFont="1" applyAlignment="1">
      <alignment horizontal="left" vertical="center"/>
    </xf>
    <xf numFmtId="165" fontId="72" fillId="0" borderId="0" xfId="45" applyNumberFormat="1" applyFont="1" applyAlignment="1">
      <alignment horizontal="center" vertical="center"/>
    </xf>
    <xf numFmtId="0" fontId="72" fillId="0" borderId="0" xfId="45" applyFont="1" applyAlignment="1">
      <alignment horizontal="left" vertical="center"/>
    </xf>
    <xf numFmtId="165" fontId="72" fillId="0" borderId="0" xfId="45" applyNumberFormat="1" applyFont="1" applyAlignment="1">
      <alignment vertical="center"/>
    </xf>
    <xf numFmtId="0" fontId="73" fillId="0" borderId="0" xfId="45" applyFont="1" applyAlignment="1">
      <alignment vertical="center"/>
    </xf>
    <xf numFmtId="0" fontId="73" fillId="0" borderId="0" xfId="45" applyFont="1" applyAlignment="1">
      <alignment horizontal="center" vertical="center"/>
    </xf>
    <xf numFmtId="165" fontId="73" fillId="0" borderId="0" xfId="45" applyNumberFormat="1" applyFont="1" applyAlignment="1">
      <alignment horizontal="center" vertical="center"/>
    </xf>
    <xf numFmtId="0" fontId="73" fillId="0" borderId="0" xfId="45" applyFont="1" applyAlignment="1">
      <alignment horizontal="left" vertical="center"/>
    </xf>
    <xf numFmtId="165" fontId="73" fillId="0" borderId="0" xfId="45" applyNumberFormat="1" applyFont="1" applyAlignment="1">
      <alignment vertical="center"/>
    </xf>
    <xf numFmtId="0" fontId="73" fillId="0" borderId="34" xfId="45" applyFont="1" applyBorder="1" applyAlignment="1">
      <alignment vertical="center"/>
    </xf>
    <xf numFmtId="0" fontId="73" fillId="0" borderId="52" xfId="45" applyFont="1" applyBorder="1" applyAlignment="1">
      <alignment vertical="center"/>
    </xf>
    <xf numFmtId="0" fontId="76" fillId="0" borderId="53" xfId="45" applyFont="1" applyBorder="1" applyAlignment="1">
      <alignment vertical="center"/>
    </xf>
    <xf numFmtId="0" fontId="73" fillId="0" borderId="10" xfId="45" applyFont="1" applyBorder="1" applyAlignment="1">
      <alignment horizontal="center" vertical="center"/>
    </xf>
    <xf numFmtId="0" fontId="73" fillId="0" borderId="16" xfId="45" applyFont="1" applyBorder="1" applyAlignment="1">
      <alignment horizontal="center" vertical="center"/>
    </xf>
    <xf numFmtId="0" fontId="73" fillId="0" borderId="54" xfId="45" applyFont="1" applyBorder="1" applyAlignment="1">
      <alignment vertical="center"/>
    </xf>
    <xf numFmtId="0" fontId="76" fillId="0" borderId="55" xfId="45" applyFont="1" applyBorder="1" applyAlignment="1">
      <alignment vertical="center"/>
    </xf>
    <xf numFmtId="0" fontId="73" fillId="0" borderId="24" xfId="45" applyFont="1" applyBorder="1" applyAlignment="1">
      <alignment horizontal="center" vertical="center"/>
    </xf>
    <xf numFmtId="0" fontId="73" fillId="0" borderId="17" xfId="45" applyFont="1" applyBorder="1" applyAlignment="1">
      <alignment horizontal="center" vertical="center"/>
    </xf>
    <xf numFmtId="0" fontId="73" fillId="0" borderId="60" xfId="45" applyFont="1" applyBorder="1" applyAlignment="1">
      <alignment vertical="center"/>
    </xf>
    <xf numFmtId="0" fontId="76" fillId="0" borderId="56" xfId="45" applyFont="1" applyBorder="1" applyAlignment="1">
      <alignment vertical="center"/>
    </xf>
    <xf numFmtId="0" fontId="73" fillId="0" borderId="57" xfId="45" applyFont="1" applyBorder="1" applyAlignment="1">
      <alignment horizontal="center" vertical="center"/>
    </xf>
    <xf numFmtId="0" fontId="73" fillId="0" borderId="58" xfId="45" applyFont="1" applyBorder="1" applyAlignment="1">
      <alignment horizontal="center" vertical="center"/>
    </xf>
    <xf numFmtId="0" fontId="73" fillId="0" borderId="62" xfId="45" applyFont="1" applyBorder="1" applyAlignment="1">
      <alignment vertical="center"/>
    </xf>
    <xf numFmtId="0" fontId="73" fillId="0" borderId="61" xfId="45" applyFont="1" applyBorder="1" applyAlignment="1">
      <alignment vertical="center"/>
    </xf>
    <xf numFmtId="0" fontId="73" fillId="0" borderId="13" xfId="45" applyFont="1" applyBorder="1" applyAlignment="1">
      <alignment vertical="center"/>
    </xf>
    <xf numFmtId="0" fontId="73" fillId="0" borderId="64" xfId="45" applyFont="1" applyBorder="1" applyAlignment="1">
      <alignment vertical="center"/>
    </xf>
    <xf numFmtId="0" fontId="76" fillId="0" borderId="63" xfId="45" applyFont="1" applyBorder="1" applyAlignment="1">
      <alignment vertical="center"/>
    </xf>
    <xf numFmtId="0" fontId="73" fillId="0" borderId="18" xfId="45" applyFont="1" applyBorder="1" applyAlignment="1">
      <alignment horizontal="center" vertical="center"/>
    </xf>
    <xf numFmtId="0" fontId="73" fillId="0" borderId="12" xfId="45" applyFont="1" applyBorder="1" applyAlignment="1">
      <alignment horizontal="center" vertical="center"/>
    </xf>
    <xf numFmtId="0" fontId="76" fillId="0" borderId="66" xfId="45" applyFont="1" applyBorder="1" applyAlignment="1">
      <alignment vertical="center"/>
    </xf>
    <xf numFmtId="0" fontId="73" fillId="0" borderId="46" xfId="45" applyFont="1" applyBorder="1" applyAlignment="1">
      <alignment horizontal="center" vertical="center"/>
    </xf>
    <xf numFmtId="0" fontId="73" fillId="0" borderId="67" xfId="45" applyFont="1" applyBorder="1" applyAlignment="1">
      <alignment horizontal="center" vertical="center"/>
    </xf>
    <xf numFmtId="0" fontId="73" fillId="0" borderId="68" xfId="45" applyFont="1" applyBorder="1" applyAlignment="1">
      <alignment vertical="center"/>
    </xf>
    <xf numFmtId="0" fontId="73" fillId="0" borderId="51" xfId="45" applyFont="1" applyBorder="1" applyAlignment="1">
      <alignment horizontal="center" vertical="center"/>
    </xf>
    <xf numFmtId="0" fontId="73" fillId="0" borderId="69" xfId="45" applyFont="1" applyBorder="1" applyAlignment="1">
      <alignment horizontal="center" vertical="center"/>
    </xf>
    <xf numFmtId="0" fontId="73" fillId="0" borderId="70" xfId="45" applyFont="1" applyBorder="1" applyAlignment="1">
      <alignment vertical="center"/>
    </xf>
    <xf numFmtId="0" fontId="73" fillId="0" borderId="15" xfId="45" applyFont="1" applyBorder="1" applyAlignment="1">
      <alignment horizontal="center" vertical="center"/>
    </xf>
    <xf numFmtId="0" fontId="73" fillId="0" borderId="16" xfId="45" applyFont="1" applyBorder="1" applyAlignment="1">
      <alignment vertical="center"/>
    </xf>
    <xf numFmtId="0" fontId="73" fillId="0" borderId="17" xfId="45" applyFont="1" applyBorder="1" applyAlignment="1">
      <alignment vertical="center"/>
    </xf>
    <xf numFmtId="0" fontId="73" fillId="0" borderId="58" xfId="45" applyFont="1" applyBorder="1" applyAlignment="1">
      <alignment vertical="center"/>
    </xf>
    <xf numFmtId="0" fontId="73" fillId="0" borderId="12" xfId="45" applyFont="1" applyBorder="1" applyAlignment="1">
      <alignment vertical="center"/>
    </xf>
    <xf numFmtId="0" fontId="73" fillId="0" borderId="53" xfId="45" applyFont="1" applyBorder="1" applyAlignment="1">
      <alignment vertical="center"/>
    </xf>
    <xf numFmtId="0" fontId="73" fillId="0" borderId="63" xfId="45" applyFont="1" applyBorder="1" applyAlignment="1">
      <alignment vertical="center"/>
    </xf>
    <xf numFmtId="0" fontId="73" fillId="0" borderId="66" xfId="45" applyFont="1" applyBorder="1" applyAlignment="1">
      <alignment vertical="center"/>
    </xf>
    <xf numFmtId="0" fontId="73" fillId="0" borderId="56" xfId="45" applyFont="1" applyBorder="1" applyAlignment="1">
      <alignment vertical="center"/>
    </xf>
    <xf numFmtId="0" fontId="73" fillId="0" borderId="78" xfId="45" applyFont="1" applyBorder="1" applyAlignment="1">
      <alignment vertical="center"/>
    </xf>
    <xf numFmtId="0" fontId="74" fillId="0" borderId="46" xfId="45" applyFont="1" applyBorder="1" applyAlignment="1">
      <alignment horizontal="center" vertical="center"/>
    </xf>
    <xf numFmtId="0" fontId="73" fillId="0" borderId="71" xfId="45" applyFont="1" applyBorder="1" applyAlignment="1">
      <alignment vertical="center"/>
    </xf>
    <xf numFmtId="0" fontId="73" fillId="0" borderId="72" xfId="45" applyFont="1" applyBorder="1" applyAlignment="1">
      <alignment vertical="center"/>
    </xf>
    <xf numFmtId="0" fontId="73" fillId="0" borderId="73" xfId="45" applyFont="1" applyBorder="1" applyAlignment="1">
      <alignment vertical="center"/>
    </xf>
    <xf numFmtId="0" fontId="73" fillId="0" borderId="74" xfId="45" applyFont="1" applyBorder="1" applyAlignment="1">
      <alignment vertical="center"/>
    </xf>
    <xf numFmtId="0" fontId="73" fillId="0" borderId="75" xfId="45" applyFont="1" applyBorder="1" applyAlignment="1">
      <alignment vertical="center"/>
    </xf>
    <xf numFmtId="0" fontId="7" fillId="0" borderId="0" xfId="44" applyFont="1" applyBorder="1" applyAlignment="1">
      <alignment horizontal="center"/>
    </xf>
    <xf numFmtId="165" fontId="72" fillId="0" borderId="0" xfId="45" applyNumberFormat="1" applyFont="1" applyBorder="1" applyAlignment="1">
      <alignment horizontal="right" vertical="center"/>
    </xf>
    <xf numFmtId="165" fontId="72" fillId="0" borderId="0" xfId="45" applyNumberFormat="1" applyFont="1" applyBorder="1" applyAlignment="1" applyProtection="1">
      <alignment horizontal="right" vertical="center"/>
      <protection locked="0"/>
    </xf>
    <xf numFmtId="0" fontId="74" fillId="0" borderId="0" xfId="45" applyFont="1" applyBorder="1" applyAlignment="1" applyProtection="1">
      <alignment horizontal="center" vertical="center"/>
    </xf>
    <xf numFmtId="0" fontId="73" fillId="0" borderId="0" xfId="45" applyFont="1" applyBorder="1" applyAlignment="1">
      <alignment vertical="center"/>
    </xf>
    <xf numFmtId="165" fontId="73" fillId="0" borderId="0" xfId="45" applyNumberFormat="1" applyFont="1" applyBorder="1" applyAlignment="1" applyProtection="1">
      <alignment horizontal="center" vertical="center"/>
      <protection locked="0"/>
    </xf>
    <xf numFmtId="0" fontId="73" fillId="0" borderId="0" xfId="45" applyFont="1" applyBorder="1" applyAlignment="1">
      <alignment horizontal="center" vertical="center"/>
    </xf>
    <xf numFmtId="0" fontId="73" fillId="0" borderId="18" xfId="45" applyFont="1" applyBorder="1" applyAlignment="1" applyProtection="1">
      <alignment horizontal="left" vertical="center"/>
      <protection locked="0"/>
    </xf>
    <xf numFmtId="165" fontId="73" fillId="0" borderId="18" xfId="45" applyNumberFormat="1" applyFont="1" applyBorder="1" applyAlignment="1" applyProtection="1">
      <alignment horizontal="center" vertical="center"/>
      <protection locked="0"/>
    </xf>
    <xf numFmtId="165" fontId="73" fillId="0" borderId="10" xfId="45" applyNumberFormat="1" applyFont="1" applyBorder="1" applyAlignment="1" applyProtection="1">
      <alignment horizontal="center" vertical="center"/>
      <protection locked="0"/>
    </xf>
    <xf numFmtId="0" fontId="73" fillId="0" borderId="10" xfId="45" applyFont="1" applyBorder="1" applyAlignment="1" applyProtection="1">
      <alignment horizontal="left" vertical="center"/>
    </xf>
    <xf numFmtId="0" fontId="73" fillId="0" borderId="16" xfId="45" applyFont="1" applyBorder="1" applyAlignment="1" applyProtection="1">
      <alignment horizontal="left" vertical="center"/>
    </xf>
    <xf numFmtId="0" fontId="74" fillId="0" borderId="77" xfId="45" applyFont="1" applyBorder="1" applyAlignment="1" applyProtection="1">
      <alignment horizontal="center" vertical="center"/>
    </xf>
    <xf numFmtId="0" fontId="2" fillId="0" borderId="61" xfId="44" applyBorder="1" applyAlignment="1">
      <alignment horizontal="center"/>
    </xf>
    <xf numFmtId="0" fontId="2" fillId="37" borderId="61" xfId="0" applyFont="1" applyFill="1" applyBorder="1" applyAlignment="1" applyProtection="1">
      <alignment horizontal="center"/>
    </xf>
    <xf numFmtId="0" fontId="2" fillId="37" borderId="13" xfId="0" applyFont="1" applyFill="1" applyBorder="1" applyAlignment="1" applyProtection="1">
      <alignment horizontal="center"/>
    </xf>
    <xf numFmtId="0" fontId="2" fillId="37" borderId="11" xfId="0" applyFont="1" applyFill="1" applyBorder="1" applyAlignment="1" applyProtection="1">
      <alignment horizontal="center"/>
    </xf>
    <xf numFmtId="0" fontId="2" fillId="37" borderId="65" xfId="0" applyFont="1" applyFill="1" applyBorder="1" applyAlignment="1" applyProtection="1">
      <alignment horizontal="center"/>
    </xf>
    <xf numFmtId="0" fontId="2" fillId="37" borderId="77" xfId="0" applyFont="1" applyFill="1" applyBorder="1" applyAlignment="1" applyProtection="1">
      <alignment horizontal="center"/>
    </xf>
    <xf numFmtId="0" fontId="2" fillId="37" borderId="23" xfId="0" applyFont="1" applyFill="1" applyBorder="1" applyAlignment="1" applyProtection="1">
      <alignment horizontal="center"/>
    </xf>
    <xf numFmtId="0" fontId="2" fillId="37" borderId="80" xfId="0" applyFont="1" applyFill="1" applyBorder="1" applyAlignment="1" applyProtection="1">
      <alignment horizontal="center"/>
    </xf>
    <xf numFmtId="0" fontId="72" fillId="0" borderId="0" xfId="45" applyFont="1" applyAlignment="1" applyProtection="1">
      <alignment vertical="center"/>
    </xf>
    <xf numFmtId="0" fontId="72" fillId="0" borderId="0" xfId="45" applyFont="1" applyAlignment="1" applyProtection="1">
      <alignment horizontal="right" vertical="center"/>
    </xf>
    <xf numFmtId="165" fontId="72" fillId="0" borderId="51" xfId="45" applyNumberFormat="1" applyFont="1" applyBorder="1" applyAlignment="1" applyProtection="1">
      <alignment horizontal="center" vertical="center"/>
    </xf>
    <xf numFmtId="0" fontId="72" fillId="0" borderId="51" xfId="45" applyFont="1" applyBorder="1" applyAlignment="1" applyProtection="1">
      <alignment horizontal="right" vertical="center"/>
    </xf>
    <xf numFmtId="165" fontId="72" fillId="0" borderId="51" xfId="45" applyNumberFormat="1" applyFont="1" applyBorder="1" applyAlignment="1" applyProtection="1">
      <alignment horizontal="right" vertical="center"/>
    </xf>
    <xf numFmtId="0" fontId="78" fillId="0" borderId="0" xfId="45" applyFont="1" applyAlignment="1" applyProtection="1">
      <alignment vertical="center"/>
    </xf>
    <xf numFmtId="165" fontId="72" fillId="0" borderId="0" xfId="45" applyNumberFormat="1" applyFont="1" applyAlignment="1" applyProtection="1">
      <alignment horizontal="left" vertical="center"/>
    </xf>
    <xf numFmtId="165" fontId="72" fillId="0" borderId="0" xfId="45" applyNumberFormat="1" applyFont="1" applyAlignment="1" applyProtection="1">
      <alignment horizontal="center" vertical="center"/>
    </xf>
    <xf numFmtId="0" fontId="72" fillId="0" borderId="0" xfId="45" applyFont="1" applyAlignment="1" applyProtection="1">
      <alignment horizontal="left" vertical="center"/>
    </xf>
    <xf numFmtId="165" fontId="72" fillId="0" borderId="0" xfId="45" applyNumberFormat="1" applyFont="1" applyAlignment="1" applyProtection="1">
      <alignment vertical="center"/>
    </xf>
    <xf numFmtId="165" fontId="72" fillId="0" borderId="0" xfId="45" applyNumberFormat="1" applyFont="1" applyBorder="1" applyAlignment="1" applyProtection="1">
      <alignment horizontal="right" vertical="center"/>
    </xf>
    <xf numFmtId="0" fontId="73" fillId="0" borderId="0" xfId="45" applyFont="1" applyAlignment="1" applyProtection="1">
      <alignment horizontal="left" vertical="center"/>
    </xf>
    <xf numFmtId="165" fontId="73" fillId="0" borderId="0" xfId="45" applyNumberFormat="1" applyFont="1" applyAlignment="1" applyProtection="1">
      <alignment vertical="center"/>
    </xf>
    <xf numFmtId="0" fontId="73" fillId="0" borderId="34" xfId="45" applyFont="1" applyBorder="1" applyAlignment="1" applyProtection="1">
      <alignment vertical="center"/>
    </xf>
    <xf numFmtId="0" fontId="73" fillId="0" borderId="52" xfId="45" applyFont="1" applyBorder="1" applyAlignment="1" applyProtection="1">
      <alignment vertical="center"/>
    </xf>
    <xf numFmtId="0" fontId="8" fillId="0" borderId="23" xfId="44" applyFont="1" applyFill="1" applyBorder="1" applyAlignment="1" applyProtection="1">
      <alignment horizontal="center"/>
    </xf>
    <xf numFmtId="0" fontId="75" fillId="0" borderId="0" xfId="45" applyFont="1" applyAlignment="1" applyProtection="1">
      <alignment vertical="center"/>
    </xf>
    <xf numFmtId="0" fontId="73" fillId="0" borderId="54" xfId="45" applyFont="1" applyBorder="1" applyAlignment="1" applyProtection="1">
      <alignment vertical="center"/>
    </xf>
    <xf numFmtId="0" fontId="73" fillId="0" borderId="60" xfId="45" applyFont="1" applyBorder="1" applyAlignment="1" applyProtection="1">
      <alignment vertical="center"/>
    </xf>
    <xf numFmtId="0" fontId="8" fillId="0" borderId="65" xfId="44" applyFont="1" applyFill="1" applyBorder="1" applyAlignment="1" applyProtection="1">
      <alignment horizontal="center"/>
    </xf>
    <xf numFmtId="0" fontId="73" fillId="0" borderId="62" xfId="45" applyFont="1" applyBorder="1" applyAlignment="1" applyProtection="1">
      <alignment vertical="center"/>
    </xf>
    <xf numFmtId="0" fontId="73" fillId="0" borderId="64" xfId="45" applyFont="1" applyBorder="1" applyAlignment="1" applyProtection="1">
      <alignment vertical="center"/>
    </xf>
    <xf numFmtId="0" fontId="73" fillId="0" borderId="53" xfId="45" applyFont="1" applyBorder="1" applyAlignment="1" applyProtection="1">
      <alignment vertical="center"/>
    </xf>
    <xf numFmtId="0" fontId="73" fillId="0" borderId="63" xfId="45" applyFont="1" applyBorder="1" applyAlignment="1" applyProtection="1">
      <alignment vertical="center"/>
    </xf>
    <xf numFmtId="0" fontId="8" fillId="0" borderId="80" xfId="44" applyFont="1" applyFill="1" applyBorder="1" applyAlignment="1" applyProtection="1">
      <alignment horizontal="center"/>
    </xf>
    <xf numFmtId="0" fontId="73" fillId="0" borderId="66" xfId="45" applyFont="1" applyBorder="1" applyAlignment="1" applyProtection="1">
      <alignment vertical="center"/>
    </xf>
    <xf numFmtId="0" fontId="73" fillId="0" borderId="56" xfId="45" applyFont="1" applyBorder="1" applyAlignment="1" applyProtection="1">
      <alignment vertical="center"/>
    </xf>
    <xf numFmtId="0" fontId="8" fillId="0" borderId="65" xfId="0" applyFont="1" applyBorder="1" applyAlignment="1" applyProtection="1">
      <alignment horizontal="center"/>
    </xf>
    <xf numFmtId="0" fontId="73" fillId="0" borderId="78" xfId="45" applyFont="1" applyBorder="1" applyAlignment="1" applyProtection="1">
      <alignment vertical="center"/>
    </xf>
    <xf numFmtId="0" fontId="8" fillId="0" borderId="23" xfId="0" applyFont="1" applyBorder="1" applyAlignment="1" applyProtection="1">
      <alignment horizontal="center"/>
    </xf>
    <xf numFmtId="0" fontId="73" fillId="0" borderId="79" xfId="45" applyFont="1" applyBorder="1" applyAlignment="1" applyProtection="1">
      <alignment vertical="center"/>
    </xf>
    <xf numFmtId="0" fontId="73" fillId="0" borderId="16" xfId="45" applyFont="1" applyBorder="1" applyAlignment="1" applyProtection="1">
      <alignment vertical="center"/>
    </xf>
    <xf numFmtId="0" fontId="73" fillId="0" borderId="17" xfId="45" applyFont="1" applyBorder="1" applyAlignment="1" applyProtection="1">
      <alignment vertical="center"/>
    </xf>
    <xf numFmtId="0" fontId="73" fillId="0" borderId="58" xfId="45" applyFont="1" applyBorder="1" applyAlignment="1" applyProtection="1">
      <alignment vertical="center"/>
    </xf>
    <xf numFmtId="0" fontId="73" fillId="0" borderId="12" xfId="45" applyFont="1" applyBorder="1" applyAlignment="1" applyProtection="1">
      <alignment vertical="center"/>
    </xf>
    <xf numFmtId="0" fontId="73" fillId="0" borderId="0" xfId="45" applyFont="1" applyBorder="1" applyAlignment="1" applyProtection="1">
      <alignment vertical="center"/>
    </xf>
    <xf numFmtId="165" fontId="73" fillId="0" borderId="0" xfId="45" applyNumberFormat="1" applyFont="1" applyBorder="1" applyAlignment="1" applyProtection="1">
      <alignment horizontal="center" vertical="center"/>
    </xf>
    <xf numFmtId="0" fontId="76" fillId="0" borderId="53" xfId="45" applyFont="1" applyBorder="1" applyAlignment="1" applyProtection="1">
      <alignment vertical="center"/>
    </xf>
    <xf numFmtId="0" fontId="76" fillId="0" borderId="55" xfId="45" applyFont="1" applyBorder="1" applyAlignment="1" applyProtection="1">
      <alignment vertical="center"/>
    </xf>
    <xf numFmtId="0" fontId="76" fillId="0" borderId="56" xfId="45" applyFont="1" applyBorder="1" applyAlignment="1" applyProtection="1">
      <alignment vertical="center"/>
    </xf>
    <xf numFmtId="0" fontId="73" fillId="0" borderId="61" xfId="45" applyFont="1" applyBorder="1" applyAlignment="1" applyProtection="1">
      <alignment vertical="center"/>
    </xf>
    <xf numFmtId="0" fontId="73" fillId="0" borderId="18" xfId="45" applyFont="1" applyBorder="1" applyAlignment="1" applyProtection="1">
      <alignment horizontal="left" vertical="center"/>
    </xf>
    <xf numFmtId="165" fontId="73" fillId="0" borderId="18" xfId="45" applyNumberFormat="1" applyFont="1" applyBorder="1" applyAlignment="1" applyProtection="1">
      <alignment horizontal="center" vertical="center"/>
    </xf>
    <xf numFmtId="0" fontId="73" fillId="0" borderId="13" xfId="45" applyFont="1" applyBorder="1" applyAlignment="1" applyProtection="1">
      <alignment vertical="center"/>
    </xf>
    <xf numFmtId="165" fontId="73" fillId="0" borderId="10" xfId="45" applyNumberFormat="1" applyFont="1" applyBorder="1" applyAlignment="1" applyProtection="1">
      <alignment horizontal="center" vertical="center"/>
    </xf>
    <xf numFmtId="0" fontId="73" fillId="0" borderId="11" xfId="45" applyFont="1" applyBorder="1" applyAlignment="1" applyProtection="1">
      <alignment vertical="center"/>
    </xf>
    <xf numFmtId="0" fontId="8" fillId="0" borderId="42" xfId="44" applyFont="1" applyFill="1" applyBorder="1" applyAlignment="1" applyProtection="1">
      <alignment horizontal="center"/>
    </xf>
    <xf numFmtId="0" fontId="8" fillId="0" borderId="81" xfId="0" applyFont="1" applyBorder="1" applyAlignment="1" applyProtection="1">
      <alignment horizontal="center"/>
    </xf>
    <xf numFmtId="0" fontId="76" fillId="0" borderId="66" xfId="45" applyFont="1" applyBorder="1" applyAlignment="1" applyProtection="1">
      <alignment vertical="center"/>
    </xf>
    <xf numFmtId="0" fontId="73" fillId="0" borderId="71" xfId="45" applyFont="1" applyBorder="1" applyAlignment="1" applyProtection="1">
      <alignment vertical="center"/>
    </xf>
    <xf numFmtId="0" fontId="73" fillId="0" borderId="72" xfId="45" applyFont="1" applyBorder="1" applyAlignment="1" applyProtection="1">
      <alignment vertical="center"/>
    </xf>
    <xf numFmtId="0" fontId="73" fillId="0" borderId="73" xfId="45" applyFont="1" applyBorder="1" applyAlignment="1" applyProtection="1">
      <alignment vertical="center"/>
    </xf>
    <xf numFmtId="0" fontId="73" fillId="0" borderId="74" xfId="45" applyFont="1" applyBorder="1" applyAlignment="1" applyProtection="1">
      <alignment vertical="center"/>
    </xf>
    <xf numFmtId="0" fontId="73" fillId="0" borderId="75" xfId="45" applyFont="1" applyBorder="1" applyAlignment="1" applyProtection="1">
      <alignment vertical="center"/>
    </xf>
    <xf numFmtId="0" fontId="2" fillId="36" borderId="23" xfId="0" applyFont="1" applyFill="1" applyBorder="1" applyAlignment="1" applyProtection="1">
      <alignment horizontal="center"/>
      <protection locked="0"/>
    </xf>
    <xf numFmtId="0" fontId="2" fillId="36" borderId="42" xfId="0" applyFont="1" applyFill="1" applyBorder="1" applyAlignment="1" applyProtection="1">
      <alignment horizontal="center"/>
      <protection locked="0"/>
    </xf>
    <xf numFmtId="0" fontId="2" fillId="36" borderId="61" xfId="0" applyFont="1" applyFill="1" applyBorder="1" applyAlignment="1" applyProtection="1">
      <alignment horizontal="center"/>
      <protection locked="0"/>
    </xf>
    <xf numFmtId="0" fontId="2" fillId="36" borderId="59" xfId="0" applyFont="1" applyFill="1" applyBorder="1" applyAlignment="1" applyProtection="1">
      <alignment horizontal="center"/>
      <protection locked="0"/>
    </xf>
    <xf numFmtId="0" fontId="2" fillId="36" borderId="13" xfId="0" applyFont="1" applyFill="1" applyBorder="1" applyAlignment="1" applyProtection="1">
      <alignment horizontal="center"/>
      <protection locked="0"/>
    </xf>
    <xf numFmtId="0" fontId="2" fillId="36" borderId="65" xfId="0" applyFont="1" applyFill="1" applyBorder="1" applyAlignment="1" applyProtection="1">
      <alignment horizontal="center"/>
      <protection locked="0"/>
    </xf>
    <xf numFmtId="0" fontId="2" fillId="36" borderId="77" xfId="0" applyFont="1" applyFill="1" applyBorder="1" applyAlignment="1" applyProtection="1">
      <alignment horizontal="center"/>
      <protection locked="0"/>
    </xf>
    <xf numFmtId="0" fontId="2" fillId="36" borderId="11" xfId="0" applyFont="1" applyFill="1" applyBorder="1" applyAlignment="1" applyProtection="1">
      <alignment horizontal="center"/>
      <protection locked="0"/>
    </xf>
    <xf numFmtId="0" fontId="79" fillId="0" borderId="0" xfId="0" applyFont="1" applyBorder="1" applyAlignment="1">
      <alignment horizontal="center"/>
    </xf>
    <xf numFmtId="0" fontId="10" fillId="0" borderId="0" xfId="0" applyFont="1" applyAlignment="1" applyProtection="1"/>
    <xf numFmtId="0" fontId="81" fillId="0" borderId="0" xfId="44" applyFont="1" applyFill="1" applyBorder="1" applyAlignment="1">
      <alignment horizontal="center"/>
    </xf>
    <xf numFmtId="0" fontId="10" fillId="0" borderId="0" xfId="0" applyFont="1" applyProtection="1"/>
    <xf numFmtId="0" fontId="8" fillId="0" borderId="0" xfId="0" applyFont="1" applyAlignment="1">
      <alignment horizontal="center"/>
    </xf>
    <xf numFmtId="0" fontId="73" fillId="0" borderId="70" xfId="45" applyFont="1" applyBorder="1" applyAlignment="1" applyProtection="1">
      <alignment vertical="center"/>
    </xf>
    <xf numFmtId="0" fontId="73" fillId="0" borderId="55" xfId="45" applyFont="1" applyBorder="1" applyAlignment="1" applyProtection="1">
      <alignment vertical="center"/>
    </xf>
    <xf numFmtId="0" fontId="8" fillId="0" borderId="13" xfId="44" applyFont="1" applyFill="1" applyBorder="1" applyAlignment="1" applyProtection="1">
      <alignment horizontal="center"/>
    </xf>
    <xf numFmtId="0" fontId="76" fillId="0" borderId="63" xfId="45" applyFont="1" applyBorder="1" applyAlignment="1" applyProtection="1">
      <alignment vertical="center"/>
    </xf>
    <xf numFmtId="0" fontId="2" fillId="0" borderId="0" xfId="44" applyBorder="1" applyAlignment="1">
      <alignment horizontal="center"/>
    </xf>
    <xf numFmtId="0" fontId="11" fillId="0" borderId="0" xfId="0" applyFont="1" applyBorder="1" applyAlignment="1" applyProtection="1">
      <alignment horizontal="center"/>
    </xf>
    <xf numFmtId="0" fontId="25" fillId="0" borderId="0" xfId="0" applyFont="1" applyBorder="1" applyAlignment="1" applyProtection="1"/>
    <xf numFmtId="0" fontId="2" fillId="0" borderId="0" xfId="0" applyFont="1" applyAlignment="1">
      <alignment horizontal="left" vertical="top" wrapText="1"/>
    </xf>
    <xf numFmtId="0" fontId="73" fillId="0" borderId="0" xfId="45" applyFont="1" applyAlignment="1">
      <alignment textRotation="90"/>
    </xf>
    <xf numFmtId="0" fontId="73" fillId="0" borderId="0" xfId="45" applyFont="1" applyAlignment="1" applyProtection="1">
      <alignment textRotation="90"/>
    </xf>
    <xf numFmtId="165" fontId="8" fillId="0" borderId="0" xfId="44" applyNumberFormat="1" applyFont="1" applyAlignment="1">
      <alignment horizontal="center"/>
    </xf>
    <xf numFmtId="0" fontId="83" fillId="36" borderId="82" xfId="44" applyFont="1" applyFill="1" applyBorder="1" applyAlignment="1">
      <alignment horizontal="center" textRotation="90"/>
    </xf>
    <xf numFmtId="0" fontId="83" fillId="38" borderId="83" xfId="44" applyFont="1" applyFill="1" applyBorder="1" applyAlignment="1">
      <alignment horizontal="center" textRotation="90"/>
    </xf>
    <xf numFmtId="0" fontId="83" fillId="39" borderId="84" xfId="44" applyFont="1" applyFill="1" applyBorder="1" applyAlignment="1">
      <alignment horizontal="center" textRotation="90"/>
    </xf>
    <xf numFmtId="0" fontId="19" fillId="36" borderId="82" xfId="44" applyFont="1" applyFill="1" applyBorder="1" applyAlignment="1">
      <alignment horizontal="center" textRotation="90"/>
    </xf>
    <xf numFmtId="0" fontId="19" fillId="38" borderId="83" xfId="44" applyFont="1" applyFill="1" applyBorder="1" applyAlignment="1">
      <alignment horizontal="center" textRotation="90"/>
    </xf>
    <xf numFmtId="0" fontId="19" fillId="39" borderId="84" xfId="44" applyFont="1" applyFill="1" applyBorder="1" applyAlignment="1">
      <alignment horizontal="center" textRotation="90"/>
    </xf>
    <xf numFmtId="165" fontId="2" fillId="0" borderId="13" xfId="44" applyNumberFormat="1" applyBorder="1" applyProtection="1">
      <protection locked="0"/>
    </xf>
    <xf numFmtId="0" fontId="2" fillId="36" borderId="22" xfId="44" applyFill="1" applyBorder="1" applyAlignment="1" applyProtection="1">
      <alignment horizontal="center"/>
      <protection locked="0"/>
    </xf>
    <xf numFmtId="0" fontId="2" fillId="38" borderId="85" xfId="44" applyFill="1" applyBorder="1" applyAlignment="1" applyProtection="1">
      <alignment horizontal="center"/>
      <protection locked="0"/>
    </xf>
    <xf numFmtId="0" fontId="2" fillId="39" borderId="17" xfId="44" applyFill="1" applyBorder="1" applyAlignment="1" applyProtection="1">
      <alignment horizontal="center"/>
      <protection locked="0"/>
    </xf>
    <xf numFmtId="165" fontId="2" fillId="0" borderId="0" xfId="44" applyNumberFormat="1"/>
    <xf numFmtId="0" fontId="2" fillId="0" borderId="0" xfId="44" applyAlignment="1">
      <alignment horizontal="center"/>
    </xf>
    <xf numFmtId="0" fontId="3" fillId="0" borderId="0" xfId="35" applyBorder="1" applyAlignment="1" applyProtection="1">
      <protection locked="0"/>
    </xf>
    <xf numFmtId="0" fontId="2" fillId="0" borderId="0" xfId="0" applyFont="1" applyAlignment="1">
      <alignment horizontal="left" vertical="top"/>
    </xf>
    <xf numFmtId="0" fontId="0" fillId="0" borderId="0" xfId="0" applyFill="1" applyBorder="1" applyAlignment="1" applyProtection="1">
      <protection locked="0"/>
    </xf>
    <xf numFmtId="0" fontId="0" fillId="28" borderId="19" xfId="0" applyFill="1" applyBorder="1" applyAlignment="1" applyProtection="1">
      <protection locked="0"/>
    </xf>
    <xf numFmtId="166" fontId="0" fillId="0" borderId="0" xfId="0" applyNumberFormat="1" applyAlignment="1">
      <alignment horizontal="left" vertical="center"/>
    </xf>
    <xf numFmtId="165" fontId="73" fillId="36" borderId="20" xfId="45" applyNumberFormat="1" applyFont="1" applyFill="1" applyBorder="1" applyAlignment="1" applyProtection="1">
      <alignment horizontal="center" vertical="center"/>
      <protection locked="0"/>
    </xf>
    <xf numFmtId="165" fontId="73" fillId="36" borderId="22" xfId="45" applyNumberFormat="1" applyFont="1" applyFill="1" applyBorder="1" applyAlignment="1" applyProtection="1">
      <alignment horizontal="center" vertical="center"/>
      <protection locked="0"/>
    </xf>
    <xf numFmtId="165" fontId="73" fillId="36" borderId="21" xfId="45" applyNumberFormat="1" applyFont="1" applyFill="1" applyBorder="1" applyAlignment="1" applyProtection="1">
      <alignment horizontal="center" vertical="center"/>
      <protection locked="0"/>
    </xf>
    <xf numFmtId="0" fontId="8" fillId="37" borderId="87" xfId="0" applyFont="1" applyFill="1" applyBorder="1" applyAlignment="1">
      <alignment horizontal="center"/>
    </xf>
    <xf numFmtId="0" fontId="73" fillId="0" borderId="10" xfId="45" applyFont="1" applyBorder="1" applyAlignment="1" applyProtection="1">
      <alignment horizontal="left" vertical="center"/>
      <protection locked="0"/>
    </xf>
    <xf numFmtId="0" fontId="73" fillId="0" borderId="16" xfId="45" applyFont="1" applyBorder="1" applyAlignment="1" applyProtection="1">
      <alignment horizontal="left" vertical="center"/>
    </xf>
    <xf numFmtId="0" fontId="2" fillId="0" borderId="0" xfId="0" quotePrefix="1" applyFont="1" applyAlignment="1">
      <alignment horizontal="left" vertical="top" wrapText="1"/>
    </xf>
    <xf numFmtId="0" fontId="8" fillId="0" borderId="0" xfId="0" applyFont="1" applyAlignment="1">
      <alignment horizontal="left" wrapText="1"/>
    </xf>
    <xf numFmtId="0" fontId="8" fillId="0" borderId="0" xfId="0" applyFont="1"/>
    <xf numFmtId="0" fontId="2" fillId="0" borderId="0" xfId="0" applyFont="1"/>
    <xf numFmtId="0" fontId="2" fillId="0" borderId="0" xfId="0" applyFont="1" applyAlignment="1">
      <alignment horizontal="left" vertical="center" wrapText="1"/>
    </xf>
    <xf numFmtId="0" fontId="2" fillId="0" borderId="0" xfId="0" quotePrefix="1" applyFont="1" applyAlignment="1">
      <alignment horizontal="left" wrapText="1"/>
    </xf>
    <xf numFmtId="0" fontId="3" fillId="0" borderId="0" xfId="35" applyAlignment="1" applyProtection="1">
      <alignment horizontal="left" vertical="top" wrapText="1"/>
    </xf>
    <xf numFmtId="0" fontId="0" fillId="0" borderId="0" xfId="0" quotePrefix="1" applyAlignment="1">
      <alignment horizontal="left"/>
    </xf>
    <xf numFmtId="0" fontId="0" fillId="0" borderId="0" xfId="0" applyAlignment="1">
      <alignment horizontal="left" vertical="top" wrapText="1"/>
    </xf>
    <xf numFmtId="0" fontId="20" fillId="0" borderId="0" xfId="0" applyFont="1" applyAlignment="1">
      <alignment horizontal="left"/>
    </xf>
    <xf numFmtId="0" fontId="2" fillId="0" borderId="0" xfId="0" applyFont="1" applyAlignment="1">
      <alignment horizontal="left" vertical="top" wrapText="1"/>
    </xf>
    <xf numFmtId="0" fontId="3" fillId="0" borderId="0" xfId="35" applyAlignment="1" applyProtection="1">
      <alignment horizontal="left" vertical="top"/>
    </xf>
    <xf numFmtId="0" fontId="2" fillId="0" borderId="0" xfId="0" applyFont="1" applyAlignment="1">
      <alignment horizontal="left" wrapText="1"/>
    </xf>
    <xf numFmtId="0" fontId="0" fillId="0" borderId="0" xfId="0" applyAlignment="1">
      <alignment horizontal="left" wrapText="1"/>
    </xf>
    <xf numFmtId="0" fontId="3" fillId="0" borderId="0" xfId="35" applyAlignment="1" applyProtection="1">
      <alignment horizontal="left" wrapText="1"/>
    </xf>
    <xf numFmtId="0" fontId="68" fillId="32" borderId="0" xfId="0" applyFont="1" applyFill="1" applyAlignment="1">
      <alignment horizontal="center" vertical="center" wrapText="1"/>
    </xf>
    <xf numFmtId="0" fontId="0" fillId="0" borderId="0" xfId="0" applyAlignment="1">
      <alignment wrapText="1"/>
    </xf>
    <xf numFmtId="0" fontId="62" fillId="30" borderId="0" xfId="0" applyFont="1" applyFill="1" applyAlignment="1" applyProtection="1">
      <alignment horizontal="center" vertical="center"/>
    </xf>
    <xf numFmtId="0" fontId="0" fillId="0" borderId="0" xfId="0" applyAlignment="1" applyProtection="1">
      <alignment horizontal="left" vertical="top" wrapText="1"/>
    </xf>
    <xf numFmtId="0" fontId="2" fillId="0" borderId="0" xfId="0" quotePrefix="1" applyFont="1" applyAlignment="1">
      <alignment wrapText="1"/>
    </xf>
    <xf numFmtId="0" fontId="0" fillId="0" borderId="0" xfId="0" applyAlignment="1" applyProtection="1">
      <alignment horizontal="left" wrapText="1"/>
    </xf>
    <xf numFmtId="0" fontId="8" fillId="0" borderId="0" xfId="0" applyFont="1" applyAlignment="1">
      <alignment horizontal="center"/>
    </xf>
    <xf numFmtId="14" fontId="16" fillId="26" borderId="0" xfId="0" applyNumberFormat="1" applyFont="1" applyFill="1" applyBorder="1" applyAlignment="1" applyProtection="1">
      <alignment horizontal="left" textRotation="90"/>
    </xf>
    <xf numFmtId="0" fontId="16" fillId="26" borderId="0" xfId="0" applyFont="1" applyFill="1" applyBorder="1" applyAlignment="1" applyProtection="1">
      <alignment horizontal="left" textRotation="90"/>
    </xf>
    <xf numFmtId="0" fontId="16" fillId="26" borderId="10" xfId="0" applyFont="1" applyFill="1" applyBorder="1" applyAlignment="1" applyProtection="1">
      <alignment horizontal="left" textRotation="90"/>
    </xf>
    <xf numFmtId="0" fontId="8" fillId="0" borderId="0" xfId="0" applyFont="1" applyAlignment="1" applyProtection="1">
      <alignment horizontal="center"/>
    </xf>
    <xf numFmtId="0" fontId="6" fillId="0" borderId="0" xfId="0" applyFont="1" applyBorder="1" applyAlignment="1" applyProtection="1">
      <alignment horizontal="right"/>
    </xf>
    <xf numFmtId="0" fontId="0" fillId="0" borderId="0" xfId="0" applyBorder="1" applyAlignment="1" applyProtection="1">
      <alignment horizontal="left"/>
    </xf>
    <xf numFmtId="0" fontId="0" fillId="0" borderId="15" xfId="0" applyBorder="1" applyAlignment="1" applyProtection="1">
      <alignment horizontal="left"/>
    </xf>
    <xf numFmtId="0" fontId="0" fillId="30" borderId="10" xfId="0" applyFill="1" applyBorder="1" applyAlignment="1" applyProtection="1">
      <alignment horizontal="center"/>
    </xf>
    <xf numFmtId="0" fontId="0" fillId="30" borderId="16" xfId="0" applyFill="1" applyBorder="1" applyAlignment="1" applyProtection="1">
      <alignment horizontal="center"/>
    </xf>
    <xf numFmtId="0" fontId="0" fillId="0" borderId="13" xfId="0" applyBorder="1" applyAlignment="1" applyProtection="1">
      <alignment horizontal="left"/>
    </xf>
    <xf numFmtId="0" fontId="0" fillId="40" borderId="22" xfId="0" applyFill="1" applyBorder="1" applyAlignment="1" applyProtection="1">
      <alignment horizontal="left"/>
      <protection locked="0"/>
    </xf>
    <xf numFmtId="0" fontId="0" fillId="40" borderId="17" xfId="0" applyFill="1" applyBorder="1" applyAlignment="1" applyProtection="1">
      <alignment horizontal="left"/>
      <protection locked="0"/>
    </xf>
    <xf numFmtId="0" fontId="19" fillId="0" borderId="13" xfId="0" applyFont="1" applyBorder="1" applyAlignment="1">
      <alignment horizontal="center" textRotation="90"/>
    </xf>
    <xf numFmtId="0" fontId="19" fillId="24" borderId="11" xfId="0" applyFont="1" applyFill="1" applyBorder="1" applyAlignment="1" applyProtection="1">
      <alignment horizontal="center" textRotation="90"/>
      <protection locked="0"/>
    </xf>
    <xf numFmtId="0" fontId="19" fillId="24" borderId="42" xfId="0" applyFont="1" applyFill="1" applyBorder="1" applyAlignment="1" applyProtection="1">
      <alignment horizontal="center" textRotation="90"/>
      <protection locked="0"/>
    </xf>
    <xf numFmtId="0" fontId="19" fillId="24" borderId="23" xfId="0" applyFont="1" applyFill="1" applyBorder="1" applyAlignment="1" applyProtection="1">
      <alignment horizontal="center" textRotation="90"/>
      <protection locked="0"/>
    </xf>
    <xf numFmtId="0" fontId="8" fillId="0" borderId="0" xfId="0" applyFont="1" applyBorder="1" applyAlignment="1" applyProtection="1">
      <alignment horizontal="center"/>
    </xf>
    <xf numFmtId="0" fontId="6" fillId="0" borderId="10" xfId="0" applyFont="1" applyBorder="1" applyAlignment="1" applyProtection="1">
      <alignment horizontal="right"/>
    </xf>
    <xf numFmtId="0" fontId="0" fillId="40" borderId="13" xfId="0" applyFill="1" applyBorder="1" applyAlignment="1" applyProtection="1">
      <alignment horizontal="left"/>
      <protection locked="0"/>
    </xf>
    <xf numFmtId="0" fontId="0" fillId="0" borderId="22" xfId="0" applyBorder="1" applyAlignment="1" applyProtection="1">
      <alignment horizontal="left"/>
    </xf>
    <xf numFmtId="0" fontId="0" fillId="0" borderId="17" xfId="0" applyBorder="1" applyAlignment="1" applyProtection="1">
      <alignment horizontal="left"/>
    </xf>
    <xf numFmtId="0" fontId="6" fillId="0" borderId="24" xfId="0" applyFont="1" applyBorder="1" applyAlignment="1" applyProtection="1">
      <alignment horizontal="right"/>
    </xf>
    <xf numFmtId="0" fontId="6" fillId="0" borderId="18" xfId="0" applyFont="1" applyBorder="1" applyAlignment="1" applyProtection="1">
      <alignment horizontal="right"/>
    </xf>
    <xf numFmtId="0" fontId="2" fillId="0" borderId="0" xfId="44" applyBorder="1" applyAlignment="1">
      <alignment wrapText="1"/>
    </xf>
    <xf numFmtId="44" fontId="2" fillId="0" borderId="42" xfId="28" applyFont="1" applyFill="1" applyBorder="1" applyAlignment="1" applyProtection="1">
      <alignment horizontal="center" vertical="center" textRotation="90" wrapText="1"/>
    </xf>
    <xf numFmtId="44" fontId="2" fillId="0" borderId="42" xfId="28" applyFont="1" applyFill="1" applyBorder="1" applyAlignment="1" applyProtection="1">
      <alignment horizontal="center" vertical="center" textRotation="90"/>
    </xf>
    <xf numFmtId="44" fontId="2" fillId="0" borderId="23" xfId="28" applyFont="1" applyFill="1" applyBorder="1" applyAlignment="1" applyProtection="1">
      <alignment horizontal="center" vertical="center" textRotation="90"/>
    </xf>
    <xf numFmtId="0" fontId="0" fillId="30" borderId="14" xfId="0" applyFill="1" applyBorder="1" applyAlignment="1" applyProtection="1">
      <alignment horizontal="center" vertical="top"/>
    </xf>
    <xf numFmtId="0" fontId="0" fillId="30" borderId="0" xfId="0" applyFill="1" applyBorder="1" applyAlignment="1" applyProtection="1">
      <alignment horizontal="center" vertical="top"/>
    </xf>
    <xf numFmtId="0" fontId="17" fillId="0" borderId="14" xfId="0" applyFont="1" applyBorder="1" applyAlignment="1" applyProtection="1">
      <alignment horizontal="center" vertical="center"/>
    </xf>
    <xf numFmtId="0" fontId="17" fillId="0" borderId="0" xfId="0" applyFont="1" applyBorder="1" applyAlignment="1" applyProtection="1">
      <alignment horizontal="center" vertical="center"/>
    </xf>
    <xf numFmtId="0" fontId="19" fillId="0" borderId="14" xfId="44" applyFont="1" applyBorder="1" applyAlignment="1">
      <alignment horizontal="center" textRotation="90"/>
    </xf>
    <xf numFmtId="0" fontId="19" fillId="0" borderId="0" xfId="44" applyFont="1" applyAlignment="1">
      <alignment horizontal="center" textRotation="90"/>
    </xf>
    <xf numFmtId="0" fontId="19" fillId="0" borderId="15" xfId="44" applyFont="1" applyBorder="1" applyAlignment="1">
      <alignment horizontal="center" textRotation="90"/>
    </xf>
    <xf numFmtId="0" fontId="17" fillId="0" borderId="0" xfId="44" applyFont="1" applyAlignment="1">
      <alignment horizontal="center"/>
    </xf>
    <xf numFmtId="0" fontId="2" fillId="0" borderId="0" xfId="44"/>
    <xf numFmtId="0" fontId="68" fillId="35" borderId="0" xfId="0" applyFont="1" applyFill="1" applyBorder="1" applyAlignment="1" applyProtection="1">
      <alignment horizontal="center" vertical="center"/>
    </xf>
    <xf numFmtId="0" fontId="59" fillId="35" borderId="0" xfId="0" applyFont="1" applyFill="1" applyAlignment="1" applyProtection="1">
      <alignment horizontal="center" vertical="center"/>
    </xf>
    <xf numFmtId="0" fontId="2" fillId="30" borderId="0" xfId="44" applyFill="1" applyBorder="1" applyAlignment="1" applyProtection="1">
      <alignment horizontal="center" vertical="center"/>
    </xf>
    <xf numFmtId="0" fontId="2" fillId="30" borderId="0" xfId="44" applyFill="1" applyAlignment="1">
      <alignment horizontal="center" vertical="center"/>
    </xf>
    <xf numFmtId="0" fontId="2" fillId="30" borderId="15" xfId="44" applyFill="1" applyBorder="1" applyAlignment="1">
      <alignment horizontal="center" vertical="center"/>
    </xf>
    <xf numFmtId="0" fontId="15" fillId="24" borderId="0" xfId="0" applyFont="1" applyFill="1" applyBorder="1" applyAlignment="1">
      <alignment horizontal="left" vertical="center"/>
    </xf>
    <xf numFmtId="0" fontId="27" fillId="24" borderId="0" xfId="0" applyFont="1" applyFill="1" applyBorder="1" applyAlignment="1">
      <alignment horizontal="left" vertical="center"/>
    </xf>
    <xf numFmtId="0" fontId="13" fillId="0" borderId="0" xfId="44" applyFont="1" applyBorder="1" applyAlignment="1">
      <alignment horizontal="left"/>
    </xf>
    <xf numFmtId="0" fontId="28" fillId="27" borderId="0" xfId="0" applyFont="1" applyFill="1" applyBorder="1" applyAlignment="1" applyProtection="1">
      <alignment horizontal="center" vertical="center"/>
    </xf>
    <xf numFmtId="0" fontId="29" fillId="27" borderId="0" xfId="0" applyFont="1" applyFill="1" applyAlignment="1" applyProtection="1">
      <alignment horizontal="center" vertical="center"/>
    </xf>
    <xf numFmtId="0" fontId="2" fillId="30" borderId="0" xfId="0" applyFont="1" applyFill="1" applyBorder="1" applyAlignment="1" applyProtection="1">
      <alignment horizontal="center" vertical="center"/>
    </xf>
    <xf numFmtId="0" fontId="0" fillId="30" borderId="0" xfId="0" applyFill="1" applyBorder="1" applyAlignment="1" applyProtection="1">
      <alignment horizontal="center" vertical="center"/>
    </xf>
    <xf numFmtId="0" fontId="0" fillId="30" borderId="15" xfId="0"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5" xfId="0" applyFont="1" applyBorder="1" applyAlignment="1" applyProtection="1">
      <alignment horizontal="center" vertical="center"/>
    </xf>
    <xf numFmtId="0" fontId="12" fillId="0" borderId="0" xfId="44" applyFont="1" applyBorder="1" applyAlignment="1" applyProtection="1">
      <alignment horizontal="left"/>
      <protection locked="0"/>
    </xf>
    <xf numFmtId="0" fontId="0" fillId="0" borderId="0" xfId="0" applyBorder="1" applyAlignment="1" applyProtection="1">
      <alignment horizontal="left"/>
      <protection locked="0"/>
    </xf>
    <xf numFmtId="0" fontId="33" fillId="0" borderId="0" xfId="44" applyFont="1" applyAlignment="1">
      <alignment horizontal="left" vertical="center" wrapText="1"/>
    </xf>
    <xf numFmtId="0" fontId="2" fillId="0" borderId="0" xfId="44" applyAlignment="1">
      <alignment horizontal="left" vertical="center" wrapText="1"/>
    </xf>
    <xf numFmtId="0" fontId="2" fillId="0" borderId="0" xfId="44" applyBorder="1" applyAlignment="1">
      <alignment horizontal="center"/>
    </xf>
    <xf numFmtId="0" fontId="2" fillId="0" borderId="15" xfId="44" applyBorder="1" applyAlignment="1">
      <alignment horizontal="center"/>
    </xf>
    <xf numFmtId="0" fontId="2" fillId="30" borderId="0" xfId="44" applyFill="1" applyBorder="1" applyAlignment="1">
      <alignment horizontal="center" vertical="top"/>
    </xf>
    <xf numFmtId="0" fontId="2" fillId="30" borderId="15" xfId="44" applyFill="1" applyBorder="1" applyAlignment="1">
      <alignment horizontal="center" vertical="top"/>
    </xf>
    <xf numFmtId="0" fontId="58" fillId="29" borderId="0" xfId="44" applyFont="1" applyFill="1" applyBorder="1" applyAlignment="1">
      <alignment horizontal="left" vertical="center"/>
    </xf>
    <xf numFmtId="0" fontId="27" fillId="29" borderId="0" xfId="44" applyFont="1" applyFill="1" applyBorder="1" applyAlignment="1">
      <alignment horizontal="left" vertical="center"/>
    </xf>
    <xf numFmtId="0" fontId="8" fillId="0" borderId="0" xfId="0" applyFont="1" applyBorder="1" applyAlignment="1" applyProtection="1"/>
    <xf numFmtId="0" fontId="8" fillId="0" borderId="0" xfId="0" applyFont="1" applyAlignment="1" applyProtection="1"/>
    <xf numFmtId="0" fontId="2" fillId="30" borderId="0" xfId="0" applyFont="1" applyFill="1" applyBorder="1" applyAlignment="1" applyProtection="1">
      <alignment horizontal="center" vertical="top"/>
    </xf>
    <xf numFmtId="0" fontId="11" fillId="30" borderId="0" xfId="0" applyFont="1" applyFill="1" applyBorder="1" applyAlignment="1" applyProtection="1">
      <alignment horizontal="center" vertical="top"/>
    </xf>
    <xf numFmtId="0" fontId="11" fillId="30" borderId="15" xfId="0" applyFont="1" applyFill="1" applyBorder="1" applyAlignment="1" applyProtection="1">
      <alignment horizontal="center" vertical="top"/>
    </xf>
    <xf numFmtId="0" fontId="24" fillId="0" borderId="0" xfId="0" applyFont="1" applyAlignment="1">
      <alignment horizontal="right"/>
    </xf>
    <xf numFmtId="0" fontId="2" fillId="30" borderId="0" xfId="0" applyFont="1" applyFill="1" applyBorder="1" applyAlignment="1">
      <alignment horizontal="center"/>
    </xf>
    <xf numFmtId="0" fontId="6" fillId="30" borderId="0" xfId="0" applyFont="1" applyFill="1" applyAlignment="1">
      <alignment horizontal="center"/>
    </xf>
    <xf numFmtId="0" fontId="6" fillId="30" borderId="15" xfId="0" applyFont="1" applyFill="1" applyBorder="1" applyAlignment="1"/>
    <xf numFmtId="0" fontId="2" fillId="0" borderId="0" xfId="0" applyFont="1" applyAlignment="1">
      <alignment horizontal="right"/>
    </xf>
    <xf numFmtId="0" fontId="19" fillId="0" borderId="47" xfId="44" applyFont="1" applyBorder="1" applyAlignment="1">
      <alignment horizontal="center" textRotation="90"/>
    </xf>
    <xf numFmtId="0" fontId="19" fillId="0" borderId="86" xfId="44" applyFont="1" applyBorder="1" applyAlignment="1">
      <alignment horizontal="center" textRotation="90"/>
    </xf>
    <xf numFmtId="0" fontId="73" fillId="0" borderId="10" xfId="45" applyFont="1" applyBorder="1" applyAlignment="1" applyProtection="1">
      <alignment horizontal="left" vertical="center"/>
    </xf>
    <xf numFmtId="0" fontId="73" fillId="0" borderId="10" xfId="45" applyFont="1" applyBorder="1" applyAlignment="1" applyProtection="1">
      <alignment horizontal="left" vertical="center"/>
      <protection locked="0"/>
    </xf>
    <xf numFmtId="0" fontId="73" fillId="0" borderId="16" xfId="45" applyFont="1" applyBorder="1" applyAlignment="1" applyProtection="1">
      <alignment horizontal="left" vertical="center"/>
      <protection locked="0"/>
    </xf>
    <xf numFmtId="0" fontId="73" fillId="0" borderId="16" xfId="45" applyFont="1" applyBorder="1" applyAlignment="1" applyProtection="1">
      <alignment horizontal="left" vertical="center"/>
    </xf>
    <xf numFmtId="0" fontId="73" fillId="0" borderId="0" xfId="45" applyFont="1" applyAlignment="1">
      <alignment horizontal="left" textRotation="90"/>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xr:uid="{00000000-0005-0000-0000-000027000000}"/>
    <cellStyle name="Normal 3" xfId="45" xr:uid="{00000000-0005-0000-0000-000028000000}"/>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125">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s>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7.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8.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s>
</file>

<file path=xl/drawings/_rels/drawing20.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3.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4.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5.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26.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59.png"/><Relationship Id="rId3" Type="http://schemas.openxmlformats.org/officeDocument/2006/relationships/image" Target="../media/image54.png"/><Relationship Id="rId7" Type="http://schemas.openxmlformats.org/officeDocument/2006/relationships/image" Target="../media/image58.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0" Type="http://schemas.openxmlformats.org/officeDocument/2006/relationships/image" Target="../media/image61.png"/><Relationship Id="rId4" Type="http://schemas.openxmlformats.org/officeDocument/2006/relationships/image" Target="../media/image55.jpeg"/><Relationship Id="rId9" Type="http://schemas.openxmlformats.org/officeDocument/2006/relationships/image" Target="../media/image60.png"/></Relationships>
</file>

<file path=xl/drawings/_rels/drawing4.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7.png"/><Relationship Id="rId18" Type="http://schemas.openxmlformats.org/officeDocument/2006/relationships/image" Target="../media/image82.png"/><Relationship Id="rId3" Type="http://schemas.openxmlformats.org/officeDocument/2006/relationships/image" Target="../media/image67.png"/><Relationship Id="rId21" Type="http://schemas.openxmlformats.org/officeDocument/2006/relationships/image" Target="../media/image85.png"/><Relationship Id="rId7" Type="http://schemas.openxmlformats.org/officeDocument/2006/relationships/image" Target="../media/image71.png"/><Relationship Id="rId12" Type="http://schemas.openxmlformats.org/officeDocument/2006/relationships/image" Target="../media/image76.png"/><Relationship Id="rId17" Type="http://schemas.openxmlformats.org/officeDocument/2006/relationships/image" Target="../media/image81.png"/><Relationship Id="rId25" Type="http://schemas.openxmlformats.org/officeDocument/2006/relationships/image" Target="../media/image89.png"/><Relationship Id="rId2" Type="http://schemas.openxmlformats.org/officeDocument/2006/relationships/image" Target="../media/image66.png"/><Relationship Id="rId16" Type="http://schemas.openxmlformats.org/officeDocument/2006/relationships/image" Target="../media/image80.png"/><Relationship Id="rId20" Type="http://schemas.openxmlformats.org/officeDocument/2006/relationships/image" Target="../media/image84.png"/><Relationship Id="rId1" Type="http://schemas.openxmlformats.org/officeDocument/2006/relationships/image" Target="../media/image65.jpeg"/><Relationship Id="rId6" Type="http://schemas.openxmlformats.org/officeDocument/2006/relationships/image" Target="../media/image70.png"/><Relationship Id="rId11" Type="http://schemas.openxmlformats.org/officeDocument/2006/relationships/image" Target="../media/image75.png"/><Relationship Id="rId24" Type="http://schemas.openxmlformats.org/officeDocument/2006/relationships/image" Target="../media/image88.png"/><Relationship Id="rId5" Type="http://schemas.openxmlformats.org/officeDocument/2006/relationships/image" Target="../media/image69.png"/><Relationship Id="rId15" Type="http://schemas.openxmlformats.org/officeDocument/2006/relationships/image" Target="../media/image79.png"/><Relationship Id="rId23" Type="http://schemas.openxmlformats.org/officeDocument/2006/relationships/image" Target="../media/image87.png"/><Relationship Id="rId10" Type="http://schemas.openxmlformats.org/officeDocument/2006/relationships/image" Target="../media/image74.png"/><Relationship Id="rId19" Type="http://schemas.openxmlformats.org/officeDocument/2006/relationships/image" Target="../media/image83.png"/><Relationship Id="rId4" Type="http://schemas.openxmlformats.org/officeDocument/2006/relationships/image" Target="../media/image68.png"/><Relationship Id="rId9" Type="http://schemas.openxmlformats.org/officeDocument/2006/relationships/image" Target="../media/image73.png"/><Relationship Id="rId14" Type="http://schemas.openxmlformats.org/officeDocument/2006/relationships/image" Target="../media/image78.png"/><Relationship Id="rId22" Type="http://schemas.openxmlformats.org/officeDocument/2006/relationships/image" Target="../media/image86.png"/></Relationships>
</file>

<file path=xl/drawings/_rels/drawing7.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8.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96.png"/><Relationship Id="rId39" Type="http://schemas.openxmlformats.org/officeDocument/2006/relationships/image" Target="../media/image109.png"/><Relationship Id="rId21" Type="http://schemas.openxmlformats.org/officeDocument/2006/relationships/image" Target="../media/image84.png"/><Relationship Id="rId34" Type="http://schemas.openxmlformats.org/officeDocument/2006/relationships/image" Target="../media/image104.png"/><Relationship Id="rId42" Type="http://schemas.openxmlformats.org/officeDocument/2006/relationships/image" Target="../media/image112.png"/><Relationship Id="rId47" Type="http://schemas.openxmlformats.org/officeDocument/2006/relationships/image" Target="../media/image117.png"/><Relationship Id="rId50" Type="http://schemas.openxmlformats.org/officeDocument/2006/relationships/image" Target="../media/image120.png"/><Relationship Id="rId7" Type="http://schemas.openxmlformats.org/officeDocument/2006/relationships/image" Target="../media/image70.png"/><Relationship Id="rId2" Type="http://schemas.openxmlformats.org/officeDocument/2006/relationships/image" Target="../media/image66.png"/><Relationship Id="rId16" Type="http://schemas.openxmlformats.org/officeDocument/2006/relationships/image" Target="../media/image79.png"/><Relationship Id="rId29" Type="http://schemas.openxmlformats.org/officeDocument/2006/relationships/image" Target="../media/image99.png"/><Relationship Id="rId11" Type="http://schemas.openxmlformats.org/officeDocument/2006/relationships/image" Target="../media/image74.png"/><Relationship Id="rId24" Type="http://schemas.openxmlformats.org/officeDocument/2006/relationships/image" Target="../media/image94.png"/><Relationship Id="rId32" Type="http://schemas.openxmlformats.org/officeDocument/2006/relationships/image" Target="../media/image102.png"/><Relationship Id="rId37" Type="http://schemas.openxmlformats.org/officeDocument/2006/relationships/image" Target="../media/image107.png"/><Relationship Id="rId40" Type="http://schemas.openxmlformats.org/officeDocument/2006/relationships/image" Target="../media/image110.png"/><Relationship Id="rId45" Type="http://schemas.openxmlformats.org/officeDocument/2006/relationships/image" Target="../media/image115.png"/><Relationship Id="rId53" Type="http://schemas.openxmlformats.org/officeDocument/2006/relationships/image" Target="../media/image123.png"/><Relationship Id="rId5" Type="http://schemas.openxmlformats.org/officeDocument/2006/relationships/image" Target="../media/image68.png"/><Relationship Id="rId10" Type="http://schemas.openxmlformats.org/officeDocument/2006/relationships/image" Target="../media/image73.png"/><Relationship Id="rId19" Type="http://schemas.openxmlformats.org/officeDocument/2006/relationships/image" Target="../media/image82.png"/><Relationship Id="rId31" Type="http://schemas.openxmlformats.org/officeDocument/2006/relationships/image" Target="../media/image101.png"/><Relationship Id="rId44" Type="http://schemas.openxmlformats.org/officeDocument/2006/relationships/image" Target="../media/image114.png"/><Relationship Id="rId52" Type="http://schemas.openxmlformats.org/officeDocument/2006/relationships/image" Target="../media/image122.png"/><Relationship Id="rId4" Type="http://schemas.openxmlformats.org/officeDocument/2006/relationships/image" Target="../media/image90.pn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5.png"/><Relationship Id="rId27" Type="http://schemas.openxmlformats.org/officeDocument/2006/relationships/image" Target="../media/image97.png"/><Relationship Id="rId30" Type="http://schemas.openxmlformats.org/officeDocument/2006/relationships/image" Target="../media/image100.png"/><Relationship Id="rId35" Type="http://schemas.openxmlformats.org/officeDocument/2006/relationships/image" Target="../media/image105.png"/><Relationship Id="rId43" Type="http://schemas.openxmlformats.org/officeDocument/2006/relationships/image" Target="../media/image113.png"/><Relationship Id="rId48" Type="http://schemas.openxmlformats.org/officeDocument/2006/relationships/image" Target="../media/image118.png"/><Relationship Id="rId8" Type="http://schemas.openxmlformats.org/officeDocument/2006/relationships/image" Target="../media/image71.png"/><Relationship Id="rId51" Type="http://schemas.openxmlformats.org/officeDocument/2006/relationships/image" Target="../media/image121.png"/><Relationship Id="rId3" Type="http://schemas.openxmlformats.org/officeDocument/2006/relationships/image" Target="../media/image67.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95.png"/><Relationship Id="rId33" Type="http://schemas.openxmlformats.org/officeDocument/2006/relationships/image" Target="../media/image103.png"/><Relationship Id="rId38" Type="http://schemas.openxmlformats.org/officeDocument/2006/relationships/image" Target="../media/image108.png"/><Relationship Id="rId46" Type="http://schemas.openxmlformats.org/officeDocument/2006/relationships/image" Target="../media/image116.png"/><Relationship Id="rId20" Type="http://schemas.openxmlformats.org/officeDocument/2006/relationships/image" Target="../media/image83.png"/><Relationship Id="rId41" Type="http://schemas.openxmlformats.org/officeDocument/2006/relationships/image" Target="../media/image111.png"/><Relationship Id="rId54" Type="http://schemas.openxmlformats.org/officeDocument/2006/relationships/image" Target="../media/image124.png"/><Relationship Id="rId1" Type="http://schemas.openxmlformats.org/officeDocument/2006/relationships/image" Target="../media/image65.jpeg"/><Relationship Id="rId6" Type="http://schemas.openxmlformats.org/officeDocument/2006/relationships/image" Target="../media/image91.png"/><Relationship Id="rId15" Type="http://schemas.openxmlformats.org/officeDocument/2006/relationships/image" Target="../media/image92.png"/><Relationship Id="rId23" Type="http://schemas.openxmlformats.org/officeDocument/2006/relationships/image" Target="../media/image93.png"/><Relationship Id="rId28" Type="http://schemas.openxmlformats.org/officeDocument/2006/relationships/image" Target="../media/image98.png"/><Relationship Id="rId36" Type="http://schemas.openxmlformats.org/officeDocument/2006/relationships/image" Target="../media/image106.png"/><Relationship Id="rId49" Type="http://schemas.openxmlformats.org/officeDocument/2006/relationships/image" Target="../media/image1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45720</xdr:colOff>
      <xdr:row>12</xdr:row>
      <xdr:rowOff>55245</xdr:rowOff>
    </xdr:to>
    <xdr:pic>
      <xdr:nvPicPr>
        <xdr:cNvPr id="3" name="Picture 2">
          <a:extLst>
            <a:ext uri="{FF2B5EF4-FFF2-40B4-BE49-F238E27FC236}">
              <a16:creationId xmlns:a16="http://schemas.microsoft.com/office/drawing/2014/main" id="{59FEE479-4A0B-467F-9304-FA305270AE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8200"/>
          <a:ext cx="1188720" cy="1188720"/>
        </a:xfrm>
        <a:prstGeom prst="rect">
          <a:avLst/>
        </a:prstGeom>
      </xdr:spPr>
    </xdr:pic>
    <xdr:clientData/>
  </xdr:twoCellAnchor>
  <xdr:twoCellAnchor editAs="oneCell">
    <xdr:from>
      <xdr:col>0</xdr:col>
      <xdr:colOff>0</xdr:colOff>
      <xdr:row>28</xdr:row>
      <xdr:rowOff>0</xdr:rowOff>
    </xdr:from>
    <xdr:to>
      <xdr:col>2</xdr:col>
      <xdr:colOff>45720</xdr:colOff>
      <xdr:row>35</xdr:row>
      <xdr:rowOff>55245</xdr:rowOff>
    </xdr:to>
    <xdr:pic>
      <xdr:nvPicPr>
        <xdr:cNvPr id="5" name="Picture 4">
          <a:extLst>
            <a:ext uri="{FF2B5EF4-FFF2-40B4-BE49-F238E27FC236}">
              <a16:creationId xmlns:a16="http://schemas.microsoft.com/office/drawing/2014/main" id="{986BCB1E-312F-45A6-9E26-B936026C39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448175"/>
          <a:ext cx="1188720" cy="1188720"/>
        </a:xfrm>
        <a:prstGeom prst="rect">
          <a:avLst/>
        </a:prstGeom>
      </xdr:spPr>
    </xdr:pic>
    <xdr:clientData/>
  </xdr:twoCellAnchor>
  <xdr:twoCellAnchor editAs="oneCell">
    <xdr:from>
      <xdr:col>0</xdr:col>
      <xdr:colOff>0</xdr:colOff>
      <xdr:row>51</xdr:row>
      <xdr:rowOff>0</xdr:rowOff>
    </xdr:from>
    <xdr:to>
      <xdr:col>2</xdr:col>
      <xdr:colOff>45720</xdr:colOff>
      <xdr:row>58</xdr:row>
      <xdr:rowOff>55245</xdr:rowOff>
    </xdr:to>
    <xdr:pic>
      <xdr:nvPicPr>
        <xdr:cNvPr id="8" name="Picture 7">
          <a:extLst>
            <a:ext uri="{FF2B5EF4-FFF2-40B4-BE49-F238E27FC236}">
              <a16:creationId xmlns:a16="http://schemas.microsoft.com/office/drawing/2014/main" id="{BC55EB3C-B293-4D1D-B27A-AD5D099031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058150"/>
          <a:ext cx="1188720" cy="1188720"/>
        </a:xfrm>
        <a:prstGeom prst="rect">
          <a:avLst/>
        </a:prstGeom>
      </xdr:spPr>
    </xdr:pic>
    <xdr:clientData/>
  </xdr:twoCellAnchor>
  <xdr:twoCellAnchor editAs="oneCell">
    <xdr:from>
      <xdr:col>0</xdr:col>
      <xdr:colOff>0</xdr:colOff>
      <xdr:row>74</xdr:row>
      <xdr:rowOff>0</xdr:rowOff>
    </xdr:from>
    <xdr:to>
      <xdr:col>2</xdr:col>
      <xdr:colOff>45720</xdr:colOff>
      <xdr:row>81</xdr:row>
      <xdr:rowOff>55245</xdr:rowOff>
    </xdr:to>
    <xdr:pic>
      <xdr:nvPicPr>
        <xdr:cNvPr id="14" name="Picture 13">
          <a:extLst>
            <a:ext uri="{FF2B5EF4-FFF2-40B4-BE49-F238E27FC236}">
              <a16:creationId xmlns:a16="http://schemas.microsoft.com/office/drawing/2014/main" id="{625D273A-21F1-496F-AA47-569F967515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668125"/>
          <a:ext cx="1188720" cy="1188720"/>
        </a:xfrm>
        <a:prstGeom prst="rect">
          <a:avLst/>
        </a:prstGeom>
      </xdr:spPr>
    </xdr:pic>
    <xdr:clientData/>
  </xdr:twoCellAnchor>
  <xdr:twoCellAnchor editAs="oneCell">
    <xdr:from>
      <xdr:col>0</xdr:col>
      <xdr:colOff>0</xdr:colOff>
      <xdr:row>120</xdr:row>
      <xdr:rowOff>0</xdr:rowOff>
    </xdr:from>
    <xdr:to>
      <xdr:col>2</xdr:col>
      <xdr:colOff>45720</xdr:colOff>
      <xdr:row>127</xdr:row>
      <xdr:rowOff>55245</xdr:rowOff>
    </xdr:to>
    <xdr:pic>
      <xdr:nvPicPr>
        <xdr:cNvPr id="55" name="Picture 54">
          <a:extLst>
            <a:ext uri="{FF2B5EF4-FFF2-40B4-BE49-F238E27FC236}">
              <a16:creationId xmlns:a16="http://schemas.microsoft.com/office/drawing/2014/main" id="{21A7208F-0E75-411A-BDC1-5F85156B47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8888075"/>
          <a:ext cx="1188720" cy="1188720"/>
        </a:xfrm>
        <a:prstGeom prst="rect">
          <a:avLst/>
        </a:prstGeom>
      </xdr:spPr>
    </xdr:pic>
    <xdr:clientData/>
  </xdr:twoCellAnchor>
  <xdr:twoCellAnchor editAs="oneCell">
    <xdr:from>
      <xdr:col>0</xdr:col>
      <xdr:colOff>0</xdr:colOff>
      <xdr:row>143</xdr:row>
      <xdr:rowOff>0</xdr:rowOff>
    </xdr:from>
    <xdr:to>
      <xdr:col>2</xdr:col>
      <xdr:colOff>45720</xdr:colOff>
      <xdr:row>150</xdr:row>
      <xdr:rowOff>55245</xdr:rowOff>
    </xdr:to>
    <xdr:pic>
      <xdr:nvPicPr>
        <xdr:cNvPr id="57" name="Picture 56">
          <a:extLst>
            <a:ext uri="{FF2B5EF4-FFF2-40B4-BE49-F238E27FC236}">
              <a16:creationId xmlns:a16="http://schemas.microsoft.com/office/drawing/2014/main" id="{957E08B3-05AD-49D1-AD40-0500FF555EF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2498050"/>
          <a:ext cx="1188720" cy="1188720"/>
        </a:xfrm>
        <a:prstGeom prst="rect">
          <a:avLst/>
        </a:prstGeom>
      </xdr:spPr>
    </xdr:pic>
    <xdr:clientData/>
  </xdr:twoCellAnchor>
  <xdr:twoCellAnchor editAs="oneCell">
    <xdr:from>
      <xdr:col>0</xdr:col>
      <xdr:colOff>0</xdr:colOff>
      <xdr:row>166</xdr:row>
      <xdr:rowOff>0</xdr:rowOff>
    </xdr:from>
    <xdr:to>
      <xdr:col>2</xdr:col>
      <xdr:colOff>45720</xdr:colOff>
      <xdr:row>173</xdr:row>
      <xdr:rowOff>55245</xdr:rowOff>
    </xdr:to>
    <xdr:pic>
      <xdr:nvPicPr>
        <xdr:cNvPr id="59" name="Picture 58">
          <a:extLst>
            <a:ext uri="{FF2B5EF4-FFF2-40B4-BE49-F238E27FC236}">
              <a16:creationId xmlns:a16="http://schemas.microsoft.com/office/drawing/2014/main" id="{C8F5719E-9BC7-472E-9CF9-D6A657DF8E8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6108025"/>
          <a:ext cx="1188720" cy="1188720"/>
        </a:xfrm>
        <a:prstGeom prst="rect">
          <a:avLst/>
        </a:prstGeom>
      </xdr:spPr>
    </xdr:pic>
    <xdr:clientData/>
  </xdr:twoCellAnchor>
  <xdr:twoCellAnchor editAs="oneCell">
    <xdr:from>
      <xdr:col>0</xdr:col>
      <xdr:colOff>0</xdr:colOff>
      <xdr:row>189</xdr:row>
      <xdr:rowOff>0</xdr:rowOff>
    </xdr:from>
    <xdr:to>
      <xdr:col>2</xdr:col>
      <xdr:colOff>45720</xdr:colOff>
      <xdr:row>196</xdr:row>
      <xdr:rowOff>55245</xdr:rowOff>
    </xdr:to>
    <xdr:pic>
      <xdr:nvPicPr>
        <xdr:cNvPr id="61" name="Picture 60">
          <a:extLst>
            <a:ext uri="{FF2B5EF4-FFF2-40B4-BE49-F238E27FC236}">
              <a16:creationId xmlns:a16="http://schemas.microsoft.com/office/drawing/2014/main" id="{2AEB5118-29D5-47B1-A828-C6F87C22B5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9718000"/>
          <a:ext cx="1188720" cy="1188720"/>
        </a:xfrm>
        <a:prstGeom prst="rect">
          <a:avLst/>
        </a:prstGeom>
      </xdr:spPr>
    </xdr:pic>
    <xdr:clientData/>
  </xdr:twoCellAnchor>
  <xdr:twoCellAnchor editAs="oneCell">
    <xdr:from>
      <xdr:col>0</xdr:col>
      <xdr:colOff>0</xdr:colOff>
      <xdr:row>212</xdr:row>
      <xdr:rowOff>0</xdr:rowOff>
    </xdr:from>
    <xdr:to>
      <xdr:col>2</xdr:col>
      <xdr:colOff>45720</xdr:colOff>
      <xdr:row>218</xdr:row>
      <xdr:rowOff>150495</xdr:rowOff>
    </xdr:to>
    <xdr:pic>
      <xdr:nvPicPr>
        <xdr:cNvPr id="63" name="Picture 62">
          <a:extLst>
            <a:ext uri="{FF2B5EF4-FFF2-40B4-BE49-F238E27FC236}">
              <a16:creationId xmlns:a16="http://schemas.microsoft.com/office/drawing/2014/main" id="{E041F101-801B-42C0-93FC-BE245C655F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3327975"/>
          <a:ext cx="1188720" cy="1188720"/>
        </a:xfrm>
        <a:prstGeom prst="rect">
          <a:avLst/>
        </a:prstGeom>
      </xdr:spPr>
    </xdr:pic>
    <xdr:clientData/>
  </xdr:twoCellAnchor>
  <xdr:twoCellAnchor editAs="oneCell">
    <xdr:from>
      <xdr:col>0</xdr:col>
      <xdr:colOff>0</xdr:colOff>
      <xdr:row>235</xdr:row>
      <xdr:rowOff>0</xdr:rowOff>
    </xdr:from>
    <xdr:to>
      <xdr:col>2</xdr:col>
      <xdr:colOff>45720</xdr:colOff>
      <xdr:row>242</xdr:row>
      <xdr:rowOff>55245</xdr:rowOff>
    </xdr:to>
    <xdr:pic>
      <xdr:nvPicPr>
        <xdr:cNvPr id="65" name="Picture 64">
          <a:extLst>
            <a:ext uri="{FF2B5EF4-FFF2-40B4-BE49-F238E27FC236}">
              <a16:creationId xmlns:a16="http://schemas.microsoft.com/office/drawing/2014/main" id="{F555D6A0-A981-4130-9A21-5240955797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3366075"/>
          <a:ext cx="1188720" cy="1188720"/>
        </a:xfrm>
        <a:prstGeom prst="rect">
          <a:avLst/>
        </a:prstGeom>
      </xdr:spPr>
    </xdr:pic>
    <xdr:clientData/>
  </xdr:twoCellAnchor>
  <xdr:twoCellAnchor editAs="oneCell">
    <xdr:from>
      <xdr:col>0</xdr:col>
      <xdr:colOff>0</xdr:colOff>
      <xdr:row>97</xdr:row>
      <xdr:rowOff>0</xdr:rowOff>
    </xdr:from>
    <xdr:to>
      <xdr:col>2</xdr:col>
      <xdr:colOff>45720</xdr:colOff>
      <xdr:row>104</xdr:row>
      <xdr:rowOff>55245</xdr:rowOff>
    </xdr:to>
    <xdr:pic>
      <xdr:nvPicPr>
        <xdr:cNvPr id="68" name="Picture 67">
          <a:extLst>
            <a:ext uri="{FF2B5EF4-FFF2-40B4-BE49-F238E27FC236}">
              <a16:creationId xmlns:a16="http://schemas.microsoft.com/office/drawing/2014/main" id="{5F8116F3-D3B7-43F0-B45A-5A70FE308F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5278100"/>
          <a:ext cx="1188720" cy="1188720"/>
        </a:xfrm>
        <a:prstGeom prst="rect">
          <a:avLst/>
        </a:prstGeom>
      </xdr:spPr>
    </xdr:pic>
    <xdr:clientData/>
  </xdr:twoCellAnchor>
  <xdr:twoCellAnchor editAs="oneCell">
    <xdr:from>
      <xdr:col>0</xdr:col>
      <xdr:colOff>0</xdr:colOff>
      <xdr:row>247</xdr:row>
      <xdr:rowOff>0</xdr:rowOff>
    </xdr:from>
    <xdr:to>
      <xdr:col>2</xdr:col>
      <xdr:colOff>45720</xdr:colOff>
      <xdr:row>254</xdr:row>
      <xdr:rowOff>55245</xdr:rowOff>
    </xdr:to>
    <xdr:pic>
      <xdr:nvPicPr>
        <xdr:cNvPr id="70" name="Picture 69">
          <a:extLst>
            <a:ext uri="{FF2B5EF4-FFF2-40B4-BE49-F238E27FC236}">
              <a16:creationId xmlns:a16="http://schemas.microsoft.com/office/drawing/2014/main" id="{5FE51D6E-38F8-4F19-9303-F17C3EEA2F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38966775"/>
          <a:ext cx="1188720" cy="1188720"/>
        </a:xfrm>
        <a:prstGeom prst="rect">
          <a:avLst/>
        </a:prstGeom>
      </xdr:spPr>
    </xdr:pic>
    <xdr:clientData/>
  </xdr:twoCellAnchor>
  <xdr:twoCellAnchor editAs="oneCell">
    <xdr:from>
      <xdr:col>0</xdr:col>
      <xdr:colOff>0</xdr:colOff>
      <xdr:row>270</xdr:row>
      <xdr:rowOff>0</xdr:rowOff>
    </xdr:from>
    <xdr:to>
      <xdr:col>2</xdr:col>
      <xdr:colOff>45720</xdr:colOff>
      <xdr:row>277</xdr:row>
      <xdr:rowOff>55245</xdr:rowOff>
    </xdr:to>
    <xdr:pic>
      <xdr:nvPicPr>
        <xdr:cNvPr id="72" name="Picture 71">
          <a:extLst>
            <a:ext uri="{FF2B5EF4-FFF2-40B4-BE49-F238E27FC236}">
              <a16:creationId xmlns:a16="http://schemas.microsoft.com/office/drawing/2014/main" id="{1EF1FEEC-3A5D-4620-B26C-F85C6DD979F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42576750"/>
          <a:ext cx="1188720" cy="1188720"/>
        </a:xfrm>
        <a:prstGeom prst="rect">
          <a:avLst/>
        </a:prstGeom>
      </xdr:spPr>
    </xdr:pic>
    <xdr:clientData/>
  </xdr:twoCellAnchor>
  <xdr:twoCellAnchor editAs="oneCell">
    <xdr:from>
      <xdr:col>0</xdr:col>
      <xdr:colOff>0</xdr:colOff>
      <xdr:row>293</xdr:row>
      <xdr:rowOff>0</xdr:rowOff>
    </xdr:from>
    <xdr:to>
      <xdr:col>2</xdr:col>
      <xdr:colOff>45720</xdr:colOff>
      <xdr:row>300</xdr:row>
      <xdr:rowOff>55245</xdr:rowOff>
    </xdr:to>
    <xdr:pic>
      <xdr:nvPicPr>
        <xdr:cNvPr id="74" name="Picture 73">
          <a:extLst>
            <a:ext uri="{FF2B5EF4-FFF2-40B4-BE49-F238E27FC236}">
              <a16:creationId xmlns:a16="http://schemas.microsoft.com/office/drawing/2014/main" id="{4E599666-72E3-481B-94A1-7A73C462548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46186725"/>
          <a:ext cx="1188720" cy="1188720"/>
        </a:xfrm>
        <a:prstGeom prst="rect">
          <a:avLst/>
        </a:prstGeom>
      </xdr:spPr>
    </xdr:pic>
    <xdr:clientData/>
  </xdr:twoCellAnchor>
  <xdr:twoCellAnchor editAs="oneCell">
    <xdr:from>
      <xdr:col>0</xdr:col>
      <xdr:colOff>0</xdr:colOff>
      <xdr:row>316</xdr:row>
      <xdr:rowOff>0</xdr:rowOff>
    </xdr:from>
    <xdr:to>
      <xdr:col>2</xdr:col>
      <xdr:colOff>45720</xdr:colOff>
      <xdr:row>323</xdr:row>
      <xdr:rowOff>55245</xdr:rowOff>
    </xdr:to>
    <xdr:pic>
      <xdr:nvPicPr>
        <xdr:cNvPr id="76" name="Picture 75">
          <a:extLst>
            <a:ext uri="{FF2B5EF4-FFF2-40B4-BE49-F238E27FC236}">
              <a16:creationId xmlns:a16="http://schemas.microsoft.com/office/drawing/2014/main" id="{16D9A52E-34C7-463A-BF84-73C5C7CC00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9796700"/>
          <a:ext cx="1188720" cy="1188720"/>
        </a:xfrm>
        <a:prstGeom prst="rect">
          <a:avLst/>
        </a:prstGeom>
      </xdr:spPr>
    </xdr:pic>
    <xdr:clientData/>
  </xdr:twoCellAnchor>
  <xdr:twoCellAnchor editAs="oneCell">
    <xdr:from>
      <xdr:col>0</xdr:col>
      <xdr:colOff>0</xdr:colOff>
      <xdr:row>339</xdr:row>
      <xdr:rowOff>0</xdr:rowOff>
    </xdr:from>
    <xdr:to>
      <xdr:col>2</xdr:col>
      <xdr:colOff>45720</xdr:colOff>
      <xdr:row>346</xdr:row>
      <xdr:rowOff>55245</xdr:rowOff>
    </xdr:to>
    <xdr:pic>
      <xdr:nvPicPr>
        <xdr:cNvPr id="78" name="Picture 77">
          <a:extLst>
            <a:ext uri="{FF2B5EF4-FFF2-40B4-BE49-F238E27FC236}">
              <a16:creationId xmlns:a16="http://schemas.microsoft.com/office/drawing/2014/main" id="{F29E9F77-B6AD-4B03-8467-98E2EE45DAB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53406675"/>
          <a:ext cx="1188720" cy="1188720"/>
        </a:xfrm>
        <a:prstGeom prst="rect">
          <a:avLst/>
        </a:prstGeom>
      </xdr:spPr>
    </xdr:pic>
    <xdr:clientData/>
  </xdr:twoCellAnchor>
  <xdr:twoCellAnchor editAs="oneCell">
    <xdr:from>
      <xdr:col>0</xdr:col>
      <xdr:colOff>0</xdr:colOff>
      <xdr:row>362</xdr:row>
      <xdr:rowOff>0</xdr:rowOff>
    </xdr:from>
    <xdr:to>
      <xdr:col>2</xdr:col>
      <xdr:colOff>45720</xdr:colOff>
      <xdr:row>369</xdr:row>
      <xdr:rowOff>55245</xdr:rowOff>
    </xdr:to>
    <xdr:pic>
      <xdr:nvPicPr>
        <xdr:cNvPr id="80" name="Picture 79">
          <a:extLst>
            <a:ext uri="{FF2B5EF4-FFF2-40B4-BE49-F238E27FC236}">
              <a16:creationId xmlns:a16="http://schemas.microsoft.com/office/drawing/2014/main" id="{C78D4D46-5037-412F-A4EC-66D7C8D41C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57016650"/>
          <a:ext cx="1188720" cy="1188720"/>
        </a:xfrm>
        <a:prstGeom prst="rect">
          <a:avLst/>
        </a:prstGeom>
      </xdr:spPr>
    </xdr:pic>
    <xdr:clientData/>
  </xdr:twoCellAnchor>
  <xdr:twoCellAnchor editAs="oneCell">
    <xdr:from>
      <xdr:col>0</xdr:col>
      <xdr:colOff>0</xdr:colOff>
      <xdr:row>385</xdr:row>
      <xdr:rowOff>0</xdr:rowOff>
    </xdr:from>
    <xdr:to>
      <xdr:col>2</xdr:col>
      <xdr:colOff>45720</xdr:colOff>
      <xdr:row>392</xdr:row>
      <xdr:rowOff>55245</xdr:rowOff>
    </xdr:to>
    <xdr:pic>
      <xdr:nvPicPr>
        <xdr:cNvPr id="82" name="Picture 81">
          <a:extLst>
            <a:ext uri="{FF2B5EF4-FFF2-40B4-BE49-F238E27FC236}">
              <a16:creationId xmlns:a16="http://schemas.microsoft.com/office/drawing/2014/main" id="{E35068BA-B2EC-4A99-B218-49468E33B9C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60626625"/>
          <a:ext cx="1188720" cy="1188720"/>
        </a:xfrm>
        <a:prstGeom prst="rect">
          <a:avLst/>
        </a:prstGeom>
      </xdr:spPr>
    </xdr:pic>
    <xdr:clientData/>
  </xdr:twoCellAnchor>
  <xdr:twoCellAnchor editAs="oneCell">
    <xdr:from>
      <xdr:col>0</xdr:col>
      <xdr:colOff>0</xdr:colOff>
      <xdr:row>408</xdr:row>
      <xdr:rowOff>0</xdr:rowOff>
    </xdr:from>
    <xdr:to>
      <xdr:col>2</xdr:col>
      <xdr:colOff>45720</xdr:colOff>
      <xdr:row>415</xdr:row>
      <xdr:rowOff>55245</xdr:rowOff>
    </xdr:to>
    <xdr:pic>
      <xdr:nvPicPr>
        <xdr:cNvPr id="84" name="Picture 83">
          <a:extLst>
            <a:ext uri="{FF2B5EF4-FFF2-40B4-BE49-F238E27FC236}">
              <a16:creationId xmlns:a16="http://schemas.microsoft.com/office/drawing/2014/main" id="{B0009D64-A9DB-48CC-8031-922EB9DD9D8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64208025"/>
          <a:ext cx="1188720" cy="1188720"/>
        </a:xfrm>
        <a:prstGeom prst="rect">
          <a:avLst/>
        </a:prstGeom>
      </xdr:spPr>
    </xdr:pic>
    <xdr:clientData/>
  </xdr:twoCellAnchor>
  <xdr:twoCellAnchor editAs="oneCell">
    <xdr:from>
      <xdr:col>0</xdr:col>
      <xdr:colOff>0</xdr:colOff>
      <xdr:row>420</xdr:row>
      <xdr:rowOff>0</xdr:rowOff>
    </xdr:from>
    <xdr:to>
      <xdr:col>2</xdr:col>
      <xdr:colOff>45720</xdr:colOff>
      <xdr:row>427</xdr:row>
      <xdr:rowOff>55245</xdr:rowOff>
    </xdr:to>
    <xdr:pic>
      <xdr:nvPicPr>
        <xdr:cNvPr id="86" name="Picture 85">
          <a:extLst>
            <a:ext uri="{FF2B5EF4-FFF2-40B4-BE49-F238E27FC236}">
              <a16:creationId xmlns:a16="http://schemas.microsoft.com/office/drawing/2014/main" id="{E6B11A24-C261-42B3-9600-7F71C9150C7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66198750"/>
          <a:ext cx="1188720" cy="1188720"/>
        </a:xfrm>
        <a:prstGeom prst="rect">
          <a:avLst/>
        </a:prstGeom>
      </xdr:spPr>
    </xdr:pic>
    <xdr:clientData/>
  </xdr:twoCellAnchor>
  <xdr:twoCellAnchor editAs="oneCell">
    <xdr:from>
      <xdr:col>0</xdr:col>
      <xdr:colOff>0</xdr:colOff>
      <xdr:row>443</xdr:row>
      <xdr:rowOff>0</xdr:rowOff>
    </xdr:from>
    <xdr:to>
      <xdr:col>2</xdr:col>
      <xdr:colOff>45720</xdr:colOff>
      <xdr:row>450</xdr:row>
      <xdr:rowOff>55245</xdr:rowOff>
    </xdr:to>
    <xdr:pic>
      <xdr:nvPicPr>
        <xdr:cNvPr id="88" name="Picture 87">
          <a:extLst>
            <a:ext uri="{FF2B5EF4-FFF2-40B4-BE49-F238E27FC236}">
              <a16:creationId xmlns:a16="http://schemas.microsoft.com/office/drawing/2014/main" id="{6DB3D3D0-9263-4651-B509-CA208BE2951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69808725"/>
          <a:ext cx="1188720" cy="1188720"/>
        </a:xfrm>
        <a:prstGeom prst="rect">
          <a:avLst/>
        </a:prstGeom>
      </xdr:spPr>
    </xdr:pic>
    <xdr:clientData/>
  </xdr:twoCellAnchor>
  <xdr:twoCellAnchor editAs="oneCell">
    <xdr:from>
      <xdr:col>0</xdr:col>
      <xdr:colOff>0</xdr:colOff>
      <xdr:row>466</xdr:row>
      <xdr:rowOff>0</xdr:rowOff>
    </xdr:from>
    <xdr:to>
      <xdr:col>2</xdr:col>
      <xdr:colOff>45720</xdr:colOff>
      <xdr:row>473</xdr:row>
      <xdr:rowOff>55245</xdr:rowOff>
    </xdr:to>
    <xdr:pic>
      <xdr:nvPicPr>
        <xdr:cNvPr id="90" name="Picture 89">
          <a:extLst>
            <a:ext uri="{FF2B5EF4-FFF2-40B4-BE49-F238E27FC236}">
              <a16:creationId xmlns:a16="http://schemas.microsoft.com/office/drawing/2014/main" id="{2B029512-F0A6-45A6-A235-54E9C5F74F3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73418700"/>
          <a:ext cx="1188720" cy="1188720"/>
        </a:xfrm>
        <a:prstGeom prst="rect">
          <a:avLst/>
        </a:prstGeom>
      </xdr:spPr>
    </xdr:pic>
    <xdr:clientData/>
  </xdr:twoCellAnchor>
  <xdr:twoCellAnchor editAs="oneCell">
    <xdr:from>
      <xdr:col>0</xdr:col>
      <xdr:colOff>0</xdr:colOff>
      <xdr:row>489</xdr:row>
      <xdr:rowOff>0</xdr:rowOff>
    </xdr:from>
    <xdr:to>
      <xdr:col>2</xdr:col>
      <xdr:colOff>45720</xdr:colOff>
      <xdr:row>496</xdr:row>
      <xdr:rowOff>55245</xdr:rowOff>
    </xdr:to>
    <xdr:pic>
      <xdr:nvPicPr>
        <xdr:cNvPr id="92" name="Picture 91">
          <a:extLst>
            <a:ext uri="{FF2B5EF4-FFF2-40B4-BE49-F238E27FC236}">
              <a16:creationId xmlns:a16="http://schemas.microsoft.com/office/drawing/2014/main" id="{EC121908-8776-4EC8-B290-AC5155BB66A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77028675"/>
          <a:ext cx="1188720" cy="1188720"/>
        </a:xfrm>
        <a:prstGeom prst="rect">
          <a:avLst/>
        </a:prstGeom>
      </xdr:spPr>
    </xdr:pic>
    <xdr:clientData/>
  </xdr:twoCellAnchor>
  <xdr:twoCellAnchor editAs="oneCell">
    <xdr:from>
      <xdr:col>0</xdr:col>
      <xdr:colOff>0</xdr:colOff>
      <xdr:row>512</xdr:row>
      <xdr:rowOff>0</xdr:rowOff>
    </xdr:from>
    <xdr:to>
      <xdr:col>2</xdr:col>
      <xdr:colOff>45720</xdr:colOff>
      <xdr:row>519</xdr:row>
      <xdr:rowOff>55245</xdr:rowOff>
    </xdr:to>
    <xdr:pic>
      <xdr:nvPicPr>
        <xdr:cNvPr id="94" name="Picture 93">
          <a:extLst>
            <a:ext uri="{FF2B5EF4-FFF2-40B4-BE49-F238E27FC236}">
              <a16:creationId xmlns:a16="http://schemas.microsoft.com/office/drawing/2014/main" id="{818272D8-878D-4013-82F6-E5D5AE72ED7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80638650"/>
          <a:ext cx="1188720" cy="1188720"/>
        </a:xfrm>
        <a:prstGeom prst="rect">
          <a:avLst/>
        </a:prstGeom>
      </xdr:spPr>
    </xdr:pic>
    <xdr:clientData/>
  </xdr:twoCellAnchor>
  <xdr:twoCellAnchor editAs="oneCell">
    <xdr:from>
      <xdr:col>0</xdr:col>
      <xdr:colOff>0</xdr:colOff>
      <xdr:row>535</xdr:row>
      <xdr:rowOff>0</xdr:rowOff>
    </xdr:from>
    <xdr:to>
      <xdr:col>2</xdr:col>
      <xdr:colOff>45720</xdr:colOff>
      <xdr:row>542</xdr:row>
      <xdr:rowOff>55245</xdr:rowOff>
    </xdr:to>
    <xdr:pic>
      <xdr:nvPicPr>
        <xdr:cNvPr id="96" name="Picture 95">
          <a:extLst>
            <a:ext uri="{FF2B5EF4-FFF2-40B4-BE49-F238E27FC236}">
              <a16:creationId xmlns:a16="http://schemas.microsoft.com/office/drawing/2014/main" id="{59E2944F-9FCF-4E4F-A7D5-8A2C6FE1581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84248625"/>
          <a:ext cx="1188720" cy="1188720"/>
        </a:xfrm>
        <a:prstGeom prst="rect">
          <a:avLst/>
        </a:prstGeom>
      </xdr:spPr>
    </xdr:pic>
    <xdr:clientData/>
  </xdr:twoCellAnchor>
  <xdr:twoCellAnchor editAs="oneCell">
    <xdr:from>
      <xdr:col>0</xdr:col>
      <xdr:colOff>0</xdr:colOff>
      <xdr:row>558</xdr:row>
      <xdr:rowOff>0</xdr:rowOff>
    </xdr:from>
    <xdr:to>
      <xdr:col>2</xdr:col>
      <xdr:colOff>45720</xdr:colOff>
      <xdr:row>565</xdr:row>
      <xdr:rowOff>55245</xdr:rowOff>
    </xdr:to>
    <xdr:pic>
      <xdr:nvPicPr>
        <xdr:cNvPr id="98" name="Picture 97">
          <a:extLst>
            <a:ext uri="{FF2B5EF4-FFF2-40B4-BE49-F238E27FC236}">
              <a16:creationId xmlns:a16="http://schemas.microsoft.com/office/drawing/2014/main" id="{2B09E92D-F2A0-4473-A609-0896708CEB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87858600"/>
          <a:ext cx="1188720" cy="1188720"/>
        </a:xfrm>
        <a:prstGeom prst="rect">
          <a:avLst/>
        </a:prstGeom>
      </xdr:spPr>
    </xdr:pic>
    <xdr:clientData/>
  </xdr:twoCellAnchor>
  <xdr:twoCellAnchor editAs="oneCell">
    <xdr:from>
      <xdr:col>0</xdr:col>
      <xdr:colOff>0</xdr:colOff>
      <xdr:row>581</xdr:row>
      <xdr:rowOff>0</xdr:rowOff>
    </xdr:from>
    <xdr:to>
      <xdr:col>2</xdr:col>
      <xdr:colOff>45720</xdr:colOff>
      <xdr:row>588</xdr:row>
      <xdr:rowOff>55245</xdr:rowOff>
    </xdr:to>
    <xdr:pic>
      <xdr:nvPicPr>
        <xdr:cNvPr id="100" name="Picture 99">
          <a:extLst>
            <a:ext uri="{FF2B5EF4-FFF2-40B4-BE49-F238E27FC236}">
              <a16:creationId xmlns:a16="http://schemas.microsoft.com/office/drawing/2014/main" id="{225F3528-8AAB-44A5-9FF6-085C48DF2C5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91468575"/>
          <a:ext cx="1188720" cy="1188720"/>
        </a:xfrm>
        <a:prstGeom prst="rect">
          <a:avLst/>
        </a:prstGeom>
      </xdr:spPr>
    </xdr:pic>
    <xdr:clientData/>
  </xdr:twoCellAnchor>
  <xdr:twoCellAnchor editAs="oneCell">
    <xdr:from>
      <xdr:col>0</xdr:col>
      <xdr:colOff>0</xdr:colOff>
      <xdr:row>835</xdr:row>
      <xdr:rowOff>19050</xdr:rowOff>
    </xdr:from>
    <xdr:to>
      <xdr:col>2</xdr:col>
      <xdr:colOff>45720</xdr:colOff>
      <xdr:row>842</xdr:row>
      <xdr:rowOff>26670</xdr:rowOff>
    </xdr:to>
    <xdr:pic>
      <xdr:nvPicPr>
        <xdr:cNvPr id="122" name="Picture 121">
          <a:extLst>
            <a:ext uri="{FF2B5EF4-FFF2-40B4-BE49-F238E27FC236}">
              <a16:creationId xmlns:a16="http://schemas.microsoft.com/office/drawing/2014/main" id="{A1121C6F-9938-4CBC-919D-17A9F5C97D1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131464050"/>
          <a:ext cx="1188720" cy="1188720"/>
        </a:xfrm>
        <a:prstGeom prst="rect">
          <a:avLst/>
        </a:prstGeom>
      </xdr:spPr>
    </xdr:pic>
    <xdr:clientData/>
  </xdr:twoCellAnchor>
  <xdr:twoCellAnchor editAs="oneCell">
    <xdr:from>
      <xdr:col>0</xdr:col>
      <xdr:colOff>0</xdr:colOff>
      <xdr:row>842</xdr:row>
      <xdr:rowOff>16650</xdr:rowOff>
    </xdr:from>
    <xdr:to>
      <xdr:col>2</xdr:col>
      <xdr:colOff>45720</xdr:colOff>
      <xdr:row>849</xdr:row>
      <xdr:rowOff>24270</xdr:rowOff>
    </xdr:to>
    <xdr:pic>
      <xdr:nvPicPr>
        <xdr:cNvPr id="124" name="Picture 123">
          <a:extLst>
            <a:ext uri="{FF2B5EF4-FFF2-40B4-BE49-F238E27FC236}">
              <a16:creationId xmlns:a16="http://schemas.microsoft.com/office/drawing/2014/main" id="{C60C4CB6-4BC0-45A9-B6E3-3CCBDAF492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132642750"/>
          <a:ext cx="1188720" cy="1188720"/>
        </a:xfrm>
        <a:prstGeom prst="rect">
          <a:avLst/>
        </a:prstGeom>
      </xdr:spPr>
    </xdr:pic>
    <xdr:clientData/>
  </xdr:twoCellAnchor>
  <xdr:twoCellAnchor editAs="oneCell">
    <xdr:from>
      <xdr:col>0</xdr:col>
      <xdr:colOff>0</xdr:colOff>
      <xdr:row>849</xdr:row>
      <xdr:rowOff>33300</xdr:rowOff>
    </xdr:from>
    <xdr:to>
      <xdr:col>2</xdr:col>
      <xdr:colOff>45720</xdr:colOff>
      <xdr:row>856</xdr:row>
      <xdr:rowOff>40920</xdr:rowOff>
    </xdr:to>
    <xdr:pic>
      <xdr:nvPicPr>
        <xdr:cNvPr id="126" name="Picture 125">
          <a:extLst>
            <a:ext uri="{FF2B5EF4-FFF2-40B4-BE49-F238E27FC236}">
              <a16:creationId xmlns:a16="http://schemas.microsoft.com/office/drawing/2014/main" id="{C805DC68-D246-4DF4-973D-985053526BF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133840500"/>
          <a:ext cx="1188720" cy="1188720"/>
        </a:xfrm>
        <a:prstGeom prst="rect">
          <a:avLst/>
        </a:prstGeom>
      </xdr:spPr>
    </xdr:pic>
    <xdr:clientData/>
  </xdr:twoCellAnchor>
  <xdr:twoCellAnchor editAs="oneCell">
    <xdr:from>
      <xdr:col>0</xdr:col>
      <xdr:colOff>0</xdr:colOff>
      <xdr:row>857</xdr:row>
      <xdr:rowOff>19050</xdr:rowOff>
    </xdr:from>
    <xdr:to>
      <xdr:col>2</xdr:col>
      <xdr:colOff>45720</xdr:colOff>
      <xdr:row>864</xdr:row>
      <xdr:rowOff>26670</xdr:rowOff>
    </xdr:to>
    <xdr:pic>
      <xdr:nvPicPr>
        <xdr:cNvPr id="128" name="Picture 127">
          <a:extLst>
            <a:ext uri="{FF2B5EF4-FFF2-40B4-BE49-F238E27FC236}">
              <a16:creationId xmlns:a16="http://schemas.microsoft.com/office/drawing/2014/main" id="{FE3A65FF-DAA6-42A7-A020-11BCBA62332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135235950"/>
          <a:ext cx="1188720" cy="1188720"/>
        </a:xfrm>
        <a:prstGeom prst="rect">
          <a:avLst/>
        </a:prstGeom>
      </xdr:spPr>
    </xdr:pic>
    <xdr:clientData/>
  </xdr:twoCellAnchor>
  <xdr:twoCellAnchor editAs="oneCell">
    <xdr:from>
      <xdr:col>0</xdr:col>
      <xdr:colOff>0</xdr:colOff>
      <xdr:row>864</xdr:row>
      <xdr:rowOff>16650</xdr:rowOff>
    </xdr:from>
    <xdr:to>
      <xdr:col>2</xdr:col>
      <xdr:colOff>45720</xdr:colOff>
      <xdr:row>871</xdr:row>
      <xdr:rowOff>24270</xdr:rowOff>
    </xdr:to>
    <xdr:pic>
      <xdr:nvPicPr>
        <xdr:cNvPr id="130" name="Picture 129">
          <a:extLst>
            <a:ext uri="{FF2B5EF4-FFF2-40B4-BE49-F238E27FC236}">
              <a16:creationId xmlns:a16="http://schemas.microsoft.com/office/drawing/2014/main" id="{4AD7D4D2-C408-4797-9526-E83A53719EE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36414650"/>
          <a:ext cx="1188720" cy="1188720"/>
        </a:xfrm>
        <a:prstGeom prst="rect">
          <a:avLst/>
        </a:prstGeom>
      </xdr:spPr>
    </xdr:pic>
    <xdr:clientData/>
  </xdr:twoCellAnchor>
  <xdr:twoCellAnchor editAs="oneCell">
    <xdr:from>
      <xdr:col>0</xdr:col>
      <xdr:colOff>0</xdr:colOff>
      <xdr:row>871</xdr:row>
      <xdr:rowOff>23775</xdr:rowOff>
    </xdr:from>
    <xdr:to>
      <xdr:col>2</xdr:col>
      <xdr:colOff>45720</xdr:colOff>
      <xdr:row>878</xdr:row>
      <xdr:rowOff>31395</xdr:rowOff>
    </xdr:to>
    <xdr:pic>
      <xdr:nvPicPr>
        <xdr:cNvPr id="132" name="Picture 131">
          <a:extLst>
            <a:ext uri="{FF2B5EF4-FFF2-40B4-BE49-F238E27FC236}">
              <a16:creationId xmlns:a16="http://schemas.microsoft.com/office/drawing/2014/main" id="{95A4913B-EAC4-4AD2-AB3F-CA37F91371A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137602875"/>
          <a:ext cx="1188720" cy="1188720"/>
        </a:xfrm>
        <a:prstGeom prst="rect">
          <a:avLst/>
        </a:prstGeom>
      </xdr:spPr>
    </xdr:pic>
    <xdr:clientData/>
  </xdr:twoCellAnchor>
  <xdr:twoCellAnchor editAs="oneCell">
    <xdr:from>
      <xdr:col>0</xdr:col>
      <xdr:colOff>0</xdr:colOff>
      <xdr:row>879</xdr:row>
      <xdr:rowOff>19050</xdr:rowOff>
    </xdr:from>
    <xdr:to>
      <xdr:col>2</xdr:col>
      <xdr:colOff>45720</xdr:colOff>
      <xdr:row>886</xdr:row>
      <xdr:rowOff>26670</xdr:rowOff>
    </xdr:to>
    <xdr:pic>
      <xdr:nvPicPr>
        <xdr:cNvPr id="134" name="Picture 133">
          <a:extLst>
            <a:ext uri="{FF2B5EF4-FFF2-40B4-BE49-F238E27FC236}">
              <a16:creationId xmlns:a16="http://schemas.microsoft.com/office/drawing/2014/main" id="{CC497E6A-20BF-44A8-AD1D-F70AB9F7875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139007850"/>
          <a:ext cx="1188720" cy="1188720"/>
        </a:xfrm>
        <a:prstGeom prst="rect">
          <a:avLst/>
        </a:prstGeom>
      </xdr:spPr>
    </xdr:pic>
    <xdr:clientData/>
  </xdr:twoCellAnchor>
  <xdr:twoCellAnchor editAs="oneCell">
    <xdr:from>
      <xdr:col>0</xdr:col>
      <xdr:colOff>0</xdr:colOff>
      <xdr:row>886</xdr:row>
      <xdr:rowOff>26175</xdr:rowOff>
    </xdr:from>
    <xdr:to>
      <xdr:col>2</xdr:col>
      <xdr:colOff>45720</xdr:colOff>
      <xdr:row>893</xdr:row>
      <xdr:rowOff>33795</xdr:rowOff>
    </xdr:to>
    <xdr:pic>
      <xdr:nvPicPr>
        <xdr:cNvPr id="136" name="Picture 135">
          <a:extLst>
            <a:ext uri="{FF2B5EF4-FFF2-40B4-BE49-F238E27FC236}">
              <a16:creationId xmlns:a16="http://schemas.microsoft.com/office/drawing/2014/main" id="{16773C98-158F-4B7B-AF61-94BE8432E14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140196075"/>
          <a:ext cx="1188720" cy="1188720"/>
        </a:xfrm>
        <a:prstGeom prst="rect">
          <a:avLst/>
        </a:prstGeom>
      </xdr:spPr>
    </xdr:pic>
    <xdr:clientData/>
  </xdr:twoCellAnchor>
  <xdr:twoCellAnchor editAs="oneCell">
    <xdr:from>
      <xdr:col>0</xdr:col>
      <xdr:colOff>0</xdr:colOff>
      <xdr:row>893</xdr:row>
      <xdr:rowOff>23775</xdr:rowOff>
    </xdr:from>
    <xdr:to>
      <xdr:col>2</xdr:col>
      <xdr:colOff>45720</xdr:colOff>
      <xdr:row>900</xdr:row>
      <xdr:rowOff>31395</xdr:rowOff>
    </xdr:to>
    <xdr:pic>
      <xdr:nvPicPr>
        <xdr:cNvPr id="138" name="Picture 137">
          <a:extLst>
            <a:ext uri="{FF2B5EF4-FFF2-40B4-BE49-F238E27FC236}">
              <a16:creationId xmlns:a16="http://schemas.microsoft.com/office/drawing/2014/main" id="{489CE272-94FE-41C6-8AD2-E74180E90E3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141374775"/>
          <a:ext cx="1188720" cy="1188720"/>
        </a:xfrm>
        <a:prstGeom prst="rect">
          <a:avLst/>
        </a:prstGeom>
      </xdr:spPr>
    </xdr:pic>
    <xdr:clientData/>
  </xdr:twoCellAnchor>
  <xdr:twoCellAnchor editAs="oneCell">
    <xdr:from>
      <xdr:col>0</xdr:col>
      <xdr:colOff>9525</xdr:colOff>
      <xdr:row>604</xdr:row>
      <xdr:rowOff>28575</xdr:rowOff>
    </xdr:from>
    <xdr:to>
      <xdr:col>2</xdr:col>
      <xdr:colOff>55245</xdr:colOff>
      <xdr:row>611</xdr:row>
      <xdr:rowOff>83820</xdr:rowOff>
    </xdr:to>
    <xdr:pic>
      <xdr:nvPicPr>
        <xdr:cNvPr id="139" name="Picture 138">
          <a:extLst>
            <a:ext uri="{FF2B5EF4-FFF2-40B4-BE49-F238E27FC236}">
              <a16:creationId xmlns:a16="http://schemas.microsoft.com/office/drawing/2014/main" id="{C757C7A9-A9B5-4E80-A52A-7982289F78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525" y="95107125"/>
          <a:ext cx="1188720" cy="1188720"/>
        </a:xfrm>
        <a:prstGeom prst="rect">
          <a:avLst/>
        </a:prstGeom>
      </xdr:spPr>
    </xdr:pic>
    <xdr:clientData/>
  </xdr:twoCellAnchor>
  <xdr:twoCellAnchor editAs="oneCell">
    <xdr:from>
      <xdr:col>0</xdr:col>
      <xdr:colOff>9525</xdr:colOff>
      <xdr:row>627</xdr:row>
      <xdr:rowOff>28575</xdr:rowOff>
    </xdr:from>
    <xdr:to>
      <xdr:col>2</xdr:col>
      <xdr:colOff>55245</xdr:colOff>
      <xdr:row>634</xdr:row>
      <xdr:rowOff>83820</xdr:rowOff>
    </xdr:to>
    <xdr:pic>
      <xdr:nvPicPr>
        <xdr:cNvPr id="140" name="Picture 139">
          <a:extLst>
            <a:ext uri="{FF2B5EF4-FFF2-40B4-BE49-F238E27FC236}">
              <a16:creationId xmlns:a16="http://schemas.microsoft.com/office/drawing/2014/main" id="{7FAF05F2-48FB-4E07-9377-57BCF4419AC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525" y="98717100"/>
          <a:ext cx="1188720" cy="1188720"/>
        </a:xfrm>
        <a:prstGeom prst="rect">
          <a:avLst/>
        </a:prstGeom>
      </xdr:spPr>
    </xdr:pic>
    <xdr:clientData/>
  </xdr:twoCellAnchor>
  <xdr:twoCellAnchor editAs="oneCell">
    <xdr:from>
      <xdr:col>0</xdr:col>
      <xdr:colOff>9525</xdr:colOff>
      <xdr:row>650</xdr:row>
      <xdr:rowOff>28575</xdr:rowOff>
    </xdr:from>
    <xdr:to>
      <xdr:col>2</xdr:col>
      <xdr:colOff>55245</xdr:colOff>
      <xdr:row>657</xdr:row>
      <xdr:rowOff>83820</xdr:rowOff>
    </xdr:to>
    <xdr:pic>
      <xdr:nvPicPr>
        <xdr:cNvPr id="141" name="Picture 140">
          <a:extLst>
            <a:ext uri="{FF2B5EF4-FFF2-40B4-BE49-F238E27FC236}">
              <a16:creationId xmlns:a16="http://schemas.microsoft.com/office/drawing/2014/main" id="{365532E2-7F21-4B8B-B94D-435BD3B6C13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525" y="102327075"/>
          <a:ext cx="1188720" cy="1188720"/>
        </a:xfrm>
        <a:prstGeom prst="rect">
          <a:avLst/>
        </a:prstGeom>
      </xdr:spPr>
    </xdr:pic>
    <xdr:clientData/>
  </xdr:twoCellAnchor>
  <xdr:twoCellAnchor editAs="oneCell">
    <xdr:from>
      <xdr:col>0</xdr:col>
      <xdr:colOff>9525</xdr:colOff>
      <xdr:row>673</xdr:row>
      <xdr:rowOff>28575</xdr:rowOff>
    </xdr:from>
    <xdr:to>
      <xdr:col>2</xdr:col>
      <xdr:colOff>55245</xdr:colOff>
      <xdr:row>680</xdr:row>
      <xdr:rowOff>83820</xdr:rowOff>
    </xdr:to>
    <xdr:pic>
      <xdr:nvPicPr>
        <xdr:cNvPr id="142" name="Picture 141">
          <a:extLst>
            <a:ext uri="{FF2B5EF4-FFF2-40B4-BE49-F238E27FC236}">
              <a16:creationId xmlns:a16="http://schemas.microsoft.com/office/drawing/2014/main" id="{D19230C1-1BDA-423B-9C61-C99EE5DC201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525" y="105937050"/>
          <a:ext cx="1188720" cy="1188720"/>
        </a:xfrm>
        <a:prstGeom prst="rect">
          <a:avLst/>
        </a:prstGeom>
      </xdr:spPr>
    </xdr:pic>
    <xdr:clientData/>
  </xdr:twoCellAnchor>
  <xdr:twoCellAnchor editAs="oneCell">
    <xdr:from>
      <xdr:col>0</xdr:col>
      <xdr:colOff>9525</xdr:colOff>
      <xdr:row>696</xdr:row>
      <xdr:rowOff>28575</xdr:rowOff>
    </xdr:from>
    <xdr:to>
      <xdr:col>2</xdr:col>
      <xdr:colOff>55245</xdr:colOff>
      <xdr:row>703</xdr:row>
      <xdr:rowOff>83820</xdr:rowOff>
    </xdr:to>
    <xdr:pic>
      <xdr:nvPicPr>
        <xdr:cNvPr id="143" name="Picture 142">
          <a:extLst>
            <a:ext uri="{FF2B5EF4-FFF2-40B4-BE49-F238E27FC236}">
              <a16:creationId xmlns:a16="http://schemas.microsoft.com/office/drawing/2014/main" id="{12BDD241-F1D8-41C5-9839-B61A6F4ED4F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525" y="109547025"/>
          <a:ext cx="1188720" cy="1188720"/>
        </a:xfrm>
        <a:prstGeom prst="rect">
          <a:avLst/>
        </a:prstGeom>
      </xdr:spPr>
    </xdr:pic>
    <xdr:clientData/>
  </xdr:twoCellAnchor>
  <xdr:twoCellAnchor editAs="oneCell">
    <xdr:from>
      <xdr:col>0</xdr:col>
      <xdr:colOff>9525</xdr:colOff>
      <xdr:row>719</xdr:row>
      <xdr:rowOff>28575</xdr:rowOff>
    </xdr:from>
    <xdr:to>
      <xdr:col>2</xdr:col>
      <xdr:colOff>55245</xdr:colOff>
      <xdr:row>726</xdr:row>
      <xdr:rowOff>83820</xdr:rowOff>
    </xdr:to>
    <xdr:pic>
      <xdr:nvPicPr>
        <xdr:cNvPr id="144" name="Picture 143">
          <a:extLst>
            <a:ext uri="{FF2B5EF4-FFF2-40B4-BE49-F238E27FC236}">
              <a16:creationId xmlns:a16="http://schemas.microsoft.com/office/drawing/2014/main" id="{DBD62161-4358-4C0F-A78C-47D069D894D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525" y="113157000"/>
          <a:ext cx="1188720" cy="1188720"/>
        </a:xfrm>
        <a:prstGeom prst="rect">
          <a:avLst/>
        </a:prstGeom>
      </xdr:spPr>
    </xdr:pic>
    <xdr:clientData/>
  </xdr:twoCellAnchor>
  <xdr:twoCellAnchor editAs="oneCell">
    <xdr:from>
      <xdr:col>0</xdr:col>
      <xdr:colOff>9525</xdr:colOff>
      <xdr:row>742</xdr:row>
      <xdr:rowOff>28575</xdr:rowOff>
    </xdr:from>
    <xdr:to>
      <xdr:col>2</xdr:col>
      <xdr:colOff>55245</xdr:colOff>
      <xdr:row>749</xdr:row>
      <xdr:rowOff>83820</xdr:rowOff>
    </xdr:to>
    <xdr:pic>
      <xdr:nvPicPr>
        <xdr:cNvPr id="145" name="Picture 144">
          <a:extLst>
            <a:ext uri="{FF2B5EF4-FFF2-40B4-BE49-F238E27FC236}">
              <a16:creationId xmlns:a16="http://schemas.microsoft.com/office/drawing/2014/main" id="{AB89C3CA-68B0-45A0-9232-6162C2E9967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525" y="116766975"/>
          <a:ext cx="1188720" cy="1188720"/>
        </a:xfrm>
        <a:prstGeom prst="rect">
          <a:avLst/>
        </a:prstGeom>
      </xdr:spPr>
    </xdr:pic>
    <xdr:clientData/>
  </xdr:twoCellAnchor>
  <xdr:twoCellAnchor editAs="oneCell">
    <xdr:from>
      <xdr:col>0</xdr:col>
      <xdr:colOff>9525</xdr:colOff>
      <xdr:row>765</xdr:row>
      <xdr:rowOff>28575</xdr:rowOff>
    </xdr:from>
    <xdr:to>
      <xdr:col>2</xdr:col>
      <xdr:colOff>55245</xdr:colOff>
      <xdr:row>772</xdr:row>
      <xdr:rowOff>83820</xdr:rowOff>
    </xdr:to>
    <xdr:pic>
      <xdr:nvPicPr>
        <xdr:cNvPr id="146" name="Picture 145">
          <a:extLst>
            <a:ext uri="{FF2B5EF4-FFF2-40B4-BE49-F238E27FC236}">
              <a16:creationId xmlns:a16="http://schemas.microsoft.com/office/drawing/2014/main" id="{0E49DB03-6FC6-4C59-9841-3E91D0E7CE8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525" y="120376950"/>
          <a:ext cx="1188720" cy="1188720"/>
        </a:xfrm>
        <a:prstGeom prst="rect">
          <a:avLst/>
        </a:prstGeom>
      </xdr:spPr>
    </xdr:pic>
    <xdr:clientData/>
  </xdr:twoCellAnchor>
  <xdr:twoCellAnchor editAs="oneCell">
    <xdr:from>
      <xdr:col>0</xdr:col>
      <xdr:colOff>9525</xdr:colOff>
      <xdr:row>788</xdr:row>
      <xdr:rowOff>28575</xdr:rowOff>
    </xdr:from>
    <xdr:to>
      <xdr:col>2</xdr:col>
      <xdr:colOff>55245</xdr:colOff>
      <xdr:row>795</xdr:row>
      <xdr:rowOff>83820</xdr:rowOff>
    </xdr:to>
    <xdr:pic>
      <xdr:nvPicPr>
        <xdr:cNvPr id="147" name="Picture 146">
          <a:extLst>
            <a:ext uri="{FF2B5EF4-FFF2-40B4-BE49-F238E27FC236}">
              <a16:creationId xmlns:a16="http://schemas.microsoft.com/office/drawing/2014/main" id="{B369B5C2-ACB3-4612-8C79-52567864374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525" y="123986925"/>
          <a:ext cx="1188720" cy="1188720"/>
        </a:xfrm>
        <a:prstGeom prst="rect">
          <a:avLst/>
        </a:prstGeom>
      </xdr:spPr>
    </xdr:pic>
    <xdr:clientData/>
  </xdr:twoCellAnchor>
  <xdr:twoCellAnchor editAs="oneCell">
    <xdr:from>
      <xdr:col>0</xdr:col>
      <xdr:colOff>9525</xdr:colOff>
      <xdr:row>811</xdr:row>
      <xdr:rowOff>28575</xdr:rowOff>
    </xdr:from>
    <xdr:to>
      <xdr:col>2</xdr:col>
      <xdr:colOff>55245</xdr:colOff>
      <xdr:row>818</xdr:row>
      <xdr:rowOff>83820</xdr:rowOff>
    </xdr:to>
    <xdr:pic>
      <xdr:nvPicPr>
        <xdr:cNvPr id="148" name="Picture 147">
          <a:extLst>
            <a:ext uri="{FF2B5EF4-FFF2-40B4-BE49-F238E27FC236}">
              <a16:creationId xmlns:a16="http://schemas.microsoft.com/office/drawing/2014/main" id="{36E4B28C-DD4E-4BED-ABFE-D4321523A3D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525" y="127596900"/>
          <a:ext cx="1188720" cy="11887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9DF7D521-6C4D-49BD-BC52-83D0D8AF4F03}"/>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21B8385D-37AC-446A-BA1B-6ACD66351616}"/>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10F4A8AC-9F5F-4EAF-859B-6AC2FFE21102}"/>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2C7FF729-E624-4C05-AE26-553EEC83EB71}"/>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2AECD3CB-BFB9-4ADE-B981-0D44B2D244E8}"/>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19D71FD4-85D3-4AAB-8BDB-0DBA7A8F8BE6}"/>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5EF2121C-6B67-4EFE-ACCB-A86C871F5200}"/>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D73E326B-3A4D-4A61-ACDE-5CAF77A4F9DC}"/>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9655D0F7-562B-4979-B378-A5AF8D8857DB}"/>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AC1F0E37-4AA3-4992-8F54-E13D56C1E8EE}"/>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A0FA1CC3-9332-461B-AE86-D72EFD8C74F7}"/>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88134ADD-DEBC-4410-9870-97F8E05A38E1}"/>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BC539351-16BE-477A-B6F8-06A92969B30B}"/>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8C4EEC2E-38F4-4573-AE90-279CDD7B5B54}"/>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62E5B6A4-CDFD-4319-BC50-9314552C6837}"/>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C728CF43-8104-4735-B1A4-A41B10250425}"/>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967F29B3-2891-427B-AA9B-D87003336FE4}"/>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7E65BCEA-AB62-4FB6-9AEF-04D51C067B9C}"/>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DA2FAEBA-F058-459F-859D-2E05232D553A}"/>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2F395776-CC2D-429E-BD88-3ADCB2BDA71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EE229D69-BC2A-4546-8566-B8FFEDCA766B}"/>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C0EF0788-1021-4ACA-87B5-E5AA3370FE8B}"/>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FD50888E-1C8D-4A39-A7D6-450ABC690FDC}"/>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5D5E8800-EAA7-4F71-A6E4-BF2E7E739A80}"/>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A28D53B9-697C-40E8-BD64-BCE14AE1A47A}"/>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6CAD821C-3774-4EAB-BC0D-FE6979674AD2}"/>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D598CD0F-5A79-461A-8008-6EE6566A5B86}"/>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FD4EE6CA-C3E6-413B-AAD2-3B70B276A9AE}"/>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B1559179-A70E-4941-9DAA-EBF83082BD23}"/>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8D9E4415-7945-4B6A-8004-54DA186BB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6491E390-110C-4E80-BE44-6898444B293C}"/>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42562C1A-187E-4D31-953C-B0B08C1C813D}"/>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3E02D6EF-3BCC-470F-900F-8DFC468F85AD}"/>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480E4C06-BA66-4945-A4F7-C6E61403A968}"/>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E007FF40-D186-4775-A303-417A3B2A49EB}"/>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B1E6EE03-CED4-43E6-BE91-E134C60C537C}"/>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58E0368B-D977-42F5-9BC6-700B54E5666A}"/>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A9A6D231-47C4-4DAC-AA44-BE914DB74BA5}"/>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D64A5C3C-CA18-407C-8BC8-8E6EE63E1EC4}"/>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BB9E5EC7-C36F-4442-B483-2D88A27857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85E18A56-5975-4C94-B046-F37C19E235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66FA865F-1E64-4936-A347-0792313A5B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321674B8-0D10-44DF-9462-84041298BF29}"/>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6AC3ED05-7380-42D5-8E0A-CCD71DAEC653}"/>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08914DBC-3543-4CB1-A566-A2248968A896}"/>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FAF6BB13-DEAC-473C-AED7-71E19DF662B1}"/>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6A6ED064-6CD8-46AC-9995-21FDB1C349E9}"/>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270E836F-31BC-474B-8717-B4AAF9836A2C}"/>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2C4CC284-5EA8-4843-8C74-D62D840B63C0}"/>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87E91E91-4A9C-4D5E-8E76-F0DC339156F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FD29E3C1-35FB-4E85-A292-317648840C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B1F94DC8-6FD6-49CE-9D32-BC4E3ADA01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D9F747D7-7D96-459B-94B5-C47665D26719}"/>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35DBDE09-E2DB-46C3-A11B-1757EAC5F7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BEC806DE-B788-42C2-9351-B25BB458FD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F84D11FA-346F-427E-B10A-714C5B926D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98BEACA3-A494-4EFA-9246-CCBE2E890C6F}"/>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1DE96BAC-E64D-4A39-9EF0-C2B8881498E8}"/>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E6D0FACD-61F6-47A2-A216-8A9F7C50ED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CF9461F9-389A-4D7F-BC38-C87C5C6E57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D4263A19-D2CD-4BB6-A698-25B7906F1033}"/>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3B9155DF-1AF6-45CD-A697-22CA92CC0ED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98394CE5-1CE5-485A-A2D5-88029C46DF6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217874F2-9501-4786-AA1D-7883A6A34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6D72A50B-A674-4F5E-8202-BC05C8272112}"/>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54B5F400-16F7-4EBB-8A22-841993ED871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88E69F00-FC17-4AD6-BD1D-C06355F4BC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5C00149D-396D-4FC2-9DB2-37840B6FA810}"/>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A2779A04-9017-4E30-B98B-85B687CD5B3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6991D9B8-6DC8-4ABF-A5AF-9E846E8B22D3}"/>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59746DEB-51F5-4E16-A723-8309A7EA4C2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FDFF63E6-683C-475B-8293-CA75F20A63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A5B1D282-ECC5-43FC-9A83-BB4A861B1454}"/>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0815C407-EE07-4741-A148-079E63AC8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51EF2E75-CB3C-40C4-B617-2F7536AFA9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D8165E2A-CF7F-4DFB-A630-2521DD38DB3E}"/>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5FF3AE1D-B98C-4ED4-BCCA-25975B40633A}"/>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CE1C6D41-977B-4BFF-9C64-9478EBCD7D75}"/>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8CBC8CBB-7BFF-49F1-988E-FCA9254341FB}"/>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1D2BA1E2-597A-4A7A-8205-29E90FE05626}"/>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9BAA51B0-BCD0-4A76-A93E-71BCEC64860B}"/>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935CA210-C192-4D87-998B-F850D00D0F07}"/>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600BBC0F-7EDD-4C27-9E57-9EBC5AF07D78}"/>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D8869E02-26CF-41D7-B569-0BFD035F9EA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E45EC518-1595-402F-8D2E-4089BFB7E6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38A62EE9-78D6-4783-8D81-6ABA31035C2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76ED38D3-02CE-424C-B1B0-DE3970CA06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A2A5CF6D-1A5F-4156-96C0-0DF93C99139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B20EC304-2FE9-4A56-BA97-7AED2EE38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B2D2B218-3D29-4E31-A583-2A480C6EC91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20B7E335-2685-4673-B48A-A2463BBA150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EADD666B-EFE9-45DD-82F5-27E7BB88FCD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3B3B5F4A-8255-401D-A689-763631E13F9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17F0731C-7FC7-48DB-865F-16EA7E0DFB7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E5AD9E66-2FEE-42F9-B491-CB4E3062269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73E7291E-F19A-4E32-B843-B5FF1414B76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EEFDAF84-7469-4080-BB04-84586118A8B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A9F8DE75-794A-48C5-9219-B19B49A213D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F0A404A3-3D44-4D32-B741-8FC25C6D978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C14D6B1B-4496-49B0-9DC3-DA763341512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9AE2D9F5-2624-4EF9-AA8E-FE20AB4D98F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F6991EA6-304F-404D-B36B-2016F1FF736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611C3227-8AD2-4DA8-8A32-ED0C2292929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6FFAE259-D8AD-44B1-B695-22BD35C5C05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6BD62980-3CF5-4EF1-971F-70FA676ED55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307FB2F9-6F04-4AFC-BF8E-86497090233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9C63DB24-0EB2-4989-8724-7BAA2A324C9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481AFB10-A7FF-4C9F-95A5-DC67F6F5FE8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B4D9A360-4CF5-4326-BF95-F856CA6B215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CD032815-E993-48C2-BA8D-428883C8AAA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66F968E8-589B-4544-B7C2-B601A813A19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58CAD4C3-B459-4BCE-BB55-DB766EC03EC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66A8E5B7-D4EF-4B9C-89E5-133BED5209C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2511DB79-E8A3-4721-8557-62298E3FDD35}"/>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AA40061E-0DB1-48F8-92E5-1FB13BF727B9}"/>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0C96AC16-3759-4A07-B159-C1FCADCBC20A}"/>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BFBD348A-31CF-4F78-929A-62A0C4155834}"/>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4ECCAE3C-1E44-4C07-91B1-F127E35DDF3E}"/>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1D436A29-9BDC-434C-BD7B-A4FB368CF7A7}"/>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AE3E5A3D-D57B-4E49-9FD4-FBB8EA1BE67A}"/>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6F533C3C-7AE0-4B4D-962A-13E70A1F6765}"/>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1C37C240-D849-42CE-9A6D-2354D2677D8D}"/>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78F00410-5A7F-4EC7-8890-92A9DB0C6614}"/>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B6A4D08C-5BD7-401F-A536-2A954FC7AD6D}"/>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7571439F-39DF-4B0A-996A-81AA5C38815F}"/>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57F6AC1E-255E-421C-BC6A-543E97D2DF11}"/>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21EC889E-9121-4215-BA1A-733D3D3C23B5}"/>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A3FC6344-5C17-4706-9258-9371AA726BE3}"/>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F2A07188-369D-4E99-8918-103F919280C7}"/>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3874BBE5-8EF9-4995-BC6B-166BF30966EE}"/>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C5FF32D5-2202-4E2A-B411-AC7944F5DEFD}"/>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9BA82B65-FB43-4B35-957C-C4F94FEF24E5}"/>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459211CC-2DB0-4B8B-A7DF-46010128FC86}"/>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B6CF2C3E-2097-4CB7-B921-BEE06A8497CA}"/>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9D0DC524-A51D-43A8-AD44-38060E01C522}"/>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166FCC04-24CE-403F-8413-DB098F382756}"/>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728438B7-6BF3-49A2-A741-CA8632FB985F}"/>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37C6F42F-7ADE-497E-BA49-7F808728F3CE}"/>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D39AE08D-C10E-4B0B-A9A3-D722BFEF1EEA}"/>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8342BB5F-A52A-4BAC-8B31-7E1B74DDEF01}"/>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3C81F35E-0F6F-472C-AF2C-72D23E5C5A34}"/>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9BAF1210-5A69-4542-AA78-2C8B96C3124F}"/>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6A23820C-EC4A-4156-BE03-61B5A9CA88F2}"/>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07D668D6-0A90-4010-9797-802A4716E323}"/>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0C34B809-C4A3-4C32-91EB-629A998F8BCD}"/>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FAB22D77-3FBE-490E-9969-2188DF4B9E50}"/>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EC007E63-FBA3-43EA-98D6-7278007ED575}"/>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71B40C20-3141-4929-8C2B-37680EAD0D14}"/>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F12B5CAC-75B0-43DE-8809-D051F70064C8}"/>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61179167-EFE5-4963-8DFD-7B2B14A98CA3}"/>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EFE2F18F-34D3-4F00-84F7-44C1119049B3}"/>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D14A37D3-139B-477A-9054-F09AA7D9F131}"/>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70A85FF1-0711-4F00-844A-B76730249698}"/>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60EAD82B-D19E-4D25-AF7F-AC0F91E2F250}"/>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9E6BBD00-2235-403C-8162-9C1951740713}"/>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9BED5AC3-3285-43C9-80A7-F4028C901512}"/>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E705AEC8-9BAD-4016-9512-4801243EBC47}"/>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4EE9EB29-5851-419E-B731-91333CD0116B}"/>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0B0532F4-5B30-4968-9473-BAD5B9B36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E8274A79-6A0B-4379-A09F-AF04A0C3C671}"/>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5970CA11-FEAC-4770-A4EF-9CDF222BDEE1}"/>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B79322EA-8AC4-43E4-A4FD-BFF166262CA9}"/>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C875B2A8-45F3-4024-8D7C-A6EAC6BC092C}"/>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DB01680B-34E1-4C05-AA65-DB6275C74770}"/>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51E23936-8014-4FF2-A1ED-2BABA12E3CB6}"/>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37A77572-9C20-41F2-9C37-1DDF7C13DE34}"/>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267C1DA0-2869-4B7F-B7B3-FEAADADEB02A}"/>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14BB874B-0627-49AE-8F7B-D16427AC5AF6}"/>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AAB1C48F-C102-4CF8-ABDC-989AE24EC1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989864F9-C66E-4154-878A-FADAEDD0A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52175946-30BE-4202-BCD3-8245E4B8E0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1D67D839-58D8-453A-9965-911104DC7ABA}"/>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A64AAE6D-4B52-499D-9BCC-786C466267A5}"/>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88CD0F6E-D390-4BAB-808C-2FDF1F51508E}"/>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5928E4D2-10E9-4390-86FB-7E6FDF18FA12}"/>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57706A29-E30A-43E6-91C6-CF35A4A4F7EF}"/>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078EC2A9-2D51-4BD1-BF5C-2F030426066B}"/>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55F7B7CE-A0CA-4EA1-9B33-B050472F1C12}"/>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11D9FC54-4594-4189-BE14-FB5FB29438A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A5D403E0-8D0F-46E7-85B5-731774BB6B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1A0B85F2-E250-4D9C-A467-2F8D629BA2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72734F27-2A42-404C-A8BA-91D64A415E4E}"/>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C8F38A8A-BA8B-4C81-9D01-EDB04FD0A6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E26C354D-368D-48B2-94BC-1662A28A01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60CE6AE8-99F8-479E-BFAA-BD838F4F78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773BC2EC-20AF-49A6-BBCF-ABBB1B9EB272}"/>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E29E65BB-AF7F-495A-9CF9-42B205DD575C}"/>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8198F1CB-6B49-4FA8-87A8-1261A5FC74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D6B17FC5-CAFD-4BEF-B4FE-0D5C5430FB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7A628D59-B715-4AE8-9DD9-62BD40D3208B}"/>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B8A32A6B-8DAF-4F83-A74F-DB588DEAE20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B17376EF-735E-4D8A-B790-A117D6E3D53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1A647FD3-F613-4AFB-8F0B-9792E7144F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E11C11E9-2EA6-4ACB-ABC0-75DA2BE029F4}"/>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EE9EF7B4-3AC7-4CE3-9BD1-B1D384FDC0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78FD79A1-5A2E-412B-BD61-BC586C4C43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8520027C-78C2-4222-A225-4713BEA3E041}"/>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882F7859-470E-455C-833A-25A15086A6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67860397-D7C3-44A3-96AE-D6CAEE96DC80}"/>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49CC9B5A-E51D-4263-8591-46499996E9E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98A8E722-5BA0-4250-8F23-D0A7EE6BDE3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DC31576D-B497-4B20-A745-398828EBE0B8}"/>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10022E30-27F2-4238-8A35-BF3DAE64595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D5DF1A80-54A6-4257-AEE7-88249A2BED7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CF5D1E14-3466-46A6-8A96-F08714B6AF55}"/>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A7400C09-904C-4546-A3AA-5B2A18366EEA}"/>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61D79AC3-785F-411C-96C7-9E93C04ADAC6}"/>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36764432-2DA0-47E8-B48E-116CD0FD605B}"/>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3AC5EDE6-14F4-4410-A15A-F2C9CCDC316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EEB47E44-CA42-431D-BA8A-FA4B8707152E}"/>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3EB5BDFF-F3B0-49FD-9A9D-83BB5DA13B0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56E2D8AF-04CF-42AE-B7BC-EBF6F00F4316}"/>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601D1394-ED17-42CC-8DED-05541B47D78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7F8D0A65-661C-4C79-A5F3-B4CB592C4CF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08162468-4DBC-4DFE-8A7E-6F1E430966E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7220E7D1-0DB4-414F-B5DF-EEDF5F98BAD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E4E163E4-6B47-40C4-A5A7-E96E24A7400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7D2195A4-C60B-45F0-9779-85CD0184912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51A646C7-4BEA-4FED-BA94-21F97A77DA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DCDB5C29-BD69-48B3-9F30-BD99D7AC45E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F25183D3-B858-495B-BFEB-A7E49289C50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5A2B803D-79C3-4C9E-BED0-245382602E5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C92E3DB4-1082-473F-BFED-DCB4F2328CA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D05C976A-DEB1-43D0-9C54-5845A87E421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9AAB4261-93AE-4633-AACD-80A79D97F7F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11F49987-8244-4744-8085-DBC72EA48EC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7FCD0010-7310-4AD4-B3A7-5EA51DAFFB8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7C26ACA2-48A7-4767-9AD6-915732A214A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D5D619BD-57A0-45A1-AE18-EF8E38D60ED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F6FE720E-41E8-4E54-B2B1-4A13B9D3BC1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14F4A7A2-2D44-46C9-AD53-D99BD1F6CC5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851DA812-15CE-42B3-8666-660E77787C8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F71728F5-6777-47A2-ABA8-E1D46B32AF1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C2853C7D-3DBA-4E46-BD8B-F772B8F185B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B5722027-F876-4A0E-A160-0AFC050F87D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C06F44D7-0A1A-4B8C-9D18-C8B047FD43A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0FB12787-89E3-44E3-AC61-C7640452390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59FD8845-3FDD-4529-A141-E3E497D4933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6F7457A3-BE66-477E-A438-45E5D98274C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706B4158-7F09-4F49-ABE8-B02C333E8FE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F73FC089-025B-46AA-9C01-17117DB849A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B689731E-D92A-41A8-B852-513437E81CB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44A23296-764C-4BC8-8B35-5168DAB864FD}"/>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6CA46698-A28B-4CA5-923B-C45DF5304D87}"/>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63C2483E-7F80-4A4C-AD80-02974C19CED0}"/>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7525762F-C471-4128-8E2C-D77F594693B6}"/>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B1119A06-1976-4E9E-ABA9-86D6FF0A2EF5}"/>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51A74BF0-6068-49D9-8179-738BD0901814}"/>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64003193-32AA-4D7E-A620-DA324AAB4BFD}"/>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54CC0347-558E-4868-A544-DFE06FDFE71C}"/>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A61FABAA-AB41-4AD9-950F-8B68E93A537D}"/>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09DD596A-7572-49A0-948F-E166A337A96C}"/>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8F707483-C3A2-44C8-BDA4-34C733C60B0B}"/>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D493A097-3F70-4D6C-A108-562E48554155}"/>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1E0B7072-26FD-49D5-B2AE-6271D5D55959}"/>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F5E9FFFA-1C55-4FD7-A671-02725D9F86EA}"/>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6F357A08-CDB3-461D-B8C3-C8D221C663EC}"/>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EA4DBD49-377E-41D2-A1C5-BCA757E79C63}"/>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06526F54-0170-4821-A265-437B3CDDBD11}"/>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C7564146-8FE6-44FB-9714-92D72D3A1020}"/>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4A92A145-7E0E-43DD-80B8-54C8F4F72237}"/>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C970BA90-4857-416D-B85A-4DD6F633D763}"/>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56139C33-D834-4226-B7F6-CFDFDA193FC1}"/>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51E7BE71-E093-4183-A78B-5D5C5DC155A8}"/>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CA6BD583-A9B7-4D99-8029-597324546EE2}"/>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CD894494-CCCC-4C2A-B6F7-70B61DF88BEC}"/>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A11961E3-7328-4313-A278-9F82C38E093E}"/>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2700E7A3-B796-49F4-AA07-0B569B7AEFC7}"/>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52BF7C21-A0BB-4DB9-9259-519B2AAE8BA8}"/>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57131349-9A1E-41C7-804E-A411B7E0D78D}"/>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08154C2A-B07B-4DA7-80A7-EFD58E3B0DC2}"/>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30539AB7-BEE4-40F6-92F0-0DAFF3C6AB22}"/>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85D77E5A-CD59-41C4-9A95-27CD2601F38F}"/>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29D2DB9B-CDAD-4FD5-98A5-FCDC8F8F35D2}"/>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5F344E3C-ACD2-4478-BCBD-B2A803B72322}"/>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78AE891F-0FF8-467E-9CE4-0176B426A123}"/>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6ED96223-F5EA-4898-947B-E38EE4179177}"/>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CE1DAA2C-B800-4043-8BEC-1598DFA3C8ED}"/>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EFDB84E0-0824-4F05-B8FE-9BBEC1B764E6}"/>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D0116C05-2307-45B7-B3DE-6D6F5C42DD39}"/>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41614FFB-1890-47EE-A90D-E7E7E14F6C6A}"/>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1BB0B38E-EF7C-47B6-8956-7B1BC5091584}"/>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F3A9E0DD-2FC8-4A2A-9DB6-6FC8A597EDB2}"/>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1FC45A37-E550-4446-B53D-ECAEA26F464F}"/>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BD251740-50BC-4E19-A742-4737A699F957}"/>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89C28615-E313-452F-8B52-C37CDD582502}"/>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0106484F-2F19-4773-BFD6-8D71FCB47BF2}"/>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27D57A57-9B50-4A17-BDF0-88B7084ED3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86D836AC-7014-47C8-8CA3-692CA2EEF902}"/>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06319AB2-8C05-4649-8141-ACDB497F727D}"/>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37673545-84BD-4994-AC07-39191FA0F102}"/>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D200CAA9-EBAB-4A94-9086-7041A633C63D}"/>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2852466E-C7DE-4596-9782-79E4083CC148}"/>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4FD1045E-A21D-4D12-A7E3-5E5B5BB887D8}"/>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068D3354-931C-41D1-BC73-D6F29A9E2B37}"/>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CFF64EF7-F93F-4870-8DA8-F964604DB48E}"/>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ED109C51-55D9-45AA-8734-01D10B459E8A}"/>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06A7F2C6-B7FC-462C-99F9-60E9DEA2E2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5357F185-B425-4EA7-A37A-75A2FF7C21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CCC5C681-5E92-4D49-8E80-D10765372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CB3EA854-D8E6-431B-BE1F-5990889FB222}"/>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B6C18B83-3F09-4E40-B2BA-FD3CE52C8E4E}"/>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604206ED-4819-4AEA-B045-C3942FC73435}"/>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451D33BA-2672-4AC1-9097-A61321AB50BF}"/>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2C710F68-63AB-44B3-820A-F6B30B8DE4B3}"/>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EA112A86-E3A5-4B7F-A061-3893AF426CBE}"/>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B3FB7A89-1DEE-411F-B72B-3A1240C8900E}"/>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1E76B822-1239-4B4E-AD9F-9FCAB7C66D8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C017F114-41D9-4E4E-8914-014F262B88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09BD34C4-C216-44C1-99B3-4455178104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380E649D-5923-4096-987A-852AA3BE93D0}"/>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33C957B6-B0B6-4398-B6EB-E8F7B8F2FC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D1D07EDC-249A-4876-BB3B-FF0B1B39EE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F8501BAA-AE94-4A2A-AE0D-60B4B1A935B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9E63256D-6DEC-420E-9FCB-CC85B9D1D638}"/>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AD3A6F30-3A63-4655-BFDC-03FBE4F79C93}"/>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97913AE9-5800-4D44-81F8-555AF15605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54CA4842-A330-430A-A7A0-786CA35D55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7BECD33A-BC48-48DC-B1CB-C4640555D481}"/>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7B985B28-19BE-4114-9E88-36685034CFC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D2A03210-9C25-452A-9B73-6A85D53C52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45E43A96-04AF-4803-8790-3BF43EE703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7AA8CD31-BF81-42ED-A487-96A59A30B28D}"/>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A004A83B-7E53-4D3B-99F8-B75FC371538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6472455E-BC11-4F49-8DE7-9ADF3D25CEF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AE0ABDD0-F933-41F5-BB21-9A115D4BA683}"/>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944D8E92-2E6A-4B1A-B112-1808A8929B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91C63B97-4C76-4AD7-91C3-D3E7EEEBC570}"/>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6D46C3F0-5F40-4898-A42A-7E0CD116A38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A2924AD6-02A2-4739-8FFD-6FB51198489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C9D5553F-E35A-4390-A772-A35B46DC6AE5}"/>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B2F8B28B-E1E1-45A6-BA59-14F646A72A0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4579382A-4494-4A77-AA14-939BB12EF0A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E9C0328A-D811-429B-8187-46BADC88AC92}"/>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0FBE7696-4537-4BEF-BBA4-B78F6C494B4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56F8B787-2C7E-4357-8B1F-7A0EB6B0237F}"/>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A5DDC226-E77D-41E4-B9F7-BD93255696F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D0AC6559-3689-4748-9FDB-6DB86A9AA0C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955F8E20-8F7A-4E57-9CA9-D3DE2FE3161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3C79ADC8-AC13-409C-BCA3-427098128DE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2E858418-DBBD-436F-AA31-81797956BE34}"/>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DF0A46B7-9109-4D37-B2A1-D2EFF02809A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0C5CDCD2-E05D-46D4-9BE9-65852ED5B6E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561C9BC1-769A-4CDC-8643-97D33B03052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93EF3ECE-C545-45C0-8F61-30BA65E3AAD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91C2F292-C687-42DE-8614-0D613A3B39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153A01F5-6396-4D8D-B2A4-251DCEBDFA3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E07DCB14-196B-4457-A722-2995F7DAB8C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1DBB6F95-CE6E-4DFA-A319-E6A82F9662A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81054996-1491-46CD-8E24-A544C4E8863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BE5B0D2D-D2CB-4C7B-86A9-0F08B387CE9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5E52EA04-FA31-40D1-89FA-934A3D44AE0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FFC2E2C0-8D58-4005-A8B2-D25287DB585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B36B8406-CAC4-4D75-8B93-BE4AD1873A1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3B88E0F-B779-46E5-942D-EC0DD274AC9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54D4FD7F-05A1-49DB-A1A5-008EA95138F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46352875-4FBB-4C24-908E-ADFCDA17CFD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1781E2BA-FB40-4109-802E-739CBB44AFB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52490EB8-A67C-4638-874C-D3CFB0845B7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50A0052B-C303-4C73-B175-ED4CDC7E707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76E581D8-DAEA-4030-B6DA-9A7058E16D0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5623CBD6-58C6-4F29-8966-7B7FF12ABEF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8327B034-507D-40C6-8B06-C35C863F32A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EB4AAC01-249D-4A4D-A434-9F38D60FC1B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53DCB238-9BB7-43B3-9153-8820BC03D47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2E5AEFB0-8ABA-4776-AD79-0B6D6737571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FBB4060A-0480-469E-B71B-6A74CEDD1B0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ECD4CCCE-CBC3-42E6-9FD3-DCB3CED3D2C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55113017-085F-4F43-8204-AB740DC824D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404F89FB-68BE-4611-B33F-B6469680E30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9F5BCAB4-B628-403B-8EC7-E05125FF9AA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F2F86DA3-39A6-48E8-8DDB-BBEBE1586E0F}"/>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F85D2A23-63F8-4C23-B0E6-56E09477056A}"/>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2BED984D-F021-4FEA-BE3E-0E6B74FFC610}"/>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FF26FC5C-9F10-4E67-8F9B-15C3F8B7165A}"/>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A9055018-89FF-4ECC-8E9F-507EC78A3739}"/>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CD9FEC8D-ECC3-4620-B05F-39D9D3C3A0C6}"/>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D623B4FD-91F6-4060-9663-BC6911BBE470}"/>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46B342B4-A937-470A-89F3-47AB6FE65DCF}"/>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9E9F19A1-8B46-4FBD-AD46-D180A48A19B8}"/>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FE1A909B-96DB-49B0-A654-9A48BABAAF63}"/>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4215C216-3D1E-476F-838D-BF3FD1416E1B}"/>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7ACBF592-1E04-4804-BBB7-34FC3C96F927}"/>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6F277B5C-08B8-4861-9EEE-495AEBB4B3BD}"/>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1C6D4873-513C-4CBD-90DF-53955D54F723}"/>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195B99D1-33D1-4105-BC60-53AB47A934D6}"/>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3BFCEA7C-A4A2-43EC-87E3-5AB7CDD1A95C}"/>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E9DC13A5-D430-423E-A2B9-D805BAD22C20}"/>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70EA749C-902A-4858-9862-EB763B51ED2E}"/>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41085F4B-01A0-4244-A376-5F9D60A6B008}"/>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23617847-D155-448B-B65A-311BB4175FD8}"/>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F508EE8C-5B7B-4AD7-AE0E-85219827D684}"/>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F8CC4D48-5B48-4AB6-A203-D26EEC788DC4}"/>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5668A788-1944-4897-8283-0CEF3B5EDCC4}"/>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C06F7E87-30C0-4A51-BE70-F65C7226E420}"/>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FDC2C2A9-55DF-4F4C-BA04-3489A958FFD4}"/>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CCF2DC17-9A26-48B5-BDF6-011E96890794}"/>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64A0B93C-3CD9-4062-9382-E4D581381962}"/>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701A750D-51D6-4374-96F7-685F6A88BD70}"/>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1DD9D7AE-27E8-4AE0-8787-41502DCAC537}"/>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7A610F85-A179-49CD-B9AE-A8955F0CB4B2}"/>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CB375466-F4E4-4960-AC38-6D9AC90C592A}"/>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39BBADD9-CBD2-47CE-8ABB-C65BA218A859}"/>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B264BA7F-0BDE-4629-83DA-7D81CAAFAC30}"/>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79820F99-0BC8-4E98-B7B6-994B7CDF5ABC}"/>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1DAC0740-7C11-4C49-996C-0C4BE6442821}"/>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07BCBE5A-F125-4A74-A61F-F5D5C07F21B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9CBEC202-8933-48F6-90BC-325D5071D496}"/>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BBC8E17B-1B11-4404-97B7-BF468FE65383}"/>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774E9A90-B7A9-4CBB-8E40-1C7CB95B3499}"/>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B16B7327-061C-413E-8F2D-3C44DDAB18A1}"/>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1B6BC072-3D68-46D2-B213-2FE03276E75E}"/>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01447DBF-3036-4192-BC40-671BF371E6CC}"/>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B192A3A1-C3D2-4CB1-8A0F-732E93FC5571}"/>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DD34205E-5468-46FC-BEBE-33C8A2C5C1DC}"/>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957DDA9C-63DD-4D23-928E-AB57E431E210}"/>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3CB02138-45D7-430B-B71F-CE8BC2D759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1CC471B5-C1B7-4A84-9095-BC9571A6F5C7}"/>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B77FB3CC-E804-4978-8B70-594661B861EB}"/>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F97BEB03-D5B4-4A7D-A00F-7D4597B4C83B}"/>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0E7A8F72-6119-4F99-A42B-75DEA084CF95}"/>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C70F42D3-C84E-4F60-A0E8-1A3AC5031743}"/>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20F298F2-54FA-43E6-B3EB-148C8D117790}"/>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3530B117-271C-4974-B6DF-A5E605A6C7A3}"/>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BF46654C-54F8-4C9E-B4AB-08FAAF5AC9DF}"/>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F24ECB5C-555B-4577-BC39-EE840FE1BF0D}"/>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1E7115D-E31F-40E8-9444-6B3B0F798C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7B8E52C2-70A8-49B2-8982-9600E04077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4AA345BD-4514-4C19-9BFE-E2BDDAC317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26C9F2BC-2520-4751-B83F-28E787E4726D}"/>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EA01DC4B-E234-41AE-A076-9BDC81017D3C}"/>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92E26B57-211B-4163-B4B4-2939F59BDCD9}"/>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A5AEDD59-3E22-4ECE-ABF9-2899E7B48DA6}"/>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B0210BC7-0977-4114-9FF8-E7149A82887A}"/>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8042D3DE-CE9B-4887-9DE2-8250A957FC69}"/>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F1FACCA7-C579-446D-A3AB-BDA5F90E3605}"/>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58A6892D-E1BD-46BE-9244-E1DC1684C44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051C1959-44C1-49C1-AC7B-48FB33DD23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DF8A2CCA-28D0-4C3C-AF92-AA825A509A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0C5268BF-24BF-48EC-9591-09824A490951}"/>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341A5F8D-918B-4FF0-A2ED-FB3C80A069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D63077A1-49F7-4F04-8FBF-6036C4B50D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DFBC20AA-E9F7-46BD-AC51-277B039D84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95C3DAD8-5332-4337-9595-E61A1F657C15}"/>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152A6812-5C57-4F91-AD7E-5079094F309C}"/>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6B552D24-A78F-481F-8A8A-16FEE73F95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AC9B832A-3DD5-4D57-9ADE-7413F1ECC9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0502432C-CA54-40D9-BCB5-1DDFBA8122E1}"/>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EE40A72D-CF92-4298-90E1-958CA0A15C6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5FE1480D-CB43-4805-95B7-9C558EB01EA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4A88B06A-3D32-4B86-A83E-B9D40687D65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3070A47E-BE80-40B7-B580-D72E1725F263}"/>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DB6306CD-ED42-48FA-8759-185F75881F7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8BEBF36A-A193-4C97-8AF4-0A0324AD964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7991F291-63F7-4FDC-8CAA-FF9D20E14DE3}"/>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19E2B50D-336F-49E2-9019-FAF3BDB4E0C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FFD500B4-ABD0-4A27-88B9-63C575FD5949}"/>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AF3E83A4-652D-4631-BCEE-2972B9C0B3B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E9D4BF45-BF9F-4EBE-B91E-00FEC2AAD3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A47F1585-6059-4346-A6D4-51B61C4EE442}"/>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4539A787-B909-4B7D-AF2D-B77F453394E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0C5FEDF9-9753-4086-8D71-B55CCDF62D3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80956FC1-4CEC-4FA9-9F4A-53B62462999A}"/>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2C580A0D-E74E-4969-9416-77BFEF9F6FAF}"/>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452DE726-475F-4C2E-8D00-854EBC79F57D}"/>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3C241250-804B-499D-81AD-88CBC452DC1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B38C8AA4-B7F5-4B03-8054-A3E8CF3CD1F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69A191E5-954A-464A-B336-F43633D8CA3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98537729-A32E-4313-AE7F-F764AACEF08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54B3D946-5E35-4E24-9BCC-340607347988}"/>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20009200-2DB8-48E9-825C-CFD9A9D7B79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88CE1831-6B10-4236-B366-37E5CC9F571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60A11C55-D5E8-44BD-A9CF-613A9E4BB1A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6A52A4E4-3496-46AA-886C-8B1440783E6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D40659CD-5FF5-43DE-A912-1955F5B8AAB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41D33704-797E-4003-A830-D36F4FFD305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E7B0DD4E-4AEB-4BFA-8AA7-132CB5DBF4E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42A285DE-2E5E-42D9-9370-35950C1FBAB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FEBD124A-42A8-475E-A4B5-59CE543C994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63D06077-80E6-413E-80CE-3D19BFEC9E4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9854F47F-B294-4C4C-83F8-91E9E98093B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2F016707-1A69-4E17-BA1A-6BBE259C39D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95235989-3E82-45D9-802B-FBA12CECC7C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BEA1D772-E9FB-410C-AA20-2311FB87408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8366F666-BD50-4942-BA8B-F07F6DCE6C1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D270385B-B9B6-4EB6-94C2-D25C2312014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0A958300-6EB4-4438-93B0-238F34EC0F4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B45D0172-97AA-4271-82E5-F1AF893413F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295DC814-D7A5-427E-91C3-A2964DED7A1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E26C6BAE-7825-4C41-8FD0-7A0C398F18D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42BABC70-9B3A-462E-B8B6-C8B00F1376C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C80A067E-048B-4A1B-A23F-FA921465254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5E6192B6-CF27-4026-B8B8-02D3953138F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E92C86E0-7CFE-4872-BD3C-2541B8C2211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D0A7A283-EF8C-4F2F-884D-6226EF744DE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6103F545-6D47-4AB8-9F54-44C2EA23EBE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FA72B819-AFFE-4E75-A605-E247668A6C1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982B3BFA-652F-4B74-8679-D361BA1006C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B071AB08-07E8-4EBD-91AA-30E03F85E63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7D531316-3AD1-43A1-92F3-936CBBCFBBA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D45A58CA-8D97-4415-A9FC-A22DFEC108E7}"/>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40570C4D-CE01-4C6F-8C43-C0EA48A6C8B0}"/>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A8A36F10-0A16-40D8-A082-FFB913720280}"/>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C50E0D92-B634-44A2-A033-84CAC1F7F27E}"/>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AC9D4DF0-4F0F-42B9-B2E5-F3FBE6B73342}"/>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0BC0CAF3-5D55-4E7E-ACD0-418934D9330A}"/>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AB0BA43D-0CE9-47CB-ADAD-4D983FA49C48}"/>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E9160EF1-152A-4C3E-889B-42E5186F8E95}"/>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4CC90E29-C6F7-4FE3-83F4-A145ECBED405}"/>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CBFCEB8F-56FA-42E0-A88D-727622C0E095}"/>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4BADBBB8-1347-426F-B5A2-302E7AC6D437}"/>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610DCFCD-47D7-4454-8D48-64DF9ED03529}"/>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F4C478E5-6DCB-4549-8272-05EC30CD7213}"/>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E999F194-7FEE-4A2C-A667-68848B7E8525}"/>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BE910D8C-AB0F-4A1A-9C51-A4AB362F7C4C}"/>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E5A8AD82-DEE2-4F81-A175-EC65CCBD8AD5}"/>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40ABBF14-5565-4CED-BE9B-BC9976BEE08A}"/>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18CE46B2-AE39-427C-849F-59BBEAB62622}"/>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A3F2FC56-8084-4B94-ADE1-BD12D3F586F3}"/>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DB98189C-8274-469E-904C-E97F302E11F5}"/>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07217B2A-A118-43C9-9466-C4EFC10E4E3E}"/>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533DC07A-4251-43A5-8604-28B14D02E749}"/>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E2159754-C696-4196-9B67-9DE20AE4F26E}"/>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2F78A347-DA57-40A7-BFA3-3DAC21B6E103}"/>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17C4AE29-4AF6-4865-BC50-7DDEA7BF80A3}"/>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161DCA10-F5A9-4325-8C51-397584F570B9}"/>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646A8CF7-F611-489F-AEE8-9C4EF09A30E7}"/>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8C920993-AE14-4E2F-8065-186B7629A4CF}"/>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8E0AA65B-E576-454E-B41E-0632E1346C14}"/>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58EE01C3-BF00-4A16-9C6D-ED0DAC6B0A09}"/>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6CAF0011-8E30-4997-B082-665FC7F955CA}"/>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12EB712C-3CD1-4050-9C1D-836EC388F6B0}"/>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7BF2A089-F51F-41C7-BA9C-22425A890F60}"/>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BFEDF87C-3DDD-4553-964D-45F0372B8F92}"/>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ECB0783E-DD4C-48D1-8E60-EEA65D186CDC}"/>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DC2D501B-C41D-44BB-8461-AE68AD51299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42CA3ED1-B742-4B81-AA23-5EAC48AA6DBD}"/>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6496C537-9B1F-41C5-85F5-63851D74C749}"/>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F2FC05E0-EE02-4563-9661-F95E47D61A06}"/>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3147036C-7DEC-46A0-BA55-CE1651DEEB08}"/>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8279950E-F028-47C9-8C18-06763507402F}"/>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074D88F3-DE45-4047-89FD-60215A25D3A1}"/>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C470DF25-CDCB-4542-8057-841BB3BECA97}"/>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D6FA8AE3-8B1A-4EDD-9C0A-A9D4661879DD}"/>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54BD21E1-52F8-4CB6-8865-94A2C776219F}"/>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D722CA71-DA13-4104-BF04-E54F440148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789BDD2A-696B-409E-BDF0-16C48F0A28C8}"/>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4C21D36C-7C68-4F31-800B-7E398FDE76AE}"/>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E01EEA00-8FBB-4CFF-B271-926D52807109}"/>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524534F4-7BDF-4E19-BB23-2DABB7AF5C15}"/>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6687B73E-3575-4CD8-9BB1-E1BB23517CF6}"/>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D293BA0D-C545-40AA-ADDF-E733583AF62A}"/>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40CC6C0A-B89C-4D3E-B1E8-92920F39C0CA}"/>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E8F61365-7C31-4A5F-9068-BD2B0F9884F9}"/>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1DB32AD1-BE42-43D2-A664-1CD14A4AFC40}"/>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1D2563FD-4874-4B49-A2B0-FE97DC94DA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C2BD7B89-BAA3-4BBE-9736-00468ED388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01F78952-69AB-4714-AB06-C8848F6756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D18613D3-5D7C-48C0-BDDB-701B77A9B84C}"/>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1106DB1D-95E1-4192-BA83-BA57601FC747}"/>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97C540B5-75D8-4150-A8F5-4CD47569EC3F}"/>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5AFE59AB-6C8C-4C5C-9643-C069AABF020F}"/>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A732928B-8AA9-48C3-B988-CD769C596B98}"/>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4989131F-45DB-469B-BF57-4EB237B15E00}"/>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4A0CD906-DA4F-4310-9D5C-46E2179F9DDC}"/>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0383860E-2FEB-4CCD-B0BE-4CCE4B7055F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39099079-880D-461D-A4FC-00B6828406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F7AD58FF-D927-4A8C-8CC9-2BCB13BB10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B0D30D23-D75C-4AFB-A78F-177F6E71B992}"/>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8ED7C31B-3B76-4B7F-AAFC-6C87D06B13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07FB6FE4-74A4-4443-AF43-387E9B85B6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678D9931-B0E8-4F8A-8F6C-ABF02474EB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000920FC-CADF-47F5-B29D-E0A90623DCF2}"/>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15BB49B6-AD17-4759-B017-A1C49A3FCE95}"/>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882AD353-B897-4C52-91BB-652FBE4331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19720A1A-7F87-48D5-9795-044469AB61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1C92CEB5-9A46-40FB-9EFE-859E9025D0D3}"/>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15D14DF5-9B13-4BC3-B403-29389B47384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B03E2E5D-F9F6-4A5E-9BF4-04207354029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3B5C0F35-BCC4-412B-93CB-FA09A3E4B7F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E76DA9DD-435E-4E74-8FAF-285080D888E2}"/>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DE5EC271-1B9E-40AF-B458-64C47075494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02DD4B96-50B6-4591-95F0-95372632B6D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ECA6B088-3581-4FF4-A6A9-142E3BF451CD}"/>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4684A085-A7CB-464C-BE35-3B830C46B68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20131194-8793-4B02-9361-DC14EECDEBC9}"/>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CA6251B3-D8A6-44E0-9513-A68265F7715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A596F32D-C7E8-4670-B6D8-21C283A1800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69E5CDD7-EB8E-4408-A07E-567B8793269E}"/>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810686FF-196A-419B-8243-03AEA211EBC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BCFC7224-7A34-4524-B3E3-2F14EFDE855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7A9A643A-3EC0-48F7-9588-331DC167DA92}"/>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EACC3043-D9A0-442D-B388-E3D2F8EDC062}"/>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2774237B-0C84-4DFF-9804-A4A4F784708A}"/>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109ADC98-19AF-4999-9B4B-4F4D761DC0D2}"/>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CE54E247-A89B-43FE-BC97-2E1F0553D1EF}"/>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71659DC6-1A21-4BE2-B9A7-66F0851A8F4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4EF22C40-AF57-4ADF-AE98-9CF4AE2493E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64CAA181-AFB8-4174-819D-89C4ADF70FAC}"/>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454AA047-25E5-4638-9EE1-80BF1DAC1D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8608F861-1839-402F-8F8D-C9DC2FDAE23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98D109E8-1677-4D99-801A-147549BC201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303E19E8-DAC7-4258-B8E1-A5CE8C6932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55165D8F-7490-4D31-ABFE-8C7287ECCB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3CC6545F-5AB5-4CA3-A5BC-DE50A78522E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A86B5521-2CBB-4218-AD42-BDB85F7D3A5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AA609716-7BC6-47D1-A603-5C6E60A8B3C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0EB6550D-9282-442D-9A2A-6B22EFBFE6C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4646FF46-43D4-47DC-9BA4-5AAB3A09CFE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A1BFEC9D-7550-4283-88F6-3EC30E57965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5392FF16-BE90-440C-A2E8-B476229B935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451D46EE-6577-46AB-869F-8B2CFBB4D4A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1137C5EF-D939-4796-93B2-0C768F77DBD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8AD2ABB7-DF3D-4964-86C9-77E5B403AA0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3900B885-1EE9-4578-9AC6-667996CFE6E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A9E51C57-50CD-44D2-81A9-384A007A0D6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8DE0D46B-AECD-4C73-AB15-307FD75A032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F1550661-6202-4EEB-8070-68506BA84DC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8DE928B5-EFBD-4E3D-98ED-79BA559B166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07323E25-F876-4CB6-8A3C-F7E5D4BA92D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F8631BD9-769A-44DF-BC1C-1E015209F96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968975B3-70CA-4E4A-B5D1-84882EE076E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705CBB19-C73A-4BF2-9CF4-198BEB84A94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4A1FB57A-CF07-4A99-A7EA-1128B28212F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DD312394-1CC6-478F-A052-3A69CB7C043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9C867E3B-4C50-4D6C-AD10-B86EF52B1DD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F4E234F7-2CE5-4728-95A8-68A65340473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8370EC42-306E-4D05-B391-D53AF882032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B03487A4-2F44-4C06-94EB-E141DF81111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BB2AFA29-ED1A-4337-860F-5D9FDB575A90}"/>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BF9C5117-1AA1-4D91-9953-6570632284F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D177AE58-D971-499D-9B1C-95220792DC1B}"/>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4129E696-3FEF-4857-98B4-5F79E8287AC8}"/>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9AF53E05-15E5-4CF3-A4C7-0019F445CB55}"/>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E0EBFBE7-2865-4FE7-995C-BDD9DA06D9E0}"/>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06C3ECF9-42B4-4C0A-B24F-4BAAB0C0CC75}"/>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5B029E55-588A-4395-8562-78B729FBE7EB}"/>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A6757D27-BC03-4084-BAB4-322DC8BD43DE}"/>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FB03CA60-EABC-43B0-89D3-54CF5187E6AF}"/>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3380DB14-B873-492F-8EFF-21C6EC677746}"/>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B1C8946C-3105-4E10-BE9F-36D7FEF712C0}"/>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D58EC593-B516-474C-AC3E-1A53A9191C06}"/>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37AE4F42-F759-4E03-9CC7-4F9BBD35A873}"/>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EFF6EE41-D78B-4DBB-B9BD-C2E1F4D8D105}"/>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65B59CC4-C68C-4B8D-BA6D-8442DBD05CE3}"/>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B5110A2-D94C-482D-93A8-3BCB90918B9E}"/>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2F8B5847-5E44-412E-8CB4-7A7A01364B0E}"/>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ED159C52-279F-46B4-9E39-35DC1C4E82CF}"/>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310930D1-A6C7-4C23-9A41-6A4BC8900FF9}"/>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493FF85A-B49A-4759-BF4D-8984DDFCA57E}"/>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610570F4-D9D5-4849-8095-49F0B40072A2}"/>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A9ECE923-52CA-4624-93F2-5D9DF23EB12A}"/>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1411AB93-BCC6-4E9D-9210-C7132CAA3B55}"/>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FCE02220-95C6-4130-84F9-11CB78BD7975}"/>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1068125C-D983-4FD0-9070-2C2B4133C23E}"/>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326FECFC-7C6A-4903-AD43-5307E1864A95}"/>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94BF7DB7-AAA9-46C9-BF13-6A2DAEAD07AF}"/>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4C05C5EA-9F44-4E6F-A1FB-FC7187A6657E}"/>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14BE2CA0-A8BC-489F-9087-32CD82266A46}"/>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7DFEDA2F-BF62-435B-A12E-3D3855EE7F46}"/>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C3938CD3-9D06-4423-9C74-F43F98707D8D}"/>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0A8867CA-45F5-4BE4-AC6C-8C3B5AB47CBF}"/>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0F257066-2DD5-4047-9656-2C00C2D6A4C3}"/>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95E91631-B4F5-466B-ACAD-54EA6C38FC4F}"/>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1C8E0188-5681-4501-9D24-D33056B6B67B}"/>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3F8B735D-BD36-4D7F-9B79-E76564E97395}"/>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3F094C6A-9662-4F35-AB15-C6BB64B27F7E}"/>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F8FB54AA-6F96-4568-9312-CA056D85F53E}"/>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85409159-FEBF-4801-897E-3DD1EF070AD1}"/>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522308CE-3210-4445-8F34-DBF45DD78363}"/>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2644555E-DADD-41A5-A31A-C31C97C919B8}"/>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06A630C5-70B7-42C8-A6FD-8CDAF13768BB}"/>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26FB0950-01A6-4794-9B49-A41CC3237829}"/>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0BA4706C-C8C3-46EF-B2A9-514341ECAC2B}"/>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79559799-45A2-4070-9B17-8D9B624468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3C2825C3-8730-417E-99D7-3646DEC0B015}"/>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8560DF56-6418-4B94-83DA-54D1A211BC9C}"/>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FE685FCC-BCB9-46A8-9EC9-8EA6CB76788E}"/>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F6B6F983-E990-4246-8AB2-3D0BB1321F85}"/>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D5911C38-B5AB-4B27-B407-405D8D833730}"/>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D60E13DD-66B2-4964-873F-749886D63594}"/>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E3878FFA-24BB-452F-B0BE-4B27734A3A47}"/>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AA8B5B59-2C84-482D-9021-AA4C8EE26C27}"/>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FAB85AE7-BD94-43A4-AB5F-36D1B485767C}"/>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48442DF2-C847-4752-B769-F00F9AD213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1763482C-D2A8-4DCF-B07D-19A30C373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9A85AF5C-1525-4B58-8840-969368112E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49CC5479-4D28-4AD0-9E4B-A31307D7926C}"/>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D3C9F936-FB8C-4F40-AE32-2F8C4F918030}"/>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6281D411-C799-44C1-A5C2-2985A5F10147}"/>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88E74401-5BC9-4091-8F42-0E08025409E3}"/>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C48FBF3E-C960-4C25-880E-7D0E74F2A303}"/>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85649663-5371-4A2A-918E-C4C573B8E750}"/>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CA14A65C-5E4E-43E9-A723-D695C9D14B31}"/>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0C92818E-AD6E-4A03-870A-EAD61DFD229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B52931B6-C0D6-4134-8208-633333B20F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940F7429-CFEF-4FEE-8ABD-109C1A3F8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7DFA069B-82FD-4EFE-9C0D-23F0BE3C3FE3}"/>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64D2D26B-7C44-4B84-8E4A-DE6860E2BB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F10C0802-5C37-4EE0-B544-E96DD7D032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23DE139D-8EEE-4A23-8AD5-91BE6E8F61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F629D49B-AB0F-4D84-9E32-6CC9CAE18071}"/>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B775D2D6-8EA7-491B-BCF8-2B028A2B29B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524470DA-F377-4F22-933D-4ADF24220E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300A9DA7-2A49-4375-8475-9A2570071A3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B7F4541A-A465-421E-904D-F8A9C08D411D}"/>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3DA24D3C-D05E-44FE-BAAA-D3BF29602E9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3CF399BF-77E7-4E06-B288-C67EB054331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CC62C722-BEDB-47B4-822B-67EA741D32F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59F13E0B-57AD-4DE6-B32E-921E511DCF8B}"/>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365C2D69-2CDE-4624-ADD6-22655589860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B0516314-6A69-4522-B54C-A694643E72F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DF06AEB1-9A8D-442A-9A2C-25DA4AC1431A}"/>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C6F94881-949A-4699-B1FF-E32E94B3F69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2732B88C-64A2-4D71-BB40-4E5C057E72CF}"/>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4D1EB1CF-327E-4FF1-BA94-B008392BDD6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3CA79402-7240-498C-94D9-60A00F411E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83C0DE24-E855-4A68-BC7F-3C2C8C4D9298}"/>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9B1D79DA-9343-47A4-B60B-E5657E47233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C3E38B09-E65B-4E58-BE97-22568F2494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02153D47-E1E4-46FF-8628-B90C4917422D}"/>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CA779CE4-5590-4634-B7B8-1F582F8F6891}"/>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A2F00FA8-5A53-4C9A-8AE6-684B051AED1B}"/>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7A02E396-EF21-4134-8C07-DDFC4E5D07D1}"/>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E4E6648F-B842-4242-A010-021652D5B73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A4283610-A80C-48E0-93DE-D7E770986556}"/>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94BF0FC5-DF43-42FB-86FF-47E57D21E9C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B3EB7BE8-5DA5-473A-BFBD-0DC6AE5BDE93}"/>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1502ABC6-20E2-4E1E-87F7-DEAA5DB4A3A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F5DB6496-0AFA-47AE-BBE5-1ABB2EA1014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159C99A7-4D9D-47CE-A0D6-CEDE0E419AE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A7971537-F913-4D2C-9BEA-260684F45E7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C85BD571-3C7B-42CC-9F50-8A634F8A282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9661007D-FD25-4B2B-9446-3BE7D55E5B3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859A3C01-27FB-48AC-9629-86E1D1DC8B4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0DBB61D7-A762-4A92-A046-62B30C8F3F1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BB2A5B80-1411-4FF2-93A2-55EA1F47134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3424FC62-2CD2-4E72-BA9B-F07B0CA0916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12FF7024-84CA-4AAB-BFAE-9CBC677907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FDEC45BA-9F60-4EED-8F95-2B8832BE6B9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7EC356E5-4B06-48BB-B95C-4840DF9147E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4AAED074-AD86-4E97-8EDE-69A235B3E63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36114620-2A1E-417B-A4EC-7AD5F90A2E3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5DD9A9D6-4AAB-4D20-849F-E98DBCB8F90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0A6EE156-B848-4847-AEA6-0F3CACC9130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679E2A7D-BC9C-4F9B-8A25-80F46BD3ADA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DD8502B2-C8D3-45F6-855A-2FB1C8ED35B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7BDC3E9A-79A0-4CD3-A260-31060B3AD0E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DD4BCDE0-FE77-41C7-B35E-0F536BB4313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875CDB34-C53F-4067-BAFC-70F29E6AE65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40C8895E-26B9-4E28-B082-800AF26F7C8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F7D137DD-5786-40AB-91CB-68AC50F1FEC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4191042D-C5C7-4372-A2EF-A4B1B1E6C2D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CEEE1AED-0C0F-46BA-97A3-D8CB4769D89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042EE783-7086-4D0A-8CF2-9F5B28E5D87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054DAD62-E833-455F-98C3-87BDD88AAFC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20BC93FB-7ADF-444F-A0CE-4E628094E2C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DBBF2421-E22A-4222-B7BE-252DCA1F6A4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4A138F6A-A5D8-48FF-B26E-698B6C1F7EA4}"/>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24368367-47A0-447C-9971-04E251D0FAC6}"/>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328428BC-5E00-4731-B6F9-0C50B136816F}"/>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8A3505AC-DA08-4769-87F3-53D8E70F7F72}"/>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E21E08A7-AFE4-486F-81E7-CE90E68F6930}"/>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0E993A75-E005-4BCA-987F-E51E29448FEE}"/>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8320B548-1BCF-4F99-AB06-344B0EF66B74}"/>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D3DA945C-A286-4B5D-B5D5-F3FA92677CF1}"/>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4193584D-EB00-493A-BB81-B3A9BB11AC59}"/>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18579591-780A-44C7-AFF2-3A64CB929236}"/>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B5205A83-6D8C-49F3-8752-1FC64C51B406}"/>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115FD8B6-E1AB-43EF-B900-4FFD5FDBC8C9}"/>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CD998874-E2DD-4A85-B58C-3A5F8EBE9EC3}"/>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588EBC95-DAAE-4C1F-80E4-5FC793C98B8E}"/>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659763A9-6941-4F34-9956-1184615F4873}"/>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B912ED6F-723E-4A01-AB8C-70DD96F94095}"/>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C034370D-B516-4860-8CBE-E674C2EEE35C}"/>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F57B29F0-CFC7-4DDE-9C9E-BD75294A66BE}"/>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B84C58B5-9FB1-4F47-A8EC-94B12C5DA9C4}"/>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30DE1261-F249-401F-85B3-13B3CAA6F2F7}"/>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74A214F2-EC0F-49A7-9BA9-CCAEF21F4786}"/>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3FC41D29-7115-475D-AA44-9B14D6FC7F5D}"/>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35BF8E34-4F99-4EC7-AE49-3CD18D31FEA6}"/>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A020913E-24C5-49C0-8E0E-0E60F1C8EFD8}"/>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4F8EFA9D-3BF1-4A8C-A785-E18EE8283326}"/>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9A921A34-8EC5-4D6E-9D65-B9E4F93EC16F}"/>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AD494F28-35A1-44A3-B4C7-CF015A03F845}"/>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830642F3-FF26-47E3-A303-B9627AFAA5C8}"/>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0D9C545F-855F-4E7B-A1F5-4872AC9BC7EC}"/>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F3C3FB4A-5954-4F28-8563-B510E1E703A6}"/>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1C0065DB-283D-4301-99A0-A04B5ED59170}"/>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6A9E78D2-9B5C-4979-8460-C41F471F1C8F}"/>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5E9AEC98-77C9-44F1-B088-EBEF566E50A4}"/>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0D3F491F-912B-41F7-8C4B-2FC1F96CFD20}"/>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8CDA4693-98D4-4F73-BDE4-CD6CA91AA60A}"/>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440894EF-E7CD-48B5-A40C-50584A784AB5}"/>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F7F7B36B-B0C9-43E2-BD28-53960CFE96BA}"/>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CBDB0249-92AA-4A51-990F-4DBF5E580DD4}"/>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464E72D6-5115-458E-AABB-FEA9DA97ECC1}"/>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8E893DED-97F2-4C22-A918-B5757DC906DD}"/>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60231EFB-1985-487D-97E6-112EF68BFE95}"/>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645D33F2-0ED2-4054-87EC-764B022919B4}"/>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EFF6ACD8-F8E5-4C2E-BA66-B798BEDFA929}"/>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5F49508E-82B8-4E96-B0E0-8E94E41E3512}"/>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957106B7-F16F-495C-BA87-CA2B0ED9F15E}"/>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C66A0E79-350B-44BC-A63C-F572E49108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723069B4-7362-4BB4-85A6-3E38D2543F78}"/>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648D61DA-938F-4AC4-A2FE-6989B1CF1324}"/>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1C908DDE-2A9D-4C8B-9CA8-29E371764498}"/>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BD888E6F-99AD-4686-9257-C0C246E38372}"/>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54764DA6-1871-4505-B612-E08AB50A4EF9}"/>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3750149B-1B6F-42CC-BF6F-5DF7D84D33DB}"/>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4ABDB9BB-0588-4408-8FDD-E1029E851F9F}"/>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5653D344-17E5-4880-951A-018D9C7F2FC7}"/>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A9B154C7-1471-4101-B953-579E5C902133}"/>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C17E26E3-63E7-4AF3-A6DE-A0ADE13EB5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B11B8677-7D20-4A61-8850-3E8E42592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F01FE0DC-D9D6-44BB-BAB4-611E0F0CA5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89B235D1-B1B3-4630-8DF8-C515B8FBBA30}"/>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E6049CDA-9BEC-46F8-9CA4-5DE425E87CB4}"/>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803D9E35-D27E-40E5-8C04-80B5909B41C3}"/>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70B51916-F3E5-455C-A591-541B7EBF34C5}"/>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91584583-DDF7-4FF4-B714-A9712E2CA958}"/>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72FCF9DF-3F71-4E6D-A021-EFD50CB75E68}"/>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5DC2DC0D-2476-4A06-9BA7-AADBF8254586}"/>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1007A5B3-17F0-42E4-AFC8-7773D515743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D58F5D53-E58C-43C0-8A66-69FC6B2A9E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56932B59-19ED-40FC-8EA7-C164D5D801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E56EB0BB-0260-4F7A-9C5E-E3DCD0D921F7}"/>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BBF11349-AB5F-4E81-83DF-62FE16937C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2EF4B92F-5C18-418C-B350-CE6CE7CF9D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D6D4517D-B758-45B9-B61F-9758A3CB93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65DF4C75-B830-451A-864D-AA15DFDC90FF}"/>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3B278FC4-084F-4D95-A88C-6F9C0D1B384F}"/>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AF479A1D-2ADA-4CC5-981D-549ABFA7CA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2BD26BE7-E2F5-4FDE-B96A-B38BC60D36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6054E2AD-3AF8-4C16-878A-EF71112EE529}"/>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16D1949D-7D70-4A18-A64E-8A6E4ACEDF2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3B6425A5-3215-4EE6-88B8-12C1307FE3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D59C37C7-28D1-4C60-893A-47AF7B863DC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517E16CF-B250-42ED-8A98-7610D51478E3}"/>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C0C1BC04-DB57-4FB6-BA3D-F8FE812C1EA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08D3F37C-0A26-4DE3-87CD-A0AC1924B8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DCB4C63D-3B6C-4A8A-89DC-81329D67BA46}"/>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56F2CC0E-07B2-4143-A98F-B246A06284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D48B8ACB-04A0-4313-9CCC-5A353EBFA861}"/>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2929BBED-75DA-4A88-A033-54B55334421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0A9B4F4A-A6ED-4A98-99E0-4B786ABA6A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AD566829-2781-4370-97FA-66826638497B}"/>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C2E3FEAE-8926-4C33-A280-6B41CB723CB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513F454C-C054-4F46-B8C7-11871DF641D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6DC3D3C7-FA9D-4CC6-B109-62CC2ED97E56}"/>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A030DD8D-6786-4CD4-9F54-1EA11BD2A78F}"/>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B56343D1-069A-453C-A442-1B8D7F80082A}"/>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A778D273-9EB8-49F5-B553-E48E3901B9AA}"/>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53CD8B33-2E18-4828-8406-0C8C1B27F82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B5187547-378A-42BE-AAAB-0D7EF05127D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764EA9DF-CB4B-4DF9-8DB6-98011B26A69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E1FB8A0E-AAA3-478D-B38E-9F8140A3E873}"/>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E5B3D891-BE09-42C1-9C70-484B817F885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6862C968-3F42-4C64-9422-C18E373DC56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F67528F2-5A12-4086-A404-DCFE853F1F0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2FCCD3E9-92DB-4F54-9968-A5C99A1419E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337FD3D2-9C43-4070-ADDE-7A07F5030CE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CA7C8B6D-37A6-4BEB-9B24-B9B9301DB5C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255A2274-FFA4-4416-BE16-6A1577FDC76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A5ABF88C-6962-42ED-9799-60C9DED5626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5308140E-28D8-49C8-B3D0-C9C22B8BAEC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89E1003D-6FF9-49A0-90DD-E744EA01AB3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022C0D14-8B22-42A9-B34D-1B0886170ED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B4F95FD3-CAC4-43EE-A852-BD32348C1C8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2901EE51-B5B1-4F77-ADCB-A07AB70083B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78C6CC0-400F-42F2-A495-842A0912F68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72D23373-DD68-4492-A2FC-20262A496D5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C570717F-2CC5-4E7F-96A4-CD03480FA6E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679B6947-5F5C-431B-A645-98DFA4FD777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09A0BF6B-F674-4F67-83F4-CC56AC52776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96A014DA-69C4-47C0-8BE8-778B2632BF9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FBF730C2-257C-4890-9F60-4D43B9E690C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48E85D8D-614A-4DE7-A2BD-4650DC88A45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5E30E405-C473-4791-803A-D29331697A0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A1019A44-7288-4C71-AFF3-54C98A020DB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A268539E-CBA1-4ED3-A2D6-50472741DC3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29F620C7-73F3-4CCA-A7AD-B08C9F2F878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2E5D4B59-6D6D-431D-9514-CBC33492AC9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70EB14F0-5E23-4333-B3CE-951EEF52291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0481C492-5329-4676-8AAB-8C35E46019D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A7645E98-0858-487A-8B31-5D3DC955890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70EA0ECA-6BF6-4347-87BC-2288FD2DCA2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4FAB9C3C-4DD4-46C3-B231-E55C1C066A8B}"/>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120DC806-60E4-4539-91AD-117221FC7E1A}"/>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01CAE003-ED60-4672-8999-05C9C9E8B46E}"/>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CB2B64DA-19F7-4AB8-B235-9441AC151308}"/>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2BB9CC5F-D1C1-4BDC-96B5-F38B1E632C7C}"/>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A0501574-2A7C-40AA-B576-B75CDF5826BB}"/>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48A8F0A2-A3B5-4FF2-991E-15FAABCDD0DF}"/>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51A36EEC-63A0-4F8F-A786-8BBB05D2C3FD}"/>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268CA9C3-D530-4509-A296-5472C9DE5F59}"/>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C3066AD6-DFBB-45DD-8CFE-4634EB2E7666}"/>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2DD41A91-A203-40AF-AE8A-FD3986637A50}"/>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6175AF4B-2413-4577-BE5E-DDC25C0EC221}"/>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7A673671-C2D9-414B-ABDE-C511138BB7A0}"/>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B2F10FC3-0F66-4CB2-8B1B-4342FA033AA7}"/>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83468377-09AF-4BE2-A11A-1FFE325D2667}"/>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E0728754-640A-45BC-8D18-2554FD9626C6}"/>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DCA0E19B-5498-4827-AA5D-0BA3D941C0A5}"/>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5542B41E-E769-4D90-9C3D-802D65427443}"/>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587C582E-871F-4526-9DD3-C12520D24AA4}"/>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A19E1F86-939B-4A5C-B895-D87686FF5D5F}"/>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33FCFD74-764B-40EE-8668-1117D7ABC0E7}"/>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540D339D-B7D4-4FFA-8EFE-6DCCDB77E9B4}"/>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F38A33E8-D059-427D-AD29-0BD9AEDFD096}"/>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787AB599-74F2-41AF-8095-4459B5D63A8E}"/>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95C947D3-4A77-4E01-AC51-6791904FAD7A}"/>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8707E925-7391-480C-AE24-BC6C7AEE26F5}"/>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C30C5FF8-1A5F-4065-BCDC-C8F435381BD2}"/>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3C8EA0FB-97E5-44D3-9566-55E7AA04B06B}"/>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33B80791-3D83-49EE-A3CB-CF2FE5AF017A}"/>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9204A17A-B2F5-482E-8EE4-8437EC4A9731}"/>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B75F8149-0E1E-4FD8-BD5D-5AA96856029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E0191D02-0AE1-46B9-B61F-22EB6E0BC4C8}"/>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3A99EDF6-ED80-4B75-B9C5-F4BECDD16B5B}"/>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30763BD4-DB4B-498A-A9F2-7211C59B4420}"/>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A5DE17DC-9677-4324-AD52-76DC58FA606B}"/>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4B11E620-5E01-4FA8-AD40-41D73DEA0680}"/>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5E67013A-D7A8-4AD6-9D60-CA937D9AE6FC}"/>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F199B16B-9270-45D0-A967-E76317415C6A}"/>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E6E65EA9-B0DA-4440-B82C-899655854D63}"/>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6B641EF4-0A1E-415C-87B5-ADA1B57512A7}"/>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173477D4-D0D3-42A3-B207-E238A85D5C61}"/>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6769E2F2-DE30-419F-88B7-97EE81ABE0C6}"/>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0EBDB9B1-AA2A-41F5-B87F-580EC07674C5}"/>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90735441-140C-4F0A-BEEE-28BCAA40527E}"/>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D1A7FF39-6F58-443E-8177-379C17A56787}"/>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AD468FCE-D654-40B4-AD6B-4C1664274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1BC017B5-3E1F-4127-A7C5-C2AA701797A2}"/>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1300FB8D-187A-40EC-A8CB-55874A3B2A7E}"/>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A2391C32-F0D2-4955-A3CC-20FB79853DEE}"/>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75351CD3-654B-4E6F-BC2B-5889E182749E}"/>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68675D25-82FC-4989-9774-02A9E2C6374E}"/>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D9A5072A-969F-4B86-BCBE-120F8D1715D4}"/>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0E675452-9B53-4488-9CC0-1EB6FBAEC2F9}"/>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D6B465E8-548E-4110-BF7B-ED57589B5060}"/>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2A81999A-7AC5-479D-AE2D-2F582CEB37C9}"/>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EE102D91-564B-4262-8805-2C52C30E8C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1092E554-8330-4F96-8C1C-AB19A40BF0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817B5D30-8330-4B52-BAD9-21198368C2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76EECDB1-2C1E-4468-9A74-941F2D0F7CF0}"/>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C6E44DE1-BEBF-4587-9BEF-7B5CA406D4C1}"/>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1DEC83D6-7076-495C-B2C5-CDF31683E31E}"/>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6BC263E3-1D20-445F-B0D3-0976960D99AA}"/>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98CF5546-943A-4164-9672-7030D947B228}"/>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A98549D2-48B8-4F09-8C89-B713532BE730}"/>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F2D03F5B-40B7-436B-A49D-F98B92894AEB}"/>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6D67B1A6-C5FA-4E1A-8BFA-911F2AB7115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73B5101E-2BDA-447B-984C-CFB7266A91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1D86A759-F8A4-42F9-ACD9-B1471C35B4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941FD5D1-21B5-4C95-92CD-3B7045BB1E65}"/>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3AF64BFE-9AF9-4F99-8659-A716BFD4662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A1F53B61-9F67-42DF-8179-37B427170C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59A86BAD-41C6-4971-ABFA-301528EC87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6B2A2409-3C57-4715-96B6-BC16F76C8A08}"/>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3DD4BB96-0783-48C1-94E2-08DA2DECC8EE}"/>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8CFB5341-B4F4-43EF-9395-70AA72B8B5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05D7B791-43C9-4129-A1AC-CBF8559F0C0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5ECCCC46-6D29-400C-AC44-072140EF1E7D}"/>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BA6A388F-D453-428D-87CC-0D7474BF462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636D1406-8193-4D91-866F-991B0DCBDF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DFD1A1C0-D7EF-4B35-B0AD-108725D9DE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37538800-CBDA-4F74-8CE1-FE803F015F10}"/>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4759BFE8-8C99-4B20-93AB-96317E6588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491480FB-D237-4AA2-80B9-5F480C93254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FE374B8B-A31F-48C7-8C36-1E15B6D718C9}"/>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9598FEB5-5AB9-4E75-86DC-5973ECFACF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0D7D5F30-6426-4B33-B4E6-952CFA331248}"/>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45FFE57D-BFAE-4BB2-8005-69D3F9FC431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D5267DA2-1AA9-463B-9E9C-C1A9DE0F65B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8B368926-232F-4964-8ED1-1F6B0416FEC5}"/>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89EBB151-9235-4A8C-9F40-7DA2459DC3B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E930D147-DE5C-4228-8B48-8C08D7C1C5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56524489-10E7-486C-9A47-4B68C09A68B1}"/>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9F51FF6B-9A2D-40F7-85F4-937CF9271E62}"/>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81DE9569-F4D0-4D76-B988-CAF2800EFD0E}"/>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B9087423-8EC5-493D-88E3-CF1D2600167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64EA5A3B-7FE6-491F-B0D1-D7E8957FFA3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502749C5-113D-4841-A839-A71576A73AF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602526F4-30E6-4B9C-88CF-17F337F6D13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70206122-EB32-4CA9-AE0B-95AD96486C75}"/>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7459DFDD-4B08-4A84-843B-CF2B9049CCC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5F6DC255-CD8A-4A70-8BF3-45196F1798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E94143BA-A85B-4F75-B918-ECA706C477C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B8B2EC6E-4F87-43C9-AC13-5EF243912B7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2D836756-6FDD-42E9-92B7-DF03ED8AC80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069CBAA4-22E3-4252-ABA2-0D77CBF53D7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65E5BB3B-3452-4576-B9F0-B7CEBA5FC51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20A0696B-F681-4154-BADE-BC67217A39B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50F577AB-2231-4472-9EF7-1A9C6A92B46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3F298D47-B0D6-4319-B6B9-58611BCB57A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5295F62B-2D52-46CE-8372-56BD1602BAA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36F3B8BC-3491-48B7-B9F4-4588C6754CF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F8E18C1F-FAD5-4728-ABC5-D1C097A5A1C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4C55E36-3D79-40C8-B7CF-080E2477A53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03E0C041-E79A-462E-A0E8-0E73123C837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86AADC63-DEFD-4AD2-8455-EB1AAD0EBE5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FB15F123-B878-40A2-8015-51960AF34E7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983C21CD-887B-4C04-A6EC-EDABD24D9AB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4A9CC76E-2C9C-4FD3-B2F7-1A3DA163B63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8E4D346D-1418-4451-A856-DC35AFE94A1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16612256-237B-4DAF-A974-6A025F61E5F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907FECF2-13A2-4D65-A0BA-BE3AE6867BF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01448868-F60A-4F6E-8390-DF85BA98531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B264DC52-5070-4D4E-B612-306603D1C20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0F98DA19-41F3-4414-AE74-4EB780C3FC7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54F76899-1991-477A-BFC7-075B0A5E1F2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C4609D3A-3B20-46B6-B829-5F214757178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4196B6CC-76AD-4E9F-A7E4-A1D8B438320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5226D2ED-ADA9-46B4-835C-8002E0CC33B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BE120F65-46CE-4CF6-BF21-6C9C3CDD6A8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7A384E43-A4C6-43F1-97B0-008FADBE4EEF}"/>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2E0989B3-CC3F-4210-844F-A9928E760AD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3675AC0F-1566-4032-B341-D67B0051DAD9}"/>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91ECE1CC-1F7A-4E1E-AE80-5EFFAEA4D05C}"/>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7E6D25BC-0AE7-4F05-81BD-32AD9F926A41}"/>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A7765D07-33BF-478E-9CF5-3DE246A6CB24}"/>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07E917FD-E3B4-42E5-A7F6-708E70847EC7}"/>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8181947C-3F7F-4321-B343-7B9A7D5452CF}"/>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04A15FFB-DF5B-4C54-B262-30EB686E326A}"/>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C1F60CB5-94C1-48A9-8C40-26E3AF75E085}"/>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FE0DFF2A-27EF-4F6A-BE3D-63B1D26259A1}"/>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FD80C84F-8122-481A-B8EE-05E40D5B278F}"/>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98EE3A8A-6085-4955-BF1B-85EB808F2779}"/>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CC73156A-7FC4-4EB3-972A-7B0F4A3BBFEF}"/>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09C65862-1E8E-44AA-B457-2A14B524BCCE}"/>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465F1B30-A69E-431F-A945-4FEF8A63C147}"/>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8B26F876-D8AB-4391-946E-3A72CD75C716}"/>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454FC16F-CB31-415A-B75B-03A50C6D0491}"/>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2A0F6D9D-4F2D-4950-85DA-61FAB1A81062}"/>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B67EDFCB-D44E-48DA-B75D-2E6D42E29322}"/>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5C7BE243-7BEF-4BE8-902B-50E6F88B4CBC}"/>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0B0E6CFC-4502-4406-B1D7-5B32446C37A6}"/>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85641EB3-54FA-4451-BD77-629C2A2DFF6D}"/>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E2CCD743-3940-45FC-AAD9-07A10E52FF72}"/>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1A0E4A71-BBCB-4CD0-9139-533814ADD1C7}"/>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176126C1-3A3F-4E8E-B6DF-0B45B7F75759}"/>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3F6DB1D3-FB03-4EDA-B9F3-9E56AD64A8D9}"/>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3453DA3B-3B83-45B9-9DAC-7205CC3DEC5B}"/>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C1CF2354-5844-4C2C-9ED7-6475E02DEC5E}"/>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09E82EB6-7DB2-474C-8120-D78845D87084}"/>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C0AD563B-A3E6-420F-B2A3-581C791CCE51}"/>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CF3220AB-BDD0-4CC3-A4AC-1CB65819031D}"/>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ABBCA652-2FD9-465E-B3F2-D93F5E07955E}"/>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A7F4E445-2B10-40D4-A7BE-12D81DCCC7B3}"/>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DD4004C4-B3D1-4064-ACA1-96362DD6AA86}"/>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BD3DFA16-8847-43CA-9071-D36126829879}"/>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1F2DA7E1-C49D-4D3A-9EDD-1203AB01AEFA}"/>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A25F2320-E44E-485A-8866-42522466078D}"/>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96C8BCA2-A0F4-4E14-B942-2C6EFD974D91}"/>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E38989EB-23BE-4A55-B386-510AA0618AD8}"/>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3D8D70D8-53EE-415B-B277-76EF9CFB838B}"/>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39748517-3697-400C-BCE2-EFEA4222E842}"/>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BC87B805-4F07-4D8F-82CE-B1B240CBABFE}"/>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B81DE268-ACBB-40A2-BDB1-2E5798F97F23}"/>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B56D84F3-E848-47AC-B3D9-5B902DCC7586}"/>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5A8C9AA3-1FBA-4A31-B62C-E59995FFA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3748F4C1-E881-4A69-8CA7-F604DD6512DC}"/>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B2C6A9E6-E3B2-4D75-AA1B-59BE238A5790}"/>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C7BB6AA0-A523-4BFB-B13F-D449E6E639CF}"/>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C47B6D1B-B0B5-4779-A5EC-B67227521597}"/>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C17E9340-CB71-4807-89E1-91B119E16877}"/>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37D30B2C-0A01-4054-8FF3-E1A09B160BB2}"/>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31807AD1-0734-46D9-9803-91CA3B0C2AD2}"/>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DCA9E371-51BC-4D09-8D51-EA0CC9EF3BE4}"/>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0C23FBC5-DE9A-4AC1-AE3C-315C99C60799}"/>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5666BDB-659D-4857-BEA7-8D658D40AD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0F79F2CA-3B53-4DC6-B373-EC739C2F10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756F9968-7415-415E-B4EF-565D5EE548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7C61E796-3CA0-43D1-9610-217B26D358BF}"/>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2B78C76C-18AC-4EB7-9DC6-59CB4C64F257}"/>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9A49B9B2-6A86-4330-82CF-C2B6C24B20F1}"/>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ADB1C4FE-D655-4105-8D97-BCE2BB72FDE5}"/>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49CDA0EF-A0EC-4EE5-B832-91ECDD1226FD}"/>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9F969969-08B9-4132-8A34-2E912BA40248}"/>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2ED7BF22-DB7E-44BE-B6EE-E47EC0CC1C36}"/>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3D07D179-F797-4956-B666-ED96E8A968DB}"/>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7000A71D-76AE-49D8-A86E-7803101898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C0009B47-1238-4506-B9F0-6624721F95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BBE216EC-9A31-46B0-812D-518E9FDCC87D}"/>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1CDF7E9E-DA11-4C68-845B-56A4285D46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CC98F1E8-BDC4-41BB-8944-C3D0468B73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2CB3FEBA-5390-4EA2-B71C-F50C1F68503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FDA3D7FD-B556-4BBB-AACC-8AD039C34C71}"/>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B7CEE9EF-1264-46D1-B11A-85095C3E92F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5D912C65-E46B-4973-8286-44D34AEB43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504F7D72-3F7E-47D5-BB96-08B5C4EABF5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3D7F81AB-E1BC-400C-9E2A-686719893A70}"/>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91373114-900B-4AF4-A6E2-911F684E605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FD3743A1-D683-42C5-A7B2-F900A644099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0D928DCF-5727-4309-B45B-D63B4D4C848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2B5AD58B-661F-4145-8804-F36A8630C257}"/>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9B2F54A3-5216-4B3C-8268-146E4984E92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5940A585-B9D7-4748-9365-737B067DADC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BAB977F9-8591-4D2C-ACBF-5C37E3C9ECDF}"/>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B7C96BAA-3DDB-4C5F-84B8-61F451144B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69CD926B-E869-4537-B61A-AC6488C6BEA6}"/>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BBEFC0F7-0B9A-4A63-95D1-F496F82C941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0C6285A7-1974-402C-B016-489E354172F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1E7A1388-B5EE-4427-A9EB-3A9F238A1A59}"/>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6CEF0A7C-7148-4DB9-9FDF-A3EB08CC613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4C421070-A74F-4AF0-9EEA-75DAECDC070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BAF27C03-55CD-4003-BB0D-639AE1D6B5B7}"/>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948D7AA9-69C4-4D65-ADA1-C1DD35C1F24A}"/>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64832E5C-4DA5-414F-A81D-AE6072C555B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DC30990A-470F-4279-8B2D-274B0E2BE1DB}"/>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8A4F1594-C24E-4638-AB96-B20F55DA12A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47ABB049-D268-4F22-88A0-CCA38C26BD7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05B0C0B0-3172-4DD4-86EF-E9643F5B6A5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2CE49459-ED14-4D5B-A013-624124B93BC0}"/>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EEEC7B36-F0E8-4792-851C-C67EAD4ED78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4C137793-4365-44AB-AB78-766AEDACB79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A986C0C9-A5D3-4F5B-BE99-A30B555425A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349C476F-2660-4CB3-9214-D612503F80F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7BF689F5-D896-40B1-9FA3-8609427605D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51F45BD5-4392-4C3C-8572-025204DBC69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1B1C9E54-DB3E-4DCF-A892-E2A7C9A201A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AC9F1884-E81F-467E-83CA-82B771A3A04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3D51D7A2-0C57-470A-A8BB-ACE8474E813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73EEA7C4-9B18-44A0-A088-C452903CC7C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BFD0FA56-7F78-416B-95CC-93BEC7F1243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D76A88C1-AA55-48C6-A590-19AC20E9234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4FCC5B5E-6381-4E65-88A1-5E256299874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88E874ED-7AEF-43EE-A126-3E9C0B6D4CA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90E30DF9-99FD-47F9-920D-4CF1B6744E7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B10EF101-093F-4BA2-ABAE-8D3B001B1B2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FFFE205D-30C3-4AF4-BCF9-4B735326980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27BDB9F6-E2F8-46EF-B532-ADA9A7F25D8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0010EADB-0DD8-47DF-B63B-27F2DD48244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BD072A39-35D8-43FD-9A4F-54D5DF71BF4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81A98734-618D-4825-829D-3A9736B66E6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A0CF2AC3-61C3-4B41-B479-30E2F43976C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519AD303-4836-4FE9-B34E-8579F73569A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1032E136-8C5E-4663-ADB8-29DADE4F214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7B8E01D1-FE96-4456-A5EF-5AFAE47CB95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752AD16E-C89C-419C-9498-9B7611DBCE8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8A76A4D2-3F01-4A32-8901-56D9EFA8C5F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EDFA515E-1792-47CB-BC54-CEF5881C5CC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9D4C0B8F-0D24-4615-BDE3-5B8F2DAF100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028CD528-A5B9-4964-8D99-83A5346C895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7A0686E6-41B0-40D1-A469-15DA836EA41F}"/>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FC4C6083-703D-4C33-A1D6-276918381E4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C4376892-F1B7-4791-B383-3FC2AB1242F5}"/>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392F2975-3F3D-46A0-8B2C-E9DE12D95BF8}"/>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D7B7761B-E4C1-42E9-8322-840D5AB86DCB}"/>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F5D54151-8408-424C-A549-B21D241634B7}"/>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624E0B8A-8D2D-4E7D-B00D-C2C67F2FCE8B}"/>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D142488B-D331-494B-A7DE-991B6036A7FB}"/>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C87CEB92-7621-45A6-BDD6-F5EA31BA6F62}"/>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30C3FBE2-E61C-4ABF-81ED-CBC0FBD095C1}"/>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F6ADEC4D-5850-4F5F-82CC-D0700578CB6A}"/>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C25291E6-D551-4D23-9B39-84B84821DD35}"/>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99291FE2-AA85-4250-84DE-35E386C9B441}"/>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E8BB683B-A6F9-405D-92B3-630E124070F3}"/>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C7ABBF0E-1B8D-4B96-8A31-FCD0368045B2}"/>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96538AE4-F035-4E43-9BBE-D7AAE0A77B67}"/>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91800B31-A9C6-4FD8-98F6-871B7C4CDCC6}"/>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AE80EB96-5BA4-423B-86E2-EC035893C7FF}"/>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C5D99049-F5B9-4135-9E4C-D598BF5AAD15}"/>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426F3A74-766A-45F7-B198-6B2BE42F0926}"/>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B223B835-E6AF-483E-8A08-7A601412D9F1}"/>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426E0611-394A-4489-B08F-26C5C28422E7}"/>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A7AF644A-CAE0-47C3-945D-6A8BA5729B7D}"/>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6C5693FE-A03E-49D4-BBB3-13419A55B2FB}"/>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BC27C8DA-C659-4B4E-A875-8174F8E00142}"/>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5333CFF4-D326-4716-88C3-E87555E60579}"/>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4F3BE6B2-E73B-4144-BBF6-8B01380E12A3}"/>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A0471E83-E031-4C31-AAD8-5647910212A9}"/>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FB8E00FC-1989-4A42-AD52-C514FEC0C123}"/>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E73AC640-4EA3-44A8-9391-DE6DE0E225D1}"/>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A807E1C1-D6D5-43AA-A397-CE5C48FF09DC}"/>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8083DCE5-2752-4A57-A5BF-56D70DA78245}"/>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00B442F8-9A97-4312-BCAB-CFABA51BA6AB}"/>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773BDD60-2F93-466D-A9CA-55748C2F7DBE}"/>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0D7BD145-04C9-4D7D-9FD7-B06430195F85}"/>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A2FE9089-3199-497B-823C-5D648E583E73}"/>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4680E200-ECB4-416D-822E-D48CBB65BEB9}"/>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71BB980E-A59F-45BD-A7B7-49415E8D2E27}"/>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6BF3A278-D219-4490-9901-45F4448495DC}"/>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F728F59E-4492-414F-A196-B4B276359786}"/>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C5C0C3AB-1B40-48E8-8C24-FD1315C608EA}"/>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B031DC60-C7C6-4B21-8A24-9C152E31F65B}"/>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1ED85C93-DB9D-4242-8334-9E182AEC31D6}"/>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26E1C5F2-0957-4F62-B469-2F1EAAE75A0E}"/>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EBA0AF6B-004F-4B0C-AB2A-5D74DA138EAA}"/>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62C7DE16-0BFC-49BA-9424-2780C9B62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6E5A8098-C4A9-4B05-AC3B-9B432738F744}"/>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6A61B11F-38A5-4201-93BC-BEE80DDAF8A0}"/>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93AD61E6-DD66-45AA-89D6-C67625DD5F35}"/>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5A203CFE-AD3F-4BFE-9242-4FA7252E90E9}"/>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C7F311C5-B875-4D39-BF2E-E5C25A65054D}"/>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A5AAD8E0-7140-4333-8B97-BCE2917DA826}"/>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4FEBDF62-F74D-4AA9-B6E7-20063A042523}"/>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54D32212-2876-4AE8-8FDC-40A1A68F78EE}"/>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5C7D6A52-BF58-4181-97A5-44213E05B510}"/>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C7613CF-68B0-4529-AE3A-3BC660D846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A54720B4-EBC9-4A55-B462-0F7442568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A9F96B2B-3515-4357-99C5-0E252D75F5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AE5B2413-7FB2-4229-8AF6-CFABF2CBAE13}"/>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076CFE1D-AFF0-425B-9D6B-910605070B23}"/>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04C3094D-F116-43E2-9A5F-A04CB1529E0A}"/>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7064FAFD-2D7A-4665-8DFD-78772ED23F23}"/>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6BFD0309-A983-41CC-8E1A-2633BFD2A393}"/>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CA9AA775-ED0B-48A3-B4D6-F48FF5B8517E}"/>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52E27EB7-D9E4-49D4-8E90-3E4D78C9CAD4}"/>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3B86F347-CD63-4608-8730-8ACBE28D342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D33A6C02-4385-4B7C-8455-8EE86FDC62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01EFAB73-81A7-4EC0-AF8F-7150CEEE35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78D86333-3DD3-439E-B1CE-8A22E2736590}"/>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BF130938-D8D2-43A9-8245-0B0C386017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AE05414A-E505-4B47-AF95-B9FDFBEF1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142589AC-BAE1-4F13-994E-EC88F81D321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21333E3E-38C0-475E-A83A-FCF7E4E20799}"/>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164553D1-F599-4E2D-A5FF-3FFB7DD548C7}"/>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1CBA1109-0D08-4D7E-BE50-2D187FE26C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E6C42734-0739-4FF8-99B3-C4F7E87352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01A0068A-FC3A-4E6C-B4B8-57B4CA0DDB7E}"/>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D4C7739D-2C50-41BD-BBA9-4F48DB9C9B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1AE18586-7064-4A80-A247-A0AC4046898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7F01427B-A925-4587-B180-EE5759F630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9922474A-9ACB-436F-9641-3EF6812685A6}"/>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9C68163E-C1A7-4AF9-8E5D-FE8F3F8834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6A6D7E7F-39EA-4D0B-BEBB-65B0389F6E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D8EDFB6A-1C5A-4AB7-B85A-E0A60811DAC2}"/>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B0599BF4-DB36-479C-803C-7FA9508C1AA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4C59EA85-C947-4E11-A9AB-626D57DFB239}"/>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89F3CC64-632D-40BB-8F05-137650D9AC8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2E0A0228-0465-4842-B925-9E97AE127EF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A8E2D0B5-BD7A-4AB5-BB63-5CA18218E42C}"/>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28788302-E1D5-4C75-A95F-46B74430DFB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965195C9-878C-420A-937B-CEDC0C4786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6D6397D7-1E8A-4C79-A4CD-FCE50AC17A00}"/>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0402736C-451D-4441-8CE3-472EA2AECA26}"/>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93D80762-2959-4C42-B639-B5018D80381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2759274F-6B02-4AA7-9FD8-4A59AD3C0D73}"/>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34AAF7CB-0042-4564-9717-C18C305EF9B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1588408B-FF71-40F7-93BA-B4299052E2C2}"/>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5815F96A-E87C-4B17-B114-B64AF28D83A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C0EB5FE0-AFE5-4E52-9A1E-E77C329F2C57}"/>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285A8C18-7158-40B6-AF31-B4B17A7DE24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25237C18-3D14-444C-A55E-94D7D137E3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2BDEC971-B42D-422B-905F-7DA6E41F242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6F906F8E-5470-4EFD-9DBC-069804B7CE0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D439B057-00AB-4280-89FF-BADCDFD4F08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F09489C9-1FD7-4017-BCA8-ACF4C8C8013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23C3B182-79EF-4BEB-8ACE-78A32AAB76F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CA00F936-7BED-406C-9F63-121C58A89C6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C0C2CE89-3E12-49E4-9488-6957A6BB04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B7E8EF87-2120-42AA-B157-D1AC9165793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6229F5D2-479C-4CC5-96F6-403C568A237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C9BD755D-D8B4-47CA-9FE5-8B3EBC00EAE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98AC03A6-177B-4452-83AD-3BB4DF20B6D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6C48804-6341-4E4D-B628-0A4E758345A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0498D69F-75AA-4D0F-9C58-A00ADD22381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121B80A8-C633-4620-A3E5-47CD649D26C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993F308A-8C21-4568-AF5D-9A099320FF4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06B28D15-9E23-4157-90D2-834D2664AFB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DE44F0F9-1017-4311-8110-8BE01AA7DBE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4893D859-0320-432B-AB0B-FEA0CAF36E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302B2579-DD05-4D0E-BA6A-74BDA8AF2A1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C6A36704-E03D-4E2A-B109-4C46CE80F8C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E7FE4E74-085A-4E43-B538-EDA798B6DD9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DC742A85-2C3C-40B1-AF2C-F3B4A9EDB93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083AA162-8764-43F6-97C0-330B1533B6B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2CA3BE5E-C9EE-437E-A0EF-D897277BFB3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91218820-0D33-4FDB-A4B2-EA218D114EA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ED4E8F66-5A84-4DC2-8893-A3768D116CB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1F1BEBF4-A822-4B87-BAD0-03A182407D3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F11BDF26-46D6-4AAA-8AD0-669C73BA7F1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0AC14E68-69E7-46B0-906D-2858533D17E0}"/>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BA16468C-5C55-4458-8378-61CA8ED30018}"/>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F16F57D0-F59D-4AC2-8747-193F264554BA}"/>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E52B3D2F-4DE7-4AD9-A427-AE9A10A53AD9}"/>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8E19E9BE-B965-496D-8DC1-8CBC80E407B5}"/>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5FDB8159-E8B1-4027-915F-72BE15B03DBE}"/>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A6F64F9D-A36C-47D1-A4D2-FD0481AF76B2}"/>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C20395AC-DD01-4FD7-B205-A626A8FFCE2C}"/>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96465FA3-C5CC-40D0-B3BC-B45FCC1FF57F}"/>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6DE5C684-E784-4E27-8934-A3D43769E043}"/>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15C50ECE-9AAC-48E9-A9AB-EA6867961829}"/>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CFCE2BD2-90E6-436D-922E-BA607E13B47B}"/>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DF0770A7-B57D-4418-85E9-B1B445F5955E}"/>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312FD483-B33C-4C88-B893-83DA03A16AB6}"/>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4F932A71-EAA2-45FC-87E4-A8A1A9FDE9BD}"/>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CEF6520F-5409-43D2-8AC3-8A96A444F0B7}"/>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14</xdr:row>
      <xdr:rowOff>66675</xdr:rowOff>
    </xdr:from>
    <xdr:to>
      <xdr:col>1</xdr:col>
      <xdr:colOff>19050</xdr:colOff>
      <xdr:row>19</xdr:row>
      <xdr:rowOff>114300</xdr:rowOff>
    </xdr:to>
    <xdr:pic>
      <xdr:nvPicPr>
        <xdr:cNvPr id="3" name="Picture 2">
          <a:extLst>
            <a:ext uri="{FF2B5EF4-FFF2-40B4-BE49-F238E27FC236}">
              <a16:creationId xmlns:a16="http://schemas.microsoft.com/office/drawing/2014/main" id="{3193116A-78B1-408D-A7E9-DAF760D92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00350"/>
          <a:ext cx="914400" cy="914400"/>
        </a:xfrm>
        <a:prstGeom prst="rect">
          <a:avLst/>
        </a:prstGeom>
      </xdr:spPr>
    </xdr:pic>
    <xdr:clientData/>
  </xdr:twoCellAnchor>
  <xdr:twoCellAnchor editAs="oneCell">
    <xdr:from>
      <xdr:col>0</xdr:col>
      <xdr:colOff>66675</xdr:colOff>
      <xdr:row>22</xdr:row>
      <xdr:rowOff>64275</xdr:rowOff>
    </xdr:from>
    <xdr:to>
      <xdr:col>1</xdr:col>
      <xdr:colOff>19050</xdr:colOff>
      <xdr:row>27</xdr:row>
      <xdr:rowOff>130950</xdr:rowOff>
    </xdr:to>
    <xdr:pic>
      <xdr:nvPicPr>
        <xdr:cNvPr id="6" name="Picture 5">
          <a:extLst>
            <a:ext uri="{FF2B5EF4-FFF2-40B4-BE49-F238E27FC236}">
              <a16:creationId xmlns:a16="http://schemas.microsoft.com/office/drawing/2014/main" id="{D4A5E238-1847-4810-9158-49723B593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4341000"/>
          <a:ext cx="914400" cy="914400"/>
        </a:xfrm>
        <a:prstGeom prst="rect">
          <a:avLst/>
        </a:prstGeom>
      </xdr:spPr>
    </xdr:pic>
    <xdr:clientData/>
  </xdr:twoCellAnchor>
  <xdr:twoCellAnchor editAs="oneCell">
    <xdr:from>
      <xdr:col>0</xdr:col>
      <xdr:colOff>66675</xdr:colOff>
      <xdr:row>6</xdr:row>
      <xdr:rowOff>71400</xdr:rowOff>
    </xdr:from>
    <xdr:to>
      <xdr:col>1</xdr:col>
      <xdr:colOff>19050</xdr:colOff>
      <xdr:row>11</xdr:row>
      <xdr:rowOff>119025</xdr:rowOff>
    </xdr:to>
    <xdr:pic>
      <xdr:nvPicPr>
        <xdr:cNvPr id="14" name="Picture 13">
          <a:extLst>
            <a:ext uri="{FF2B5EF4-FFF2-40B4-BE49-F238E27FC236}">
              <a16:creationId xmlns:a16="http://schemas.microsoft.com/office/drawing/2014/main" id="{8025CE59-7626-4C3D-8187-3E08A9EA99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262025"/>
          <a:ext cx="914400" cy="914400"/>
        </a:xfrm>
        <a:prstGeom prst="rect">
          <a:avLst/>
        </a:prstGeom>
      </xdr:spPr>
    </xdr:pic>
    <xdr:clientData/>
  </xdr:twoCellAnchor>
  <xdr:twoCellAnchor editAs="oneCell">
    <xdr:from>
      <xdr:col>0</xdr:col>
      <xdr:colOff>0</xdr:colOff>
      <xdr:row>31</xdr:row>
      <xdr:rowOff>11850</xdr:rowOff>
    </xdr:from>
    <xdr:to>
      <xdr:col>1</xdr:col>
      <xdr:colOff>43815</xdr:colOff>
      <xdr:row>38</xdr:row>
      <xdr:rowOff>27090</xdr:rowOff>
    </xdr:to>
    <xdr:pic>
      <xdr:nvPicPr>
        <xdr:cNvPr id="16" name="Picture 15">
          <a:extLst>
            <a:ext uri="{FF2B5EF4-FFF2-40B4-BE49-F238E27FC236}">
              <a16:creationId xmlns:a16="http://schemas.microsoft.com/office/drawing/2014/main" id="{67B34E2D-56B8-480F-8828-997E69A32B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898300"/>
          <a:ext cx="1005840" cy="1005840"/>
        </a:xfrm>
        <a:prstGeom prst="rect">
          <a:avLst/>
        </a:prstGeom>
      </xdr:spPr>
    </xdr:pic>
    <xdr:clientData/>
  </xdr:twoCellAnchor>
  <xdr:twoCellAnchor editAs="oneCell">
    <xdr:from>
      <xdr:col>0</xdr:col>
      <xdr:colOff>0</xdr:colOff>
      <xdr:row>61</xdr:row>
      <xdr:rowOff>85725</xdr:rowOff>
    </xdr:from>
    <xdr:to>
      <xdr:col>1</xdr:col>
      <xdr:colOff>226695</xdr:colOff>
      <xdr:row>69</xdr:row>
      <xdr:rowOff>102870</xdr:rowOff>
    </xdr:to>
    <xdr:pic>
      <xdr:nvPicPr>
        <xdr:cNvPr id="18" name="Picture 17">
          <a:extLst>
            <a:ext uri="{FF2B5EF4-FFF2-40B4-BE49-F238E27FC236}">
              <a16:creationId xmlns:a16="http://schemas.microsoft.com/office/drawing/2014/main" id="{9D969B65-2EBF-4659-A90C-5190FE2EA1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0210800"/>
          <a:ext cx="1188720" cy="1188720"/>
        </a:xfrm>
        <a:prstGeom prst="rect">
          <a:avLst/>
        </a:prstGeom>
      </xdr:spPr>
    </xdr:pic>
    <xdr:clientData/>
  </xdr:twoCellAnchor>
  <xdr:twoCellAnchor editAs="oneCell">
    <xdr:from>
      <xdr:col>0</xdr:col>
      <xdr:colOff>0</xdr:colOff>
      <xdr:row>50</xdr:row>
      <xdr:rowOff>64275</xdr:rowOff>
    </xdr:from>
    <xdr:to>
      <xdr:col>1</xdr:col>
      <xdr:colOff>226695</xdr:colOff>
      <xdr:row>58</xdr:row>
      <xdr:rowOff>119520</xdr:rowOff>
    </xdr:to>
    <xdr:pic>
      <xdr:nvPicPr>
        <xdr:cNvPr id="20" name="Picture 19">
          <a:extLst>
            <a:ext uri="{FF2B5EF4-FFF2-40B4-BE49-F238E27FC236}">
              <a16:creationId xmlns:a16="http://schemas.microsoft.com/office/drawing/2014/main" id="{011D53D4-5EDE-482F-A981-6AC483BA76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712975"/>
          <a:ext cx="1188720" cy="1188720"/>
        </a:xfrm>
        <a:prstGeom prst="rect">
          <a:avLst/>
        </a:prstGeom>
      </xdr:spPr>
    </xdr:pic>
    <xdr:clientData/>
  </xdr:twoCellAnchor>
  <xdr:twoCellAnchor editAs="oneCell">
    <xdr:from>
      <xdr:col>0</xdr:col>
      <xdr:colOff>190500</xdr:colOff>
      <xdr:row>39</xdr:row>
      <xdr:rowOff>180975</xdr:rowOff>
    </xdr:from>
    <xdr:to>
      <xdr:col>0</xdr:col>
      <xdr:colOff>937260</xdr:colOff>
      <xdr:row>46</xdr:row>
      <xdr:rowOff>131445</xdr:rowOff>
    </xdr:to>
    <xdr:pic>
      <xdr:nvPicPr>
        <xdr:cNvPr id="24" name="Picture 23">
          <a:extLst>
            <a:ext uri="{FF2B5EF4-FFF2-40B4-BE49-F238E27FC236}">
              <a16:creationId xmlns:a16="http://schemas.microsoft.com/office/drawing/2014/main" id="{B345FE41-1012-4BE3-9655-EE9492F74E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7315200"/>
          <a:ext cx="746760" cy="960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0A87FBCF-5805-411A-A613-B7C9D3DD84ED}"/>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2ABA4CF6-BBED-4804-BFB8-567A0477335F}"/>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08D43D19-AA9F-49DE-A2F3-6AFADEB8DDE6}"/>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00B32B7A-E93D-4D8F-AA47-7CEF584D6451}"/>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FB2AFBAF-675E-4781-B18D-99B372AFAA95}"/>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9E3FCE9E-1A58-4BA6-9D46-F00607B1F760}"/>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31B26C8F-9173-43C7-ABAC-D955725A4E16}"/>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83624A2C-67DF-44C7-B6E1-84EC49EECFA8}"/>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643528E0-9CE3-4C9F-980D-38B99B2B422B}"/>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8F4F3F21-8337-4F3F-ACC7-869066F76C28}"/>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034E91EE-BB04-4432-991D-CA54D0765B6A}"/>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D954C4A0-5505-4FF4-A70A-57FD09989519}"/>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CE74D4C5-CD00-435F-AB9E-F64997B276CE}"/>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1A69D49B-A853-492D-A57A-1F3205A5A5C6}"/>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0B6ED7ED-2085-4AEC-80F5-7C0DEF9BA92E}"/>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466A0CC2-D3F1-4390-B753-18E720AEDFC3}"/>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F6D75709-CE91-4DF3-B757-05294461A65D}"/>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DC3AF6FD-5882-4FFC-9A7C-5868987B4A7A}"/>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64B481DF-3932-42F8-A34B-15897D1D5E99}"/>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4445432A-D2D7-4495-A33C-B1EE9CA4C03E}"/>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0BAD7EB1-363C-4B68-9890-AAFF03676AF3}"/>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AF9DCA57-F5DC-4675-95D0-1600BB502463}"/>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96903EEC-60CC-4320-AA1D-F1213CFB93DF}"/>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0086443B-7B80-4FB3-B3DE-63C8A7CEB31F}"/>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52189F90-4E7D-4E69-A0B4-05906D56655C}"/>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1D8A7C12-E605-4587-AF74-58D0DD3300C8}"/>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22804B1D-09C6-458C-9A9B-C6F526C4770E}"/>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4C49FF55-E107-4DF9-A10A-A378AC44D7BB}"/>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0B075EF5-F538-41C1-8CA1-77C7D9A08A2C}"/>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05263093-873E-41A2-8BD3-5AF48EC27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2557A92B-8FB1-45D8-AD73-274076819BAE}"/>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9B1C4F4E-45D4-4DC2-99D1-2198F09AFA6D}"/>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0CC151DB-9261-4ADF-A6C8-885CD97256F6}"/>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D6C42157-2309-4693-ADBD-9A197273B419}"/>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DBD7E03B-D001-457B-837F-648557FA370B}"/>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0CED9AC4-CFDB-442D-90DE-E3980600D2AC}"/>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00DE4269-9754-46D6-B88F-CF39B39716AD}"/>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D091C277-9822-4379-B987-9570B38809B0}"/>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9DDD8E90-55DD-4C80-B821-1770BB1A08B1}"/>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C9B61CCF-94BD-4001-B259-0335A64FB6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129C765C-0D75-4D98-A0C3-843A3B7B97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2938E8AB-F589-4C20-A81C-3FD121B061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B96F205B-28E5-4C77-BB6A-0F1373D1F3E1}"/>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527F2EDD-1BE0-4280-AE6C-881C8839BE98}"/>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330A58B8-1A94-4C32-964E-7169CC8D16ED}"/>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5C06A60C-FD83-4217-8AF7-252E2A090B86}"/>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B8C7D7E2-5F54-40FF-BB0B-C9DB5581E553}"/>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4F11080E-C2D3-4F4D-93BB-E162A2738258}"/>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F8540D7A-B361-4E09-A992-096FCD90AE9F}"/>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941BBC0C-44B1-439D-8251-53079019D56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C4DB1AED-C5C6-45E7-96C3-D4A803953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63DA43B2-CEF8-40FC-AC7F-7B81A0F734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55C523DE-7017-4DED-8046-4DFAD647C1A6}"/>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9DD80DC4-C52B-4C51-9DEE-BAFA2D17FB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A96C6CE3-CEED-497D-9840-E7FC4EDD13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395CC032-92E1-4E66-94F7-89B9257F44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CA17BFED-13FC-4ECA-B498-9E578321D0CB}"/>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21EB4926-9F8F-479A-8B46-268F3CA7126E}"/>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DCE1A9F6-A86E-4132-AA67-E54E01E293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9EF00177-0D5D-41CB-8F87-1F9531B63C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32B8D1C6-14AE-43FD-B5D8-1807DAC7DA33}"/>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FBA51F9F-9CCD-4331-8293-2D7E6FA4AD5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7A3DAC83-84D4-4F9D-B71C-4E002E58D3D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1F5CB2A5-FA16-44EA-BCCE-D28C5EB82EB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DB3BF8F5-E791-4FF5-8100-B896771CA6DC}"/>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F76ED6F9-34FC-4CE5-BB09-074C537CFCD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33EEC791-72A7-44FB-824E-E0ABC69AD82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FE3A7699-9300-40BD-B97F-7E35CC93A705}"/>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32ADD883-C10E-4BC0-8428-D105BB1A070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077F206B-ED21-499E-A301-A2481F633B60}"/>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B26830E1-605B-4175-9681-4E9A0D39783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F8871F87-E0A8-443E-9C3B-95C4AB1356F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158FAF58-0A4E-43E3-A206-91DA57FC069A}"/>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4B912286-5349-45F6-BCC8-323B80E363D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C792764F-8D19-417A-9D47-D9942DF1F80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0E826043-545E-4A53-AE93-5AE963EE348D}"/>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F52C2D9E-9ED6-421D-9917-99E75432FB8E}"/>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FF196923-F97B-4938-A0E7-38D2E2015D42}"/>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E5242C92-D9E9-4F30-9594-F7A376E21982}"/>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E5A8C995-300D-44F1-ABFD-3ACA604A9AC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220C786D-2358-4873-8D71-F5CB356D451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6912956C-26F5-42D6-840F-88D75F9DAEF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24A617E6-FF84-4871-ACBA-0FCCD235D9D0}"/>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79D2314D-33CF-40C1-A44B-FA7C9722F4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0E9A4E5A-6632-49C9-87E0-B8744EEC4D2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33348775-8D9F-40F5-AD64-2FD73DC4596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DAAD8EE1-E334-4953-ADFB-E6F6830A5C6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3E03F58A-A58F-4644-83AC-30D44F23918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B06692E4-01DF-4291-AEA5-5C2B7403DFE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2004BBF1-41AE-4E72-89FA-E818737BA11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1D86A3DD-55A7-4FF6-A0F4-04E237BB55B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CBF82C7E-6E15-4474-A61E-93890DC757A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D8E22BEA-053B-4784-AA96-B7B93B03D5E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F50638EB-F9D0-4336-B457-5FDEBE097E6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F1FF466F-07F0-489D-BF15-5AFE88CEE8D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E581F80D-B8B4-43EE-85E7-27EA2C30B93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8559B8F-F9A6-497B-AD51-E92D3ABE957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67DB092D-F317-487C-ABD6-C21B6AD4F09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9F84F0FB-B8C5-407B-B923-90E775E11E7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FA380F6D-A42F-471B-BFA2-F9CD34ECB80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8A1DEC0F-37EF-4A1E-86AE-554E8616063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BB405D93-52BC-4260-B68E-A9C38157499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910393DA-5392-4B6A-98CF-13AD87552C0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BBBA732F-420A-4309-A4D3-9C04C21AFB9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C54CF60A-CC26-42DA-8383-55F1D511856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AEB390C7-3954-4951-AEB3-656BFBFB9D7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D2763E93-0447-4DE9-B028-E35D47E7E27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3C9774F9-BF67-4998-81AB-6D5A8311DD3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321F30DD-7268-4029-8A5D-8CA89EEA2FF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82AB6E3D-55C5-4394-941B-E74A7C86638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0C3259E7-6603-40AC-95B8-19A7C267745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18298D5B-C335-458A-A0FB-8B72BF13C6B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F09F4703-2F58-4B3F-897B-F32D7122B42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1D9821D6-B9A7-4586-8F41-8305EEB77213}"/>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3DF17978-FD14-4844-A479-D4B7686D7259}"/>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A5F1792E-0C0F-4067-B7E8-978FB4B1C4BD}"/>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1859D2DF-F703-4AEF-BF36-61FCBEDB871E}"/>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84C3DB1C-4FAB-48E7-9730-C81A190678F1}"/>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1C03F510-B468-4674-A35E-5DC6C6BD0375}"/>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22184A6D-624C-449D-8DFA-AE3E95C52CCC}"/>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DF89CD1C-61DB-4C9B-8390-FC99DC3BFAB7}"/>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3A01CA5B-C018-42D3-AE6C-F3FA3E2CD22D}"/>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10C3AB80-A1E0-4FE9-9A0E-0457FC460F28}"/>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EE4E19F4-C06A-4614-B337-5F696506C2BA}"/>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8B9CCE4B-1C59-4BF7-9B05-EBE8B5573BF5}"/>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86C972D6-66AD-48AA-A7C0-C2A619046510}"/>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81F7F539-A6A7-4A23-B1D4-F86103417561}"/>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541336B5-A947-450A-A162-AD3851747735}"/>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ED7C2581-3A40-40C8-8790-747B58B27E06}"/>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63CDC40A-BF78-487C-9D5A-0A7E42F1F924}"/>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AFAB8D5D-4623-40B0-95AF-5110F5CB6D4B}"/>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12E778D9-E438-45AC-8EAB-807921746D3F}"/>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468FE91B-ED69-45F0-9384-890A8ACFACD5}"/>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1654F6E3-36F8-4A9D-A9B7-3647430F2076}"/>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336FA082-5D5F-49EE-9EC0-C3DE5908E2C5}"/>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FAD0D95E-5A76-44A5-A69B-179C601FF612}"/>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329CF9D1-C5F3-4A69-8D07-0AA928174C8E}"/>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48566A1E-8B3E-4F29-9525-16695EBD8209}"/>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AAA73A53-5596-4514-B62D-AC99960946B1}"/>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DA202D1B-FD05-49A4-95FA-805C59C00A35}"/>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A7116C56-ABAE-40EF-B5BA-A69A99E16C6B}"/>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9D117256-94FB-4758-A6AE-3B2992CBE1B5}"/>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87A21B14-8DCF-48AB-907E-14D539FB68CB}"/>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3635EB61-EF56-4A62-B026-90E12468D2FD}"/>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D45B9CC2-3980-4F0F-903A-DDF3EF9DEC4A}"/>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CE3842F2-10D8-40E5-8F8C-FA9EC224F44F}"/>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ADC1B5AC-81CC-48F8-9F3D-AD34543F4D29}"/>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09289940-0469-4F4A-8801-CBF98A2FB3EE}"/>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944D3D63-6386-4446-B741-6839C4A99128}"/>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00CF4DA2-9477-441F-B98C-634193177759}"/>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98371F08-AAB5-4255-AE98-7721B3ED23CA}"/>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D02188CA-2D28-43E1-88E9-D2287E9B94E9}"/>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941C12D7-F068-438E-AD4F-70C4B6118BA6}"/>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AB3BB2C9-9F8B-4183-A1BD-73319D14CE72}"/>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19C41C42-341B-4961-8BA0-8D61DAA7E8F9}"/>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627FCD4D-6695-4138-A531-C407A81FDA62}"/>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576F6F1B-C2A0-44A0-B22B-451498FB05E0}"/>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4466A654-4AD0-4E2C-AF54-9C8414AB84E8}"/>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56226952-5664-4B23-A4DA-B94A1776E4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D96CCA24-B666-4107-B8DB-9C0BEA183D4D}"/>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017B309F-A378-42BF-A8DB-00C6D2221550}"/>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0E6610FC-3AA9-4B6A-A597-BBA9FC54C99D}"/>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291B0868-2226-4E9E-A813-4C9707306550}"/>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B68793C2-DFCD-4DC6-ADA7-E4B90D32226F}"/>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C0DC91BC-4AFA-4746-996B-805C743D2653}"/>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C1DA9584-A261-4390-89E4-03A70F8DA9FF}"/>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E0CABBE8-F8E9-4ADC-91B3-052EB5A60D0D}"/>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FB0C9CCC-0F69-458E-85B7-2FB2011089BB}"/>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4946D98F-4F19-4C8B-8A10-4C411D997E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8F23FFDD-BD4C-46D4-8B98-0DC1CC7440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743B1FF3-8AFD-4684-874B-24570D072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549F70E5-40BE-430D-81E6-F8A37BA2859B}"/>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BB457E5C-C3E3-4902-9291-865392805299}"/>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198F4AD9-A4D2-491D-8365-BCFA236CE7BB}"/>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87AE6EE0-828D-4357-A08F-C6D1F65D5774}"/>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B7B35231-9309-423C-BE49-0A4E8D8E23BC}"/>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BD54D1BD-A3D1-48E2-BE00-3B142AD3AA3C}"/>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EE3EAE72-2322-42D9-A58F-8B3B7AF9E35B}"/>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E5ED7BB6-C3FB-4AA5-8F7D-29DF8A4DACA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8ACB338E-332C-4BD8-942A-5687D4752D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CE2952FE-1C9D-43C6-82EC-643E506F14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E507317E-00A3-46E2-A049-E9C9A46844F9}"/>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22403C95-C177-4836-8B2B-8FA000E7974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F723A7A0-4AE8-4F2A-81BA-BAD5F3B607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B35E621A-F16E-4A57-B50B-3AC74175F2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C25F088D-6788-440C-8595-E79D0B885442}"/>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A154ABBD-2003-487C-AF7C-59619F3A171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F9BA5A31-7D94-459E-A34B-07B94477CA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590376E2-A615-473E-8090-F0C8B3F685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BBA45D16-6A43-4B35-825A-97E04F78641E}"/>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92AD7199-A866-47FD-957A-E3E57532FDC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D47E8CA6-F1E3-4FBD-B4D3-B37E18534C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F42EB6A9-4EBD-4D89-8099-C04F4B83DDB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5F587A5B-4B12-4899-91B6-8359D36D0486}"/>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D824673F-FCAD-4FC9-B710-931E24DE242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70EA8F3A-FA0C-47AB-A92C-D9006CE5553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60604F6D-10F5-4082-8F91-AFE67C52492D}"/>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CDEEB1C3-1DA2-4C52-87B7-81D9C4220E8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7B590AD9-F4D7-43AC-BAA9-941A8D23E9F2}"/>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C87D3333-41BB-493B-BC9B-F19357216C6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ABCD0745-8D08-4D6B-8CF4-4E19FCDFEC9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530716AD-2FB2-4C5E-93C4-3A5D8200A668}"/>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681FDF94-5581-4DF8-A629-D0A444893C0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FC97584D-6AA6-4222-8372-33E318BDED9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3620E919-9A6E-426A-853C-B54FD76B0F8A}"/>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CEEF9B4B-CC7A-4C1D-8DC0-871EC1166E26}"/>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2CE31EC4-409C-4CBB-B78C-6E98D83C875A}"/>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504BE4B3-D041-4CB3-A3B1-F524FE141576}"/>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3AE1E7A7-138B-4AC8-9C88-9EEE3D7EBE7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8144FC59-22EC-4C44-A7C6-71D28FA995A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51AD4934-E795-4F9D-903B-0A6041B9FEC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645E6708-AFD6-47FF-A61C-EF7962A64B95}"/>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EE6CF119-D084-4C56-879B-50E59060809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6EA4A10C-E34D-4B4A-9002-C13B5AA1FE6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FB635D82-51EB-4808-9F04-EF96A40CC60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0633FBF3-054B-4EFF-ABEE-57B34773E5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DFEB94DB-6AA7-49BD-95DB-5D03D2E2B2C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E5E3D3CA-5C70-47F7-9AB7-40762FAEB0E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E17097E3-3439-49FC-AD40-07DCF7BAACD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B561D518-E195-414E-9B88-490F454A80C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1631D3F9-CEC1-45ED-AAD2-E9AB7A76FE9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096CB244-D02D-418A-9D0B-62D8C8153D6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1BE6DCD2-E264-42EC-B244-8914B315783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D33456EA-01FD-401C-A06F-8A7C885CEDE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B5D2F218-6A20-4CC1-9596-969CE980D48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21B63F39-788F-4574-B8C4-05188A69829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202ECC5A-7662-4031-8798-313203CD634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4F0B1A23-B1B2-40A5-814A-455789331E4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212EE6C1-37D0-4FDC-AA8C-B085B818DAB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525418FF-E6B5-4E46-867E-D4A43F1880E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F5535374-4386-4A77-87B3-C5E09F3D5FF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69D6843A-77F3-4620-A926-F0395BDB64A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2BA9A820-A6CD-4141-9440-7C628DAC344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5D9123D5-6FAB-42D3-AAD2-A3EA9059A57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FBC571DF-93BC-429A-B60B-F4ABF9A98B5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140DE900-4633-4CA1-9723-81810139714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93B22D76-9A4E-4591-B795-93D9F165A9A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61F65F2F-6601-4C2C-971F-37858C29B84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FA55F9B3-18AC-4E0F-BC11-774A0F5C1A6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D1BE7816-0EBA-4614-882C-C9E3F577849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954AFEC1-9EE3-4503-9781-8275C510D2F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251CF2FE-2461-493C-8F55-F0A1786F1D5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5FD71343-E8A9-4B33-AED9-0BF0A40B8546}"/>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AE293CEF-D958-48D5-8B6E-D84C47B46799}"/>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4F5DB515-658D-4D05-A51C-D290831FC75C}"/>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B244C27D-49CE-46E5-B0FD-9DBA18FDA27A}"/>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09AC8849-9E8F-4827-AA6A-986A0D8C3EC4}"/>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D2100A22-149B-49CF-84BE-70C33BD0FAA9}"/>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A053584C-19D6-4919-93A2-9D18F573637F}"/>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CB49912E-7AD6-4D94-9203-9AE5A139A8D3}"/>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DC0068AD-E0B2-445E-A25B-049DA8E27CD4}"/>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A78CF031-E9A2-44DF-A7DF-1473FCB61A93}"/>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6E8AF2BE-2AA3-4B73-A1A1-2C5442EF6338}"/>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A8A26EDC-641D-43B5-8901-69B25AE0C8D9}"/>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C281F12A-2303-4CA1-9975-EF281C15E7AA}"/>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0EB997F2-A26D-4B1E-9098-07503E60ADE5}"/>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452AD97E-5A59-4095-AB68-996940B6B3F8}"/>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3E3E8BAF-712B-4FBF-821E-5696C00E99D0}"/>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205220A6-D766-4FD3-9FA7-AEDB00A22DF3}"/>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B73BCF32-8263-4FBB-A806-3DBD86784193}"/>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081197FF-D126-427C-ABF9-43EC9E0167B6}"/>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CBF3966A-B50F-4418-8380-A3DCF79B3B2B}"/>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BF848F7C-C2B7-42AD-8CC0-E2466825AF98}"/>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4E07CD6C-5E80-4561-AA38-C7A2F4703533}"/>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FECA5811-F9F3-453A-9716-3F5FF2739BB4}"/>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B077FAD8-D397-4DD2-BB44-F614B06E6F8D}"/>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23C39B57-F75A-4A7A-9EB3-A88E996D1507}"/>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0E1CFB4C-6D46-4663-8252-1ADB006B8E1F}"/>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4CE2019A-7D7D-499C-A0D9-140D33ED1C24}"/>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20328970-1F27-4239-89DE-62B8786E21B0}"/>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FE07FFAF-6053-4252-8B74-30F911C9180B}"/>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DF5FF348-4B03-4866-8211-2E777B0A540B}"/>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C5011428-4F4E-4436-9D09-AB09550B20C0}"/>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ADCE6ABB-25D1-49F8-ACF4-92EB8ADBACA7}"/>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5ACCBD19-B0CF-4DEF-9A9E-28A3A0375B38}"/>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57CDE7C6-746B-40DB-A902-380606407EE3}"/>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0F31A349-47CA-4944-979E-15C2C6040465}"/>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321D70CE-04C5-4A12-BD46-C7204C75C4E9}"/>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2FBE7E10-9BD8-454C-B4CB-D9315D846144}"/>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A3C461E0-DB40-4BD0-A874-C96A31B6227B}"/>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145509DF-3FE3-44C0-806D-3856C3735D25}"/>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668F03A1-4707-48E0-B802-69E831C47CA6}"/>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87945D4A-6CF6-4265-942A-9D23405DD995}"/>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A884DC67-1F4F-45D6-A4B5-DB1A14DD5FDC}"/>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C2C18E2D-D310-40EB-A70D-B44D8533CC61}"/>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289D8026-01B3-4DA4-8893-0AA6C9EDC16D}"/>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920DBF41-5669-483F-8BEC-3B92B829F70F}"/>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5F806933-9794-4AF3-98E7-3E5A4FB222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226D2D98-DCBB-41A6-868C-9839152174BA}"/>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9929C0FF-6014-4472-B94D-5A2489D396DF}"/>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E80CD98A-82B3-4491-A85F-9706A0C2AA50}"/>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A832D87D-850B-44CA-949F-96F94796EDA8}"/>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3A7BF276-C65A-44CE-A57E-D8B0B9A6CA54}"/>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EAE0DCDD-AD80-42D6-BECC-F287B915E55E}"/>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D3122A34-85CF-473F-8F16-3F252673CAB6}"/>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EBD1B1BD-B279-4877-B31C-B4196CCDD7A3}"/>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68DF53A9-0717-405F-9C4E-8B18689BFA46}"/>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B02F8238-6F2D-49A6-8AA8-639C11466B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6BC66A0D-6CCC-4404-8648-47277EB7F0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0A6BE173-C40E-4F65-A855-0FD5C98390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69ED51DF-F886-4B7A-AB9F-3F8C9FFC25DD}"/>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EDCFD543-0EEA-4D97-8ABE-D131D53DEB3D}"/>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8F531B95-E4CB-4C91-B502-F92464222E27}"/>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97510046-2772-45BB-906B-5B099E11CE18}"/>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01FD7066-627B-49CB-BBEB-F95DEB2FCA1D}"/>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69CB8E2E-2F97-4133-9675-EB24F4FD792B}"/>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B0E8DCB3-311C-4FEC-8644-BA00478A8432}"/>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E2C4FA1D-8257-4286-9FAB-DD611ADED16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41694BAC-F590-4663-80DF-EF77F3ACF2F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E6E5CC58-98A7-4E47-998C-1253EABF45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5A0E3AE7-7876-4ED5-AEC7-9157CBEBD369}"/>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78B7CB60-6ACF-47F8-959F-3381D7BC64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29070E59-2966-45F7-829D-1A31D87612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C79E41CC-FC3B-4DD2-B25C-BD6D9E48CD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78BCD319-59F3-4DB3-8B03-747019AD98EB}"/>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2BF3ECA0-C7CC-4BF3-857C-1D3307AADCB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173281B1-CD20-4499-9B4C-0464F95AB7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257655DF-20C7-41CE-B011-381112388A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1C79A799-19CF-4CDA-ACB0-21771231A4D3}"/>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057002B5-AA9A-4CB1-B081-9880B6B1D62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D590321F-FD68-4CD0-A79C-7BC3FB2098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8397C434-9F1C-484B-A428-01301FAA47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18D17974-22FA-433A-BE5A-FE2EE6AB8B6D}"/>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776F6B0E-912B-4003-91EC-F648348D173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0A41E15C-4F0D-47AC-8622-0982143B07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DC5FA07A-4AA6-4DE9-AD95-CF90E61C2A3D}"/>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8E3C8BD1-207D-4C76-89A1-A654F802928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08501608-B717-44DB-A7C2-1AA1A06C0C1A}"/>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42193BEE-952D-437D-9F10-06BD7E58A14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2F516356-F313-4DF7-B4C6-EC137789550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447DF8AE-DB61-474F-A9D0-D59187F806AA}"/>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6F67F2EF-D6D1-461A-BDBF-D36231DDE45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A64648F0-E10B-4A8D-8219-22CEF1CC68A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40A9A952-8A92-47B8-865B-C83544AD3270}"/>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C3DB063C-4F3E-419A-8526-E7A21A01085F}"/>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0A9CEA53-FB35-4A75-A038-329090071A5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28F99A0B-ADD1-41A9-A04A-C3F172C78C8D}"/>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A1DDE5FC-01F9-455D-BAC5-355E52B6D1F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31813699-5048-4652-9C6D-B41DD01845B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377E7A37-5F66-455A-BFB1-29BEB7D8BB2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75D74DB8-DD9B-4502-8286-8380B37D12E8}"/>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4E10213C-4DEB-4D3A-92B3-697ABA358C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BCD6087D-49A7-4C4B-9A1A-114C32D138D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121CB380-D677-46EB-8B0C-23E37457B73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385AAED0-E357-4767-A00A-B22A6D4E768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C5D27D9D-2E68-4CCA-9475-72EED209D52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5FF76301-DF13-4ACA-84B4-4BA7A058C1B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71D1248A-AD1C-408A-BAF6-E2CC68769F8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D03CC4E9-7284-428B-9D0F-936F4DD3172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10A7D0A0-62B3-4E75-B6E4-0F2CEED059D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13FBE68C-4155-4C5C-B00F-3FC64BF1445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3A89B7B4-8112-47AB-AB68-08782D51AF6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1F160795-6EBF-4E03-B6FB-FD5CB018B59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D2A48EF7-EA1D-4284-A4B4-45889B6B8DC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5B26A108-F418-498E-82EA-CECD8E2660F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6CBC03AB-F8D9-4003-BD82-D275C3974CC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E304E2C7-1431-4FE9-B9EC-F1E26AFBE2D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EFA52757-FF43-44C9-ACB0-07D4DABC80F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7A1289BE-46EC-4233-BC6D-488B20FA6CA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A321708E-AAE5-45E5-BE3A-AB732F33C94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098C5C66-3AB8-4525-A36C-165AD691148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FE9CFC56-F1AB-4CB1-AFF3-010A6EE5B40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DBC5C5B9-7B68-4192-A74E-F87C53B8E62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B0BBCBA0-4D78-48BC-A0FC-FB7005D55B5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3FD4EE91-D1D2-4FE4-A1FF-4602818E5C4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C97F1527-BE14-4313-81EA-C4C11110E61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517C9474-7836-49EB-BE00-1718E70DD0C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4ED78E60-AE6F-4172-ADC1-A7781839AA7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AF6C04E4-FB4F-41B5-A0A9-C28A5F34C57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5195858C-A78C-468E-804B-52514F722E89}"/>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F6438FC8-DD43-4B64-BD31-41957A535F9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0C0DFF8B-D89C-47F3-BFEB-507BFBFC259D}"/>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3BEEB3BF-9547-4C54-9E11-69A661AF6B15}"/>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DDF78DC5-FEDD-46F9-93B6-63D86CC6AD39}"/>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7152807B-A4F4-4C93-B4DF-32DB2738243D}"/>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EA7BCCC1-1458-47BC-8422-6A6BC3581CA2}"/>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D050C0C1-5D8B-4940-B30E-B576FCB418E8}"/>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D60BECB1-5D36-46F8-A121-8D17142D743A}"/>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C427B38E-9DC0-4B4B-A926-89D2B5F4D63D}"/>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EBA02854-31EC-4B55-BEA0-81B2B6A959C0}"/>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9111E193-7E33-4B4B-A8AF-9F0EC311303B}"/>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8AE89203-AB20-4C1D-86D5-09922AE306E3}"/>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D6FB1F0E-694D-46F4-85A9-817162D3A1BE}"/>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9503441F-A7BA-4D08-A8BC-9BC694B1FADB}"/>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AC50A0C3-B265-43F0-A847-79690ED0F896}"/>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A35BB131-DCB8-4421-A026-9268ABE05D0F}"/>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899EEEF1-A4C2-40C2-B387-231F578B998D}"/>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6228C41-E76B-4EB9-B8BF-39ABF8740F89}"/>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54DADF75-FFCF-480E-BEE1-9FB39D6255DA}"/>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0A2DF968-D301-476A-BE9B-6C4DAFF796FF}"/>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187ACE9B-7BE1-469C-A0B3-0C27809EE34A}"/>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CDF6000A-3FB0-48C3-AD48-BE4DE411739E}"/>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3A4F42D4-52C0-420A-9AC5-E01E36D5397D}"/>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9EDB4747-8E50-4D21-9A43-29888370E828}"/>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1840A2A3-39A3-4A6E-A0AF-D789A34FE84A}"/>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E9ED83AC-7729-4A69-B083-317E459E958E}"/>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6C5D832F-B03C-44AC-B986-2306E0E3D6BB}"/>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B1E95904-9F0B-441B-B08B-DFD4DA73E938}"/>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8A675669-A4A2-4B05-83C2-0050766AB5A5}"/>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BC604336-E948-416C-A17B-DD75A8719133}"/>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E2BC2E20-3AB5-443C-88E0-CD8A6DC3734A}"/>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032FF4D5-08C6-45B0-B6D2-860B89C6D1B4}"/>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4E5A870A-ECFD-4678-9364-071C87A9CE78}"/>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8D7E2710-8BFD-4434-9CF5-4CCD34A4746C}"/>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1679F4B4-242C-421F-8106-BAA7B373AE28}"/>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0441D767-6897-4EFD-8E77-AA9171E26BE4}"/>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3D31EAF7-CBEC-4634-AAE4-0142F6563B4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BDE7B6DD-D851-41EE-9136-BCCAD794E243}"/>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3460CEC9-014B-4326-915C-E39E7CB1BAE5}"/>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F7EDC9C7-ACF5-4D49-80DE-8E22FD0D72C7}"/>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334D64CE-04BB-49B7-921F-FEA7D354C772}"/>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63E2564D-36EC-4E03-A040-104A6495B792}"/>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2FF4E1DF-4FBD-461C-A89C-CACADD988187}"/>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CD38A090-B2C3-48C6-99E5-5A5171851E87}"/>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24461625-A831-42F9-8874-4449D99B8E63}"/>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7C81310C-6F73-4927-95F1-2243E2303D2E}"/>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8DDFD794-AC1F-48FD-A978-11508F8A9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1B670C5A-7D2A-4B8B-B3C6-BC0365ADD0E1}"/>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4D34FA58-B009-406A-9FAF-3CD4D6E84FF1}"/>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EC7372AA-7DF7-48FE-BDF0-0FEB536F9E78}"/>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9F7217A4-9A51-4994-A8B2-794168EC55CC}"/>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8AD80B5F-B6B2-4A58-BB2E-4FA4A8259A06}"/>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BA2EBD0C-4EA7-4C54-A9F1-F976D2D5E2EC}"/>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585170E0-A1D8-4640-9369-56087117C5DD}"/>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E03C0EE8-44CF-44A3-8D0D-0CAF006A6E6E}"/>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D66D044C-4AF5-48AA-85E0-AE9B4EDB6E5E}"/>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EE60A3F-2092-427A-862D-185515FA2F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4AF05AFE-EBD9-4F3D-A64A-F772941CF5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297FA25A-DF7D-4D66-92ED-840A955DF9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36594B11-38DE-4145-8B71-E13F7FF9CE9C}"/>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16E724D6-A739-4CD2-81A8-220C516C8B3F}"/>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6CEA548B-B196-4F67-8AC1-0C337B41F6BC}"/>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AB6A738E-258F-432B-82C7-03F890EBBE46}"/>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9C2F5649-8671-41E2-9697-3E7E68664C7E}"/>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C8779D06-E3E5-4085-AFE9-2BDFB50BF80E}"/>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CF52C406-563E-4E68-B568-B67948E2DCDC}"/>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8C1A93AD-E23B-4D95-93E1-648509CCF53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3E207C57-C759-45DA-B9D8-86ACF9D414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855A027F-B9DA-4E9F-BCF5-09FA5ABD7D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A620CB87-092F-4B08-BC78-7C479F2EF3DF}"/>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80A32F22-C657-4814-9489-7488529269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8BA84954-B69F-4959-B10C-173DAFEBD7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B2A9C14D-EF68-4F6E-8D75-87F4B456A6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F10060D9-F363-453D-B710-840F9A42072D}"/>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E902BAA6-29FD-4071-A1A6-3869D2C671B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75A8FCCE-0294-4D41-AE02-F5DB230A15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85B253B2-B2C3-42F1-B0AE-9EBE4C15D2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C7CC2918-5131-474E-BC6D-C395FF5A5647}"/>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2A3E82BA-EDE0-49A2-BB7B-A61554E3A11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8F115C44-A7DD-413E-9945-F183F96051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A4CBB68E-6FCF-4B16-80B8-31345746DC0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E8E5BDAD-E9C3-4E32-9F65-F1B5C66F3E3F}"/>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4185433B-72B0-4E46-860C-C462F8915C1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29498A47-092F-41A1-9E63-8B98B0D74A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7CD2019C-1B5C-423B-80E1-21E8F2169AB7}"/>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4687994C-DBD6-4839-B189-F9EA5914EBB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BD5CEB16-91CF-458F-B4A5-F319627BC885}"/>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2127B907-0C80-46EF-B347-FB2DFE9C55A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B580F81A-E1A2-4886-BE1B-9B07B136E4C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788AE3BD-8E1E-424D-BD96-7DFA5975E6FE}"/>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AF179305-ADB7-4CF5-9144-BA8C1585F1E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B39F600A-3450-48E6-8E5C-ED3FD10C8BA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24B7245C-D7A5-4909-A214-10EFD9A326FF}"/>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2050F8F6-237F-48C8-A900-14BA8FD4CD68}"/>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32ABBEB4-98A7-4F28-89D9-F0CC345E08FD}"/>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9BEE08FA-438C-472E-8C64-28BF7D84F7F1}"/>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70CD1EF1-986B-4CED-BDF2-79944D67411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B4625EFD-F135-4427-A854-F3A633FED89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9E241E36-FC57-4DD7-B5B4-42495586C41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80505B64-2D2F-4D82-BA79-96EBCB05C476}"/>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87EF09D5-153B-4A95-AABB-E758716F49D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BBAF146C-D11D-4DD3-B218-D7D49FECA82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03099224-FB57-4309-A21A-FAC1F56081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8E2C6F96-25E9-4947-8CBC-9A13A15B850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E948C787-60B4-4107-8408-21404CFF4DD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76398875-BC01-4538-82AD-B9946EAD22C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5B05B6B6-19C7-40E1-81AD-B0E95554C8A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F359DFFF-6A16-446B-A694-6E396311163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B86E9A24-A3E9-4D6C-8474-B8AC9C4F37D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03253CEA-1096-445B-A2D5-5AAA8916392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50A4FE98-011B-46FA-89D2-47D584E42DD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2A1BA079-2446-468C-8600-16ED7C87601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B7B23341-98A3-491D-BB95-116F9F30209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6DE5A694-79D3-4E0D-AE56-3CB5CB6FC10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EAFDC732-3380-4E0A-8F7A-FF8BBDA4670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EE02C1D1-5A73-450A-9037-05179FF9B93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E208AB73-AD6E-4D36-B7A0-754E7D16E1D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6991A310-980D-4E72-8422-9790FF3446B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71A0CBFD-AC9B-466B-BE24-F50DD0CDB54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F082A402-AB45-439A-9EA7-9C57380E1D9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C59EC00B-4A29-42C0-B6E3-96BE007D19F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439ED1CE-761B-4688-94DD-91AF5119D28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19359DBE-1235-4C15-8A00-09B49433E69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C919CF05-9AE1-4DE6-A66C-DD232A7E97A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3F2F9AF4-8B0A-45A3-8E3E-0664C3B8F2B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C1DD9661-3C1F-4095-A05F-3FDD2A1A066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B56EDECE-47B3-4967-AB1A-6BAC27AB12F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56ACEA1B-9968-41D8-8D12-ECE68C94140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71C74AEB-7DDF-4210-B118-29C5E21A4D8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54D4219D-9421-46D5-9C3E-0236EC1CE71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FF98B812-D9F0-4188-AD79-C958AEF4E936}"/>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FAA6463D-B2CA-4555-826D-099BDCE192E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053F8BEA-2BE9-4940-A738-6AC1E57F6DF5}"/>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798F520B-5EEC-4F29-9620-29974A0993AB}"/>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EDDC1663-D88E-4DAC-B9C8-B78E2F1BF3F9}"/>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194B8A42-36EF-43ED-9E66-1272CF52678B}"/>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3013B145-E585-498F-B8F2-4887F4FEF964}"/>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BB0E5B5B-8FA2-4917-9152-239405567FE9}"/>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8104C029-AF97-47AB-BD81-82DD33EC4670}"/>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7DC91140-9C4F-468D-94FC-7454B5294C2F}"/>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0D5355A2-B0C0-46C8-A3B7-C7C809A962D3}"/>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3C07991B-C6A9-4255-BC01-7FC8194854AF}"/>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69F24ECC-C1F4-4FAC-BDEA-CF7CF6E5B1B6}"/>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D87C0962-8714-4694-9844-4237656F0F9A}"/>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E5132230-3FEF-451D-9020-3BCA3C56A205}"/>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A43EA588-CBCD-477F-A42D-C9C67E0FF54A}"/>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D2AB394-689C-4725-914E-03EE58745B69}"/>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62854BA4-8886-4531-9B5C-49E0DAF578FA}"/>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BAEDF312-79EE-431A-A028-FB73EC41C2B8}"/>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613DACC4-4004-4DE4-8B5F-A9006C2FE45D}"/>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B36729C8-E9A2-4974-A4CE-BA313EB434DC}"/>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DE99B995-DC57-48DC-91B3-C8413E487F3D}"/>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EFA78383-9483-4219-8137-8F9BCCDEF03D}"/>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4B9E2D0A-9A28-4C88-AEF7-4E4FA7083C7D}"/>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096E2ED9-9708-4799-BF1A-9CF64AB6DAF2}"/>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753281F6-8F8A-4689-A97D-34F592DF824A}"/>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C44C6260-2D99-49F9-840A-9C474AA90694}"/>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99E696F8-63ED-4B74-9E0B-42A01FC7C84B}"/>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441CFAFF-DD0A-49D1-B664-D9BC2E968D4C}"/>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961A2C15-258D-4BC6-BAA0-61697685E263}"/>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FE92CA73-3065-4DC5-867F-81EA885E5B3A}"/>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01BEC62D-FE48-4312-B2D8-017DE8234D7A}"/>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9F3F2EFB-436D-460F-974D-CAEF68B14814}"/>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275ADD87-8B5F-48EF-BC5C-0DDC5EE3B236}"/>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33876647-08C1-4DB8-93C5-D339648D02DE}"/>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26868735-82A0-4376-B1B5-C92749DB8AF4}"/>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255A5FFE-25A8-4E30-8E4C-98A561E0F462}"/>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1B9F6419-31D3-45B3-A578-F5444CAAD322}"/>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43E90D8B-40AB-42A3-9065-9EE0981DECB0}"/>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AA873281-4E82-4FEA-B4C1-BEDFE7BB6D71}"/>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90C7E636-94AE-4D37-AA4D-221837150876}"/>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456E55FD-3ECD-4D62-AE75-676DE5AD0208}"/>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DA49F50A-740B-4ABB-9245-FD1B281FE52E}"/>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FC480FC1-ED3F-4C95-A8BC-1E5FDC277351}"/>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9A379919-B8C8-427E-BEEE-73586429140E}"/>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BC53D62D-EEEF-4B83-BBCD-8388F253F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A4FF2B91-F4D1-4292-9C35-039D5F65492F}"/>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BB37C9A7-489E-4CCC-AAF1-0B7638F0C9A2}"/>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47071A2E-3AE2-4547-A320-8D52B21F7EB5}"/>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ED660232-66AC-420E-A5D4-22F26287C2E0}"/>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D9016787-8A67-4496-A356-AD463E4326B8}"/>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AFDAFEE5-927A-4B26-B846-32FFCAA42C1C}"/>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367D2A98-29E6-43C2-8E03-7D4606C74170}"/>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B853EA0C-88CE-4000-9A80-A18F48A6E3A1}"/>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70DDB40B-3A90-498B-A613-080A55FFF775}"/>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1B951B1-B578-4C72-8767-D70C988A56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0F5B52E8-1F6E-49E9-95AC-74C14BA547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FAD9C5DE-B200-427C-AADB-EE38830FF9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00814C67-3A6E-4A2F-89B6-BD9DA391E051}"/>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3BC78B84-029E-4D07-805A-B543A80D4B31}"/>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DAAB712D-E07C-4985-AD11-6BCBCA696FFF}"/>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EDE00C37-17E0-4BCB-B0D0-861DC7ADED08}"/>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7498722F-5D2B-4BB9-8E29-E45F91E3FF66}"/>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E97A6F19-24F3-4DB6-BFD4-1CB50AE3F9CA}"/>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F75A0AEA-3D78-4CE3-B069-2C3927B9938B}"/>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62CCE8A3-2C02-4976-AB7C-C79F3D288B1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D5ADEA76-6FAE-4D21-8D19-494C80C4C0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A679639F-ABCB-4ADB-9C61-179943A472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30BB4C39-754C-4D5E-BBAE-18351A142F9D}"/>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CD700A91-C48B-4113-92F8-446BE9F554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8C967950-353F-4131-A975-A2D95461D8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25B442B0-8475-4D76-B23B-CCCC50B40F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676DA89C-D5F2-4DE8-9F95-30962664F2FF}"/>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4EDDCDE2-EC04-48B2-8D16-2CB0EC715B6F}"/>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3A0A65BD-F3CB-4753-A172-27F5A8C185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CB3AD7D8-4F46-4A87-B24A-C23794660D5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F0278529-24B5-4D9F-9959-36D366BF5922}"/>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E86F8183-D47C-49D1-A1FC-47CC22EF9C1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34C9F524-992A-4871-93A6-D5E99D5453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9E3FDE16-098B-46FC-B930-A9298992660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73FD9B59-7F94-4DAD-B7EE-5436AA60183B}"/>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8C71AB21-95D8-4B11-A3BD-22BE6C8B7E2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790A72B6-0C79-4CCC-B046-AB18906214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45C65775-9293-4BD0-AC91-5AA54663C441}"/>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FD7CD41A-B42B-4972-99A0-D28FE5245F8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5C5237E4-2BB4-4E65-AE9F-AA485A5F9E5F}"/>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C8A003FF-AFEE-40D8-80DD-E958F5702E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B7A6B778-70A0-4324-87BC-926903CAC80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6519A192-937C-4C53-AB76-1413C560E68C}"/>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072FC7CB-8177-4E8D-A2CE-B4267E83365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1D9521D3-7C38-4E3A-BB77-68D8B861A7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28F680E2-8816-4DCC-A53D-F84CC5CE29BE}"/>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1C5A02B3-9B28-4317-854C-12375CD05667}"/>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E6BB748D-8AB7-4EA3-9A2F-E4D2545880A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98F39FF9-56AA-411D-959A-859D07597278}"/>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FA23EE7E-0E7A-458F-B098-7D33747748E2}"/>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4225FF66-AE10-4414-BB25-9E6CAA6227C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A0E2964B-8E4A-4601-9B54-6AD10EB36137}"/>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B4778ACF-7DD3-4A0C-B585-8EC2BA7B9DB7}"/>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EE78517E-C724-439D-A918-28BF56206C0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FD52ED63-A981-4469-BDEA-3D38FA566CB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CF98A616-AFA8-470A-B0BA-EADB2C35073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C28FAC63-2FF3-4E2C-ADC3-2CF4400F287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0B135245-A9D8-46D3-95CB-ABFDEF64AE9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36DB701F-D4C9-435A-AEE1-545366068B6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575066C7-7687-42DE-AF6D-39A92A22D2D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A7D2762C-2FFE-495F-A145-153BA4FC745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B3C0435D-8F95-4AD6-8CAB-04330D5844F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055A92A4-69B0-4F67-BEE3-A43ADDD721D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A626705A-883C-41BD-9EDD-B45F9901F59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46031046-5B09-4747-8CF1-12479217ED9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B8424132-91F9-4D1A-B9FB-2F8A7954C5F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3F9740C-69C4-4751-9149-633B6C226A5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471A4D79-CDD8-4098-8640-B5723DB7621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04369977-38F1-4475-9EB5-5C207BCCCDA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87CFF37B-3DEE-4F45-AC3E-80DBE6C1BC1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30120CAA-B312-468A-B00D-286FE71BCCD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6D5C1F7B-653B-4C83-BCA9-CFCE41335EB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1D9AE269-1274-468C-89FB-50B61D131BB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07A69076-1640-4E78-82CB-23AD65EC345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B79CA754-3338-4CE2-ADE5-355D840F10F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42228E75-C0B3-485B-BE6D-2631395B099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123B62E8-58B8-4BBA-A33C-D42C1091A5D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3FA1AABF-B4F0-4800-B53C-DF5BD100595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E54AEA22-3BF2-42BD-AFA9-4905FB06FA8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8F7B284A-BF8B-4BEB-8553-CE9FCF3B7D4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227BE009-AC7A-47B0-8104-16CE35F1024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30DC5BB0-DF8F-4018-B2A0-1AE8EC17C32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E8A742DC-03AD-4347-B451-CA3750DA930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043B53FF-1892-4936-A49E-79BB5D7AF58E}"/>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2004E354-57F2-4CE4-A9DF-709A5B2F48AA}"/>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AF3A7966-4936-4661-B7E2-B7C6FC3656AD}"/>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F81B7A3E-1429-4451-A46A-681003887D1E}"/>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F69FD780-04ED-485D-9952-1BE3BA06647C}"/>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DC42E745-AEDB-4B3C-A296-270B86DC0B07}"/>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675766DA-7E54-46A2-83A9-4A942A82367A}"/>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445C4E85-46A5-4A43-BCAB-4CAA1D1F31A1}"/>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956DB12C-6EAC-4920-9CE9-63B75947EAAE}"/>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A0CDD2CB-730B-44E3-BD44-B6E0DB9FF385}"/>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FD1CBDD1-5832-41AB-9E65-8B159F3BC164}"/>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0F413387-1F1F-4154-BCC5-A1788AD5F41E}"/>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16C77AFE-429D-4822-9A9C-51705DD31341}"/>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051F14CE-A36A-47E5-869F-B8A48966F03A}"/>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35411C41-AB9A-47D4-84A5-69D4BF896006}"/>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BDE1F603-814A-44A5-9C9F-F02ED00131BB}"/>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1F97846-733B-461C-B8C4-C6098215E71B}"/>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1F0D783A-93F5-4F3F-95AD-7FA26DDF1A1D}"/>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EE36B520-44E8-47A9-9CB6-92FD91FA6F52}"/>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4378F35A-3703-49E3-A507-386E5E422C1A}"/>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04828155-1ABF-41D7-942A-5F2E727DA3DF}"/>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F5473128-214C-4DCB-9D7C-E1EC919F25FA}"/>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9D4F9AF7-4C3F-4708-BB9F-D012A9731359}"/>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6BCD5F05-450A-4FA9-8042-0386F00DB103}"/>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0D2F87DB-5984-46CA-9686-B378F4906835}"/>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3A9E5FCC-8D72-48B4-8F2A-A46899A4EF5C}"/>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6773CEDA-CE49-49A0-A1D7-F7892E162DE4}"/>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108BF8D9-672C-4C97-A09A-7B8B4837BB8F}"/>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3CA2720E-FE1E-444D-AFDA-8DEAA36204BD}"/>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1611F660-D0A6-40E1-8219-6179B3C43A3D}"/>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31DD964D-2D90-4E29-A27D-F78E03A8085C}"/>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78DBAAD1-764B-4D02-81AE-DB26B8C180F0}"/>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8DBB9A9B-ADF8-4562-BB59-8DD65DE734C6}"/>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53F85A16-52FE-4803-BDE8-08E95DD0FF52}"/>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E2F4753A-8167-4D29-A4BB-A09576D9E307}"/>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AE9500C4-B51F-420C-8C16-DB4C85B22B7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5BC48D0F-F03E-4BF4-9B31-2654FFBAE9BF}"/>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B04866F9-F6E2-4941-9801-9EBCFBFCAEB1}"/>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5605DBC4-1238-43FB-9EA4-680BDEFCB2E6}"/>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A6BCE493-37BA-443C-8D46-E2843C2A0E58}"/>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886C45A5-CC79-4CE9-997F-51E66E7E3053}"/>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BA865EE6-3E86-42F0-8114-BBDCEAA27454}"/>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44273713-813B-4D96-AA87-6ED352CB1E81}"/>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73293A92-60E5-49C4-B23E-46CDFB183EE0}"/>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0000A2A9-D304-4FE0-9F41-37A14AEF78F0}"/>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A57040BC-0514-4563-B041-6A3D382195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E12DDEF6-42A0-4E4E-96D9-0FEB085C9A77}"/>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336EAE69-2BCC-4E93-8D79-C1D0788A019C}"/>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DD436DB4-C433-4F81-BCAE-4B60480FC74A}"/>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C52E0EF6-18E6-4C4E-A8E8-88B4705517BF}"/>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1705C07B-35EB-499F-84C4-8B5D6C595A51}"/>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C81923D6-8782-44F3-A9D0-F7D4B67D2FBE}"/>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27323C0D-097E-4317-9DB1-1EEC0271EAAF}"/>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82567FB4-7391-4D79-B7FC-7FB2A84B2AFF}"/>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6AA8EB08-464B-48DA-9699-02669177E91C}"/>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610DC9C3-CA01-4309-8847-70FAB5AF6B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71ECC400-1353-495C-A82B-88E51CFA37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C537A9DA-1C23-4E38-BFAF-854216005B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C9072739-F21B-4FAA-A018-67B36F96BC3C}"/>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21EB55E7-3CF0-43B6-8743-D1DF9BA2FA4D}"/>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D325E5EE-E997-49DA-8A9D-5FED57923D60}"/>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B16221D6-37E0-426B-9ADA-7E26D81D8261}"/>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8C7C25D2-1530-45AB-9F82-01AAC8E0A61F}"/>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BA206797-42B9-43D8-A41E-5DAC6512159F}"/>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F32AD9DB-F381-4DEB-932B-060D78DA4216}"/>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FA830CB0-DD22-43B2-AC0F-BF48453BD52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E33C9F8F-9D57-4A7F-8F76-AD14931BB4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248A283F-6234-43B5-B48B-6CBE707473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4547E20B-3FC0-4B5C-B257-8B6E5BCE22FF}"/>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31D94565-6357-4D98-BEDE-D03181710C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3C0805CF-D32B-4F8E-B300-0517BA6A19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719D623E-69F5-456D-A0CC-6FEB4C00E2D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02CF3C3F-FD0C-4A44-847D-C8E4FB66DD8C}"/>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45CD7D9A-4FEF-4C62-A9B3-E1E4F7D782A0}"/>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4C10AE42-EC8E-4F7B-860A-A8307D8B8D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A126069B-EDBD-4825-BB79-613BE5DA16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00D2A8CC-41B2-42B3-B457-8B3939D5B6F1}"/>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06AB6B85-6905-4F6A-BF6B-9FBF3A5F0F8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B6E02347-9466-4BED-81D1-53568EB378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0EAEB368-14D8-4E4A-B301-B7BB365E78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97C0B3FC-28F5-44B8-B7C3-445E66D82FBC}"/>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C0AC8467-4FE1-4360-9E21-4E9962A976D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897FA7F9-26D1-4F2A-BEAE-E595EA3EA7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85AFB291-EC4E-4DA3-B796-DB5F88AA9C9E}"/>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26DB45B9-5E73-41DE-87C3-1C5D2434167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E4A1EF9F-B33F-42A7-8D9B-426E91D6C26D}"/>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23A4E914-6C4F-4DDA-8A01-E59542AEAB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FA88A83D-F3BD-4FA8-839E-BDD1251D87D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622281DA-C27A-4F52-A381-30061EB86AF6}"/>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FBA72529-3003-47C1-94E2-D803D022F60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95FB0A77-0C7E-409F-9240-39AC6AC153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8107815B-FF32-4F56-A4D3-2CE64508D302}"/>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5F49356B-5474-4E9D-AC62-2ACA696CAE4B}"/>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E76746C9-DA9C-4BDB-8AE5-F0BFA792F655}"/>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DCA4AA9F-72F2-486C-A85A-476276F4AD98}"/>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56DCCBE4-C935-4388-9AC2-BCA85DFF0CC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9DCB230D-3777-4352-9CBE-494892B144C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8AA7D3A8-8DC4-4066-AAF4-AA8EB4A84E8D}"/>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64AEAE62-7107-4326-B337-635D479C82A6}"/>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16B92F2D-433D-4310-B71C-1428E1489A4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0E3046B0-6EFD-437D-8EFD-266D48232AB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F17D38E1-214F-444E-B4F0-FB2DAAB01E6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31E190DD-49C1-4341-A09A-B98F4A76B8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1945B6C0-7223-42C5-AC04-2EAE39AD49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7FA4FE13-D186-431C-8217-7FA8CFBC775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CCFB2F75-B3A3-48B1-8774-146D48FE723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9D9A632A-9BD6-44CF-8059-B4379C73E3C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7D8F8646-525A-4C22-BFD1-43D6A389DB0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1A7BEC2D-224B-4EEA-B86C-D23797E936C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7796A046-1E58-4736-8B10-330E9455853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4F4CBC90-10A2-4BDC-B41B-7F1C1B6DC77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A9809FAE-E530-4E64-A1DE-CE735218CF4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D8101614-BC03-4980-89CC-F16BDD05906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3D08C3CD-4784-43E0-8C78-EDA63B51DEE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6C3640EE-616B-40C5-89AA-1E7C400B9B0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4B569AD6-D740-44FB-99AE-75B91A5B7F1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F6929CD3-4276-4868-A68F-3EDD0C75A84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5048CE85-4C6A-4C65-94C8-675F5899345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69F00767-E401-4358-8F9F-A589F392D0C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2E6AD081-8913-4D8A-9C7E-7592EF2CCCC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D963BDF2-3765-4477-80C6-EDF4E1B1113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034F6E57-646A-4950-999C-8922D3D6A44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09EA1821-92DC-42E4-9E09-595C91B4DA8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38A2F828-7197-45AF-9D21-99C470253B2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AECDB97F-CCE2-46CC-8377-33D97D4570A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DAFEE76B-37B7-425C-8521-1E4AE8B9BA9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F68FDEDA-8400-439D-8E42-CEF097135F4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6FBEA5E1-E3A1-4D07-8FA9-D4F242EF1C2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9B34F626-C537-48B4-A1A7-EAEE7142F59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C3D4FB68-784D-468D-B7C0-D5C6FE29E04B}"/>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C18F52CB-73CE-4040-83D3-B3AF16ECF32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73ACE716-6E8D-4F45-96BF-F839C335B2B1}"/>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58F1E0E2-33B0-4B53-9B80-1920E211FE81}"/>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09BE3E16-E2D8-4999-813E-47CC190E6FA1}"/>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EED25CBE-67EE-48E5-B1A9-54AF0BDC9E74}"/>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7969C5ED-0626-491A-853C-A8CEFCC2ACFC}"/>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0835416A-C90E-4ACE-962A-DF5A0202E9C0}"/>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EAA59C6B-EA56-40F6-B263-7BBEAA71E23C}"/>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C97F11AD-ECBE-4CBF-A6BB-E932577B47C0}"/>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CEEBCD73-0CD6-4C53-969A-CB594CC9368C}"/>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6A3CF460-CDB2-4027-B1BA-07647EFEAD5E}"/>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E47956DB-1B1F-448D-A3E9-8E01AB84E5E3}"/>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E3A7B423-1C47-41E1-9FD2-36D0F6FC29BC}"/>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4432B2F0-95A5-43AF-8E7A-45A79E1250C3}"/>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FDEB4377-67C4-4F04-8245-A05168A7A96F}"/>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57488DC6-702E-4800-A2B4-DA159A91079E}"/>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E85724CF-9463-4C6A-ABE0-D104D039517C}"/>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620D8A46-B79D-42C0-B996-597D10BF6A0A}"/>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3C857C99-820F-421D-A161-8E252B9551C3}"/>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759236E0-4BCD-49C4-9A85-629426981A9A}"/>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6BA8D4E3-FD63-4304-8D6D-B86160174EA0}"/>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89B30FF3-9672-4E75-8BE9-2E3D5BC851E2}"/>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D494B724-3220-49F9-A57F-AAFA71116302}"/>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6DABD085-A7B5-411E-AE5A-6D6ACC364D68}"/>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301895F6-DE3E-479F-AB01-35AE0592A536}"/>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E9832EF5-4C31-4D57-97B1-3CC9D28FCE3D}"/>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0029F88C-24B3-42E7-A7FA-0C44E4E3452E}"/>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CDB43E00-8ECD-421C-9BDE-D3C071FE28EC}"/>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AB939C4F-4A77-4978-9C11-963EBBA37460}"/>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8C233AA9-F7DA-48F7-963C-46EDF041EBE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68DB2596-35BE-4687-8A41-E97B4163F30B}"/>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DDF35E22-28AE-4B44-A6E9-0B612DC2C188}"/>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9E29B0E2-9B55-4873-B18D-8CC010A01A5F}"/>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D7E4E0DB-88EB-4C58-A3EC-7D22FAF856A5}"/>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253F3FBA-062C-4183-A5DD-8AEF01497BDE}"/>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D83E7C1D-134B-4953-BA34-AC33DE471633}"/>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A5440FE3-1E17-42FD-BA5B-3FD0F89454D5}"/>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97774EB6-5FB1-4B07-90C6-4C4A37FEC096}"/>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D6157715-0728-40E7-A4C1-4F42BE50C51C}"/>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310502D7-60AF-46DC-A535-B2FAC9BDC2AC}"/>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D93155EF-19B2-4C8A-B495-C3E4FC4FC681}"/>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90885718-378E-473C-803B-081619C173DB}"/>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7657E064-C834-4211-BAD8-7857A6AD8093}"/>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A8357CF5-3116-41F6-9AE0-5F2267C15C20}"/>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61E9AA72-EAFA-4C74-91DA-01560E892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92CDDBA9-E965-47A1-B046-64BCA05949F7}"/>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C1C147DE-CE18-4CEC-9212-2E11CE893D97}"/>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84E63687-034A-4B76-A1E2-E00C4E45515F}"/>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DE5753C9-278E-46A5-B162-3C3542DB1534}"/>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F965E51F-7FF4-464E-93AD-BB5B0CDE9BD4}"/>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25622377-7F09-4239-AAE3-D376BC8E5354}"/>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498A3F9B-E905-4BB0-8B21-819919CCEEC6}"/>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24A146CA-29DD-4046-9EC1-B4A37FF5CF90}"/>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69A8DA13-D6CB-4DED-8DDC-C637FAB5E917}"/>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18E475A8-D41A-495B-8E3A-9165A07230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9B18DA1F-A147-466C-BE8F-A9A9A75AC2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FB50C943-1A50-4B4A-98DF-47D8DF5BB8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363E1FCB-E24E-4FB4-86F7-628D9DFB2303}"/>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7C438D53-0A6B-4E88-B2B5-1F26A70D30FE}"/>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C83E4B8C-E78A-412C-AF2A-EB8BB91B9135}"/>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4014DFEF-DB52-4D04-979D-12CE14C169CF}"/>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59B0AF78-99BB-45E0-AFB3-23D41E2526EC}"/>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E89FFFD4-591D-4622-8ECE-256D07E1D3E0}"/>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3AC8587A-3588-4D88-A31D-85D4A4CE2CFD}"/>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4BCCE002-4849-42BD-8DBB-EA415906497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8FC8ACE1-EDFC-4E5F-80AB-916479E209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A7EDE2C2-9F64-4794-B53F-8F37FA13D1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238836C4-1C12-47C2-91C5-D62347A36013}"/>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B4F876DA-A1CF-4974-AC55-E0E4C35C90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0299F501-352F-4D6B-B984-AE1BAA9406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73E07AA2-4FB9-4F04-B467-99F64A86FCC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5F5A18C2-5D2E-4BAB-9BE4-554825783434}"/>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3E8CED41-D8C6-4C10-87D9-F6AE566A0311}"/>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E7B1637E-D632-4353-8C6E-E6265FFC37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3E2947C7-5BF7-48B1-8383-EEC3F2D08E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AED70338-C8D7-4FD0-860C-1543C0F14A2F}"/>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E3AF8C30-7ECE-4145-930D-A0506795679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EAF280AC-143E-48E0-9B9D-E3BC94D294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514F6462-EB70-48DE-B31A-3B8F0974377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87E9F047-2FEA-450C-BA5C-A8560D16CE74}"/>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7CAA742E-E03C-482E-AE03-865CFE0CE4F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6BC69658-2C78-4197-9682-63D7EA15667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94E37B7E-FCE7-45F0-82CD-C1BBEA8A59BD}"/>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43E82A9F-39F5-4E63-ACAA-0080D4A0F68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952DDBF4-818C-4F09-AE76-2AD687ACC7F5}"/>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9317334C-4A9F-4F8A-9349-9B384599794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54969363-10A2-483B-9674-D4732B3C274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39C9773C-C147-4988-9DE7-750B5B47E0CE}"/>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A7E8B580-BAB0-44F6-825D-3C84E25A0A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90EB18E1-91DD-4CB6-8BAD-EE7443F5CD8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4CD48F6C-3AF9-4F7C-8E61-E372BEA9E28F}"/>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D7FD6AC7-AB94-4347-B094-66E29FC74A49}"/>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AAA0F615-A521-4E0D-8126-122C04FDDE7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4104243A-CA75-4EE5-BA59-37D26F92CB69}"/>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290B49F5-C8B1-4711-9254-0AE161A42EE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C3D65A15-45CE-4E4E-BD0B-C8A458C38A0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DB0FD699-ADEC-4DE3-8FA7-BEA3020C39A1}"/>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7BA51B82-AC16-4716-B191-A5CE5EC1A0BB}"/>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87B421E0-C4DB-45F0-A760-C219B186862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35EC5211-4B59-4324-86CA-1D547D76E1B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81CFACF2-BC64-4CE9-B671-0036C5B5D51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AE5BDAD0-50F0-4C40-9EB4-DAC3C1A43B6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CFB30AF4-75FB-45B3-8195-AC77B1EBDC5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B723F911-696C-472A-A81B-74ECB5FE2A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BE7B6461-7BA8-4AF8-838F-77B9BC23BFF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7C904890-C319-40F2-B7F5-7D76C353C89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AC509992-585C-402B-BF9F-460C1F2811A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BA82FE18-F83C-4AA7-A4DE-44F40DFB96B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D35CCA71-6A2E-4784-8E45-402A889B230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2A81FFE3-0908-4EF4-B9BD-E75D6965522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BD3C7586-EB28-4A0C-B596-60AC97D0533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8132CEF2-D94A-4E4E-9612-76F3759934B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9F407656-395B-4C31-B755-7A416B24E9D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1FE058B1-7B08-40D1-9EFE-810DD33A018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C5C84643-37B0-4052-B265-26EDB4C4289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27B2D787-E684-4181-ABE7-D07886DC82D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CB27929F-CEC5-4249-9ECC-D5C903A14C8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4C7E16B4-4BE8-4463-9334-A917411A587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72FFB8C2-E704-4A8D-B9B7-BBA477EED6A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A958954C-0622-4187-9073-C22AF834373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69F7BDDF-1E75-4C35-BFAE-810D17E93F1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F8BB7497-1343-46CF-B3BB-D37013C894E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3687B167-9EBE-4CF4-994C-401DBB5C940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D11602B9-3F37-4DA3-B2FE-EAD550B0D74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0F48597F-1252-4844-B563-CC9B3B4EC15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187660B7-1533-4675-B961-8A6C6DB77D6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5D632916-D247-4340-A19B-D198A46B3FF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07C03E12-6196-4852-9BE8-F7812F396DA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92A3B142-CD38-4F55-9D69-F212D894C55C}"/>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83279E9A-98C2-45E7-84D0-D27A1CA40A02}"/>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116A9B9A-4E20-435B-8D71-2BF3E9FB3CD1}"/>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81C14CEF-46E6-474C-B389-0D5BB89E2138}"/>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5499F655-A9D5-4167-8292-9291B383DED2}"/>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55B93A17-AE67-44CC-BB07-D343D0AE1751}"/>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875D0B51-F6B2-48DB-881D-C94AFA31E7AC}"/>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F69F0C4D-3781-484B-BAF3-ACDAAD420740}"/>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206DF163-2330-4695-BBCC-2FB1D133B98B}"/>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022AA258-F1D8-49BD-8C76-6F8E8EBF9F51}"/>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F0350ACD-EA61-49E4-90F2-28CB0FCAA575}"/>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B1A8CB0D-AFA3-46FC-97D9-CC0968E55602}"/>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3559F2FD-A61D-4DEF-85EA-96B6D0B7C71D}"/>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D4801C09-727F-4EDF-ACFF-364582ED996C}"/>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DDE8789E-7623-4ABF-B119-DA921376033F}"/>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94B821A1-2143-4A6D-A046-95CCF8FB8DD4}"/>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37</xdr:row>
      <xdr:rowOff>76201</xdr:rowOff>
    </xdr:from>
    <xdr:to>
      <xdr:col>0</xdr:col>
      <xdr:colOff>752475</xdr:colOff>
      <xdr:row>40</xdr:row>
      <xdr:rowOff>50252</xdr:rowOff>
    </xdr:to>
    <xdr:pic>
      <xdr:nvPicPr>
        <xdr:cNvPr id="11" name="Picture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1"/>
          <a:ext cx="685800" cy="46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34</xdr:row>
      <xdr:rowOff>66675</xdr:rowOff>
    </xdr:from>
    <xdr:to>
      <xdr:col>0</xdr:col>
      <xdr:colOff>742950</xdr:colOff>
      <xdr:row>36</xdr:row>
      <xdr:rowOff>122456</xdr:rowOff>
    </xdr:to>
    <xdr:pic>
      <xdr:nvPicPr>
        <xdr:cNvPr id="9" name="Picture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571625"/>
          <a:ext cx="685800" cy="427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31</xdr:row>
      <xdr:rowOff>28575</xdr:rowOff>
    </xdr:from>
    <xdr:to>
      <xdr:col>0</xdr:col>
      <xdr:colOff>723900</xdr:colOff>
      <xdr:row>33</xdr:row>
      <xdr:rowOff>166830</xdr:rowOff>
    </xdr:to>
    <xdr:pic>
      <xdr:nvPicPr>
        <xdr:cNvPr id="10" name="Picture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1200150"/>
          <a:ext cx="685800" cy="47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47625</xdr:rowOff>
    </xdr:from>
    <xdr:to>
      <xdr:col>0</xdr:col>
      <xdr:colOff>685800</xdr:colOff>
      <xdr:row>60</xdr:row>
      <xdr:rowOff>66675</xdr:rowOff>
    </xdr:to>
    <xdr:pic>
      <xdr:nvPicPr>
        <xdr:cNvPr id="4" name="il_fi" descr="http://images.nitrosell.com/product_images/10/2401/731955617073.jp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9353550"/>
          <a:ext cx="68580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42</xdr:row>
      <xdr:rowOff>19051</xdr:rowOff>
    </xdr:from>
    <xdr:to>
      <xdr:col>0</xdr:col>
      <xdr:colOff>733425</xdr:colOff>
      <xdr:row>44</xdr:row>
      <xdr:rowOff>149788</xdr:rowOff>
    </xdr:to>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 y="2676526"/>
          <a:ext cx="685800" cy="45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xdr:row>
      <xdr:rowOff>161924</xdr:rowOff>
    </xdr:from>
    <xdr:to>
      <xdr:col>1</xdr:col>
      <xdr:colOff>26670</xdr:colOff>
      <xdr:row>9</xdr:row>
      <xdr:rowOff>83819</xdr:rowOff>
    </xdr:to>
    <xdr:pic>
      <xdr:nvPicPr>
        <xdr:cNvPr id="5" name="Picture 4">
          <a:extLst>
            <a:ext uri="{FF2B5EF4-FFF2-40B4-BE49-F238E27FC236}">
              <a16:creationId xmlns:a16="http://schemas.microsoft.com/office/drawing/2014/main" id="{712CB304-6383-4087-A3B2-9460FF73DE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875" y="838199"/>
          <a:ext cx="731520" cy="731520"/>
        </a:xfrm>
        <a:prstGeom prst="rect">
          <a:avLst/>
        </a:prstGeom>
      </xdr:spPr>
    </xdr:pic>
    <xdr:clientData/>
  </xdr:twoCellAnchor>
  <xdr:twoCellAnchor editAs="oneCell">
    <xdr:from>
      <xdr:col>0</xdr:col>
      <xdr:colOff>123825</xdr:colOff>
      <xdr:row>12</xdr:row>
      <xdr:rowOff>19049</xdr:rowOff>
    </xdr:from>
    <xdr:to>
      <xdr:col>1</xdr:col>
      <xdr:colOff>7620</xdr:colOff>
      <xdr:row>16</xdr:row>
      <xdr:rowOff>102869</xdr:rowOff>
    </xdr:to>
    <xdr:pic>
      <xdr:nvPicPr>
        <xdr:cNvPr id="7" name="Picture 6">
          <a:extLst>
            <a:ext uri="{FF2B5EF4-FFF2-40B4-BE49-F238E27FC236}">
              <a16:creationId xmlns:a16="http://schemas.microsoft.com/office/drawing/2014/main" id="{CC14564F-F24C-4500-8FBE-DEB4D045DA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825" y="2009774"/>
          <a:ext cx="731520" cy="731520"/>
        </a:xfrm>
        <a:prstGeom prst="rect">
          <a:avLst/>
        </a:prstGeom>
      </xdr:spPr>
    </xdr:pic>
    <xdr:clientData/>
  </xdr:twoCellAnchor>
  <xdr:twoCellAnchor editAs="oneCell">
    <xdr:from>
      <xdr:col>0</xdr:col>
      <xdr:colOff>114300</xdr:colOff>
      <xdr:row>19</xdr:row>
      <xdr:rowOff>9524</xdr:rowOff>
    </xdr:from>
    <xdr:to>
      <xdr:col>1</xdr:col>
      <xdr:colOff>3038</xdr:colOff>
      <xdr:row>23</xdr:row>
      <xdr:rowOff>93344</xdr:rowOff>
    </xdr:to>
    <xdr:pic>
      <xdr:nvPicPr>
        <xdr:cNvPr id="18" name="Picture 17">
          <a:extLst>
            <a:ext uri="{FF2B5EF4-FFF2-40B4-BE49-F238E27FC236}">
              <a16:creationId xmlns:a16="http://schemas.microsoft.com/office/drawing/2014/main" id="{02D0B94C-D1D2-4D33-9023-FDACA97C9D9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300" y="3152774"/>
          <a:ext cx="736463" cy="731520"/>
        </a:xfrm>
        <a:prstGeom prst="rect">
          <a:avLst/>
        </a:prstGeom>
      </xdr:spPr>
    </xdr:pic>
    <xdr:clientData/>
  </xdr:twoCellAnchor>
  <xdr:twoCellAnchor editAs="oneCell">
    <xdr:from>
      <xdr:col>0</xdr:col>
      <xdr:colOff>133350</xdr:colOff>
      <xdr:row>25</xdr:row>
      <xdr:rowOff>161924</xdr:rowOff>
    </xdr:from>
    <xdr:to>
      <xdr:col>1</xdr:col>
      <xdr:colOff>12235</xdr:colOff>
      <xdr:row>30</xdr:row>
      <xdr:rowOff>83819</xdr:rowOff>
    </xdr:to>
    <xdr:pic>
      <xdr:nvPicPr>
        <xdr:cNvPr id="20" name="Picture 19">
          <a:extLst>
            <a:ext uri="{FF2B5EF4-FFF2-40B4-BE49-F238E27FC236}">
              <a16:creationId xmlns:a16="http://schemas.microsoft.com/office/drawing/2014/main" id="{EDBB719D-CEF4-4DD9-9A41-0F76D7C6F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3350" y="4295774"/>
          <a:ext cx="726610" cy="731520"/>
        </a:xfrm>
        <a:prstGeom prst="rect">
          <a:avLst/>
        </a:prstGeom>
      </xdr:spPr>
    </xdr:pic>
    <xdr:clientData/>
  </xdr:twoCellAnchor>
  <xdr:twoCellAnchor editAs="oneCell">
    <xdr:from>
      <xdr:col>0</xdr:col>
      <xdr:colOff>333375</xdr:colOff>
      <xdr:row>53</xdr:row>
      <xdr:rowOff>85725</xdr:rowOff>
    </xdr:from>
    <xdr:to>
      <xdr:col>0</xdr:col>
      <xdr:colOff>790575</xdr:colOff>
      <xdr:row>56</xdr:row>
      <xdr:rowOff>47625</xdr:rowOff>
    </xdr:to>
    <xdr:pic>
      <xdr:nvPicPr>
        <xdr:cNvPr id="22" name="Picture 21">
          <a:extLst>
            <a:ext uri="{FF2B5EF4-FFF2-40B4-BE49-F238E27FC236}">
              <a16:creationId xmlns:a16="http://schemas.microsoft.com/office/drawing/2014/main" id="{492D930B-CA56-4512-9066-537E3BF393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8896350"/>
          <a:ext cx="457200" cy="457200"/>
        </a:xfrm>
        <a:prstGeom prst="rect">
          <a:avLst/>
        </a:prstGeom>
      </xdr:spPr>
    </xdr:pic>
    <xdr:clientData/>
  </xdr:twoCellAnchor>
  <xdr:twoCellAnchor editAs="oneCell">
    <xdr:from>
      <xdr:col>0</xdr:col>
      <xdr:colOff>0</xdr:colOff>
      <xdr:row>47</xdr:row>
      <xdr:rowOff>161924</xdr:rowOff>
    </xdr:from>
    <xdr:to>
      <xdr:col>0</xdr:col>
      <xdr:colOff>817472</xdr:colOff>
      <xdr:row>53</xdr:row>
      <xdr:rowOff>3809</xdr:rowOff>
    </xdr:to>
    <xdr:pic>
      <xdr:nvPicPr>
        <xdr:cNvPr id="24" name="Picture 23">
          <a:extLst>
            <a:ext uri="{FF2B5EF4-FFF2-40B4-BE49-F238E27FC236}">
              <a16:creationId xmlns:a16="http://schemas.microsoft.com/office/drawing/2014/main" id="{324558A3-F078-4B84-B3AE-8032CA9D05F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3249274"/>
          <a:ext cx="817472" cy="822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152400</xdr:rowOff>
    </xdr:from>
    <xdr:to>
      <xdr:col>1</xdr:col>
      <xdr:colOff>19050</xdr:colOff>
      <xdr:row>14</xdr:row>
      <xdr:rowOff>0</xdr:rowOff>
    </xdr:to>
    <xdr:pic>
      <xdr:nvPicPr>
        <xdr:cNvPr id="34857" name="Picture 27">
          <a:extLst>
            <a:ext uri="{FF2B5EF4-FFF2-40B4-BE49-F238E27FC236}">
              <a16:creationId xmlns:a16="http://schemas.microsoft.com/office/drawing/2014/main" id="{00000000-0008-0000-0900-000029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143000"/>
          <a:ext cx="10763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5</xdr:row>
      <xdr:rowOff>57150</xdr:rowOff>
    </xdr:from>
    <xdr:to>
      <xdr:col>0</xdr:col>
      <xdr:colOff>1390650</xdr:colOff>
      <xdr:row>7</xdr:row>
      <xdr:rowOff>85725</xdr:rowOff>
    </xdr:to>
    <xdr:pic>
      <xdr:nvPicPr>
        <xdr:cNvPr id="25657" name="Picture 36" descr="Bridge to Girl Scout Ambassador patch">
          <a:extLst>
            <a:ext uri="{FF2B5EF4-FFF2-40B4-BE49-F238E27FC236}">
              <a16:creationId xmlns:a16="http://schemas.microsoft.com/office/drawing/2014/main" id="{00000000-0008-0000-0A00-0000396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95350"/>
          <a:ext cx="13239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33</xdr:row>
      <xdr:rowOff>0</xdr:rowOff>
    </xdr:from>
    <xdr:to>
      <xdr:col>6</xdr:col>
      <xdr:colOff>0</xdr:colOff>
      <xdr:row>37</xdr:row>
      <xdr:rowOff>0</xdr:rowOff>
    </xdr:to>
    <xdr:sp macro="" textlink="">
      <xdr:nvSpPr>
        <xdr:cNvPr id="2" name="Rectangle 1">
          <a:extLst>
            <a:ext uri="{FF2B5EF4-FFF2-40B4-BE49-F238E27FC236}">
              <a16:creationId xmlns:a16="http://schemas.microsoft.com/office/drawing/2014/main" id="{ABFD14A9-BE17-48B2-92B0-E5F5B8DADB17}"/>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6</xdr:col>
      <xdr:colOff>0</xdr:colOff>
      <xdr:row>31</xdr:row>
      <xdr:rowOff>0</xdr:rowOff>
    </xdr:to>
    <xdr:sp macro="" textlink="">
      <xdr:nvSpPr>
        <xdr:cNvPr id="3" name="Rectangle 2">
          <a:extLst>
            <a:ext uri="{FF2B5EF4-FFF2-40B4-BE49-F238E27FC236}">
              <a16:creationId xmlns:a16="http://schemas.microsoft.com/office/drawing/2014/main" id="{9369501E-9835-4D92-AB19-EFAFD39752D0}"/>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xdr:row>
      <xdr:rowOff>0</xdr:rowOff>
    </xdr:from>
    <xdr:to>
      <xdr:col>22</xdr:col>
      <xdr:colOff>0</xdr:colOff>
      <xdr:row>75</xdr:row>
      <xdr:rowOff>0</xdr:rowOff>
    </xdr:to>
    <xdr:sp macro="" textlink="">
      <xdr:nvSpPr>
        <xdr:cNvPr id="4" name="Rectangle 3">
          <a:extLst>
            <a:ext uri="{FF2B5EF4-FFF2-40B4-BE49-F238E27FC236}">
              <a16:creationId xmlns:a16="http://schemas.microsoft.com/office/drawing/2014/main" id="{F68E1BF4-88CB-4287-949A-7E161233EF64}"/>
            </a:ext>
          </a:extLst>
        </xdr:cNvPr>
        <xdr:cNvSpPr/>
      </xdr:nvSpPr>
      <xdr:spPr>
        <a:xfrm>
          <a:off x="12887325" y="695325"/>
          <a:ext cx="41719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9525</xdr:colOff>
      <xdr:row>55</xdr:row>
      <xdr:rowOff>9525</xdr:rowOff>
    </xdr:from>
    <xdr:to>
      <xdr:col>17</xdr:col>
      <xdr:colOff>9525</xdr:colOff>
      <xdr:row>75</xdr:row>
      <xdr:rowOff>0</xdr:rowOff>
    </xdr:to>
    <xdr:sp macro="" textlink="">
      <xdr:nvSpPr>
        <xdr:cNvPr id="5" name="Rectangle 4">
          <a:extLst>
            <a:ext uri="{FF2B5EF4-FFF2-40B4-BE49-F238E27FC236}">
              <a16:creationId xmlns:a16="http://schemas.microsoft.com/office/drawing/2014/main" id="{E880C0F7-DB07-43E9-AC40-8FCD1617624A}"/>
            </a:ext>
          </a:extLst>
        </xdr:cNvPr>
        <xdr:cNvSpPr/>
      </xdr:nvSpPr>
      <xdr:spPr>
        <a:xfrm>
          <a:off x="8610600" y="9124950"/>
          <a:ext cx="41719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0</xdr:rowOff>
    </xdr:from>
    <xdr:to>
      <xdr:col>6</xdr:col>
      <xdr:colOff>0</xdr:colOff>
      <xdr:row>60</xdr:row>
      <xdr:rowOff>0</xdr:rowOff>
    </xdr:to>
    <xdr:sp macro="" textlink="">
      <xdr:nvSpPr>
        <xdr:cNvPr id="6" name="Rectangle 5">
          <a:extLst>
            <a:ext uri="{FF2B5EF4-FFF2-40B4-BE49-F238E27FC236}">
              <a16:creationId xmlns:a16="http://schemas.microsoft.com/office/drawing/2014/main" id="{CE703B38-CE8D-44F8-AE7E-D5C2B8D98E3F}"/>
            </a:ext>
          </a:extLst>
        </xdr:cNvPr>
        <xdr:cNvSpPr/>
      </xdr:nvSpPr>
      <xdr:spPr>
        <a:xfrm>
          <a:off x="4267200" y="695325"/>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48</xdr:row>
      <xdr:rowOff>133350</xdr:rowOff>
    </xdr:from>
    <xdr:to>
      <xdr:col>6</xdr:col>
      <xdr:colOff>0</xdr:colOff>
      <xdr:row>50</xdr:row>
      <xdr:rowOff>0</xdr:rowOff>
    </xdr:to>
    <xdr:sp macro="" textlink="">
      <xdr:nvSpPr>
        <xdr:cNvPr id="7" name="Rectangle: Top Corners Rounded 6">
          <a:extLst>
            <a:ext uri="{FF2B5EF4-FFF2-40B4-BE49-F238E27FC236}">
              <a16:creationId xmlns:a16="http://schemas.microsoft.com/office/drawing/2014/main" id="{4065988A-3924-496B-8B69-E97388B3F2FC}"/>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6</xdr:col>
      <xdr:colOff>0</xdr:colOff>
      <xdr:row>3</xdr:row>
      <xdr:rowOff>0</xdr:rowOff>
    </xdr:to>
    <xdr:sp macro="" textlink="">
      <xdr:nvSpPr>
        <xdr:cNvPr id="8" name="Rectangle: Top Corners Rounded 7">
          <a:extLst>
            <a:ext uri="{FF2B5EF4-FFF2-40B4-BE49-F238E27FC236}">
              <a16:creationId xmlns:a16="http://schemas.microsoft.com/office/drawing/2014/main" id="{14F645F1-1197-4929-8D8E-53112099F16C}"/>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31</xdr:row>
      <xdr:rowOff>133350</xdr:rowOff>
    </xdr:from>
    <xdr:to>
      <xdr:col>6</xdr:col>
      <xdr:colOff>0</xdr:colOff>
      <xdr:row>33</xdr:row>
      <xdr:rowOff>0</xdr:rowOff>
    </xdr:to>
    <xdr:sp macro="" textlink="">
      <xdr:nvSpPr>
        <xdr:cNvPr id="9" name="Rectangle: Top Corners Rounded 8">
          <a:extLst>
            <a:ext uri="{FF2B5EF4-FFF2-40B4-BE49-F238E27FC236}">
              <a16:creationId xmlns:a16="http://schemas.microsoft.com/office/drawing/2014/main" id="{7DD7DD4C-000A-4088-91AF-40A4AB9E8860}"/>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37</xdr:row>
      <xdr:rowOff>133350</xdr:rowOff>
    </xdr:from>
    <xdr:to>
      <xdr:col>6</xdr:col>
      <xdr:colOff>0</xdr:colOff>
      <xdr:row>39</xdr:row>
      <xdr:rowOff>0</xdr:rowOff>
    </xdr:to>
    <xdr:sp macro="" textlink="">
      <xdr:nvSpPr>
        <xdr:cNvPr id="10" name="Rectangle: Top Corners Rounded 9">
          <a:extLst>
            <a:ext uri="{FF2B5EF4-FFF2-40B4-BE49-F238E27FC236}">
              <a16:creationId xmlns:a16="http://schemas.microsoft.com/office/drawing/2014/main" id="{1084D39A-A6A3-4FBD-9CC7-DD2B01B18B61}"/>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xdr:row>
      <xdr:rowOff>133350</xdr:rowOff>
    </xdr:from>
    <xdr:to>
      <xdr:col>17</xdr:col>
      <xdr:colOff>0</xdr:colOff>
      <xdr:row>3</xdr:row>
      <xdr:rowOff>0</xdr:rowOff>
    </xdr:to>
    <xdr:sp macro="" textlink="">
      <xdr:nvSpPr>
        <xdr:cNvPr id="11" name="Rectangle: Top Corners Rounded 10">
          <a:extLst>
            <a:ext uri="{FF2B5EF4-FFF2-40B4-BE49-F238E27FC236}">
              <a16:creationId xmlns:a16="http://schemas.microsoft.com/office/drawing/2014/main" id="{3723F14F-E89D-4637-9047-37876987A33F}"/>
            </a:ext>
          </a:extLst>
        </xdr:cNvPr>
        <xdr:cNvSpPr/>
      </xdr:nvSpPr>
      <xdr:spPr>
        <a:xfrm>
          <a:off x="8601075" y="504825"/>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22</xdr:col>
      <xdr:colOff>0</xdr:colOff>
      <xdr:row>3</xdr:row>
      <xdr:rowOff>0</xdr:rowOff>
    </xdr:to>
    <xdr:sp macro="" textlink="">
      <xdr:nvSpPr>
        <xdr:cNvPr id="12" name="Rectangle: Top Corners Rounded 11">
          <a:extLst>
            <a:ext uri="{FF2B5EF4-FFF2-40B4-BE49-F238E27FC236}">
              <a16:creationId xmlns:a16="http://schemas.microsoft.com/office/drawing/2014/main" id="{DD6B55ED-9CE3-47E0-B2AB-D130FA19012B}"/>
            </a:ext>
          </a:extLst>
        </xdr:cNvPr>
        <xdr:cNvSpPr/>
      </xdr:nvSpPr>
      <xdr:spPr>
        <a:xfrm>
          <a:off x="12887325" y="504825"/>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xdr:row>
      <xdr:rowOff>133350</xdr:rowOff>
    </xdr:from>
    <xdr:to>
      <xdr:col>4</xdr:col>
      <xdr:colOff>0</xdr:colOff>
      <xdr:row>3</xdr:row>
      <xdr:rowOff>0</xdr:rowOff>
    </xdr:to>
    <xdr:sp macro="" textlink="">
      <xdr:nvSpPr>
        <xdr:cNvPr id="16" name="TextBox 15">
          <a:extLst>
            <a:ext uri="{FF2B5EF4-FFF2-40B4-BE49-F238E27FC236}">
              <a16:creationId xmlns:a16="http://schemas.microsoft.com/office/drawing/2014/main" id="{277EFD2D-A78D-4E18-8444-E6CD8929E311}"/>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4</xdr:col>
      <xdr:colOff>428626</xdr:colOff>
      <xdr:row>2</xdr:row>
      <xdr:rowOff>0</xdr:rowOff>
    </xdr:from>
    <xdr:to>
      <xdr:col>6</xdr:col>
      <xdr:colOff>28576</xdr:colOff>
      <xdr:row>2</xdr:row>
      <xdr:rowOff>142875</xdr:rowOff>
    </xdr:to>
    <xdr:sp macro="" textlink="">
      <xdr:nvSpPr>
        <xdr:cNvPr id="21" name="TextBox 20">
          <a:extLst>
            <a:ext uri="{FF2B5EF4-FFF2-40B4-BE49-F238E27FC236}">
              <a16:creationId xmlns:a16="http://schemas.microsoft.com/office/drawing/2014/main" id="{3203EF8F-11F2-4AE4-88F2-FCF591C4A819}"/>
            </a:ext>
          </a:extLst>
        </xdr:cNvPr>
        <xdr:cNvSpPr txBox="1"/>
      </xdr:nvSpPr>
      <xdr:spPr>
        <a:xfrm>
          <a:off x="3810001" y="53340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25" name="TextBox 24">
          <a:extLst>
            <a:ext uri="{FF2B5EF4-FFF2-40B4-BE49-F238E27FC236}">
              <a16:creationId xmlns:a16="http://schemas.microsoft.com/office/drawing/2014/main" id="{22964046-5AE5-468A-89A2-55F868E345A8}"/>
            </a:ext>
          </a:extLst>
        </xdr:cNvPr>
        <xdr:cNvSpPr txBox="1"/>
      </xdr:nvSpPr>
      <xdr:spPr>
        <a:xfrm>
          <a:off x="12887325" y="504825"/>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13</xdr:col>
      <xdr:colOff>0</xdr:colOff>
      <xdr:row>1</xdr:row>
      <xdr:rowOff>133350</xdr:rowOff>
    </xdr:from>
    <xdr:to>
      <xdr:col>14</xdr:col>
      <xdr:colOff>0</xdr:colOff>
      <xdr:row>3</xdr:row>
      <xdr:rowOff>0</xdr:rowOff>
    </xdr:to>
    <xdr:sp macro="" textlink="">
      <xdr:nvSpPr>
        <xdr:cNvPr id="26" name="TextBox 25">
          <a:extLst>
            <a:ext uri="{FF2B5EF4-FFF2-40B4-BE49-F238E27FC236}">
              <a16:creationId xmlns:a16="http://schemas.microsoft.com/office/drawing/2014/main" id="{3F1AB0A3-3D7F-4080-87A6-4ACCC5DA79B8}"/>
            </a:ext>
          </a:extLst>
        </xdr:cNvPr>
        <xdr:cNvSpPr txBox="1"/>
      </xdr:nvSpPr>
      <xdr:spPr>
        <a:xfrm>
          <a:off x="8601075" y="504825"/>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48</xdr:row>
      <xdr:rowOff>133350</xdr:rowOff>
    </xdr:from>
    <xdr:to>
      <xdr:col>3</xdr:col>
      <xdr:colOff>0</xdr:colOff>
      <xdr:row>50</xdr:row>
      <xdr:rowOff>0</xdr:rowOff>
    </xdr:to>
    <xdr:sp macro="" textlink="">
      <xdr:nvSpPr>
        <xdr:cNvPr id="27" name="TextBox 26">
          <a:extLst>
            <a:ext uri="{FF2B5EF4-FFF2-40B4-BE49-F238E27FC236}">
              <a16:creationId xmlns:a16="http://schemas.microsoft.com/office/drawing/2014/main" id="{F513E9D5-B278-499B-B2D6-0767F598AF2F}"/>
            </a:ext>
          </a:extLst>
        </xdr:cNvPr>
        <xdr:cNvSpPr txBox="1"/>
      </xdr:nvSpPr>
      <xdr:spPr>
        <a:xfrm>
          <a:off x="426720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0</xdr:colOff>
      <xdr:row>3</xdr:row>
      <xdr:rowOff>0</xdr:rowOff>
    </xdr:to>
    <xdr:sp macro="" textlink="">
      <xdr:nvSpPr>
        <xdr:cNvPr id="28" name="TextBox 27">
          <a:extLst>
            <a:ext uri="{FF2B5EF4-FFF2-40B4-BE49-F238E27FC236}">
              <a16:creationId xmlns:a16="http://schemas.microsoft.com/office/drawing/2014/main" id="{EC853019-D251-4813-A28D-732E5FEDC325}"/>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31</xdr:row>
      <xdr:rowOff>133350</xdr:rowOff>
    </xdr:from>
    <xdr:to>
      <xdr:col>3</xdr:col>
      <xdr:colOff>0</xdr:colOff>
      <xdr:row>33</xdr:row>
      <xdr:rowOff>0</xdr:rowOff>
    </xdr:to>
    <xdr:sp macro="" textlink="">
      <xdr:nvSpPr>
        <xdr:cNvPr id="29" name="TextBox 28">
          <a:extLst>
            <a:ext uri="{FF2B5EF4-FFF2-40B4-BE49-F238E27FC236}">
              <a16:creationId xmlns:a16="http://schemas.microsoft.com/office/drawing/2014/main" id="{162B5F07-1BB2-41A3-99C1-BAE184932EE2}"/>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37</xdr:row>
      <xdr:rowOff>133350</xdr:rowOff>
    </xdr:from>
    <xdr:to>
      <xdr:col>3</xdr:col>
      <xdr:colOff>0</xdr:colOff>
      <xdr:row>39</xdr:row>
      <xdr:rowOff>0</xdr:rowOff>
    </xdr:to>
    <xdr:sp macro="" textlink="">
      <xdr:nvSpPr>
        <xdr:cNvPr id="30" name="TextBox 29">
          <a:extLst>
            <a:ext uri="{FF2B5EF4-FFF2-40B4-BE49-F238E27FC236}">
              <a16:creationId xmlns:a16="http://schemas.microsoft.com/office/drawing/2014/main" id="{6F210D43-C9A8-4156-AEEB-B8F8AAE3F0CC}"/>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9D9E6633-A9A3-41D8-904D-994D1DA68F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62</xdr:row>
      <xdr:rowOff>0</xdr:rowOff>
    </xdr:from>
    <xdr:to>
      <xdr:col>6</xdr:col>
      <xdr:colOff>0</xdr:colOff>
      <xdr:row>67</xdr:row>
      <xdr:rowOff>0</xdr:rowOff>
    </xdr:to>
    <xdr:sp macro="" textlink="">
      <xdr:nvSpPr>
        <xdr:cNvPr id="32" name="Rectangle 31">
          <a:extLst>
            <a:ext uri="{FF2B5EF4-FFF2-40B4-BE49-F238E27FC236}">
              <a16:creationId xmlns:a16="http://schemas.microsoft.com/office/drawing/2014/main" id="{10DF1C98-6159-428D-B275-EDE38E15717C}"/>
            </a:ext>
          </a:extLst>
        </xdr:cNvPr>
        <xdr:cNvSpPr/>
      </xdr:nvSpPr>
      <xdr:spPr>
        <a:xfrm>
          <a:off x="57150" y="10896600"/>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133350</xdr:rowOff>
    </xdr:from>
    <xdr:to>
      <xdr:col>6</xdr:col>
      <xdr:colOff>0</xdr:colOff>
      <xdr:row>62</xdr:row>
      <xdr:rowOff>0</xdr:rowOff>
    </xdr:to>
    <xdr:sp macro="" textlink="">
      <xdr:nvSpPr>
        <xdr:cNvPr id="33" name="Rectangle: Top Corners Rounded 32">
          <a:extLst>
            <a:ext uri="{FF2B5EF4-FFF2-40B4-BE49-F238E27FC236}">
              <a16:creationId xmlns:a16="http://schemas.microsoft.com/office/drawing/2014/main" id="{FA199A66-F1F5-4046-83BC-21F04DACDB81}"/>
            </a:ext>
          </a:extLst>
        </xdr:cNvPr>
        <xdr:cNvSpPr/>
      </xdr:nvSpPr>
      <xdr:spPr>
        <a:xfrm>
          <a:off x="57150" y="107061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40</xdr:row>
      <xdr:rowOff>133350</xdr:rowOff>
    </xdr:from>
    <xdr:to>
      <xdr:col>12</xdr:col>
      <xdr:colOff>0</xdr:colOff>
      <xdr:row>42</xdr:row>
      <xdr:rowOff>0</xdr:rowOff>
    </xdr:to>
    <xdr:sp macro="" textlink="">
      <xdr:nvSpPr>
        <xdr:cNvPr id="34" name="Rectangle: Top Corners Rounded 33">
          <a:extLst>
            <a:ext uri="{FF2B5EF4-FFF2-40B4-BE49-F238E27FC236}">
              <a16:creationId xmlns:a16="http://schemas.microsoft.com/office/drawing/2014/main" id="{C23B18BE-5A74-4F28-9FD6-80BC525C7B45}"/>
            </a:ext>
          </a:extLst>
        </xdr:cNvPr>
        <xdr:cNvSpPr/>
      </xdr:nvSpPr>
      <xdr:spPr>
        <a:xfrm>
          <a:off x="4267200" y="29337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133350</xdr:rowOff>
    </xdr:from>
    <xdr:to>
      <xdr:col>3</xdr:col>
      <xdr:colOff>19050</xdr:colOff>
      <xdr:row>62</xdr:row>
      <xdr:rowOff>6350</xdr:rowOff>
    </xdr:to>
    <xdr:sp macro="" textlink="">
      <xdr:nvSpPr>
        <xdr:cNvPr id="39" name="TextBox 38">
          <a:extLst>
            <a:ext uri="{FF2B5EF4-FFF2-40B4-BE49-F238E27FC236}">
              <a16:creationId xmlns:a16="http://schemas.microsoft.com/office/drawing/2014/main" id="{BFB69F67-2335-4273-8237-EB7D2B9A35D1}"/>
            </a:ext>
          </a:extLst>
        </xdr:cNvPr>
        <xdr:cNvSpPr txBox="1"/>
      </xdr:nvSpPr>
      <xdr:spPr>
        <a:xfrm>
          <a:off x="57150" y="10706100"/>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7</xdr:col>
      <xdr:colOff>0</xdr:colOff>
      <xdr:row>40</xdr:row>
      <xdr:rowOff>133350</xdr:rowOff>
    </xdr:from>
    <xdr:to>
      <xdr:col>8</xdr:col>
      <xdr:colOff>0</xdr:colOff>
      <xdr:row>42</xdr:row>
      <xdr:rowOff>0</xdr:rowOff>
    </xdr:to>
    <xdr:sp macro="" textlink="">
      <xdr:nvSpPr>
        <xdr:cNvPr id="40" name="TextBox 39">
          <a:extLst>
            <a:ext uri="{FF2B5EF4-FFF2-40B4-BE49-F238E27FC236}">
              <a16:creationId xmlns:a16="http://schemas.microsoft.com/office/drawing/2014/main" id="{FAAB81DF-F683-4E66-B174-B1B912292540}"/>
            </a:ext>
          </a:extLst>
        </xdr:cNvPr>
        <xdr:cNvSpPr txBox="1"/>
      </xdr:nvSpPr>
      <xdr:spPr>
        <a:xfrm>
          <a:off x="4267200" y="29337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50</xdr:row>
      <xdr:rowOff>66676</xdr:rowOff>
    </xdr:from>
    <xdr:to>
      <xdr:col>1</xdr:col>
      <xdr:colOff>1218566</xdr:colOff>
      <xdr:row>52</xdr:row>
      <xdr:rowOff>136294</xdr:rowOff>
    </xdr:to>
    <xdr:pic>
      <xdr:nvPicPr>
        <xdr:cNvPr id="41" name="Picture 40">
          <a:extLst>
            <a:ext uri="{FF2B5EF4-FFF2-40B4-BE49-F238E27FC236}">
              <a16:creationId xmlns:a16="http://schemas.microsoft.com/office/drawing/2014/main" id="{CE7770E5-7C2C-48B0-A44C-26C2AA5572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9426" y="762001"/>
          <a:ext cx="1196340" cy="393468"/>
        </a:xfrm>
        <a:prstGeom prst="rect">
          <a:avLst/>
        </a:prstGeom>
      </xdr:spPr>
    </xdr:pic>
    <xdr:clientData/>
  </xdr:twoCellAnchor>
  <xdr:twoCellAnchor editAs="oneCell">
    <xdr:from>
      <xdr:col>1</xdr:col>
      <xdr:colOff>31751</xdr:colOff>
      <xdr:row>33</xdr:row>
      <xdr:rowOff>123825</xdr:rowOff>
    </xdr:from>
    <xdr:to>
      <xdr:col>1</xdr:col>
      <xdr:colOff>1220471</xdr:colOff>
      <xdr:row>36</xdr:row>
      <xdr:rowOff>14728</xdr:rowOff>
    </xdr:to>
    <xdr:pic>
      <xdr:nvPicPr>
        <xdr:cNvPr id="42" name="Picture 41">
          <a:extLst>
            <a:ext uri="{FF2B5EF4-FFF2-40B4-BE49-F238E27FC236}">
              <a16:creationId xmlns:a16="http://schemas.microsoft.com/office/drawing/2014/main" id="{02AC5B68-8E56-48C0-A450-EC2CF5672A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xdr:from>
      <xdr:col>7</xdr:col>
      <xdr:colOff>0</xdr:colOff>
      <xdr:row>13</xdr:row>
      <xdr:rowOff>133350</xdr:rowOff>
    </xdr:from>
    <xdr:to>
      <xdr:col>12</xdr:col>
      <xdr:colOff>0</xdr:colOff>
      <xdr:row>15</xdr:row>
      <xdr:rowOff>0</xdr:rowOff>
    </xdr:to>
    <xdr:sp macro="" textlink="">
      <xdr:nvSpPr>
        <xdr:cNvPr id="44" name="Rectangle: Top Corners Rounded 43">
          <a:extLst>
            <a:ext uri="{FF2B5EF4-FFF2-40B4-BE49-F238E27FC236}">
              <a16:creationId xmlns:a16="http://schemas.microsoft.com/office/drawing/2014/main" id="{1D875419-9C01-4C6E-9A53-670F8379CB52}"/>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133350</xdr:rowOff>
    </xdr:from>
    <xdr:to>
      <xdr:col>9</xdr:col>
      <xdr:colOff>0</xdr:colOff>
      <xdr:row>15</xdr:row>
      <xdr:rowOff>0</xdr:rowOff>
    </xdr:to>
    <xdr:sp macro="" textlink="">
      <xdr:nvSpPr>
        <xdr:cNvPr id="45" name="TextBox 44">
          <a:extLst>
            <a:ext uri="{FF2B5EF4-FFF2-40B4-BE49-F238E27FC236}">
              <a16:creationId xmlns:a16="http://schemas.microsoft.com/office/drawing/2014/main" id="{83558011-65C6-4D9B-B72C-69DB20A9335F}"/>
            </a:ext>
          </a:extLst>
        </xdr:cNvPr>
        <xdr:cNvSpPr txBox="1"/>
      </xdr:nvSpPr>
      <xdr:spPr>
        <a:xfrm>
          <a:off x="57150" y="8439150"/>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7</xdr:col>
      <xdr:colOff>0</xdr:colOff>
      <xdr:row>15</xdr:row>
      <xdr:rowOff>0</xdr:rowOff>
    </xdr:from>
    <xdr:to>
      <xdr:col>12</xdr:col>
      <xdr:colOff>0</xdr:colOff>
      <xdr:row>27</xdr:row>
      <xdr:rowOff>0</xdr:rowOff>
    </xdr:to>
    <xdr:sp macro="" textlink="">
      <xdr:nvSpPr>
        <xdr:cNvPr id="48" name="Rectangle 47">
          <a:extLst>
            <a:ext uri="{FF2B5EF4-FFF2-40B4-BE49-F238E27FC236}">
              <a16:creationId xmlns:a16="http://schemas.microsoft.com/office/drawing/2014/main" id="{7B8FBC6E-99A6-444C-AECE-72949661969D}"/>
            </a:ext>
          </a:extLst>
        </xdr:cNvPr>
        <xdr:cNvSpPr/>
      </xdr:nvSpPr>
      <xdr:spPr>
        <a:xfrm>
          <a:off x="57150" y="8629650"/>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0</xdr:rowOff>
    </xdr:from>
    <xdr:to>
      <xdr:col>6</xdr:col>
      <xdr:colOff>0</xdr:colOff>
      <xdr:row>48</xdr:row>
      <xdr:rowOff>0</xdr:rowOff>
    </xdr:to>
    <xdr:sp macro="" textlink="">
      <xdr:nvSpPr>
        <xdr:cNvPr id="49" name="Rectangle 48">
          <a:extLst>
            <a:ext uri="{FF2B5EF4-FFF2-40B4-BE49-F238E27FC236}">
              <a16:creationId xmlns:a16="http://schemas.microsoft.com/office/drawing/2014/main" id="{07EB7754-1E38-40F5-8A45-9BA904DC46C2}"/>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19050</xdr:rowOff>
    </xdr:from>
    <xdr:to>
      <xdr:col>1</xdr:col>
      <xdr:colOff>1222375</xdr:colOff>
      <xdr:row>68</xdr:row>
      <xdr:rowOff>0</xdr:rowOff>
    </xdr:to>
    <xdr:grpSp>
      <xdr:nvGrpSpPr>
        <xdr:cNvPr id="50" name="Group 49">
          <a:extLst>
            <a:ext uri="{FF2B5EF4-FFF2-40B4-BE49-F238E27FC236}">
              <a16:creationId xmlns:a16="http://schemas.microsoft.com/office/drawing/2014/main" id="{89414772-C040-4B2E-8438-E64013C4C2BF}"/>
            </a:ext>
          </a:extLst>
        </xdr:cNvPr>
        <xdr:cNvGrpSpPr/>
      </xdr:nvGrpSpPr>
      <xdr:grpSpPr>
        <a:xfrm>
          <a:off x="57150" y="10267950"/>
          <a:ext cx="1222375" cy="952500"/>
          <a:chOff x="76200" y="10591800"/>
          <a:chExt cx="1222375" cy="954415"/>
        </a:xfrm>
      </xdr:grpSpPr>
      <xdr:pic>
        <xdr:nvPicPr>
          <xdr:cNvPr id="51" name="Picture 50">
            <a:extLst>
              <a:ext uri="{FF2B5EF4-FFF2-40B4-BE49-F238E27FC236}">
                <a16:creationId xmlns:a16="http://schemas.microsoft.com/office/drawing/2014/main" id="{170A9BD3-9D90-49F6-ABF3-7439B315F0C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BBC029DA-A7DB-4A4B-9A0A-27521D653F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FA080B42-22B9-439B-B1AF-EA3147FA50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39</xdr:row>
      <xdr:rowOff>31300</xdr:rowOff>
    </xdr:from>
    <xdr:to>
      <xdr:col>1</xdr:col>
      <xdr:colOff>1146335</xdr:colOff>
      <xdr:row>47</xdr:row>
      <xdr:rowOff>133350</xdr:rowOff>
    </xdr:to>
    <xdr:grpSp>
      <xdr:nvGrpSpPr>
        <xdr:cNvPr id="54" name="Group 53">
          <a:extLst>
            <a:ext uri="{FF2B5EF4-FFF2-40B4-BE49-F238E27FC236}">
              <a16:creationId xmlns:a16="http://schemas.microsoft.com/office/drawing/2014/main" id="{21A9A323-483D-4450-9FA8-5A02C2C6204B}"/>
            </a:ext>
          </a:extLst>
        </xdr:cNvPr>
        <xdr:cNvGrpSpPr/>
      </xdr:nvGrpSpPr>
      <xdr:grpSpPr>
        <a:xfrm>
          <a:off x="131607" y="6555925"/>
          <a:ext cx="1071878" cy="1397450"/>
          <a:chOff x="179232" y="6578150"/>
          <a:chExt cx="1071878" cy="1435550"/>
        </a:xfrm>
      </xdr:grpSpPr>
      <xdr:pic>
        <xdr:nvPicPr>
          <xdr:cNvPr id="55" name="Picture 54">
            <a:extLst>
              <a:ext uri="{FF2B5EF4-FFF2-40B4-BE49-F238E27FC236}">
                <a16:creationId xmlns:a16="http://schemas.microsoft.com/office/drawing/2014/main" id="{F054B89C-8ED0-474F-B8DE-7DF948296A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4D0348D7-5B5B-4F24-AAB1-92EE5C64C8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315A4460-171B-4506-A467-64620A8C37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7</xdr:col>
      <xdr:colOff>8274</xdr:colOff>
      <xdr:row>15</xdr:row>
      <xdr:rowOff>62051</xdr:rowOff>
    </xdr:from>
    <xdr:to>
      <xdr:col>7</xdr:col>
      <xdr:colOff>1223664</xdr:colOff>
      <xdr:row>26</xdr:row>
      <xdr:rowOff>79528</xdr:rowOff>
    </xdr:to>
    <xdr:grpSp>
      <xdr:nvGrpSpPr>
        <xdr:cNvPr id="58" name="Group 57">
          <a:extLst>
            <a:ext uri="{FF2B5EF4-FFF2-40B4-BE49-F238E27FC236}">
              <a16:creationId xmlns:a16="http://schemas.microsoft.com/office/drawing/2014/main" id="{58F7693C-B8BC-4914-A8EE-059F751DD85A}"/>
            </a:ext>
          </a:extLst>
        </xdr:cNvPr>
        <xdr:cNvGrpSpPr/>
      </xdr:nvGrpSpPr>
      <xdr:grpSpPr>
        <a:xfrm>
          <a:off x="4399299" y="2700476"/>
          <a:ext cx="1215390" cy="1798652"/>
          <a:chOff x="84474" y="8437701"/>
          <a:chExt cx="1234440" cy="1865327"/>
        </a:xfrm>
      </xdr:grpSpPr>
      <xdr:grpSp>
        <xdr:nvGrpSpPr>
          <xdr:cNvPr id="59" name="Group 58">
            <a:extLst>
              <a:ext uri="{FF2B5EF4-FFF2-40B4-BE49-F238E27FC236}">
                <a16:creationId xmlns:a16="http://schemas.microsoft.com/office/drawing/2014/main" id="{05BB1CC4-884F-43AF-B9EF-96BA93FAA277}"/>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A0829005-94B2-400F-B478-20C5DBB6C5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3AE7C0ED-9836-493D-9D07-27E4EDDB08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CC879AFD-F682-4C70-926E-4345F0AEEE19}"/>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AEF3E4C6-0856-4F44-9878-BB124AB5C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70C7558A-460F-4B1E-A260-9AE10790D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C825973A-CFEC-44CC-908E-229DBFBED8F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64797CDB-3FDD-4119-B024-DEBED9007641}"/>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EF3BEBA2-459A-4F2E-B84F-1D9ED66DC9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72BAC8DD-4F53-4554-B33E-DD061D62F4C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CDF8FA98-7D77-40E8-83EB-F44BC95FC4FC}"/>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5F36253C-4C63-4193-8AF5-4D724A09FC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24A19F33-4F3C-4A4A-8674-0BC1E62C952E}"/>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13B4EEC6-8AB9-47A1-84D6-BAC39462F0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5CF42B66-0A4D-4C91-9AB3-08BC86485C4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A238D268-DA3B-4265-9790-9F80203E23ED}"/>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77888474-D9DD-434D-BE14-DB4785C9AB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A7B342AB-24D5-4042-B6D7-B5818D85D11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7</xdr:col>
      <xdr:colOff>0</xdr:colOff>
      <xdr:row>42</xdr:row>
      <xdr:rowOff>0</xdr:rowOff>
    </xdr:from>
    <xdr:to>
      <xdr:col>12</xdr:col>
      <xdr:colOff>0</xdr:colOff>
      <xdr:row>75</xdr:row>
      <xdr:rowOff>0</xdr:rowOff>
    </xdr:to>
    <xdr:sp macro="" textlink="">
      <xdr:nvSpPr>
        <xdr:cNvPr id="115" name="Rectangle 114">
          <a:extLst>
            <a:ext uri="{FF2B5EF4-FFF2-40B4-BE49-F238E27FC236}">
              <a16:creationId xmlns:a16="http://schemas.microsoft.com/office/drawing/2014/main" id="{10E897F8-8FE4-44BF-9878-BE9EB6BA20CA}"/>
            </a:ext>
          </a:extLst>
        </xdr:cNvPr>
        <xdr:cNvSpPr/>
      </xdr:nvSpPr>
      <xdr:spPr>
        <a:xfrm>
          <a:off x="4267200" y="3124200"/>
          <a:ext cx="4095750" cy="859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xdr:row>
      <xdr:rowOff>152400</xdr:rowOff>
    </xdr:from>
    <xdr:to>
      <xdr:col>12</xdr:col>
      <xdr:colOff>0</xdr:colOff>
      <xdr:row>13</xdr:row>
      <xdr:rowOff>9525</xdr:rowOff>
    </xdr:to>
    <xdr:sp macro="" textlink="">
      <xdr:nvSpPr>
        <xdr:cNvPr id="116" name="Rectangle 115">
          <a:extLst>
            <a:ext uri="{FF2B5EF4-FFF2-40B4-BE49-F238E27FC236}">
              <a16:creationId xmlns:a16="http://schemas.microsoft.com/office/drawing/2014/main" id="{EC6ED407-C97D-47C6-8CFC-F86E954C9263}"/>
            </a:ext>
          </a:extLst>
        </xdr:cNvPr>
        <xdr:cNvSpPr/>
      </xdr:nvSpPr>
      <xdr:spPr>
        <a:xfrm>
          <a:off x="4391025" y="685800"/>
          <a:ext cx="4219575" cy="16383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xdr:row>
      <xdr:rowOff>133350</xdr:rowOff>
    </xdr:from>
    <xdr:to>
      <xdr:col>12</xdr:col>
      <xdr:colOff>0</xdr:colOff>
      <xdr:row>3</xdr:row>
      <xdr:rowOff>0</xdr:rowOff>
    </xdr:to>
    <xdr:sp macro="" textlink="">
      <xdr:nvSpPr>
        <xdr:cNvPr id="117" name="Rectangle: Top Corners Rounded 116">
          <a:extLst>
            <a:ext uri="{FF2B5EF4-FFF2-40B4-BE49-F238E27FC236}">
              <a16:creationId xmlns:a16="http://schemas.microsoft.com/office/drawing/2014/main" id="{9AE067BC-A12D-43AB-94B6-1556200C1ADD}"/>
            </a:ext>
          </a:extLst>
        </xdr:cNvPr>
        <xdr:cNvSpPr/>
      </xdr:nvSpPr>
      <xdr:spPr>
        <a:xfrm>
          <a:off x="4391025" y="504825"/>
          <a:ext cx="4219575"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xdr:row>
      <xdr:rowOff>142875</xdr:rowOff>
    </xdr:from>
    <xdr:to>
      <xdr:col>7</xdr:col>
      <xdr:colOff>1219200</xdr:colOff>
      <xdr:row>3</xdr:row>
      <xdr:rowOff>9525</xdr:rowOff>
    </xdr:to>
    <xdr:sp macro="" textlink="">
      <xdr:nvSpPr>
        <xdr:cNvPr id="118" name="TextBox 117">
          <a:extLst>
            <a:ext uri="{FF2B5EF4-FFF2-40B4-BE49-F238E27FC236}">
              <a16:creationId xmlns:a16="http://schemas.microsoft.com/office/drawing/2014/main" id="{B0FBCC5B-C3FE-45D1-A094-D78617A57C8F}"/>
            </a:ext>
          </a:extLst>
        </xdr:cNvPr>
        <xdr:cNvSpPr txBox="1"/>
      </xdr:nvSpPr>
      <xdr:spPr>
        <a:xfrm>
          <a:off x="57150" y="108775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9</xdr:col>
      <xdr:colOff>19050</xdr:colOff>
      <xdr:row>1</xdr:row>
      <xdr:rowOff>152400</xdr:rowOff>
    </xdr:from>
    <xdr:to>
      <xdr:col>10</xdr:col>
      <xdr:colOff>9525</xdr:colOff>
      <xdr:row>3</xdr:row>
      <xdr:rowOff>9525</xdr:rowOff>
    </xdr:to>
    <xdr:sp macro="" textlink="">
      <xdr:nvSpPr>
        <xdr:cNvPr id="119" name="TextBox 118">
          <a:extLst>
            <a:ext uri="{FF2B5EF4-FFF2-40B4-BE49-F238E27FC236}">
              <a16:creationId xmlns:a16="http://schemas.microsoft.com/office/drawing/2014/main" id="{7A88BDCA-65D6-4DDD-9B53-112E022F4780}"/>
            </a:ext>
          </a:extLst>
        </xdr:cNvPr>
        <xdr:cNvSpPr txBox="1"/>
      </xdr:nvSpPr>
      <xdr:spPr>
        <a:xfrm>
          <a:off x="7286625" y="523875"/>
          <a:ext cx="43815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10</xdr:col>
      <xdr:colOff>438150</xdr:colOff>
      <xdr:row>1</xdr:row>
      <xdr:rowOff>142874</xdr:rowOff>
    </xdr:from>
    <xdr:to>
      <xdr:col>12</xdr:col>
      <xdr:colOff>0</xdr:colOff>
      <xdr:row>3</xdr:row>
      <xdr:rowOff>19049</xdr:rowOff>
    </xdr:to>
    <xdr:sp macro="" textlink="">
      <xdr:nvSpPr>
        <xdr:cNvPr id="120" name="TextBox 119">
          <a:extLst>
            <a:ext uri="{FF2B5EF4-FFF2-40B4-BE49-F238E27FC236}">
              <a16:creationId xmlns:a16="http://schemas.microsoft.com/office/drawing/2014/main" id="{A1012BB7-CB7B-48F8-A6F9-258F1A74F02F}"/>
            </a:ext>
          </a:extLst>
        </xdr:cNvPr>
        <xdr:cNvSpPr txBox="1"/>
      </xdr:nvSpPr>
      <xdr:spPr>
        <a:xfrm>
          <a:off x="8153400" y="514349"/>
          <a:ext cx="457200"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7</xdr:col>
      <xdr:colOff>0</xdr:colOff>
      <xdr:row>29</xdr:row>
      <xdr:rowOff>0</xdr:rowOff>
    </xdr:from>
    <xdr:to>
      <xdr:col>12</xdr:col>
      <xdr:colOff>0</xdr:colOff>
      <xdr:row>40</xdr:row>
      <xdr:rowOff>0</xdr:rowOff>
    </xdr:to>
    <xdr:sp macro="" textlink="">
      <xdr:nvSpPr>
        <xdr:cNvPr id="121" name="Rectangle 120">
          <a:extLst>
            <a:ext uri="{FF2B5EF4-FFF2-40B4-BE49-F238E27FC236}">
              <a16:creationId xmlns:a16="http://schemas.microsoft.com/office/drawing/2014/main" id="{D2DCACAC-04CB-4C6C-B049-E8F052A98BF0}"/>
            </a:ext>
          </a:extLst>
        </xdr:cNvPr>
        <xdr:cNvSpPr/>
      </xdr:nvSpPr>
      <xdr:spPr>
        <a:xfrm>
          <a:off x="4267200" y="3124200"/>
          <a:ext cx="4095750" cy="27527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27</xdr:row>
      <xdr:rowOff>133350</xdr:rowOff>
    </xdr:from>
    <xdr:to>
      <xdr:col>12</xdr:col>
      <xdr:colOff>0</xdr:colOff>
      <xdr:row>29</xdr:row>
      <xdr:rowOff>0</xdr:rowOff>
    </xdr:to>
    <xdr:sp macro="" textlink="">
      <xdr:nvSpPr>
        <xdr:cNvPr id="122" name="Rectangle: Top Corners Rounded 121">
          <a:extLst>
            <a:ext uri="{FF2B5EF4-FFF2-40B4-BE49-F238E27FC236}">
              <a16:creationId xmlns:a16="http://schemas.microsoft.com/office/drawing/2014/main" id="{82AB7A0F-2699-4937-8314-F3AF9AB594ED}"/>
            </a:ext>
          </a:extLst>
        </xdr:cNvPr>
        <xdr:cNvSpPr/>
      </xdr:nvSpPr>
      <xdr:spPr>
        <a:xfrm>
          <a:off x="4267200" y="29337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27</xdr:row>
      <xdr:rowOff>133350</xdr:rowOff>
    </xdr:from>
    <xdr:to>
      <xdr:col>8</xdr:col>
      <xdr:colOff>0</xdr:colOff>
      <xdr:row>29</xdr:row>
      <xdr:rowOff>0</xdr:rowOff>
    </xdr:to>
    <xdr:sp macro="" textlink="">
      <xdr:nvSpPr>
        <xdr:cNvPr id="125" name="TextBox 124">
          <a:extLst>
            <a:ext uri="{FF2B5EF4-FFF2-40B4-BE49-F238E27FC236}">
              <a16:creationId xmlns:a16="http://schemas.microsoft.com/office/drawing/2014/main" id="{84083883-47BB-48F4-AE3B-0AA68A1551B0}"/>
            </a:ext>
          </a:extLst>
        </xdr:cNvPr>
        <xdr:cNvSpPr txBox="1"/>
      </xdr:nvSpPr>
      <xdr:spPr>
        <a:xfrm>
          <a:off x="4267200" y="29337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13</xdr:col>
      <xdr:colOff>0</xdr:colOff>
      <xdr:row>3</xdr:row>
      <xdr:rowOff>0</xdr:rowOff>
    </xdr:from>
    <xdr:to>
      <xdr:col>17</xdr:col>
      <xdr:colOff>0</xdr:colOff>
      <xdr:row>53</xdr:row>
      <xdr:rowOff>9525</xdr:rowOff>
    </xdr:to>
    <xdr:sp macro="" textlink="">
      <xdr:nvSpPr>
        <xdr:cNvPr id="126" name="Rectangle 125">
          <a:extLst>
            <a:ext uri="{FF2B5EF4-FFF2-40B4-BE49-F238E27FC236}">
              <a16:creationId xmlns:a16="http://schemas.microsoft.com/office/drawing/2014/main" id="{F216F6E1-A034-46DB-BE44-C9596406392D}"/>
            </a:ext>
          </a:extLst>
        </xdr:cNvPr>
        <xdr:cNvSpPr/>
      </xdr:nvSpPr>
      <xdr:spPr>
        <a:xfrm>
          <a:off x="8791575" y="695325"/>
          <a:ext cx="419100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9525</xdr:colOff>
      <xdr:row>54</xdr:row>
      <xdr:rowOff>0</xdr:rowOff>
    </xdr:from>
    <xdr:to>
      <xdr:col>17</xdr:col>
      <xdr:colOff>9525</xdr:colOff>
      <xdr:row>55</xdr:row>
      <xdr:rowOff>28575</xdr:rowOff>
    </xdr:to>
    <xdr:sp macro="" textlink="">
      <xdr:nvSpPr>
        <xdr:cNvPr id="128" name="Rectangle: Top Corners Rounded 127">
          <a:extLst>
            <a:ext uri="{FF2B5EF4-FFF2-40B4-BE49-F238E27FC236}">
              <a16:creationId xmlns:a16="http://schemas.microsoft.com/office/drawing/2014/main" id="{CE708F0B-FB2F-41E7-9AF7-75A4E1588355}"/>
            </a:ext>
          </a:extLst>
        </xdr:cNvPr>
        <xdr:cNvSpPr/>
      </xdr:nvSpPr>
      <xdr:spPr>
        <a:xfrm>
          <a:off x="8610600" y="8953500"/>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54</xdr:row>
      <xdr:rowOff>0</xdr:rowOff>
    </xdr:from>
    <xdr:to>
      <xdr:col>14</xdr:col>
      <xdr:colOff>0</xdr:colOff>
      <xdr:row>55</xdr:row>
      <xdr:rowOff>28575</xdr:rowOff>
    </xdr:to>
    <xdr:sp macro="" textlink="">
      <xdr:nvSpPr>
        <xdr:cNvPr id="129" name="TextBox 128">
          <a:extLst>
            <a:ext uri="{FF2B5EF4-FFF2-40B4-BE49-F238E27FC236}">
              <a16:creationId xmlns:a16="http://schemas.microsoft.com/office/drawing/2014/main" id="{9C2948E3-2209-4F9F-9AAA-462C28CC93F7}"/>
            </a:ext>
          </a:extLst>
        </xdr:cNvPr>
        <xdr:cNvSpPr txBox="1"/>
      </xdr:nvSpPr>
      <xdr:spPr>
        <a:xfrm>
          <a:off x="8601075" y="8953500"/>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editAs="oneCell">
    <xdr:from>
      <xdr:col>1</xdr:col>
      <xdr:colOff>57152</xdr:colOff>
      <xdr:row>3</xdr:row>
      <xdr:rowOff>9526</xdr:rowOff>
    </xdr:from>
    <xdr:to>
      <xdr:col>1</xdr:col>
      <xdr:colOff>1193197</xdr:colOff>
      <xdr:row>30</xdr:row>
      <xdr:rowOff>154687</xdr:rowOff>
    </xdr:to>
    <xdr:pic>
      <xdr:nvPicPr>
        <xdr:cNvPr id="133" name="Picture 132">
          <a:extLst>
            <a:ext uri="{FF2B5EF4-FFF2-40B4-BE49-F238E27FC236}">
              <a16:creationId xmlns:a16="http://schemas.microsoft.com/office/drawing/2014/main" id="{7CAD559F-17AA-4DE6-9160-27FB4F6C418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4302" y="704851"/>
          <a:ext cx="1136045" cy="451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xdr:row>
      <xdr:rowOff>133350</xdr:rowOff>
    </xdr:from>
    <xdr:to>
      <xdr:col>5</xdr:col>
      <xdr:colOff>0</xdr:colOff>
      <xdr:row>3</xdr:row>
      <xdr:rowOff>0</xdr:rowOff>
    </xdr:to>
    <xdr:sp macro="" textlink="">
      <xdr:nvSpPr>
        <xdr:cNvPr id="134" name="TextBox 133">
          <a:extLst>
            <a:ext uri="{FF2B5EF4-FFF2-40B4-BE49-F238E27FC236}">
              <a16:creationId xmlns:a16="http://schemas.microsoft.com/office/drawing/2014/main" id="{A6936292-DE66-4C0B-947F-42ACF2EB440F}"/>
            </a:ext>
          </a:extLst>
        </xdr:cNvPr>
        <xdr:cNvSpPr txBox="1"/>
      </xdr:nvSpPr>
      <xdr:spPr>
        <a:xfrm>
          <a:off x="338137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editAs="oneCell">
    <xdr:from>
      <xdr:col>1</xdr:col>
      <xdr:colOff>169862</xdr:colOff>
      <xdr:row>52</xdr:row>
      <xdr:rowOff>147636</xdr:rowOff>
    </xdr:from>
    <xdr:to>
      <xdr:col>1</xdr:col>
      <xdr:colOff>1071327</xdr:colOff>
      <xdr:row>55</xdr:row>
      <xdr:rowOff>58228</xdr:rowOff>
    </xdr:to>
    <xdr:pic>
      <xdr:nvPicPr>
        <xdr:cNvPr id="135" name="Picture 134">
          <a:extLst>
            <a:ext uri="{FF2B5EF4-FFF2-40B4-BE49-F238E27FC236}">
              <a16:creationId xmlns:a16="http://schemas.microsoft.com/office/drawing/2014/main" id="{C5C87D58-F356-427F-8DDE-B130CE8E455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5425" y="8616949"/>
          <a:ext cx="901465" cy="386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155573</xdr:colOff>
      <xdr:row>57</xdr:row>
      <xdr:rowOff>79378</xdr:rowOff>
    </xdr:from>
    <xdr:to>
      <xdr:col>1</xdr:col>
      <xdr:colOff>1060829</xdr:colOff>
      <xdr:row>59</xdr:row>
      <xdr:rowOff>145926</xdr:rowOff>
    </xdr:to>
    <xdr:pic>
      <xdr:nvPicPr>
        <xdr:cNvPr id="136" name="Picture 135">
          <a:extLst>
            <a:ext uri="{FF2B5EF4-FFF2-40B4-BE49-F238E27FC236}">
              <a16:creationId xmlns:a16="http://schemas.microsoft.com/office/drawing/2014/main" id="{A5776276-BB53-4EED-A813-9478252A1B1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1136" y="9342441"/>
          <a:ext cx="905256" cy="384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473076</xdr:colOff>
      <xdr:row>55</xdr:row>
      <xdr:rowOff>31742</xdr:rowOff>
    </xdr:from>
    <xdr:to>
      <xdr:col>1</xdr:col>
      <xdr:colOff>756540</xdr:colOff>
      <xdr:row>57</xdr:row>
      <xdr:rowOff>98290</xdr:rowOff>
    </xdr:to>
    <xdr:pic>
      <xdr:nvPicPr>
        <xdr:cNvPr id="137" name="Picture 136">
          <a:extLst>
            <a:ext uri="{FF2B5EF4-FFF2-40B4-BE49-F238E27FC236}">
              <a16:creationId xmlns:a16="http://schemas.microsoft.com/office/drawing/2014/main" id="{E86145E9-3573-4301-8318-7CD29857109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28639" y="8977305"/>
          <a:ext cx="283464" cy="384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133350</xdr:rowOff>
    </xdr:from>
    <xdr:to>
      <xdr:col>4</xdr:col>
      <xdr:colOff>0</xdr:colOff>
      <xdr:row>33</xdr:row>
      <xdr:rowOff>0</xdr:rowOff>
    </xdr:to>
    <xdr:sp macro="" textlink="">
      <xdr:nvSpPr>
        <xdr:cNvPr id="97" name="TextBox 96">
          <a:extLst>
            <a:ext uri="{FF2B5EF4-FFF2-40B4-BE49-F238E27FC236}">
              <a16:creationId xmlns:a16="http://schemas.microsoft.com/office/drawing/2014/main" id="{83DABD2C-CC96-4575-8CB5-DFEB9A39A793}"/>
            </a:ext>
          </a:extLst>
        </xdr:cNvPr>
        <xdr:cNvSpPr txBox="1"/>
      </xdr:nvSpPr>
      <xdr:spPr>
        <a:xfrm>
          <a:off x="2933700" y="5362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0</xdr:colOff>
      <xdr:row>37</xdr:row>
      <xdr:rowOff>133350</xdr:rowOff>
    </xdr:from>
    <xdr:to>
      <xdr:col>4</xdr:col>
      <xdr:colOff>0</xdr:colOff>
      <xdr:row>39</xdr:row>
      <xdr:rowOff>0</xdr:rowOff>
    </xdr:to>
    <xdr:sp macro="" textlink="">
      <xdr:nvSpPr>
        <xdr:cNvPr id="98" name="TextBox 97">
          <a:extLst>
            <a:ext uri="{FF2B5EF4-FFF2-40B4-BE49-F238E27FC236}">
              <a16:creationId xmlns:a16="http://schemas.microsoft.com/office/drawing/2014/main" id="{EEA262FC-15C4-473D-8168-39E3DB0C9158}"/>
            </a:ext>
          </a:extLst>
        </xdr:cNvPr>
        <xdr:cNvSpPr txBox="1"/>
      </xdr:nvSpPr>
      <xdr:spPr>
        <a:xfrm>
          <a:off x="2933700" y="63341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0</xdr:colOff>
      <xdr:row>48</xdr:row>
      <xdr:rowOff>133350</xdr:rowOff>
    </xdr:from>
    <xdr:to>
      <xdr:col>4</xdr:col>
      <xdr:colOff>0</xdr:colOff>
      <xdr:row>50</xdr:row>
      <xdr:rowOff>0</xdr:rowOff>
    </xdr:to>
    <xdr:sp macro="" textlink="">
      <xdr:nvSpPr>
        <xdr:cNvPr id="99" name="TextBox 98">
          <a:extLst>
            <a:ext uri="{FF2B5EF4-FFF2-40B4-BE49-F238E27FC236}">
              <a16:creationId xmlns:a16="http://schemas.microsoft.com/office/drawing/2014/main" id="{8DF49F44-AB31-4C70-9C8F-905A0A62C737}"/>
            </a:ext>
          </a:extLst>
        </xdr:cNvPr>
        <xdr:cNvSpPr txBox="1"/>
      </xdr:nvSpPr>
      <xdr:spPr>
        <a:xfrm>
          <a:off x="2933700" y="81153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0</xdr:colOff>
      <xdr:row>60</xdr:row>
      <xdr:rowOff>133350</xdr:rowOff>
    </xdr:from>
    <xdr:to>
      <xdr:col>4</xdr:col>
      <xdr:colOff>0</xdr:colOff>
      <xdr:row>62</xdr:row>
      <xdr:rowOff>0</xdr:rowOff>
    </xdr:to>
    <xdr:sp macro="" textlink="">
      <xdr:nvSpPr>
        <xdr:cNvPr id="101" name="TextBox 100">
          <a:extLst>
            <a:ext uri="{FF2B5EF4-FFF2-40B4-BE49-F238E27FC236}">
              <a16:creationId xmlns:a16="http://schemas.microsoft.com/office/drawing/2014/main" id="{30790CA7-3A7C-4899-89DC-56CA5FAA7230}"/>
            </a:ext>
          </a:extLst>
        </xdr:cNvPr>
        <xdr:cNvSpPr txBox="1"/>
      </xdr:nvSpPr>
      <xdr:spPr>
        <a:xfrm>
          <a:off x="2933700" y="100584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102" name="TextBox 101">
          <a:extLst>
            <a:ext uri="{FF2B5EF4-FFF2-40B4-BE49-F238E27FC236}">
              <a16:creationId xmlns:a16="http://schemas.microsoft.com/office/drawing/2014/main" id="{1ABBBADA-8ACA-46FF-9FB8-0740FFD2EA56}"/>
            </a:ext>
          </a:extLst>
        </xdr:cNvPr>
        <xdr:cNvSpPr txBox="1"/>
      </xdr:nvSpPr>
      <xdr:spPr>
        <a:xfrm>
          <a:off x="7267575" y="68199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14</xdr:col>
      <xdr:colOff>0</xdr:colOff>
      <xdr:row>53</xdr:row>
      <xdr:rowOff>152400</xdr:rowOff>
    </xdr:from>
    <xdr:to>
      <xdr:col>15</xdr:col>
      <xdr:colOff>0</xdr:colOff>
      <xdr:row>55</xdr:row>
      <xdr:rowOff>19050</xdr:rowOff>
    </xdr:to>
    <xdr:sp macro="" textlink="">
      <xdr:nvSpPr>
        <xdr:cNvPr id="103" name="TextBox 102">
          <a:extLst>
            <a:ext uri="{FF2B5EF4-FFF2-40B4-BE49-F238E27FC236}">
              <a16:creationId xmlns:a16="http://schemas.microsoft.com/office/drawing/2014/main" id="{DE169A3E-32E4-4D65-84DB-504D7790CDBE}"/>
            </a:ext>
          </a:extLst>
        </xdr:cNvPr>
        <xdr:cNvSpPr txBox="1"/>
      </xdr:nvSpPr>
      <xdr:spPr>
        <a:xfrm>
          <a:off x="11639550" y="89439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9</xdr:col>
      <xdr:colOff>0</xdr:colOff>
      <xdr:row>27</xdr:row>
      <xdr:rowOff>133350</xdr:rowOff>
    </xdr:from>
    <xdr:to>
      <xdr:col>10</xdr:col>
      <xdr:colOff>0</xdr:colOff>
      <xdr:row>29</xdr:row>
      <xdr:rowOff>0</xdr:rowOff>
    </xdr:to>
    <xdr:sp macro="" textlink="">
      <xdr:nvSpPr>
        <xdr:cNvPr id="104" name="TextBox 103">
          <a:extLst>
            <a:ext uri="{FF2B5EF4-FFF2-40B4-BE49-F238E27FC236}">
              <a16:creationId xmlns:a16="http://schemas.microsoft.com/office/drawing/2014/main" id="{7A5378A4-C4E4-4B24-B4CC-0708F6A7CF50}"/>
            </a:ext>
          </a:extLst>
        </xdr:cNvPr>
        <xdr:cNvSpPr txBox="1"/>
      </xdr:nvSpPr>
      <xdr:spPr>
        <a:xfrm>
          <a:off x="7267575" y="47148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9</xdr:col>
      <xdr:colOff>0</xdr:colOff>
      <xdr:row>13</xdr:row>
      <xdr:rowOff>133350</xdr:rowOff>
    </xdr:from>
    <xdr:to>
      <xdr:col>10</xdr:col>
      <xdr:colOff>0</xdr:colOff>
      <xdr:row>15</xdr:row>
      <xdr:rowOff>0</xdr:rowOff>
    </xdr:to>
    <xdr:sp macro="" textlink="">
      <xdr:nvSpPr>
        <xdr:cNvPr id="105" name="TextBox 104">
          <a:extLst>
            <a:ext uri="{FF2B5EF4-FFF2-40B4-BE49-F238E27FC236}">
              <a16:creationId xmlns:a16="http://schemas.microsoft.com/office/drawing/2014/main" id="{2C45FF91-B9D9-4944-B36F-F795B8B57B0D}"/>
            </a:ext>
          </a:extLst>
        </xdr:cNvPr>
        <xdr:cNvSpPr txBox="1"/>
      </xdr:nvSpPr>
      <xdr:spPr>
        <a:xfrm>
          <a:off x="7267575" y="24479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14</xdr:col>
      <xdr:colOff>0</xdr:colOff>
      <xdr:row>1</xdr:row>
      <xdr:rowOff>133350</xdr:rowOff>
    </xdr:from>
    <xdr:to>
      <xdr:col>15</xdr:col>
      <xdr:colOff>0</xdr:colOff>
      <xdr:row>3</xdr:row>
      <xdr:rowOff>0</xdr:rowOff>
    </xdr:to>
    <xdr:sp macro="" textlink="">
      <xdr:nvSpPr>
        <xdr:cNvPr id="106" name="TextBox 105">
          <a:extLst>
            <a:ext uri="{FF2B5EF4-FFF2-40B4-BE49-F238E27FC236}">
              <a16:creationId xmlns:a16="http://schemas.microsoft.com/office/drawing/2014/main" id="{CFAEEB83-6E2D-4E3B-8327-376166F090B6}"/>
            </a:ext>
          </a:extLst>
        </xdr:cNvPr>
        <xdr:cNvSpPr txBox="1"/>
      </xdr:nvSpPr>
      <xdr:spPr>
        <a:xfrm>
          <a:off x="1163955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109" name="TextBox 108">
          <a:extLst>
            <a:ext uri="{FF2B5EF4-FFF2-40B4-BE49-F238E27FC236}">
              <a16:creationId xmlns:a16="http://schemas.microsoft.com/office/drawing/2014/main" id="{A8B5CCE8-14CD-462F-A60F-57322B7E470A}"/>
            </a:ext>
          </a:extLst>
        </xdr:cNvPr>
        <xdr:cNvSpPr txBox="1"/>
      </xdr:nvSpPr>
      <xdr:spPr>
        <a:xfrm>
          <a:off x="1594485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4</xdr:col>
      <xdr:colOff>0</xdr:colOff>
      <xdr:row>31</xdr:row>
      <xdr:rowOff>133350</xdr:rowOff>
    </xdr:from>
    <xdr:to>
      <xdr:col>5</xdr:col>
      <xdr:colOff>0</xdr:colOff>
      <xdr:row>33</xdr:row>
      <xdr:rowOff>0</xdr:rowOff>
    </xdr:to>
    <xdr:sp macro="" textlink="">
      <xdr:nvSpPr>
        <xdr:cNvPr id="110" name="TextBox 109">
          <a:extLst>
            <a:ext uri="{FF2B5EF4-FFF2-40B4-BE49-F238E27FC236}">
              <a16:creationId xmlns:a16="http://schemas.microsoft.com/office/drawing/2014/main" id="{B32460E4-9E45-49AA-9625-BAAB0B58142B}"/>
            </a:ext>
          </a:extLst>
        </xdr:cNvPr>
        <xdr:cNvSpPr txBox="1"/>
      </xdr:nvSpPr>
      <xdr:spPr>
        <a:xfrm>
          <a:off x="3381375" y="5362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10</xdr:col>
      <xdr:colOff>0</xdr:colOff>
      <xdr:row>1</xdr:row>
      <xdr:rowOff>133350</xdr:rowOff>
    </xdr:from>
    <xdr:to>
      <xdr:col>11</xdr:col>
      <xdr:colOff>0</xdr:colOff>
      <xdr:row>3</xdr:row>
      <xdr:rowOff>0</xdr:rowOff>
    </xdr:to>
    <xdr:sp macro="" textlink="">
      <xdr:nvSpPr>
        <xdr:cNvPr id="111" name="TextBox 110">
          <a:extLst>
            <a:ext uri="{FF2B5EF4-FFF2-40B4-BE49-F238E27FC236}">
              <a16:creationId xmlns:a16="http://schemas.microsoft.com/office/drawing/2014/main" id="{16DF5329-0DAA-4A5C-83E9-541D5BE52CE3}"/>
            </a:ext>
          </a:extLst>
        </xdr:cNvPr>
        <xdr:cNvSpPr txBox="1"/>
      </xdr:nvSpPr>
      <xdr:spPr>
        <a:xfrm>
          <a:off x="771525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10</xdr:col>
      <xdr:colOff>0</xdr:colOff>
      <xdr:row>13</xdr:row>
      <xdr:rowOff>133350</xdr:rowOff>
    </xdr:from>
    <xdr:to>
      <xdr:col>11</xdr:col>
      <xdr:colOff>0</xdr:colOff>
      <xdr:row>15</xdr:row>
      <xdr:rowOff>0</xdr:rowOff>
    </xdr:to>
    <xdr:sp macro="" textlink="">
      <xdr:nvSpPr>
        <xdr:cNvPr id="112" name="TextBox 111">
          <a:extLst>
            <a:ext uri="{FF2B5EF4-FFF2-40B4-BE49-F238E27FC236}">
              <a16:creationId xmlns:a16="http://schemas.microsoft.com/office/drawing/2014/main" id="{0257DC09-241F-44EE-B702-D6C5B5C45FF7}"/>
            </a:ext>
          </a:extLst>
        </xdr:cNvPr>
        <xdr:cNvSpPr txBox="1"/>
      </xdr:nvSpPr>
      <xdr:spPr>
        <a:xfrm>
          <a:off x="7715250" y="24479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15</xdr:col>
      <xdr:colOff>0</xdr:colOff>
      <xdr:row>1</xdr:row>
      <xdr:rowOff>133350</xdr:rowOff>
    </xdr:from>
    <xdr:to>
      <xdr:col>16</xdr:col>
      <xdr:colOff>0</xdr:colOff>
      <xdr:row>3</xdr:row>
      <xdr:rowOff>0</xdr:rowOff>
    </xdr:to>
    <xdr:sp macro="" textlink="">
      <xdr:nvSpPr>
        <xdr:cNvPr id="113" name="TextBox 112">
          <a:extLst>
            <a:ext uri="{FF2B5EF4-FFF2-40B4-BE49-F238E27FC236}">
              <a16:creationId xmlns:a16="http://schemas.microsoft.com/office/drawing/2014/main" id="{28FDACA4-4BA9-4BB8-9637-EC12BD497FFD}"/>
            </a:ext>
          </a:extLst>
        </xdr:cNvPr>
        <xdr:cNvSpPr txBox="1"/>
      </xdr:nvSpPr>
      <xdr:spPr>
        <a:xfrm>
          <a:off x="1208722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20</xdr:col>
      <xdr:colOff>0</xdr:colOff>
      <xdr:row>1</xdr:row>
      <xdr:rowOff>133350</xdr:rowOff>
    </xdr:from>
    <xdr:to>
      <xdr:col>21</xdr:col>
      <xdr:colOff>0</xdr:colOff>
      <xdr:row>3</xdr:row>
      <xdr:rowOff>0</xdr:rowOff>
    </xdr:to>
    <xdr:sp macro="" textlink="">
      <xdr:nvSpPr>
        <xdr:cNvPr id="114" name="TextBox 113">
          <a:extLst>
            <a:ext uri="{FF2B5EF4-FFF2-40B4-BE49-F238E27FC236}">
              <a16:creationId xmlns:a16="http://schemas.microsoft.com/office/drawing/2014/main" id="{A9C9153F-6DBB-4E02-BFC1-5B5FF80AC076}"/>
            </a:ext>
          </a:extLst>
        </xdr:cNvPr>
        <xdr:cNvSpPr txBox="1"/>
      </xdr:nvSpPr>
      <xdr:spPr>
        <a:xfrm>
          <a:off x="1639252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10</xdr:col>
      <xdr:colOff>0</xdr:colOff>
      <xdr:row>27</xdr:row>
      <xdr:rowOff>133350</xdr:rowOff>
    </xdr:from>
    <xdr:to>
      <xdr:col>11</xdr:col>
      <xdr:colOff>0</xdr:colOff>
      <xdr:row>29</xdr:row>
      <xdr:rowOff>0</xdr:rowOff>
    </xdr:to>
    <xdr:sp macro="" textlink="">
      <xdr:nvSpPr>
        <xdr:cNvPr id="127" name="TextBox 126">
          <a:extLst>
            <a:ext uri="{FF2B5EF4-FFF2-40B4-BE49-F238E27FC236}">
              <a16:creationId xmlns:a16="http://schemas.microsoft.com/office/drawing/2014/main" id="{D290FFD4-2B87-4AAC-BE3A-EED88D7CC9F9}"/>
            </a:ext>
          </a:extLst>
        </xdr:cNvPr>
        <xdr:cNvSpPr txBox="1"/>
      </xdr:nvSpPr>
      <xdr:spPr>
        <a:xfrm>
          <a:off x="7715250" y="47148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0</xdr:colOff>
      <xdr:row>37</xdr:row>
      <xdr:rowOff>133350</xdr:rowOff>
    </xdr:from>
    <xdr:to>
      <xdr:col>5</xdr:col>
      <xdr:colOff>0</xdr:colOff>
      <xdr:row>39</xdr:row>
      <xdr:rowOff>0</xdr:rowOff>
    </xdr:to>
    <xdr:sp macro="" textlink="">
      <xdr:nvSpPr>
        <xdr:cNvPr id="132" name="TextBox 131">
          <a:extLst>
            <a:ext uri="{FF2B5EF4-FFF2-40B4-BE49-F238E27FC236}">
              <a16:creationId xmlns:a16="http://schemas.microsoft.com/office/drawing/2014/main" id="{B7D3F622-75CB-4AA6-A528-156688921D43}"/>
            </a:ext>
          </a:extLst>
        </xdr:cNvPr>
        <xdr:cNvSpPr txBox="1"/>
      </xdr:nvSpPr>
      <xdr:spPr>
        <a:xfrm>
          <a:off x="3381375" y="63341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10</xdr:col>
      <xdr:colOff>0</xdr:colOff>
      <xdr:row>40</xdr:row>
      <xdr:rowOff>133350</xdr:rowOff>
    </xdr:from>
    <xdr:to>
      <xdr:col>11</xdr:col>
      <xdr:colOff>0</xdr:colOff>
      <xdr:row>42</xdr:row>
      <xdr:rowOff>0</xdr:rowOff>
    </xdr:to>
    <xdr:sp macro="" textlink="">
      <xdr:nvSpPr>
        <xdr:cNvPr id="138" name="TextBox 137">
          <a:extLst>
            <a:ext uri="{FF2B5EF4-FFF2-40B4-BE49-F238E27FC236}">
              <a16:creationId xmlns:a16="http://schemas.microsoft.com/office/drawing/2014/main" id="{2984878C-7ABB-4734-871E-DFD0C767CB7B}"/>
            </a:ext>
          </a:extLst>
        </xdr:cNvPr>
        <xdr:cNvSpPr txBox="1"/>
      </xdr:nvSpPr>
      <xdr:spPr>
        <a:xfrm>
          <a:off x="7715250" y="68199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0</xdr:colOff>
      <xdr:row>48</xdr:row>
      <xdr:rowOff>133350</xdr:rowOff>
    </xdr:from>
    <xdr:to>
      <xdr:col>5</xdr:col>
      <xdr:colOff>0</xdr:colOff>
      <xdr:row>50</xdr:row>
      <xdr:rowOff>0</xdr:rowOff>
    </xdr:to>
    <xdr:sp macro="" textlink="">
      <xdr:nvSpPr>
        <xdr:cNvPr id="140" name="TextBox 139">
          <a:extLst>
            <a:ext uri="{FF2B5EF4-FFF2-40B4-BE49-F238E27FC236}">
              <a16:creationId xmlns:a16="http://schemas.microsoft.com/office/drawing/2014/main" id="{34E0974D-6673-4000-9748-933F23151C57}"/>
            </a:ext>
          </a:extLst>
        </xdr:cNvPr>
        <xdr:cNvSpPr txBox="1"/>
      </xdr:nvSpPr>
      <xdr:spPr>
        <a:xfrm>
          <a:off x="3381375" y="81153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0</xdr:colOff>
      <xdr:row>60</xdr:row>
      <xdr:rowOff>133350</xdr:rowOff>
    </xdr:from>
    <xdr:to>
      <xdr:col>5</xdr:col>
      <xdr:colOff>0</xdr:colOff>
      <xdr:row>62</xdr:row>
      <xdr:rowOff>0</xdr:rowOff>
    </xdr:to>
    <xdr:sp macro="" textlink="">
      <xdr:nvSpPr>
        <xdr:cNvPr id="141" name="TextBox 140">
          <a:extLst>
            <a:ext uri="{FF2B5EF4-FFF2-40B4-BE49-F238E27FC236}">
              <a16:creationId xmlns:a16="http://schemas.microsoft.com/office/drawing/2014/main" id="{F3AF8CAB-1ADD-4DFE-A9E6-A24D38C7EF6F}"/>
            </a:ext>
          </a:extLst>
        </xdr:cNvPr>
        <xdr:cNvSpPr txBox="1"/>
      </xdr:nvSpPr>
      <xdr:spPr>
        <a:xfrm>
          <a:off x="3381375" y="100584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15</xdr:col>
      <xdr:colOff>0</xdr:colOff>
      <xdr:row>53</xdr:row>
      <xdr:rowOff>152400</xdr:rowOff>
    </xdr:from>
    <xdr:to>
      <xdr:col>16</xdr:col>
      <xdr:colOff>0</xdr:colOff>
      <xdr:row>55</xdr:row>
      <xdr:rowOff>19050</xdr:rowOff>
    </xdr:to>
    <xdr:sp macro="" textlink="">
      <xdr:nvSpPr>
        <xdr:cNvPr id="142" name="TextBox 141">
          <a:extLst>
            <a:ext uri="{FF2B5EF4-FFF2-40B4-BE49-F238E27FC236}">
              <a16:creationId xmlns:a16="http://schemas.microsoft.com/office/drawing/2014/main" id="{722BE5A0-07AB-4542-822B-FA3603A01816}"/>
            </a:ext>
          </a:extLst>
        </xdr:cNvPr>
        <xdr:cNvSpPr txBox="1"/>
      </xdr:nvSpPr>
      <xdr:spPr>
        <a:xfrm>
          <a:off x="12087225" y="89439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16</xdr:col>
      <xdr:colOff>0</xdr:colOff>
      <xdr:row>2</xdr:row>
      <xdr:rowOff>0</xdr:rowOff>
    </xdr:from>
    <xdr:to>
      <xdr:col>17</xdr:col>
      <xdr:colOff>47625</xdr:colOff>
      <xdr:row>2</xdr:row>
      <xdr:rowOff>142875</xdr:rowOff>
    </xdr:to>
    <xdr:sp macro="" textlink="">
      <xdr:nvSpPr>
        <xdr:cNvPr id="143" name="TextBox 142">
          <a:extLst>
            <a:ext uri="{FF2B5EF4-FFF2-40B4-BE49-F238E27FC236}">
              <a16:creationId xmlns:a16="http://schemas.microsoft.com/office/drawing/2014/main" id="{6B6E2CC7-2B4B-40DF-8AAE-4FBE137A093D}"/>
            </a:ext>
          </a:extLst>
        </xdr:cNvPr>
        <xdr:cNvSpPr txBox="1"/>
      </xdr:nvSpPr>
      <xdr:spPr>
        <a:xfrm>
          <a:off x="12534900" y="53340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21</xdr:col>
      <xdr:colOff>0</xdr:colOff>
      <xdr:row>2</xdr:row>
      <xdr:rowOff>9525</xdr:rowOff>
    </xdr:from>
    <xdr:to>
      <xdr:col>22</xdr:col>
      <xdr:colOff>47625</xdr:colOff>
      <xdr:row>2</xdr:row>
      <xdr:rowOff>152400</xdr:rowOff>
    </xdr:to>
    <xdr:sp macro="" textlink="">
      <xdr:nvSpPr>
        <xdr:cNvPr id="144" name="TextBox 143">
          <a:extLst>
            <a:ext uri="{FF2B5EF4-FFF2-40B4-BE49-F238E27FC236}">
              <a16:creationId xmlns:a16="http://schemas.microsoft.com/office/drawing/2014/main" id="{E9EA9924-EBD9-432A-8B2F-8A253B453742}"/>
            </a:ext>
          </a:extLst>
        </xdr:cNvPr>
        <xdr:cNvSpPr txBox="1"/>
      </xdr:nvSpPr>
      <xdr:spPr>
        <a:xfrm>
          <a:off x="16840200" y="542925"/>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11</xdr:col>
      <xdr:colOff>0</xdr:colOff>
      <xdr:row>14</xdr:row>
      <xdr:rowOff>9525</xdr:rowOff>
    </xdr:from>
    <xdr:to>
      <xdr:col>12</xdr:col>
      <xdr:colOff>47625</xdr:colOff>
      <xdr:row>14</xdr:row>
      <xdr:rowOff>152400</xdr:rowOff>
    </xdr:to>
    <xdr:sp macro="" textlink="">
      <xdr:nvSpPr>
        <xdr:cNvPr id="145" name="TextBox 144">
          <a:extLst>
            <a:ext uri="{FF2B5EF4-FFF2-40B4-BE49-F238E27FC236}">
              <a16:creationId xmlns:a16="http://schemas.microsoft.com/office/drawing/2014/main" id="{B8573B99-8082-4AAB-864F-A3459DE1A6A8}"/>
            </a:ext>
          </a:extLst>
        </xdr:cNvPr>
        <xdr:cNvSpPr txBox="1"/>
      </xdr:nvSpPr>
      <xdr:spPr>
        <a:xfrm>
          <a:off x="8162925" y="2486025"/>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11</xdr:col>
      <xdr:colOff>0</xdr:colOff>
      <xdr:row>28</xdr:row>
      <xdr:rowOff>0</xdr:rowOff>
    </xdr:from>
    <xdr:to>
      <xdr:col>12</xdr:col>
      <xdr:colOff>47625</xdr:colOff>
      <xdr:row>28</xdr:row>
      <xdr:rowOff>142875</xdr:rowOff>
    </xdr:to>
    <xdr:sp macro="" textlink="">
      <xdr:nvSpPr>
        <xdr:cNvPr id="146" name="TextBox 145">
          <a:extLst>
            <a:ext uri="{FF2B5EF4-FFF2-40B4-BE49-F238E27FC236}">
              <a16:creationId xmlns:a16="http://schemas.microsoft.com/office/drawing/2014/main" id="{879AD08E-926B-4C72-8DF5-D42521BAA61F}"/>
            </a:ext>
          </a:extLst>
        </xdr:cNvPr>
        <xdr:cNvSpPr txBox="1"/>
      </xdr:nvSpPr>
      <xdr:spPr>
        <a:xfrm>
          <a:off x="8162925" y="474345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32</xdr:row>
      <xdr:rowOff>0</xdr:rowOff>
    </xdr:from>
    <xdr:to>
      <xdr:col>6</xdr:col>
      <xdr:colOff>47625</xdr:colOff>
      <xdr:row>32</xdr:row>
      <xdr:rowOff>142875</xdr:rowOff>
    </xdr:to>
    <xdr:sp macro="" textlink="">
      <xdr:nvSpPr>
        <xdr:cNvPr id="147" name="TextBox 146">
          <a:extLst>
            <a:ext uri="{FF2B5EF4-FFF2-40B4-BE49-F238E27FC236}">
              <a16:creationId xmlns:a16="http://schemas.microsoft.com/office/drawing/2014/main" id="{5CD28319-092C-469B-959B-59E622C7B5FF}"/>
            </a:ext>
          </a:extLst>
        </xdr:cNvPr>
        <xdr:cNvSpPr txBox="1"/>
      </xdr:nvSpPr>
      <xdr:spPr>
        <a:xfrm>
          <a:off x="3829050" y="539115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38</xdr:row>
      <xdr:rowOff>0</xdr:rowOff>
    </xdr:from>
    <xdr:to>
      <xdr:col>6</xdr:col>
      <xdr:colOff>47625</xdr:colOff>
      <xdr:row>38</xdr:row>
      <xdr:rowOff>142875</xdr:rowOff>
    </xdr:to>
    <xdr:sp macro="" textlink="">
      <xdr:nvSpPr>
        <xdr:cNvPr id="148" name="TextBox 147">
          <a:extLst>
            <a:ext uri="{FF2B5EF4-FFF2-40B4-BE49-F238E27FC236}">
              <a16:creationId xmlns:a16="http://schemas.microsoft.com/office/drawing/2014/main" id="{5D49497F-9B01-4868-89FC-2002E0111CB9}"/>
            </a:ext>
          </a:extLst>
        </xdr:cNvPr>
        <xdr:cNvSpPr txBox="1"/>
      </xdr:nvSpPr>
      <xdr:spPr>
        <a:xfrm>
          <a:off x="3829050" y="636270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49</xdr:row>
      <xdr:rowOff>0</xdr:rowOff>
    </xdr:from>
    <xdr:to>
      <xdr:col>6</xdr:col>
      <xdr:colOff>47625</xdr:colOff>
      <xdr:row>49</xdr:row>
      <xdr:rowOff>142875</xdr:rowOff>
    </xdr:to>
    <xdr:sp macro="" textlink="">
      <xdr:nvSpPr>
        <xdr:cNvPr id="149" name="TextBox 148">
          <a:extLst>
            <a:ext uri="{FF2B5EF4-FFF2-40B4-BE49-F238E27FC236}">
              <a16:creationId xmlns:a16="http://schemas.microsoft.com/office/drawing/2014/main" id="{222472CE-FF33-4EFC-9B7A-AA01C0FA89BD}"/>
            </a:ext>
          </a:extLst>
        </xdr:cNvPr>
        <xdr:cNvSpPr txBox="1"/>
      </xdr:nvSpPr>
      <xdr:spPr>
        <a:xfrm>
          <a:off x="3829050" y="8143875"/>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61</xdr:row>
      <xdr:rowOff>0</xdr:rowOff>
    </xdr:from>
    <xdr:to>
      <xdr:col>6</xdr:col>
      <xdr:colOff>47625</xdr:colOff>
      <xdr:row>61</xdr:row>
      <xdr:rowOff>142875</xdr:rowOff>
    </xdr:to>
    <xdr:sp macro="" textlink="">
      <xdr:nvSpPr>
        <xdr:cNvPr id="150" name="TextBox 149">
          <a:extLst>
            <a:ext uri="{FF2B5EF4-FFF2-40B4-BE49-F238E27FC236}">
              <a16:creationId xmlns:a16="http://schemas.microsoft.com/office/drawing/2014/main" id="{6CA1218D-F4C7-44BC-A487-10DF0482F948}"/>
            </a:ext>
          </a:extLst>
        </xdr:cNvPr>
        <xdr:cNvSpPr txBox="1"/>
      </xdr:nvSpPr>
      <xdr:spPr>
        <a:xfrm>
          <a:off x="3829050" y="10086975"/>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11</xdr:col>
      <xdr:colOff>0</xdr:colOff>
      <xdr:row>41</xdr:row>
      <xdr:rowOff>0</xdr:rowOff>
    </xdr:from>
    <xdr:to>
      <xdr:col>12</xdr:col>
      <xdr:colOff>47625</xdr:colOff>
      <xdr:row>41</xdr:row>
      <xdr:rowOff>142875</xdr:rowOff>
    </xdr:to>
    <xdr:sp macro="" textlink="">
      <xdr:nvSpPr>
        <xdr:cNvPr id="151" name="TextBox 150">
          <a:extLst>
            <a:ext uri="{FF2B5EF4-FFF2-40B4-BE49-F238E27FC236}">
              <a16:creationId xmlns:a16="http://schemas.microsoft.com/office/drawing/2014/main" id="{CFF86092-CE25-48B5-9E2A-80BADF692537}"/>
            </a:ext>
          </a:extLst>
        </xdr:cNvPr>
        <xdr:cNvSpPr txBox="1"/>
      </xdr:nvSpPr>
      <xdr:spPr>
        <a:xfrm>
          <a:off x="8162925" y="6848475"/>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16</xdr:col>
      <xdr:colOff>0</xdr:colOff>
      <xdr:row>54</xdr:row>
      <xdr:rowOff>19050</xdr:rowOff>
    </xdr:from>
    <xdr:to>
      <xdr:col>17</xdr:col>
      <xdr:colOff>47625</xdr:colOff>
      <xdr:row>55</xdr:row>
      <xdr:rowOff>0</xdr:rowOff>
    </xdr:to>
    <xdr:sp macro="" textlink="">
      <xdr:nvSpPr>
        <xdr:cNvPr id="152" name="TextBox 151">
          <a:extLst>
            <a:ext uri="{FF2B5EF4-FFF2-40B4-BE49-F238E27FC236}">
              <a16:creationId xmlns:a16="http://schemas.microsoft.com/office/drawing/2014/main" id="{F99103B4-4106-4DB9-886E-99665A8DE8BD}"/>
            </a:ext>
          </a:extLst>
        </xdr:cNvPr>
        <xdr:cNvSpPr txBox="1"/>
      </xdr:nvSpPr>
      <xdr:spPr>
        <a:xfrm>
          <a:off x="12534900" y="8972550"/>
          <a:ext cx="495300" cy="1428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1E0E82BE-AB77-4491-AA58-15398D647177}"/>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0E684D73-E42F-472B-9C10-D5C25C15E5D6}"/>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94E594A0-DF14-4EA6-A1B8-11D0367E15B5}"/>
            </a:ext>
          </a:extLst>
        </xdr:cNvPr>
        <xdr:cNvSpPr/>
      </xdr:nvSpPr>
      <xdr:spPr>
        <a:xfrm>
          <a:off x="12887325" y="695325"/>
          <a:ext cx="41719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5F2973A6-C6F1-401C-A350-19599C986B64}"/>
            </a:ext>
          </a:extLst>
        </xdr:cNvPr>
        <xdr:cNvSpPr/>
      </xdr:nvSpPr>
      <xdr:spPr>
        <a:xfrm>
          <a:off x="8610600" y="9124950"/>
          <a:ext cx="41719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7E31C408-A24F-47C1-ADCF-A0171B43B8B1}"/>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51392548-7722-4DE5-93CD-185894417DFB}"/>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6C5C8A2F-7CE9-4CC2-A563-A1DE9A388136}"/>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9948E16A-E55E-428A-86B0-3EE4C27E3A2D}"/>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874D4D10-0BCE-4203-990E-D870CF046938}"/>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29311A7B-9D07-41CB-8277-8DB6DEAAF2EC}"/>
            </a:ext>
          </a:extLst>
        </xdr:cNvPr>
        <xdr:cNvSpPr/>
      </xdr:nvSpPr>
      <xdr:spPr>
        <a:xfrm>
          <a:off x="8601075" y="504825"/>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09206BC6-4586-4D63-A021-E6DA7A428160}"/>
            </a:ext>
          </a:extLst>
        </xdr:cNvPr>
        <xdr:cNvSpPr/>
      </xdr:nvSpPr>
      <xdr:spPr>
        <a:xfrm>
          <a:off x="12887325" y="504825"/>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5B53BB86-ABFD-4334-B92F-456430E7A942}"/>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E55C3E3B-BBDD-4992-822C-773821E4861F}"/>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A19C8A11-DDEE-4E96-AB7B-6745570B0A04}"/>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1A339B50-CD75-428C-BDA6-00C0B4148DE4}"/>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7B350838-AB31-4471-B1C9-36AD757C0709}"/>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3B5C9C25-CA35-40E9-8B65-08D996785163}"/>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594B8AAE-393F-4C69-BF35-65D4A172C4DC}"/>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67B44FE5-7A2E-42C9-BF4A-CF50C69BC1B5}"/>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96BCC46E-D4F1-4DF4-AC75-27B67D7FE887}"/>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53DF8AE9-299C-4079-B126-2D182FBF8DB1}"/>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F70E4CEE-F9ED-49AF-BC6C-11C2B478D6CA}"/>
            </a:ext>
          </a:extLst>
        </xdr:cNvPr>
        <xdr:cNvSpPr txBox="1"/>
      </xdr:nvSpPr>
      <xdr:spPr>
        <a:xfrm>
          <a:off x="122110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8E3A93F0-4658-467A-A071-E801414EA1CD}"/>
            </a:ext>
          </a:extLst>
        </xdr:cNvPr>
        <xdr:cNvSpPr txBox="1"/>
      </xdr:nvSpPr>
      <xdr:spPr>
        <a:xfrm>
          <a:off x="164973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CF318BA8-E114-493F-A3C3-0728AB16CDD8}"/>
            </a:ext>
          </a:extLst>
        </xdr:cNvPr>
        <xdr:cNvSpPr txBox="1"/>
      </xdr:nvSpPr>
      <xdr:spPr>
        <a:xfrm>
          <a:off x="12887325" y="504825"/>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7BB155A1-FB65-4271-AE53-3FD7C8996661}"/>
            </a:ext>
          </a:extLst>
        </xdr:cNvPr>
        <xdr:cNvSpPr txBox="1"/>
      </xdr:nvSpPr>
      <xdr:spPr>
        <a:xfrm>
          <a:off x="8601075" y="504825"/>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AF5F9824-98C8-4E3D-87A7-0AE94B790EA8}"/>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9D73F0E1-6546-4FFD-B8D8-52F2CEAD1152}"/>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139EFB5D-D861-4A83-A9DF-6C8EEF358212}"/>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C20A770F-5C5E-4A8C-BC6A-F9D9C74E7CCA}"/>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E4E60607-8AC9-4A64-AFC5-3F91E5F03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05A6914F-F83C-4BAF-AC65-13FCDA7324D9}"/>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739AD7EA-333F-44D1-AB6B-AF482C5EAC36}"/>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452B4D8A-4E7C-45C3-ACA4-981776D734E8}"/>
            </a:ext>
          </a:extLst>
        </xdr:cNvPr>
        <xdr:cNvSpPr/>
      </xdr:nvSpPr>
      <xdr:spPr>
        <a:xfrm>
          <a:off x="4267200" y="77914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127CE731-4C8E-4DD2-A2A5-A1F41C0932FC}"/>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AB715F3E-2F7F-4902-A98B-B7FCBA4A602F}"/>
            </a:ext>
          </a:extLst>
        </xdr:cNvPr>
        <xdr:cNvSpPr txBox="1"/>
      </xdr:nvSpPr>
      <xdr:spPr>
        <a:xfrm>
          <a:off x="7429500" y="77914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CD81996A-FB89-4F87-ACD2-65F559A75EB9}"/>
            </a:ext>
          </a:extLst>
        </xdr:cNvPr>
        <xdr:cNvSpPr txBox="1"/>
      </xdr:nvSpPr>
      <xdr:spPr>
        <a:xfrm>
          <a:off x="7896225" y="77914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06C9DCE5-EFB0-4A34-9FF9-207CD3EABF19}"/>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40788C7F-7B80-4440-85DF-DB62656BD91D}"/>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8573D7A9-4500-4867-9FD5-60729B1892C1}"/>
            </a:ext>
          </a:extLst>
        </xdr:cNvPr>
        <xdr:cNvSpPr txBox="1"/>
      </xdr:nvSpPr>
      <xdr:spPr>
        <a:xfrm>
          <a:off x="4267200" y="779145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1A5FCF04-B041-46F8-9476-1173E3F372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685C9026-1E57-4FD1-955E-88262EEB0F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1E11912E-C2B6-4F79-B897-7DAB9A9F79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B5E34E29-23C0-4B21-8070-FF2FE76BB07A}"/>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C781B363-0AEE-46C5-8E69-995ADDCCD5E0}"/>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588DCE73-A562-45E6-8740-31BBD73C21DB}"/>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B1CC0A50-9CD0-4053-891A-1BA7ECAFA60D}"/>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D052C1F3-6AF5-4CA2-978D-3CBF344C070F}"/>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D72E7E8C-5821-4E9F-8138-0406BB26DD03}"/>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E3334142-EC87-47BD-84F7-3AC98A64ABCF}"/>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A7C69272-613F-4FDB-9E3D-D6D009F0FFAA}"/>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AD7AD15A-CF1A-4EA5-9764-B5DD6748016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5B45331E-5B59-4848-96D5-B3E8981E13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22FAF08B-6E0F-47CA-B383-0562133E9BCB}"/>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C95A2A4F-5022-4E3C-86BD-D7DC6BBE03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5698D2B5-2D82-40C3-B50E-04976BC451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951F5592-FD38-4759-89FB-D4ADE4D60B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44068CCA-F43B-4195-A470-1E1A729864EF}"/>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E8E47707-F6CF-480C-B7B0-DC1ABE7C3996}"/>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C7324B5B-1E33-4CB6-B84E-EAAEB20727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03B6C648-9F48-4034-80E6-61F80EA6E30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5430289A-4D6A-4A20-B8EC-AEC61378F925}"/>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8C8A0C22-9629-43B8-B8C2-B132075062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9A5BB70C-3340-42A3-AEEB-63F0A9EC78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0CD7A8AC-3E42-4C79-AF1F-0D002D21BF9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908BB40C-8153-413E-86EB-CF918023A501}"/>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F0CD04AC-CDEB-4D82-B111-237263DE293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4A9B6270-F80C-4E44-8878-AE1D57EE8D5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3D21FD78-BD58-4F4C-9100-36144E370A0F}"/>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74272BB2-BCBD-402C-9B37-ED72B4EC6F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9F40F675-7CD9-4CF3-9024-E4EA8463E154}"/>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CCFF12CD-AF35-4D93-8AEA-30D638A2620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32ABD49B-443E-4A14-94BA-8AAB0FC3DF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5593FF95-D8A4-4562-8A03-1529C131E83D}"/>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201242A7-BF3B-44C9-B999-857670684E5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75A2BD26-DA0F-429F-9D52-D8641C4F9D2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2FEF5AB4-035B-4B62-BBF9-15BD2057F908}"/>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0481A6A2-BBF5-43D1-A093-41BBCB1D4C56}"/>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02E210D0-A42E-451C-B0F8-5C638D580FB5}"/>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6016CFF6-3854-4FFF-A862-45B6136643E1}"/>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E526F085-BABB-4A48-A6E3-546C24B46BB4}"/>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4EF91368-404B-41F5-B46E-B0E974D4ECF1}"/>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0A6767D3-E1A4-4A4D-97DC-0ADA2F1F188E}"/>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0C9A509A-803D-46F1-8BEE-9846E3235C36}"/>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CFBA9630-1371-4919-A715-D171D8D7080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1B986EB5-6989-4729-8AB5-AA89CF294DB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89A424B3-C13E-4D13-AD3E-A9C7F7107CA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6AA40DB3-98A9-4D80-ACA1-430AF1D5F89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14D1CF0F-BD98-4835-A9C9-1ABA1FB118D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218F32F4-5E73-49AA-A916-FBAE2073407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ACF5C6C5-AC43-4E36-9A52-340817FFAE5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356BBAA5-6D10-4F8D-96B8-F7F8B1A8913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9F12C47E-9F77-44A7-808E-3D6F299D023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F9844C5E-358B-440C-BE66-BDA1D3C51A7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2794A84A-D6E1-4DF1-9D8A-714E9FA14A2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8D28753B-9536-407D-9C33-CFFF29AE152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D54077B2-E8F6-457C-A545-E4366F9D083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2EDD087F-E662-4EF2-986C-92AB45BB44D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47C750E0-73F6-4C5B-8AFC-419EB7CA2BE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E517E00E-D46F-4631-8C89-D5F9E2A3F4A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0FC843CB-08DC-4117-9370-20662E4BEFE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927264AB-B36D-4195-B0FE-AF656CAA723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504B6FFF-688F-4A44-9431-3B3F6AA9B63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398AC267-3FD4-4FBF-8E72-6C8AD4BE088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E4002004-361F-4506-B5B9-78373ABF3D2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B6B2D46A-FBA8-445A-9645-6EC4962D087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E2B76FD9-852D-4043-B3B4-0F6188429EB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ECADE560-D3DD-4AB6-82BD-D33D4B3AACA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8BD289E5-235C-46E1-A8DD-866386EF137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F2AAF851-AADC-44E2-99A6-576BD7AF0AB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B0808B3E-B533-458B-866C-D78D5728719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1A1B6D07-F375-4588-9A82-7AC0382ABE7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22338C0A-80D7-433D-8426-BBA8F101AB2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F1F9184C-CDE8-4CEC-A01C-330EDAE79C0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F20433EB-6E59-4D4E-826B-EE9D4CF2D109}"/>
            </a:ext>
          </a:extLst>
        </xdr:cNvPr>
        <xdr:cNvSpPr/>
      </xdr:nvSpPr>
      <xdr:spPr>
        <a:xfrm>
          <a:off x="4267200" y="7981950"/>
          <a:ext cx="4095750" cy="4381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5B80B879-FE1E-4681-A663-2A2BB0EB2992}"/>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65AF7612-16A7-48BA-A87A-1067DEBA2F0A}"/>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C4E98BE2-A4DD-4E39-A10C-767909297CD5}"/>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EC3DD22C-E856-476F-97F6-1DCCB1A090A8}"/>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AD6BD71C-7FAD-492F-884D-C8F39AC906F0}"/>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4E777315-EC77-40FD-95A6-7877A4161655}"/>
            </a:ext>
          </a:extLst>
        </xdr:cNvPr>
        <xdr:cNvSpPr/>
      </xdr:nvSpPr>
      <xdr:spPr>
        <a:xfrm>
          <a:off x="4267200" y="4905375"/>
          <a:ext cx="4095750" cy="27527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C5468027-F40B-40EE-A429-A93C4AF7FD8C}"/>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AFDA6183-247F-4B57-B555-9FEAEACC59E1}"/>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982CEAB1-0996-467B-8D8F-B0D3A9A1F2B0}"/>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989E6CA5-F860-4601-8581-02646A0C1899}"/>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FFE11A40-056B-4285-809E-D8905F195A73}"/>
            </a:ext>
          </a:extLst>
        </xdr:cNvPr>
        <xdr:cNvSpPr/>
      </xdr:nvSpPr>
      <xdr:spPr>
        <a:xfrm>
          <a:off x="86010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C8027FFE-33D7-42A9-B959-C442A0DAEB30}"/>
            </a:ext>
          </a:extLst>
        </xdr:cNvPr>
        <xdr:cNvSpPr/>
      </xdr:nvSpPr>
      <xdr:spPr>
        <a:xfrm>
          <a:off x="8610600" y="8953500"/>
          <a:ext cx="41719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37A0149D-BA65-4AD3-B8FB-2E53D7C46B66}"/>
            </a:ext>
          </a:extLst>
        </xdr:cNvPr>
        <xdr:cNvSpPr txBox="1"/>
      </xdr:nvSpPr>
      <xdr:spPr>
        <a:xfrm>
          <a:off x="8601075" y="8953500"/>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F7EC7DC3-9014-489F-B077-5F170A5BEC00}"/>
            </a:ext>
          </a:extLst>
        </xdr:cNvPr>
        <xdr:cNvSpPr txBox="1"/>
      </xdr:nvSpPr>
      <xdr:spPr>
        <a:xfrm>
          <a:off x="116490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616E7C97-144C-49F5-BB88-27ADC45C12F9}"/>
            </a:ext>
          </a:extLst>
        </xdr:cNvPr>
        <xdr:cNvSpPr txBox="1"/>
      </xdr:nvSpPr>
      <xdr:spPr>
        <a:xfrm>
          <a:off x="122110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E486CD4A-AC1E-4395-ADD8-1B0790D8905B}"/>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317B9658-237D-4733-AA02-F0C5AD9B4512}"/>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61475C0F-D9EB-4AF2-832D-155427B82B6D}"/>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85528DF9-F290-48D7-AD25-F1A8B253FEA7}"/>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D08E4AD9-D1E5-42DE-AC1D-23459CDB0F00}"/>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11B448BD-7E6A-4D94-BA39-1E21F6CF92DF}"/>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65165A17-D675-49BE-B0FD-1AE699E3F801}"/>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6349C8AE-0D16-4474-9283-37E6ED39F085}"/>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D4AF8EF4-3B17-42FF-B3B3-D526522849B7}"/>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F2BA019E-FE61-4863-8E91-2277CFDBF4ED}"/>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3A466AC1-2301-4559-98E1-4592688CA023}"/>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A7E7F402-FA67-4361-9FAA-E885150821B2}"/>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4405E20D-5457-4746-B173-D3A558DA7F78}"/>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220EE9D1-819E-4E60-B83A-941A9C6646C3}"/>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F9C5E6F4-D637-4B58-B935-EF00B3D71603}"/>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C49B2BB4-E158-466E-80B3-F399396870E5}"/>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DD0067DB-DB8C-4E10-91AB-C6A980F1CF94}"/>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60F2A8D7-2709-48A3-9FEF-7778E281356C}"/>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A4C7DB1C-EE2A-4F46-A5A0-2AFC3929F6E4}"/>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538AEF9F-B520-4DA2-8BF1-101E19DCE632}"/>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416500E9-3D17-4306-A08D-6223C2F10F8E}"/>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DC9AB094-734B-4A73-8B79-06D60EA32AEA}"/>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C3132102-D4F9-480C-885D-F899B625E5B5}"/>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F43DE76C-316B-4E17-A2BF-30A153C6BDE8}"/>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0D6498A1-3120-4CB4-8A1D-0C4130493AFD}"/>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BE286EFF-BA10-4699-A01E-34019749F96D}"/>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97656E2B-E618-4E77-9873-17E3886752F6}"/>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B45028E6-5CF0-45FB-9819-AA96776666FE}"/>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0F36CFE9-D6FE-42CE-A341-D067960C9466}"/>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0F969B14-8A4D-4DA6-8E91-30B47AD85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D2FD5F1A-A8B8-47FD-9C21-99AB54582F99}"/>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9EC14F21-C671-4D48-B258-9C2ADEED12D2}"/>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AC089037-2355-45F8-B833-ACD1A63C571E}"/>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543DAD59-703C-4CF7-9540-A617638D09A7}"/>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CED3E457-1A24-4836-9AF1-D4E77233B6CE}"/>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EB100062-9B4E-42D9-9699-A9B63B8E38FE}"/>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D562CA49-C0C8-4900-B46D-62F658AA6270}"/>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8674F6B1-579B-4E99-A6D3-5E71CEF19CE6}"/>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EDD39DDF-37D6-4777-A138-CBD46C22C560}"/>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9EBEC9AA-875D-4328-8BC7-22B7A56B40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399D25C0-5CF5-4312-8B1B-834C578067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308BA869-839C-4237-9BBE-B15834DC62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78A9587D-7FA0-45AE-9FB3-73936022B17C}"/>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CF992011-F1DD-42B5-A3DE-15524810827C}"/>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89B85E9E-9CB8-4385-A0B5-DD8DA78AD374}"/>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31BD9947-14CD-42D9-A619-E06B92C4238A}"/>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92A0697D-F644-4297-86B1-401020E22A33}"/>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712697AE-2EEF-4287-A71C-8F09BC25C06A}"/>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84904A86-82D4-40B0-9E44-9D74A2F43A51}"/>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10D65AB2-B6C3-4165-BCBD-EF41C3A3CEB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6841F590-782A-4A49-B6A0-17834B5E37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F539C72D-4DB9-4819-BD5C-66B812276D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ED348816-B913-449A-9879-8E18D294CB9B}"/>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AC23811B-3CDB-421B-A1E3-48D9DCD464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ED256DFA-EE0B-4AE6-B326-C68DF1BD9D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6619D549-02E2-47AB-B27B-DE3D4587C4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D50F1C23-1231-40A0-B5FE-21D2A44D8126}"/>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5582E03A-9EFD-4521-B3A4-E5FDC438528F}"/>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062E3AD4-0095-408F-8F56-86DC728299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F64F7160-9BA6-4390-A0E7-BCEE999A84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826FBA60-8B34-44F5-AC0F-9F574D0FBBEC}"/>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5AB050E9-160A-4A4F-8737-50854EA5D7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62BB40C4-92D0-4901-91FD-0C68BE5EB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9F77E073-BB8C-487A-A970-E2F4994A5B9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788A9850-046F-42AD-AACF-ABD517666AA3}"/>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3DEDF867-B4FB-46BD-BEB6-65035CC462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60C3C5E5-96D0-4676-B9A9-9490B56CDC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7A50338C-F378-447F-B873-2C8AE095DE4B}"/>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D086925B-2BDD-4EB6-A923-7DD9A30BB63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B2DCCAF9-18D4-4B9A-96F3-D15884DD3640}"/>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42850806-A32B-41BD-B7F1-E522388D5A6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9522CAEA-B11E-49FE-806A-0BE48F926F4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3BAFE432-B17A-403A-A761-84BA423CF7A2}"/>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549BF501-86A9-41F8-9676-159B02D0C6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7C1046CC-CD7C-4CAA-BD66-00749D2C2BE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472C74F7-CB8A-4217-8D09-A14ADC1E757F}"/>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AA1CEC73-ABEF-479D-A2B4-9D4A695F346E}"/>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89D9D92C-D8DE-47C2-9A91-E5CFCBF8587A}"/>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A8816C1E-7755-4C39-96D2-8AAE6863A1BE}"/>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40B37143-EAD0-4569-B844-9187C395C66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39C458B2-0E48-4404-AE3F-06FD6E2BFE0C}"/>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01B3D543-D570-4C78-A77A-E16861F0E2BE}"/>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252512C7-F785-4261-8768-8896B9687091}"/>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B3C86E4F-2E0D-4456-92FF-C2C006A0D2A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DA3DD23B-3365-43B8-B393-9D9C8C24FC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2AD06B26-6CFA-41E8-93D3-3DD6D82D274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6FD1412F-AFAC-4A1D-AAF6-3E7673535F7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9019CDB6-7712-454E-B07D-AA5E0AC7A9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79B3F191-A4D5-4AE2-AE53-1033048949C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7645556E-2293-4273-A197-B20C8A5E0FF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63394545-302B-4001-AAFB-9F0D873BAEF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EE020AE6-4C70-4052-AF98-90CDA80AF55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BD604EBC-1BEB-40D1-B098-43D92EBCE43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ED2767B0-7731-4E1F-AD37-5C5785F16D7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B2093A33-34C2-4A27-92FC-BD8BC887453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7EED8013-1AC7-404B-BE5B-9972326ADBA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85356CB-4367-4299-BA49-190F38466DA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0987D51D-8A36-4124-8159-51CF78799FC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91645914-0C0C-4410-B18B-0AD8346E349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B7F1F09A-D6C7-4C86-9153-047E2170034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11CD9210-A416-4176-9DE7-17337BA09F6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6E83FC58-6C48-4C7C-9F5F-DBDAD6ED428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DB679323-11C6-4DA1-9066-A9E3592E94F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78201416-1CFB-481B-B875-26494D93ABD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7FE2B032-293D-4C3C-87C5-3579E17EA0E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7063EBED-DB7E-485C-AC83-D63F319B3C5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8A98C024-A034-4347-9B7F-4F88B7E1906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F9BC62DD-6074-4095-8863-924FAA6C8E3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0A10F15A-6A35-41C8-A144-F90121ADCB2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DC252656-5C32-4749-B966-CB1A5CAC11E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63E5ABDA-27F4-49C7-82DC-A4D407A2C49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0E32B75E-D4B1-4903-8B2B-5B40912AF60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2D706C84-AC57-4CEC-89EE-611B018786B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29D57AF0-6A4F-4016-A199-D8B7142FBE40}"/>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78CC50A5-2FE0-48A0-876E-07CB325997E0}"/>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D57A7C8D-BB40-423B-9986-D5CCCD92C751}"/>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7C48756F-E7F9-444E-9651-E52845C4069F}"/>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B4B759DB-93AE-467F-82FE-FCF83219F967}"/>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8824D5FE-00E3-4354-B545-37E73937E5D4}"/>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D7A1E704-B41C-4C62-B7A2-61F63CE074DF}"/>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EA2B65DC-F4DE-4D26-85EB-0883468C2BC8}"/>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D3604E5F-F79A-4D20-B14A-6CA096312449}"/>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1E7D86CC-3E98-494F-8A08-4DCED2F4334E}"/>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33086E50-2014-4B89-B0AF-C665078A79F2}"/>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B51C74A4-4529-4470-BF2B-B258F96BCDDF}"/>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6274202B-492D-442B-A48E-14B1F26A2756}"/>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89FA8B07-698F-422F-AFF8-DF700E8E4BA7}"/>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724D9CC3-E596-45B3-8C2D-EE02F9CB0557}"/>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F31FC80D-78AB-4055-82B2-DDA50FE6F1DC}"/>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35</xdr:row>
      <xdr:rowOff>0</xdr:rowOff>
    </xdr:from>
    <xdr:to>
      <xdr:col>10</xdr:col>
      <xdr:colOff>0</xdr:colOff>
      <xdr:row>39</xdr:row>
      <xdr:rowOff>0</xdr:rowOff>
    </xdr:to>
    <xdr:sp macro="" textlink="">
      <xdr:nvSpPr>
        <xdr:cNvPr id="2" name="Rectangle 1">
          <a:extLst>
            <a:ext uri="{FF2B5EF4-FFF2-40B4-BE49-F238E27FC236}">
              <a16:creationId xmlns:a16="http://schemas.microsoft.com/office/drawing/2014/main" id="{E20D8C15-7FAA-4712-A141-0E3666672110}"/>
            </a:ext>
          </a:extLst>
        </xdr:cNvPr>
        <xdr:cNvSpPr/>
      </xdr:nvSpPr>
      <xdr:spPr>
        <a:xfrm>
          <a:off x="57150" y="587692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33</xdr:row>
      <xdr:rowOff>0</xdr:rowOff>
    </xdr:to>
    <xdr:sp macro="" textlink="">
      <xdr:nvSpPr>
        <xdr:cNvPr id="3" name="Rectangle 2">
          <a:extLst>
            <a:ext uri="{FF2B5EF4-FFF2-40B4-BE49-F238E27FC236}">
              <a16:creationId xmlns:a16="http://schemas.microsoft.com/office/drawing/2014/main" id="{B55F41A0-F746-449F-9587-FBDF0AE7FCF1}"/>
            </a:ext>
          </a:extLst>
        </xdr:cNvPr>
        <xdr:cNvSpPr/>
      </xdr:nvSpPr>
      <xdr:spPr>
        <a:xfrm>
          <a:off x="57150" y="695325"/>
          <a:ext cx="4095750" cy="4857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4" name="Rectangle 3">
          <a:extLst>
            <a:ext uri="{FF2B5EF4-FFF2-40B4-BE49-F238E27FC236}">
              <a16:creationId xmlns:a16="http://schemas.microsoft.com/office/drawing/2014/main" id="{6490AD69-437B-4FE3-BC75-6FB2367DB626}"/>
            </a:ext>
          </a:extLst>
        </xdr:cNvPr>
        <xdr:cNvSpPr/>
      </xdr:nvSpPr>
      <xdr:spPr>
        <a:xfrm>
          <a:off x="12963525" y="695325"/>
          <a:ext cx="42481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55</xdr:row>
      <xdr:rowOff>9525</xdr:rowOff>
    </xdr:from>
    <xdr:to>
      <xdr:col>25</xdr:col>
      <xdr:colOff>9525</xdr:colOff>
      <xdr:row>75</xdr:row>
      <xdr:rowOff>0</xdr:rowOff>
    </xdr:to>
    <xdr:sp macro="" textlink="">
      <xdr:nvSpPr>
        <xdr:cNvPr id="5" name="Rectangle 4">
          <a:extLst>
            <a:ext uri="{FF2B5EF4-FFF2-40B4-BE49-F238E27FC236}">
              <a16:creationId xmlns:a16="http://schemas.microsoft.com/office/drawing/2014/main" id="{D985E085-EB20-4AED-B3A2-C62AFC1509F5}"/>
            </a:ext>
          </a:extLst>
        </xdr:cNvPr>
        <xdr:cNvSpPr/>
      </xdr:nvSpPr>
      <xdr:spPr>
        <a:xfrm>
          <a:off x="8610600" y="9124950"/>
          <a:ext cx="4248150" cy="32385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52</xdr:row>
      <xdr:rowOff>0</xdr:rowOff>
    </xdr:from>
    <xdr:to>
      <xdr:col>10</xdr:col>
      <xdr:colOff>0</xdr:colOff>
      <xdr:row>65</xdr:row>
      <xdr:rowOff>0</xdr:rowOff>
    </xdr:to>
    <xdr:sp macro="" textlink="">
      <xdr:nvSpPr>
        <xdr:cNvPr id="6" name="Rectangle 5">
          <a:extLst>
            <a:ext uri="{FF2B5EF4-FFF2-40B4-BE49-F238E27FC236}">
              <a16:creationId xmlns:a16="http://schemas.microsoft.com/office/drawing/2014/main" id="{F2E3F57D-B6D1-4E0F-BE28-D6CBDB405491}"/>
            </a:ext>
          </a:extLst>
        </xdr:cNvPr>
        <xdr:cNvSpPr/>
      </xdr:nvSpPr>
      <xdr:spPr>
        <a:xfrm>
          <a:off x="57150" y="862965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50</xdr:row>
      <xdr:rowOff>133350</xdr:rowOff>
    </xdr:from>
    <xdr:to>
      <xdr:col>10</xdr:col>
      <xdr:colOff>0</xdr:colOff>
      <xdr:row>52</xdr:row>
      <xdr:rowOff>0</xdr:rowOff>
    </xdr:to>
    <xdr:sp macro="" textlink="">
      <xdr:nvSpPr>
        <xdr:cNvPr id="7" name="Rectangle: Top Corners Rounded 6">
          <a:extLst>
            <a:ext uri="{FF2B5EF4-FFF2-40B4-BE49-F238E27FC236}">
              <a16:creationId xmlns:a16="http://schemas.microsoft.com/office/drawing/2014/main" id="{B5369A9D-769D-4C5D-85F9-E3A5150D3E57}"/>
            </a:ext>
          </a:extLst>
        </xdr:cNvPr>
        <xdr:cNvSpPr/>
      </xdr:nvSpPr>
      <xdr:spPr>
        <a:xfrm>
          <a:off x="57150" y="843915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8" name="Rectangle: Top Corners Rounded 7">
          <a:extLst>
            <a:ext uri="{FF2B5EF4-FFF2-40B4-BE49-F238E27FC236}">
              <a16:creationId xmlns:a16="http://schemas.microsoft.com/office/drawing/2014/main" id="{C387E474-6A1D-44CD-8A3A-69D2D039227D}"/>
            </a:ext>
          </a:extLst>
        </xdr:cNvPr>
        <xdr:cNvSpPr/>
      </xdr:nvSpPr>
      <xdr:spPr>
        <a:xfrm>
          <a:off x="5715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33</xdr:row>
      <xdr:rowOff>133350</xdr:rowOff>
    </xdr:from>
    <xdr:to>
      <xdr:col>10</xdr:col>
      <xdr:colOff>0</xdr:colOff>
      <xdr:row>35</xdr:row>
      <xdr:rowOff>0</xdr:rowOff>
    </xdr:to>
    <xdr:sp macro="" textlink="">
      <xdr:nvSpPr>
        <xdr:cNvPr id="9" name="Rectangle: Top Corners Rounded 8">
          <a:extLst>
            <a:ext uri="{FF2B5EF4-FFF2-40B4-BE49-F238E27FC236}">
              <a16:creationId xmlns:a16="http://schemas.microsoft.com/office/drawing/2014/main" id="{D81A9E4C-7D70-47DA-8550-5255F0E53312}"/>
            </a:ext>
          </a:extLst>
        </xdr:cNvPr>
        <xdr:cNvSpPr/>
      </xdr:nvSpPr>
      <xdr:spPr>
        <a:xfrm>
          <a:off x="57150" y="56864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39</xdr:row>
      <xdr:rowOff>133350</xdr:rowOff>
    </xdr:from>
    <xdr:to>
      <xdr:col>10</xdr:col>
      <xdr:colOff>0</xdr:colOff>
      <xdr:row>41</xdr:row>
      <xdr:rowOff>0</xdr:rowOff>
    </xdr:to>
    <xdr:sp macro="" textlink="">
      <xdr:nvSpPr>
        <xdr:cNvPr id="10" name="Rectangle: Top Corners Rounded 9">
          <a:extLst>
            <a:ext uri="{FF2B5EF4-FFF2-40B4-BE49-F238E27FC236}">
              <a16:creationId xmlns:a16="http://schemas.microsoft.com/office/drawing/2014/main" id="{C6484B25-59D9-4F43-98C6-C3DB7BA1AB61}"/>
            </a:ext>
          </a:extLst>
        </xdr:cNvPr>
        <xdr:cNvSpPr/>
      </xdr:nvSpPr>
      <xdr:spPr>
        <a:xfrm>
          <a:off x="57150" y="66579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1" name="Rectangle: Top Corners Rounded 10">
          <a:extLst>
            <a:ext uri="{FF2B5EF4-FFF2-40B4-BE49-F238E27FC236}">
              <a16:creationId xmlns:a16="http://schemas.microsoft.com/office/drawing/2014/main" id="{983008FD-1BEC-4318-8EC5-09A1001E5C0C}"/>
            </a:ext>
          </a:extLst>
        </xdr:cNvPr>
        <xdr:cNvSpPr/>
      </xdr:nvSpPr>
      <xdr:spPr>
        <a:xfrm>
          <a:off x="860107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2" name="Rectangle: Top Corners Rounded 11">
          <a:extLst>
            <a:ext uri="{FF2B5EF4-FFF2-40B4-BE49-F238E27FC236}">
              <a16:creationId xmlns:a16="http://schemas.microsoft.com/office/drawing/2014/main" id="{F7B240ED-B16C-4468-8EE1-C3762B755652}"/>
            </a:ext>
          </a:extLst>
        </xdr:cNvPr>
        <xdr:cNvSpPr/>
      </xdr:nvSpPr>
      <xdr:spPr>
        <a:xfrm>
          <a:off x="12963525" y="504825"/>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3" name="TextBox 12">
          <a:extLst>
            <a:ext uri="{FF2B5EF4-FFF2-40B4-BE49-F238E27FC236}">
              <a16:creationId xmlns:a16="http://schemas.microsoft.com/office/drawing/2014/main" id="{D31C86B2-5208-448E-A8DA-15518970AF1F}"/>
            </a:ext>
          </a:extLst>
        </xdr:cNvPr>
        <xdr:cNvSpPr txBox="1"/>
      </xdr:nvSpPr>
      <xdr:spPr>
        <a:xfrm>
          <a:off x="160877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4" name="TextBox 13">
          <a:extLst>
            <a:ext uri="{FF2B5EF4-FFF2-40B4-BE49-F238E27FC236}">
              <a16:creationId xmlns:a16="http://schemas.microsoft.com/office/drawing/2014/main" id="{23BB89A6-FD9F-41E9-8CF6-BB951104D594}"/>
            </a:ext>
          </a:extLst>
        </xdr:cNvPr>
        <xdr:cNvSpPr txBox="1"/>
      </xdr:nvSpPr>
      <xdr:spPr>
        <a:xfrm>
          <a:off x="117252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50</xdr:row>
      <xdr:rowOff>133350</xdr:rowOff>
    </xdr:from>
    <xdr:to>
      <xdr:col>9</xdr:col>
      <xdr:colOff>0</xdr:colOff>
      <xdr:row>52</xdr:row>
      <xdr:rowOff>0</xdr:rowOff>
    </xdr:to>
    <xdr:sp macro="" textlink="">
      <xdr:nvSpPr>
        <xdr:cNvPr id="15" name="TextBox 14">
          <a:extLst>
            <a:ext uri="{FF2B5EF4-FFF2-40B4-BE49-F238E27FC236}">
              <a16:creationId xmlns:a16="http://schemas.microsoft.com/office/drawing/2014/main" id="{2CED2204-9CE4-4211-AF7A-6C7F09B8B1E7}"/>
            </a:ext>
          </a:extLst>
        </xdr:cNvPr>
        <xdr:cNvSpPr txBox="1"/>
      </xdr:nvSpPr>
      <xdr:spPr>
        <a:xfrm>
          <a:off x="3219450"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6" name="TextBox 15">
          <a:extLst>
            <a:ext uri="{FF2B5EF4-FFF2-40B4-BE49-F238E27FC236}">
              <a16:creationId xmlns:a16="http://schemas.microsoft.com/office/drawing/2014/main" id="{B0FFEDBC-D9C6-40E3-84C4-666901AB49C5}"/>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33</xdr:row>
      <xdr:rowOff>133350</xdr:rowOff>
    </xdr:from>
    <xdr:to>
      <xdr:col>9</xdr:col>
      <xdr:colOff>0</xdr:colOff>
      <xdr:row>35</xdr:row>
      <xdr:rowOff>0</xdr:rowOff>
    </xdr:to>
    <xdr:sp macro="" textlink="">
      <xdr:nvSpPr>
        <xdr:cNvPr id="17" name="TextBox 16">
          <a:extLst>
            <a:ext uri="{FF2B5EF4-FFF2-40B4-BE49-F238E27FC236}">
              <a16:creationId xmlns:a16="http://schemas.microsoft.com/office/drawing/2014/main" id="{F05D4D34-E8A1-401B-A263-1EDDC7CF5751}"/>
            </a:ext>
          </a:extLst>
        </xdr:cNvPr>
        <xdr:cNvSpPr txBox="1"/>
      </xdr:nvSpPr>
      <xdr:spPr>
        <a:xfrm>
          <a:off x="3219450"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39</xdr:row>
      <xdr:rowOff>133350</xdr:rowOff>
    </xdr:from>
    <xdr:to>
      <xdr:col>9</xdr:col>
      <xdr:colOff>0</xdr:colOff>
      <xdr:row>41</xdr:row>
      <xdr:rowOff>0</xdr:rowOff>
    </xdr:to>
    <xdr:sp macro="" textlink="">
      <xdr:nvSpPr>
        <xdr:cNvPr id="18" name="TextBox 17">
          <a:extLst>
            <a:ext uri="{FF2B5EF4-FFF2-40B4-BE49-F238E27FC236}">
              <a16:creationId xmlns:a16="http://schemas.microsoft.com/office/drawing/2014/main" id="{F2804C3C-B07F-4AB1-967F-816B12316D51}"/>
            </a:ext>
          </a:extLst>
        </xdr:cNvPr>
        <xdr:cNvSpPr txBox="1"/>
      </xdr:nvSpPr>
      <xdr:spPr>
        <a:xfrm>
          <a:off x="3219450"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9</xdr:col>
      <xdr:colOff>0</xdr:colOff>
      <xdr:row>39</xdr:row>
      <xdr:rowOff>133350</xdr:rowOff>
    </xdr:from>
    <xdr:to>
      <xdr:col>10</xdr:col>
      <xdr:colOff>0</xdr:colOff>
      <xdr:row>41</xdr:row>
      <xdr:rowOff>0</xdr:rowOff>
    </xdr:to>
    <xdr:sp macro="" textlink="">
      <xdr:nvSpPr>
        <xdr:cNvPr id="19" name="TextBox 18">
          <a:extLst>
            <a:ext uri="{FF2B5EF4-FFF2-40B4-BE49-F238E27FC236}">
              <a16:creationId xmlns:a16="http://schemas.microsoft.com/office/drawing/2014/main" id="{4F2A447B-68E5-4A13-9F49-122AE79213D9}"/>
            </a:ext>
          </a:extLst>
        </xdr:cNvPr>
        <xdr:cNvSpPr txBox="1"/>
      </xdr:nvSpPr>
      <xdr:spPr>
        <a:xfrm>
          <a:off x="3686175" y="66579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33</xdr:row>
      <xdr:rowOff>133350</xdr:rowOff>
    </xdr:from>
    <xdr:to>
      <xdr:col>10</xdr:col>
      <xdr:colOff>0</xdr:colOff>
      <xdr:row>35</xdr:row>
      <xdr:rowOff>0</xdr:rowOff>
    </xdr:to>
    <xdr:sp macro="" textlink="">
      <xdr:nvSpPr>
        <xdr:cNvPr id="20" name="TextBox 19">
          <a:extLst>
            <a:ext uri="{FF2B5EF4-FFF2-40B4-BE49-F238E27FC236}">
              <a16:creationId xmlns:a16="http://schemas.microsoft.com/office/drawing/2014/main" id="{37A55532-BCEF-44FF-AA73-8FE7DB42F932}"/>
            </a:ext>
          </a:extLst>
        </xdr:cNvPr>
        <xdr:cNvSpPr txBox="1"/>
      </xdr:nvSpPr>
      <xdr:spPr>
        <a:xfrm>
          <a:off x="3686175" y="56864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1" name="TextBox 20">
          <a:extLst>
            <a:ext uri="{FF2B5EF4-FFF2-40B4-BE49-F238E27FC236}">
              <a16:creationId xmlns:a16="http://schemas.microsoft.com/office/drawing/2014/main" id="{070DCCED-11A8-4CA6-882E-912A2B3C2E33}"/>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50</xdr:row>
      <xdr:rowOff>133350</xdr:rowOff>
    </xdr:from>
    <xdr:to>
      <xdr:col>10</xdr:col>
      <xdr:colOff>0</xdr:colOff>
      <xdr:row>52</xdr:row>
      <xdr:rowOff>0</xdr:rowOff>
    </xdr:to>
    <xdr:sp macro="" textlink="">
      <xdr:nvSpPr>
        <xdr:cNvPr id="22" name="TextBox 21">
          <a:extLst>
            <a:ext uri="{FF2B5EF4-FFF2-40B4-BE49-F238E27FC236}">
              <a16:creationId xmlns:a16="http://schemas.microsoft.com/office/drawing/2014/main" id="{05D3B29F-B003-4B6E-B8B0-E215497AD581}"/>
            </a:ext>
          </a:extLst>
        </xdr:cNvPr>
        <xdr:cNvSpPr txBox="1"/>
      </xdr:nvSpPr>
      <xdr:spPr>
        <a:xfrm>
          <a:off x="3686175" y="84391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3" name="TextBox 22">
          <a:extLst>
            <a:ext uri="{FF2B5EF4-FFF2-40B4-BE49-F238E27FC236}">
              <a16:creationId xmlns:a16="http://schemas.microsoft.com/office/drawing/2014/main" id="{A6D2C500-AAFD-4E1B-8B8F-FC10E9F2D468}"/>
            </a:ext>
          </a:extLst>
        </xdr:cNvPr>
        <xdr:cNvSpPr txBox="1"/>
      </xdr:nvSpPr>
      <xdr:spPr>
        <a:xfrm>
          <a:off x="122872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4" name="TextBox 23">
          <a:extLst>
            <a:ext uri="{FF2B5EF4-FFF2-40B4-BE49-F238E27FC236}">
              <a16:creationId xmlns:a16="http://schemas.microsoft.com/office/drawing/2014/main" id="{BBD05F71-9A0E-4B36-AE66-1509C8E670F4}"/>
            </a:ext>
          </a:extLst>
        </xdr:cNvPr>
        <xdr:cNvSpPr txBox="1"/>
      </xdr:nvSpPr>
      <xdr:spPr>
        <a:xfrm>
          <a:off x="166497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27</xdr:col>
      <xdr:colOff>0</xdr:colOff>
      <xdr:row>3</xdr:row>
      <xdr:rowOff>0</xdr:rowOff>
    </xdr:to>
    <xdr:sp macro="" textlink="">
      <xdr:nvSpPr>
        <xdr:cNvPr id="25" name="TextBox 24">
          <a:extLst>
            <a:ext uri="{FF2B5EF4-FFF2-40B4-BE49-F238E27FC236}">
              <a16:creationId xmlns:a16="http://schemas.microsoft.com/office/drawing/2014/main" id="{7F3AE410-F82B-4D60-9A6B-15B99D70E73F}"/>
            </a:ext>
          </a:extLst>
        </xdr:cNvPr>
        <xdr:cNvSpPr txBox="1"/>
      </xdr:nvSpPr>
      <xdr:spPr>
        <a:xfrm>
          <a:off x="1296352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133350</xdr:rowOff>
    </xdr:from>
    <xdr:to>
      <xdr:col>23</xdr:col>
      <xdr:colOff>0</xdr:colOff>
      <xdr:row>3</xdr:row>
      <xdr:rowOff>0</xdr:rowOff>
    </xdr:to>
    <xdr:sp macro="" textlink="">
      <xdr:nvSpPr>
        <xdr:cNvPr id="26" name="TextBox 25">
          <a:extLst>
            <a:ext uri="{FF2B5EF4-FFF2-40B4-BE49-F238E27FC236}">
              <a16:creationId xmlns:a16="http://schemas.microsoft.com/office/drawing/2014/main" id="{CD374B32-8D8A-43F3-A1A1-D5C3E2FA7304}"/>
            </a:ext>
          </a:extLst>
        </xdr:cNvPr>
        <xdr:cNvSpPr txBox="1"/>
      </xdr:nvSpPr>
      <xdr:spPr>
        <a:xfrm>
          <a:off x="8601075" y="504825"/>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xdr:from>
      <xdr:col>1</xdr:col>
      <xdr:colOff>0</xdr:colOff>
      <xdr:row>50</xdr:row>
      <xdr:rowOff>133350</xdr:rowOff>
    </xdr:from>
    <xdr:to>
      <xdr:col>8</xdr:col>
      <xdr:colOff>0</xdr:colOff>
      <xdr:row>52</xdr:row>
      <xdr:rowOff>0</xdr:rowOff>
    </xdr:to>
    <xdr:sp macro="" textlink="">
      <xdr:nvSpPr>
        <xdr:cNvPr id="27" name="TextBox 26">
          <a:extLst>
            <a:ext uri="{FF2B5EF4-FFF2-40B4-BE49-F238E27FC236}">
              <a16:creationId xmlns:a16="http://schemas.microsoft.com/office/drawing/2014/main" id="{3679558A-DF89-42BC-8E40-FE328EAEF20D}"/>
            </a:ext>
          </a:extLst>
        </xdr:cNvPr>
        <xdr:cNvSpPr txBox="1"/>
      </xdr:nvSpPr>
      <xdr:spPr>
        <a:xfrm>
          <a:off x="57150" y="8439150"/>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8</xdr:col>
      <xdr:colOff>0</xdr:colOff>
      <xdr:row>3</xdr:row>
      <xdr:rowOff>0</xdr:rowOff>
    </xdr:to>
    <xdr:sp macro="" textlink="">
      <xdr:nvSpPr>
        <xdr:cNvPr id="28" name="TextBox 27">
          <a:extLst>
            <a:ext uri="{FF2B5EF4-FFF2-40B4-BE49-F238E27FC236}">
              <a16:creationId xmlns:a16="http://schemas.microsoft.com/office/drawing/2014/main" id="{9979AF47-C32F-4FEF-949B-5FEE16E110F3}"/>
            </a:ext>
          </a:extLst>
        </xdr:cNvPr>
        <xdr:cNvSpPr txBox="1"/>
      </xdr:nvSpPr>
      <xdr:spPr>
        <a:xfrm>
          <a:off x="57150" y="5048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a:t>
          </a:r>
          <a:r>
            <a:rPr lang="en-US" sz="1100" b="1">
              <a:solidFill>
                <a:schemeClr val="dk1">
                  <a:lumMod val="100000"/>
                </a:schemeClr>
              </a:solidFill>
              <a:latin typeface="+mn-lt"/>
              <a:ea typeface="+mn-ea"/>
              <a:cs typeface="+mn-cs"/>
            </a:rPr>
            <a:t> </a:t>
          </a:r>
          <a:r>
            <a:rPr lang="en-US" sz="1100" b="1" baseline="0">
              <a:solidFill>
                <a:schemeClr val="dk1">
                  <a:lumMod val="100000"/>
                </a:schemeClr>
              </a:solidFill>
              <a:latin typeface="+mn-lt"/>
              <a:ea typeface="+mn-ea"/>
              <a:cs typeface="+mn-cs"/>
            </a:rPr>
            <a:t>Badges</a:t>
          </a:r>
          <a:endParaRPr lang="en-US" sz="1100"/>
        </a:p>
      </xdr:txBody>
    </xdr:sp>
    <xdr:clientData/>
  </xdr:twoCellAnchor>
  <xdr:twoCellAnchor>
    <xdr:from>
      <xdr:col>1</xdr:col>
      <xdr:colOff>0</xdr:colOff>
      <xdr:row>33</xdr:row>
      <xdr:rowOff>133350</xdr:rowOff>
    </xdr:from>
    <xdr:to>
      <xdr:col>8</xdr:col>
      <xdr:colOff>0</xdr:colOff>
      <xdr:row>35</xdr:row>
      <xdr:rowOff>0</xdr:rowOff>
    </xdr:to>
    <xdr:sp macro="" textlink="">
      <xdr:nvSpPr>
        <xdr:cNvPr id="29" name="TextBox 28">
          <a:extLst>
            <a:ext uri="{FF2B5EF4-FFF2-40B4-BE49-F238E27FC236}">
              <a16:creationId xmlns:a16="http://schemas.microsoft.com/office/drawing/2014/main" id="{FC006165-3085-4FBB-BF5A-D072BF9E3E53}"/>
            </a:ext>
          </a:extLst>
        </xdr:cNvPr>
        <xdr:cNvSpPr txBox="1"/>
      </xdr:nvSpPr>
      <xdr:spPr>
        <a:xfrm>
          <a:off x="57150" y="568642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 &amp; Cookie Business Badges</a:t>
          </a:r>
          <a:endParaRPr lang="en-US" sz="1100">
            <a:latin typeface="Arial Narrow" panose="020B0606020202030204" pitchFamily="34" charset="0"/>
          </a:endParaRPr>
        </a:p>
      </xdr:txBody>
    </xdr:sp>
    <xdr:clientData/>
  </xdr:twoCellAnchor>
  <xdr:twoCellAnchor>
    <xdr:from>
      <xdr:col>1</xdr:col>
      <xdr:colOff>0</xdr:colOff>
      <xdr:row>39</xdr:row>
      <xdr:rowOff>133350</xdr:rowOff>
    </xdr:from>
    <xdr:to>
      <xdr:col>8</xdr:col>
      <xdr:colOff>0</xdr:colOff>
      <xdr:row>41</xdr:row>
      <xdr:rowOff>0</xdr:rowOff>
    </xdr:to>
    <xdr:sp macro="" textlink="">
      <xdr:nvSpPr>
        <xdr:cNvPr id="30" name="TextBox 29">
          <a:extLst>
            <a:ext uri="{FF2B5EF4-FFF2-40B4-BE49-F238E27FC236}">
              <a16:creationId xmlns:a16="http://schemas.microsoft.com/office/drawing/2014/main" id="{20BB3A90-B93C-4264-BFE7-CD7BF9E8B99B}"/>
            </a:ext>
          </a:extLst>
        </xdr:cNvPr>
        <xdr:cNvSpPr txBox="1"/>
      </xdr:nvSpPr>
      <xdr:spPr>
        <a:xfrm>
          <a:off x="57150" y="6657975"/>
          <a:ext cx="31623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editAs="oneCell">
    <xdr:from>
      <xdr:col>0</xdr:col>
      <xdr:colOff>12701</xdr:colOff>
      <xdr:row>0</xdr:row>
      <xdr:rowOff>12700</xdr:rowOff>
    </xdr:from>
    <xdr:to>
      <xdr:col>2</xdr:col>
      <xdr:colOff>163704</xdr:colOff>
      <xdr:row>1</xdr:row>
      <xdr:rowOff>98425</xdr:rowOff>
    </xdr:to>
    <xdr:pic>
      <xdr:nvPicPr>
        <xdr:cNvPr id="31" name="Picture 30">
          <a:extLst>
            <a:ext uri="{FF2B5EF4-FFF2-40B4-BE49-F238E27FC236}">
              <a16:creationId xmlns:a16="http://schemas.microsoft.com/office/drawing/2014/main" id="{2DF4C67C-37DD-4745-A970-45AAA79B9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1" y="12700"/>
          <a:ext cx="1446403" cy="457200"/>
        </a:xfrm>
        <a:prstGeom prst="rect">
          <a:avLst/>
        </a:prstGeom>
      </xdr:spPr>
    </xdr:pic>
    <xdr:clientData/>
  </xdr:twoCellAnchor>
  <xdr:twoCellAnchor>
    <xdr:from>
      <xdr:col>1</xdr:col>
      <xdr:colOff>0</xdr:colOff>
      <xdr:row>67</xdr:row>
      <xdr:rowOff>0</xdr:rowOff>
    </xdr:from>
    <xdr:to>
      <xdr:col>10</xdr:col>
      <xdr:colOff>0</xdr:colOff>
      <xdr:row>72</xdr:row>
      <xdr:rowOff>0</xdr:rowOff>
    </xdr:to>
    <xdr:sp macro="" textlink="">
      <xdr:nvSpPr>
        <xdr:cNvPr id="32" name="Rectangle 31">
          <a:extLst>
            <a:ext uri="{FF2B5EF4-FFF2-40B4-BE49-F238E27FC236}">
              <a16:creationId xmlns:a16="http://schemas.microsoft.com/office/drawing/2014/main" id="{8E659544-A777-4128-94A1-018EE0D57C07}"/>
            </a:ext>
          </a:extLst>
        </xdr:cNvPr>
        <xdr:cNvSpPr/>
      </xdr:nvSpPr>
      <xdr:spPr>
        <a:xfrm>
          <a:off x="57150" y="11058525"/>
          <a:ext cx="4095750" cy="8191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133350</xdr:rowOff>
    </xdr:from>
    <xdr:to>
      <xdr:col>10</xdr:col>
      <xdr:colOff>0</xdr:colOff>
      <xdr:row>67</xdr:row>
      <xdr:rowOff>0</xdr:rowOff>
    </xdr:to>
    <xdr:sp macro="" textlink="">
      <xdr:nvSpPr>
        <xdr:cNvPr id="33" name="Rectangle: Top Corners Rounded 32">
          <a:extLst>
            <a:ext uri="{FF2B5EF4-FFF2-40B4-BE49-F238E27FC236}">
              <a16:creationId xmlns:a16="http://schemas.microsoft.com/office/drawing/2014/main" id="{6E6EE4C4-37C8-4684-91E4-777A782C7950}"/>
            </a:ext>
          </a:extLst>
        </xdr:cNvPr>
        <xdr:cNvSpPr/>
      </xdr:nvSpPr>
      <xdr:spPr>
        <a:xfrm>
          <a:off x="57150" y="108680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40</xdr:row>
      <xdr:rowOff>133350</xdr:rowOff>
    </xdr:from>
    <xdr:to>
      <xdr:col>20</xdr:col>
      <xdr:colOff>0</xdr:colOff>
      <xdr:row>42</xdr:row>
      <xdr:rowOff>0</xdr:rowOff>
    </xdr:to>
    <xdr:sp macro="" textlink="">
      <xdr:nvSpPr>
        <xdr:cNvPr id="34" name="Rectangle: Top Corners Rounded 33">
          <a:extLst>
            <a:ext uri="{FF2B5EF4-FFF2-40B4-BE49-F238E27FC236}">
              <a16:creationId xmlns:a16="http://schemas.microsoft.com/office/drawing/2014/main" id="{D9B0D21F-35BA-4AD8-A999-A91D401AD3B0}"/>
            </a:ext>
          </a:extLst>
        </xdr:cNvPr>
        <xdr:cNvSpPr/>
      </xdr:nvSpPr>
      <xdr:spPr>
        <a:xfrm>
          <a:off x="4267200" y="6819900"/>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65</xdr:row>
      <xdr:rowOff>133350</xdr:rowOff>
    </xdr:from>
    <xdr:to>
      <xdr:col>9</xdr:col>
      <xdr:colOff>0</xdr:colOff>
      <xdr:row>67</xdr:row>
      <xdr:rowOff>0</xdr:rowOff>
    </xdr:to>
    <xdr:sp macro="" textlink="">
      <xdr:nvSpPr>
        <xdr:cNvPr id="35" name="TextBox 34">
          <a:extLst>
            <a:ext uri="{FF2B5EF4-FFF2-40B4-BE49-F238E27FC236}">
              <a16:creationId xmlns:a16="http://schemas.microsoft.com/office/drawing/2014/main" id="{549EC9BE-6082-4DA5-851A-C35673313985}"/>
            </a:ext>
          </a:extLst>
        </xdr:cNvPr>
        <xdr:cNvSpPr txBox="1"/>
      </xdr:nvSpPr>
      <xdr:spPr>
        <a:xfrm>
          <a:off x="3219450"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40</xdr:row>
      <xdr:rowOff>133350</xdr:rowOff>
    </xdr:from>
    <xdr:to>
      <xdr:col>19</xdr:col>
      <xdr:colOff>0</xdr:colOff>
      <xdr:row>42</xdr:row>
      <xdr:rowOff>0</xdr:rowOff>
    </xdr:to>
    <xdr:sp macro="" textlink="">
      <xdr:nvSpPr>
        <xdr:cNvPr id="36" name="TextBox 35">
          <a:extLst>
            <a:ext uri="{FF2B5EF4-FFF2-40B4-BE49-F238E27FC236}">
              <a16:creationId xmlns:a16="http://schemas.microsoft.com/office/drawing/2014/main" id="{35AF16BD-3CD9-49DB-82E2-9920AA3C45ED}"/>
            </a:ext>
          </a:extLst>
        </xdr:cNvPr>
        <xdr:cNvSpPr txBox="1"/>
      </xdr:nvSpPr>
      <xdr:spPr>
        <a:xfrm>
          <a:off x="74295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40</xdr:row>
      <xdr:rowOff>133350</xdr:rowOff>
    </xdr:from>
    <xdr:to>
      <xdr:col>20</xdr:col>
      <xdr:colOff>0</xdr:colOff>
      <xdr:row>42</xdr:row>
      <xdr:rowOff>0</xdr:rowOff>
    </xdr:to>
    <xdr:sp macro="" textlink="">
      <xdr:nvSpPr>
        <xdr:cNvPr id="37" name="TextBox 36">
          <a:extLst>
            <a:ext uri="{FF2B5EF4-FFF2-40B4-BE49-F238E27FC236}">
              <a16:creationId xmlns:a16="http://schemas.microsoft.com/office/drawing/2014/main" id="{CD72F6BE-7DB2-4A4A-9934-9DF80E26FB54}"/>
            </a:ext>
          </a:extLst>
        </xdr:cNvPr>
        <xdr:cNvSpPr txBox="1"/>
      </xdr:nvSpPr>
      <xdr:spPr>
        <a:xfrm>
          <a:off x="78962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65</xdr:row>
      <xdr:rowOff>133350</xdr:rowOff>
    </xdr:from>
    <xdr:to>
      <xdr:col>10</xdr:col>
      <xdr:colOff>0</xdr:colOff>
      <xdr:row>67</xdr:row>
      <xdr:rowOff>0</xdr:rowOff>
    </xdr:to>
    <xdr:sp macro="" textlink="">
      <xdr:nvSpPr>
        <xdr:cNvPr id="38" name="TextBox 37">
          <a:extLst>
            <a:ext uri="{FF2B5EF4-FFF2-40B4-BE49-F238E27FC236}">
              <a16:creationId xmlns:a16="http://schemas.microsoft.com/office/drawing/2014/main" id="{CF010F1B-1B83-4C67-94B2-E112F5816B37}"/>
            </a:ext>
          </a:extLst>
        </xdr:cNvPr>
        <xdr:cNvSpPr txBox="1"/>
      </xdr:nvSpPr>
      <xdr:spPr>
        <a:xfrm>
          <a:off x="3686175" y="10868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xdr:col>
      <xdr:colOff>0</xdr:colOff>
      <xdr:row>65</xdr:row>
      <xdr:rowOff>133350</xdr:rowOff>
    </xdr:from>
    <xdr:to>
      <xdr:col>8</xdr:col>
      <xdr:colOff>19050</xdr:colOff>
      <xdr:row>67</xdr:row>
      <xdr:rowOff>6350</xdr:rowOff>
    </xdr:to>
    <xdr:sp macro="" textlink="">
      <xdr:nvSpPr>
        <xdr:cNvPr id="39" name="TextBox 38">
          <a:extLst>
            <a:ext uri="{FF2B5EF4-FFF2-40B4-BE49-F238E27FC236}">
              <a16:creationId xmlns:a16="http://schemas.microsoft.com/office/drawing/2014/main" id="{4440009A-FAE4-4C3F-A215-000A3CAF1126}"/>
            </a:ext>
          </a:extLst>
        </xdr:cNvPr>
        <xdr:cNvSpPr txBox="1"/>
      </xdr:nvSpPr>
      <xdr:spPr>
        <a:xfrm>
          <a:off x="57150" y="10868025"/>
          <a:ext cx="3181350" cy="1968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11</xdr:col>
      <xdr:colOff>0</xdr:colOff>
      <xdr:row>40</xdr:row>
      <xdr:rowOff>133350</xdr:rowOff>
    </xdr:from>
    <xdr:to>
      <xdr:col>12</xdr:col>
      <xdr:colOff>0</xdr:colOff>
      <xdr:row>42</xdr:row>
      <xdr:rowOff>0</xdr:rowOff>
    </xdr:to>
    <xdr:sp macro="" textlink="">
      <xdr:nvSpPr>
        <xdr:cNvPr id="40" name="TextBox 39">
          <a:extLst>
            <a:ext uri="{FF2B5EF4-FFF2-40B4-BE49-F238E27FC236}">
              <a16:creationId xmlns:a16="http://schemas.microsoft.com/office/drawing/2014/main" id="{D9D174A4-C7CB-422E-9A0B-E8CBFA5C64AB}"/>
            </a:ext>
          </a:extLst>
        </xdr:cNvPr>
        <xdr:cNvSpPr txBox="1"/>
      </xdr:nvSpPr>
      <xdr:spPr>
        <a:xfrm>
          <a:off x="4267200" y="68199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editAs="oneCell">
    <xdr:from>
      <xdr:col>1</xdr:col>
      <xdr:colOff>22226</xdr:colOff>
      <xdr:row>52</xdr:row>
      <xdr:rowOff>66676</xdr:rowOff>
    </xdr:from>
    <xdr:to>
      <xdr:col>1</xdr:col>
      <xdr:colOff>1218566</xdr:colOff>
      <xdr:row>54</xdr:row>
      <xdr:rowOff>136294</xdr:rowOff>
    </xdr:to>
    <xdr:pic>
      <xdr:nvPicPr>
        <xdr:cNvPr id="41" name="Picture 40">
          <a:extLst>
            <a:ext uri="{FF2B5EF4-FFF2-40B4-BE49-F238E27FC236}">
              <a16:creationId xmlns:a16="http://schemas.microsoft.com/office/drawing/2014/main" id="{ECCE2D6D-2D42-45E1-BCBF-693A399E3D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8696326"/>
          <a:ext cx="1196340" cy="393468"/>
        </a:xfrm>
        <a:prstGeom prst="rect">
          <a:avLst/>
        </a:prstGeom>
      </xdr:spPr>
    </xdr:pic>
    <xdr:clientData/>
  </xdr:twoCellAnchor>
  <xdr:twoCellAnchor editAs="oneCell">
    <xdr:from>
      <xdr:col>1</xdr:col>
      <xdr:colOff>31751</xdr:colOff>
      <xdr:row>35</xdr:row>
      <xdr:rowOff>123825</xdr:rowOff>
    </xdr:from>
    <xdr:to>
      <xdr:col>1</xdr:col>
      <xdr:colOff>1220471</xdr:colOff>
      <xdr:row>38</xdr:row>
      <xdr:rowOff>14728</xdr:rowOff>
    </xdr:to>
    <xdr:pic>
      <xdr:nvPicPr>
        <xdr:cNvPr id="42" name="Picture 41">
          <a:extLst>
            <a:ext uri="{FF2B5EF4-FFF2-40B4-BE49-F238E27FC236}">
              <a16:creationId xmlns:a16="http://schemas.microsoft.com/office/drawing/2014/main" id="{81B7302E-CD09-401F-89A6-CA30FC3B03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01" y="6000750"/>
          <a:ext cx="1188720" cy="376678"/>
        </a:xfrm>
        <a:prstGeom prst="rect">
          <a:avLst/>
        </a:prstGeom>
      </xdr:spPr>
    </xdr:pic>
    <xdr:clientData/>
  </xdr:twoCellAnchor>
  <xdr:twoCellAnchor editAs="oneCell">
    <xdr:from>
      <xdr:col>1</xdr:col>
      <xdr:colOff>31749</xdr:colOff>
      <xdr:row>55</xdr:row>
      <xdr:rowOff>146052</xdr:rowOff>
    </xdr:from>
    <xdr:to>
      <xdr:col>1</xdr:col>
      <xdr:colOff>1220469</xdr:colOff>
      <xdr:row>58</xdr:row>
      <xdr:rowOff>34876</xdr:rowOff>
    </xdr:to>
    <xdr:pic>
      <xdr:nvPicPr>
        <xdr:cNvPr id="43" name="Picture 42">
          <a:extLst>
            <a:ext uri="{FF2B5EF4-FFF2-40B4-BE49-F238E27FC236}">
              <a16:creationId xmlns:a16="http://schemas.microsoft.com/office/drawing/2014/main" id="{DD9E107A-569A-4EC0-9961-DBBA27C199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99" y="9261477"/>
          <a:ext cx="1188720" cy="374599"/>
        </a:xfrm>
        <a:prstGeom prst="rect">
          <a:avLst/>
        </a:prstGeom>
      </xdr:spPr>
    </xdr:pic>
    <xdr:clientData/>
  </xdr:twoCellAnchor>
  <xdr:twoCellAnchor>
    <xdr:from>
      <xdr:col>11</xdr:col>
      <xdr:colOff>0</xdr:colOff>
      <xdr:row>13</xdr:row>
      <xdr:rowOff>133350</xdr:rowOff>
    </xdr:from>
    <xdr:to>
      <xdr:col>20</xdr:col>
      <xdr:colOff>0</xdr:colOff>
      <xdr:row>15</xdr:row>
      <xdr:rowOff>0</xdr:rowOff>
    </xdr:to>
    <xdr:sp macro="" textlink="">
      <xdr:nvSpPr>
        <xdr:cNvPr id="44" name="Rectangle: Top Corners Rounded 43">
          <a:extLst>
            <a:ext uri="{FF2B5EF4-FFF2-40B4-BE49-F238E27FC236}">
              <a16:creationId xmlns:a16="http://schemas.microsoft.com/office/drawing/2014/main" id="{A29FD5E0-5380-4A44-A991-2A280D717671}"/>
            </a:ext>
          </a:extLst>
        </xdr:cNvPr>
        <xdr:cNvSpPr/>
      </xdr:nvSpPr>
      <xdr:spPr>
        <a:xfrm>
          <a:off x="4267200" y="24479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13</xdr:col>
      <xdr:colOff>0</xdr:colOff>
      <xdr:row>15</xdr:row>
      <xdr:rowOff>0</xdr:rowOff>
    </xdr:to>
    <xdr:sp macro="" textlink="">
      <xdr:nvSpPr>
        <xdr:cNvPr id="45" name="TextBox 44">
          <a:extLst>
            <a:ext uri="{FF2B5EF4-FFF2-40B4-BE49-F238E27FC236}">
              <a16:creationId xmlns:a16="http://schemas.microsoft.com/office/drawing/2014/main" id="{F4FD1BFD-884D-418C-9AEF-62FFA4EBFD8E}"/>
            </a:ext>
          </a:extLst>
        </xdr:cNvPr>
        <xdr:cNvSpPr txBox="1"/>
      </xdr:nvSpPr>
      <xdr:spPr>
        <a:xfrm>
          <a:off x="4267200" y="2447925"/>
          <a:ext cx="28765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xdr:from>
      <xdr:col>18</xdr:col>
      <xdr:colOff>0</xdr:colOff>
      <xdr:row>13</xdr:row>
      <xdr:rowOff>133350</xdr:rowOff>
    </xdr:from>
    <xdr:to>
      <xdr:col>19</xdr:col>
      <xdr:colOff>0</xdr:colOff>
      <xdr:row>15</xdr:row>
      <xdr:rowOff>0</xdr:rowOff>
    </xdr:to>
    <xdr:sp macro="" textlink="">
      <xdr:nvSpPr>
        <xdr:cNvPr id="46" name="TextBox 45">
          <a:extLst>
            <a:ext uri="{FF2B5EF4-FFF2-40B4-BE49-F238E27FC236}">
              <a16:creationId xmlns:a16="http://schemas.microsoft.com/office/drawing/2014/main" id="{3746D3C4-12A0-42E2-883C-5F1E926502BC}"/>
            </a:ext>
          </a:extLst>
        </xdr:cNvPr>
        <xdr:cNvSpPr txBox="1"/>
      </xdr:nvSpPr>
      <xdr:spPr>
        <a:xfrm>
          <a:off x="7429500"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endParaRPr lang="en-US" sz="1100">
            <a:latin typeface="Arial Narrow" panose="020B0606020202030204" pitchFamily="34" charset="0"/>
          </a:endParaRPr>
        </a:p>
      </xdr:txBody>
    </xdr:sp>
    <xdr:clientData/>
  </xdr:twoCellAnchor>
  <xdr:twoCellAnchor>
    <xdr:from>
      <xdr:col>19</xdr:col>
      <xdr:colOff>0</xdr:colOff>
      <xdr:row>13</xdr:row>
      <xdr:rowOff>133350</xdr:rowOff>
    </xdr:from>
    <xdr:to>
      <xdr:col>20</xdr:col>
      <xdr:colOff>0</xdr:colOff>
      <xdr:row>15</xdr:row>
      <xdr:rowOff>0</xdr:rowOff>
    </xdr:to>
    <xdr:sp macro="" textlink="">
      <xdr:nvSpPr>
        <xdr:cNvPr id="47" name="TextBox 46">
          <a:extLst>
            <a:ext uri="{FF2B5EF4-FFF2-40B4-BE49-F238E27FC236}">
              <a16:creationId xmlns:a16="http://schemas.microsoft.com/office/drawing/2014/main" id="{148BBC57-19A1-4098-96C5-74111BCEB98B}"/>
            </a:ext>
          </a:extLst>
        </xdr:cNvPr>
        <xdr:cNvSpPr txBox="1"/>
      </xdr:nvSpPr>
      <xdr:spPr>
        <a:xfrm>
          <a:off x="7896225" y="24479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endParaRPr lang="en-US" sz="1100">
            <a:latin typeface="Arial Narrow" panose="020B0606020202030204" pitchFamily="34" charset="0"/>
          </a:endParaRPr>
        </a:p>
      </xdr:txBody>
    </xdr:sp>
    <xdr:clientData/>
  </xdr:twoCellAnchor>
  <xdr:twoCellAnchor>
    <xdr:from>
      <xdr:col>11</xdr:col>
      <xdr:colOff>0</xdr:colOff>
      <xdr:row>15</xdr:row>
      <xdr:rowOff>0</xdr:rowOff>
    </xdr:from>
    <xdr:to>
      <xdr:col>20</xdr:col>
      <xdr:colOff>0</xdr:colOff>
      <xdr:row>27</xdr:row>
      <xdr:rowOff>0</xdr:rowOff>
    </xdr:to>
    <xdr:sp macro="" textlink="">
      <xdr:nvSpPr>
        <xdr:cNvPr id="48" name="Rectangle 47">
          <a:extLst>
            <a:ext uri="{FF2B5EF4-FFF2-40B4-BE49-F238E27FC236}">
              <a16:creationId xmlns:a16="http://schemas.microsoft.com/office/drawing/2014/main" id="{B40AF79A-D3ED-4FCF-BE04-8823AAB67574}"/>
            </a:ext>
          </a:extLst>
        </xdr:cNvPr>
        <xdr:cNvSpPr/>
      </xdr:nvSpPr>
      <xdr:spPr>
        <a:xfrm>
          <a:off x="4267200" y="2638425"/>
          <a:ext cx="4095750" cy="19431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0</xdr:rowOff>
    </xdr:from>
    <xdr:to>
      <xdr:col>10</xdr:col>
      <xdr:colOff>0</xdr:colOff>
      <xdr:row>50</xdr:row>
      <xdr:rowOff>0</xdr:rowOff>
    </xdr:to>
    <xdr:sp macro="" textlink="">
      <xdr:nvSpPr>
        <xdr:cNvPr id="49" name="Rectangle 48">
          <a:extLst>
            <a:ext uri="{FF2B5EF4-FFF2-40B4-BE49-F238E27FC236}">
              <a16:creationId xmlns:a16="http://schemas.microsoft.com/office/drawing/2014/main" id="{6D7E90B4-9B1A-4D39-AC71-35FA650DDED6}"/>
            </a:ext>
          </a:extLst>
        </xdr:cNvPr>
        <xdr:cNvSpPr/>
      </xdr:nvSpPr>
      <xdr:spPr>
        <a:xfrm>
          <a:off x="57150" y="684847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19050</xdr:rowOff>
    </xdr:from>
    <xdr:to>
      <xdr:col>1</xdr:col>
      <xdr:colOff>1222375</xdr:colOff>
      <xdr:row>73</xdr:row>
      <xdr:rowOff>0</xdr:rowOff>
    </xdr:to>
    <xdr:grpSp>
      <xdr:nvGrpSpPr>
        <xdr:cNvPr id="50" name="Group 49">
          <a:extLst>
            <a:ext uri="{FF2B5EF4-FFF2-40B4-BE49-F238E27FC236}">
              <a16:creationId xmlns:a16="http://schemas.microsoft.com/office/drawing/2014/main" id="{49B09D23-25EC-4E1A-9F4C-E49AEEAD2428}"/>
            </a:ext>
          </a:extLst>
        </xdr:cNvPr>
        <xdr:cNvGrpSpPr/>
      </xdr:nvGrpSpPr>
      <xdr:grpSpPr>
        <a:xfrm>
          <a:off x="57150" y="11077575"/>
          <a:ext cx="1222375" cy="962025"/>
          <a:chOff x="76200" y="10591800"/>
          <a:chExt cx="1222375" cy="954415"/>
        </a:xfrm>
      </xdr:grpSpPr>
      <xdr:pic>
        <xdr:nvPicPr>
          <xdr:cNvPr id="51" name="Picture 50">
            <a:extLst>
              <a:ext uri="{FF2B5EF4-FFF2-40B4-BE49-F238E27FC236}">
                <a16:creationId xmlns:a16="http://schemas.microsoft.com/office/drawing/2014/main" id="{6DEA72B0-FE17-46F6-A44B-27FEAA1F59D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052" r="1"/>
          <a:stretch/>
        </xdr:blipFill>
        <xdr:spPr>
          <a:xfrm>
            <a:off x="94536" y="10983303"/>
            <a:ext cx="1188149" cy="562912"/>
          </a:xfrm>
          <a:prstGeom prst="rect">
            <a:avLst/>
          </a:prstGeom>
        </xdr:spPr>
      </xdr:pic>
      <xdr:pic>
        <xdr:nvPicPr>
          <xdr:cNvPr id="52" name="Picture 51">
            <a:extLst>
              <a:ext uri="{FF2B5EF4-FFF2-40B4-BE49-F238E27FC236}">
                <a16:creationId xmlns:a16="http://schemas.microsoft.com/office/drawing/2014/main" id="{98448497-50DA-4AC7-A29C-EDAE672C5A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0591800"/>
            <a:ext cx="543057" cy="542758"/>
          </a:xfrm>
          <a:prstGeom prst="rect">
            <a:avLst/>
          </a:prstGeom>
        </xdr:spPr>
      </xdr:pic>
      <xdr:pic>
        <xdr:nvPicPr>
          <xdr:cNvPr id="53" name="Picture 52">
            <a:extLst>
              <a:ext uri="{FF2B5EF4-FFF2-40B4-BE49-F238E27FC236}">
                <a16:creationId xmlns:a16="http://schemas.microsoft.com/office/drawing/2014/main" id="{A7187410-FCFC-45CD-8666-FE7E2BBFD0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5518" y="10591800"/>
            <a:ext cx="543057" cy="542758"/>
          </a:xfrm>
          <a:prstGeom prst="rect">
            <a:avLst/>
          </a:prstGeom>
        </xdr:spPr>
      </xdr:pic>
    </xdr:grpSp>
    <xdr:clientData/>
  </xdr:twoCellAnchor>
  <xdr:twoCellAnchor>
    <xdr:from>
      <xdr:col>1</xdr:col>
      <xdr:colOff>74457</xdr:colOff>
      <xdr:row>41</xdr:row>
      <xdr:rowOff>31300</xdr:rowOff>
    </xdr:from>
    <xdr:to>
      <xdr:col>1</xdr:col>
      <xdr:colOff>1146335</xdr:colOff>
      <xdr:row>49</xdr:row>
      <xdr:rowOff>133350</xdr:rowOff>
    </xdr:to>
    <xdr:grpSp>
      <xdr:nvGrpSpPr>
        <xdr:cNvPr id="54" name="Group 53">
          <a:extLst>
            <a:ext uri="{FF2B5EF4-FFF2-40B4-BE49-F238E27FC236}">
              <a16:creationId xmlns:a16="http://schemas.microsoft.com/office/drawing/2014/main" id="{9056BB37-A7CF-44C6-AF7E-B5AB03DCF849}"/>
            </a:ext>
          </a:extLst>
        </xdr:cNvPr>
        <xdr:cNvGrpSpPr/>
      </xdr:nvGrpSpPr>
      <xdr:grpSpPr>
        <a:xfrm>
          <a:off x="131607" y="6879775"/>
          <a:ext cx="1071878" cy="1397450"/>
          <a:chOff x="179232" y="6578150"/>
          <a:chExt cx="1071878" cy="1435550"/>
        </a:xfrm>
      </xdr:grpSpPr>
      <xdr:pic>
        <xdr:nvPicPr>
          <xdr:cNvPr id="55" name="Picture 54">
            <a:extLst>
              <a:ext uri="{FF2B5EF4-FFF2-40B4-BE49-F238E27FC236}">
                <a16:creationId xmlns:a16="http://schemas.microsoft.com/office/drawing/2014/main" id="{0FBA90CC-2777-4D2C-BD86-6B78297FD6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32" y="7556500"/>
            <a:ext cx="1071878" cy="457200"/>
          </a:xfrm>
          <a:prstGeom prst="rect">
            <a:avLst/>
          </a:prstGeom>
        </xdr:spPr>
      </xdr:pic>
      <xdr:pic>
        <xdr:nvPicPr>
          <xdr:cNvPr id="56" name="Picture 55">
            <a:extLst>
              <a:ext uri="{FF2B5EF4-FFF2-40B4-BE49-F238E27FC236}">
                <a16:creationId xmlns:a16="http://schemas.microsoft.com/office/drawing/2014/main" id="{CDA37EEC-578B-433D-A0AB-E401D3A45C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338" y="6578150"/>
            <a:ext cx="1065667" cy="457200"/>
          </a:xfrm>
          <a:prstGeom prst="rect">
            <a:avLst/>
          </a:prstGeom>
        </xdr:spPr>
      </xdr:pic>
      <xdr:pic>
        <xdr:nvPicPr>
          <xdr:cNvPr id="57" name="Picture 56">
            <a:extLst>
              <a:ext uri="{FF2B5EF4-FFF2-40B4-BE49-F238E27FC236}">
                <a16:creationId xmlns:a16="http://schemas.microsoft.com/office/drawing/2014/main" id="{3BF2E8F2-2972-41E7-A962-2870F454D1A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338" y="7067325"/>
            <a:ext cx="1065667" cy="457200"/>
          </a:xfrm>
          <a:prstGeom prst="rect">
            <a:avLst/>
          </a:prstGeom>
        </xdr:spPr>
      </xdr:pic>
    </xdr:grpSp>
    <xdr:clientData/>
  </xdr:twoCellAnchor>
  <xdr:twoCellAnchor>
    <xdr:from>
      <xdr:col>11</xdr:col>
      <xdr:colOff>8274</xdr:colOff>
      <xdr:row>15</xdr:row>
      <xdr:rowOff>62051</xdr:rowOff>
    </xdr:from>
    <xdr:to>
      <xdr:col>11</xdr:col>
      <xdr:colOff>1223664</xdr:colOff>
      <xdr:row>26</xdr:row>
      <xdr:rowOff>79528</xdr:rowOff>
    </xdr:to>
    <xdr:grpSp>
      <xdr:nvGrpSpPr>
        <xdr:cNvPr id="58" name="Group 57">
          <a:extLst>
            <a:ext uri="{FF2B5EF4-FFF2-40B4-BE49-F238E27FC236}">
              <a16:creationId xmlns:a16="http://schemas.microsoft.com/office/drawing/2014/main" id="{C1B45D95-B6B2-49F8-B8E5-92491B2037F9}"/>
            </a:ext>
          </a:extLst>
        </xdr:cNvPr>
        <xdr:cNvGrpSpPr/>
      </xdr:nvGrpSpPr>
      <xdr:grpSpPr>
        <a:xfrm>
          <a:off x="4275474" y="2700476"/>
          <a:ext cx="1215390" cy="1798652"/>
          <a:chOff x="84474" y="8437701"/>
          <a:chExt cx="1234440" cy="1865327"/>
        </a:xfrm>
      </xdr:grpSpPr>
      <xdr:grpSp>
        <xdr:nvGrpSpPr>
          <xdr:cNvPr id="59" name="Group 58">
            <a:extLst>
              <a:ext uri="{FF2B5EF4-FFF2-40B4-BE49-F238E27FC236}">
                <a16:creationId xmlns:a16="http://schemas.microsoft.com/office/drawing/2014/main" id="{A5D8CAAB-C6B1-480A-A6F2-727F1F8634FE}"/>
              </a:ext>
            </a:extLst>
          </xdr:cNvPr>
          <xdr:cNvGrpSpPr/>
        </xdr:nvGrpSpPr>
        <xdr:grpSpPr>
          <a:xfrm>
            <a:off x="277643" y="8437701"/>
            <a:ext cx="848104" cy="398746"/>
            <a:chOff x="10297400" y="5154750"/>
            <a:chExt cx="972431" cy="457200"/>
          </a:xfrm>
        </xdr:grpSpPr>
        <xdr:pic>
          <xdr:nvPicPr>
            <xdr:cNvPr id="75" name="Picture 74">
              <a:extLst>
                <a:ext uri="{FF2B5EF4-FFF2-40B4-BE49-F238E27FC236}">
                  <a16:creationId xmlns:a16="http://schemas.microsoft.com/office/drawing/2014/main" id="{F788E897-B96C-4E0C-B358-569C52A8B4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97400" y="5154750"/>
              <a:ext cx="457200" cy="457200"/>
            </a:xfrm>
            <a:prstGeom prst="rect">
              <a:avLst/>
            </a:prstGeom>
          </xdr:spPr>
        </xdr:pic>
        <xdr:pic>
          <xdr:nvPicPr>
            <xdr:cNvPr id="76" name="Picture 75">
              <a:extLst>
                <a:ext uri="{FF2B5EF4-FFF2-40B4-BE49-F238E27FC236}">
                  <a16:creationId xmlns:a16="http://schemas.microsoft.com/office/drawing/2014/main" id="{D731DBD9-C1A2-41CF-BA19-A1CD2EF3982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12631" y="5154750"/>
              <a:ext cx="457200" cy="457200"/>
            </a:xfrm>
            <a:prstGeom prst="rect">
              <a:avLst/>
            </a:prstGeom>
          </xdr:spPr>
        </xdr:pic>
      </xdr:grpSp>
      <xdr:grpSp>
        <xdr:nvGrpSpPr>
          <xdr:cNvPr id="60" name="Group 59">
            <a:extLst>
              <a:ext uri="{FF2B5EF4-FFF2-40B4-BE49-F238E27FC236}">
                <a16:creationId xmlns:a16="http://schemas.microsoft.com/office/drawing/2014/main" id="{1356CDD1-FFC7-4D07-AC87-F8C89D3F26B8}"/>
              </a:ext>
            </a:extLst>
          </xdr:cNvPr>
          <xdr:cNvGrpSpPr/>
        </xdr:nvGrpSpPr>
        <xdr:grpSpPr>
          <a:xfrm>
            <a:off x="173892" y="9904282"/>
            <a:ext cx="1055604" cy="398746"/>
            <a:chOff x="10359350" y="6597750"/>
            <a:chExt cx="1210350" cy="457200"/>
          </a:xfrm>
        </xdr:grpSpPr>
        <xdr:pic>
          <xdr:nvPicPr>
            <xdr:cNvPr id="72" name="Picture 71">
              <a:extLst>
                <a:ext uri="{FF2B5EF4-FFF2-40B4-BE49-F238E27FC236}">
                  <a16:creationId xmlns:a16="http://schemas.microsoft.com/office/drawing/2014/main" id="{C780078A-7F79-4672-B631-0A93242B1FD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12500" y="6597750"/>
              <a:ext cx="457200" cy="457200"/>
            </a:xfrm>
            <a:prstGeom prst="rect">
              <a:avLst/>
            </a:prstGeom>
          </xdr:spPr>
        </xdr:pic>
        <xdr:pic>
          <xdr:nvPicPr>
            <xdr:cNvPr id="73" name="Picture 72">
              <a:extLst>
                <a:ext uri="{FF2B5EF4-FFF2-40B4-BE49-F238E27FC236}">
                  <a16:creationId xmlns:a16="http://schemas.microsoft.com/office/drawing/2014/main" id="{D4A06FA5-61C5-4D27-8836-EC8211BB2E8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59350" y="6597750"/>
              <a:ext cx="457200" cy="457200"/>
            </a:xfrm>
            <a:prstGeom prst="rect">
              <a:avLst/>
            </a:prstGeom>
          </xdr:spPr>
        </xdr:pic>
        <xdr:pic>
          <xdr:nvPicPr>
            <xdr:cNvPr id="74" name="Picture 73">
              <a:extLst>
                <a:ext uri="{FF2B5EF4-FFF2-40B4-BE49-F238E27FC236}">
                  <a16:creationId xmlns:a16="http://schemas.microsoft.com/office/drawing/2014/main" id="{277D6474-269D-43F7-8B80-423C4DEAA4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35925" y="6597750"/>
              <a:ext cx="457200" cy="457200"/>
            </a:xfrm>
            <a:prstGeom prst="rect">
              <a:avLst/>
            </a:prstGeom>
          </xdr:spPr>
        </xdr:pic>
      </xdr:grpSp>
      <xdr:grpSp>
        <xdr:nvGrpSpPr>
          <xdr:cNvPr id="61" name="Group 60">
            <a:extLst>
              <a:ext uri="{FF2B5EF4-FFF2-40B4-BE49-F238E27FC236}">
                <a16:creationId xmlns:a16="http://schemas.microsoft.com/office/drawing/2014/main" id="{19FC1C99-D0D0-4402-92CD-2099DA411570}"/>
              </a:ext>
            </a:extLst>
          </xdr:cNvPr>
          <xdr:cNvGrpSpPr/>
        </xdr:nvGrpSpPr>
        <xdr:grpSpPr>
          <a:xfrm>
            <a:off x="277643" y="8926561"/>
            <a:ext cx="848104" cy="398746"/>
            <a:chOff x="10297400" y="5636499"/>
            <a:chExt cx="972431" cy="457200"/>
          </a:xfrm>
        </xdr:grpSpPr>
        <xdr:pic>
          <xdr:nvPicPr>
            <xdr:cNvPr id="70" name="Picture 69">
              <a:extLst>
                <a:ext uri="{FF2B5EF4-FFF2-40B4-BE49-F238E27FC236}">
                  <a16:creationId xmlns:a16="http://schemas.microsoft.com/office/drawing/2014/main" id="{A706F98B-2699-4EF5-9708-A5DB6AC5AA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97400" y="5636499"/>
              <a:ext cx="460289" cy="457200"/>
            </a:xfrm>
            <a:prstGeom prst="rect">
              <a:avLst/>
            </a:prstGeom>
          </xdr:spPr>
        </xdr:pic>
        <xdr:pic>
          <xdr:nvPicPr>
            <xdr:cNvPr id="71" name="Picture 70">
              <a:extLst>
                <a:ext uri="{FF2B5EF4-FFF2-40B4-BE49-F238E27FC236}">
                  <a16:creationId xmlns:a16="http://schemas.microsoft.com/office/drawing/2014/main" id="{9FEB0A25-A57B-4D6E-98E0-51344B5CAAF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15699" y="5636499"/>
              <a:ext cx="454132" cy="457200"/>
            </a:xfrm>
            <a:prstGeom prst="rect">
              <a:avLst/>
            </a:prstGeom>
          </xdr:spPr>
        </xdr:pic>
      </xdr:grpSp>
      <xdr:grpSp>
        <xdr:nvGrpSpPr>
          <xdr:cNvPr id="62" name="Group 61">
            <a:extLst>
              <a:ext uri="{FF2B5EF4-FFF2-40B4-BE49-F238E27FC236}">
                <a16:creationId xmlns:a16="http://schemas.microsoft.com/office/drawing/2014/main" id="{CD0D53E7-2B21-4691-8E03-1B4C7F18DD10}"/>
              </a:ext>
            </a:extLst>
          </xdr:cNvPr>
          <xdr:cNvGrpSpPr/>
        </xdr:nvGrpSpPr>
        <xdr:grpSpPr>
          <a:xfrm>
            <a:off x="84474" y="9415421"/>
            <a:ext cx="1234440" cy="398746"/>
            <a:chOff x="10080650" y="6073950"/>
            <a:chExt cx="1415402" cy="457200"/>
          </a:xfrm>
        </xdr:grpSpPr>
        <xdr:pic>
          <xdr:nvPicPr>
            <xdr:cNvPr id="63" name="Picture 62">
              <a:extLst>
                <a:ext uri="{FF2B5EF4-FFF2-40B4-BE49-F238E27FC236}">
                  <a16:creationId xmlns:a16="http://schemas.microsoft.com/office/drawing/2014/main" id="{A98BB642-6FFA-4231-B41B-D3F9FB4801A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41900" y="6073950"/>
              <a:ext cx="454152" cy="457200"/>
            </a:xfrm>
            <a:prstGeom prst="rect">
              <a:avLst/>
            </a:prstGeom>
          </xdr:spPr>
        </xdr:pic>
        <xdr:grpSp>
          <xdr:nvGrpSpPr>
            <xdr:cNvPr id="64" name="Group 63">
              <a:extLst>
                <a:ext uri="{FF2B5EF4-FFF2-40B4-BE49-F238E27FC236}">
                  <a16:creationId xmlns:a16="http://schemas.microsoft.com/office/drawing/2014/main" id="{8F0850A7-98D3-42B2-AC5C-B85BA7DC5E9D}"/>
                </a:ext>
              </a:extLst>
            </xdr:cNvPr>
            <xdr:cNvGrpSpPr/>
          </xdr:nvGrpSpPr>
          <xdr:grpSpPr>
            <a:xfrm>
              <a:off x="10080650" y="6130273"/>
              <a:ext cx="457200" cy="344554"/>
              <a:chOff x="10080650" y="6112050"/>
              <a:chExt cx="457200" cy="344554"/>
            </a:xfrm>
          </xdr:grpSpPr>
          <xdr:pic>
            <xdr:nvPicPr>
              <xdr:cNvPr id="68" name="Picture 67">
                <a:extLst>
                  <a:ext uri="{FF2B5EF4-FFF2-40B4-BE49-F238E27FC236}">
                    <a16:creationId xmlns:a16="http://schemas.microsoft.com/office/drawing/2014/main" id="{A05D9A11-834A-48D3-8C9B-CF1A51D951C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80650" y="6112050"/>
                <a:ext cx="457200" cy="151498"/>
              </a:xfrm>
              <a:prstGeom prst="rect">
                <a:avLst/>
              </a:prstGeom>
            </xdr:spPr>
          </xdr:pic>
          <xdr:pic>
            <xdr:nvPicPr>
              <xdr:cNvPr id="69" name="Picture 68">
                <a:extLst>
                  <a:ext uri="{FF2B5EF4-FFF2-40B4-BE49-F238E27FC236}">
                    <a16:creationId xmlns:a16="http://schemas.microsoft.com/office/drawing/2014/main" id="{71AE7681-0249-4F30-A62B-793B31A46B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80650" y="6302401"/>
                <a:ext cx="457200" cy="154203"/>
              </a:xfrm>
              <a:prstGeom prst="rect">
                <a:avLst/>
              </a:prstGeom>
            </xdr:spPr>
          </xdr:pic>
        </xdr:grpSp>
        <xdr:grpSp>
          <xdr:nvGrpSpPr>
            <xdr:cNvPr id="65" name="Group 64">
              <a:extLst>
                <a:ext uri="{FF2B5EF4-FFF2-40B4-BE49-F238E27FC236}">
                  <a16:creationId xmlns:a16="http://schemas.microsoft.com/office/drawing/2014/main" id="{3CE7424A-A150-4350-BC80-5B318576B399}"/>
                </a:ext>
              </a:extLst>
            </xdr:cNvPr>
            <xdr:cNvGrpSpPr/>
          </xdr:nvGrpSpPr>
          <xdr:grpSpPr>
            <a:xfrm>
              <a:off x="10561275" y="6135509"/>
              <a:ext cx="457200" cy="334083"/>
              <a:chOff x="10559450" y="6122521"/>
              <a:chExt cx="457200" cy="334083"/>
            </a:xfrm>
          </xdr:grpSpPr>
          <xdr:pic>
            <xdr:nvPicPr>
              <xdr:cNvPr id="66" name="Picture 65">
                <a:extLst>
                  <a:ext uri="{FF2B5EF4-FFF2-40B4-BE49-F238E27FC236}">
                    <a16:creationId xmlns:a16="http://schemas.microsoft.com/office/drawing/2014/main" id="{3C9150DC-5CBE-40B0-B2E2-94A79948BD3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9450" y="6122521"/>
                <a:ext cx="457200" cy="141027"/>
              </a:xfrm>
              <a:prstGeom prst="rect">
                <a:avLst/>
              </a:prstGeom>
            </xdr:spPr>
          </xdr:pic>
          <xdr:pic>
            <xdr:nvPicPr>
              <xdr:cNvPr id="67" name="Picture 66">
                <a:extLst>
                  <a:ext uri="{FF2B5EF4-FFF2-40B4-BE49-F238E27FC236}">
                    <a16:creationId xmlns:a16="http://schemas.microsoft.com/office/drawing/2014/main" id="{CCED067A-651B-4F55-9345-AA6B36C91B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59450" y="6316276"/>
                <a:ext cx="457200" cy="140328"/>
              </a:xfrm>
              <a:prstGeom prst="rect">
                <a:avLst/>
              </a:prstGeom>
            </xdr:spPr>
          </xdr:pic>
        </xdr:grpSp>
      </xdr:grpSp>
    </xdr:grpSp>
    <xdr:clientData/>
  </xdr:twoCellAnchor>
  <xdr:twoCellAnchor>
    <xdr:from>
      <xdr:col>1</xdr:col>
      <xdr:colOff>41274</xdr:colOff>
      <xdr:row>59</xdr:row>
      <xdr:rowOff>44700</xdr:rowOff>
    </xdr:from>
    <xdr:to>
      <xdr:col>1</xdr:col>
      <xdr:colOff>1182663</xdr:colOff>
      <xdr:row>64</xdr:row>
      <xdr:rowOff>123826</xdr:rowOff>
    </xdr:to>
    <xdr:grpSp>
      <xdr:nvGrpSpPr>
        <xdr:cNvPr id="77" name="Group 76">
          <a:extLst>
            <a:ext uri="{FF2B5EF4-FFF2-40B4-BE49-F238E27FC236}">
              <a16:creationId xmlns:a16="http://schemas.microsoft.com/office/drawing/2014/main" id="{82FE0BA4-3BF4-4284-85E0-6AE709B4C7A9}"/>
            </a:ext>
          </a:extLst>
        </xdr:cNvPr>
        <xdr:cNvGrpSpPr/>
      </xdr:nvGrpSpPr>
      <xdr:grpSpPr>
        <a:xfrm>
          <a:off x="98424" y="9807825"/>
          <a:ext cx="1141389" cy="888751"/>
          <a:chOff x="10464799" y="6807450"/>
          <a:chExt cx="1141389" cy="917326"/>
        </a:xfrm>
      </xdr:grpSpPr>
      <xdr:pic>
        <xdr:nvPicPr>
          <xdr:cNvPr id="78" name="Picture 77">
            <a:extLst>
              <a:ext uri="{FF2B5EF4-FFF2-40B4-BE49-F238E27FC236}">
                <a16:creationId xmlns:a16="http://schemas.microsoft.com/office/drawing/2014/main" id="{D780483B-7055-44A1-9197-A06ADBE6A486}"/>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49663"/>
          <a:stretch/>
        </xdr:blipFill>
        <xdr:spPr>
          <a:xfrm>
            <a:off x="10464799" y="6807450"/>
            <a:ext cx="350775" cy="457200"/>
          </a:xfrm>
          <a:prstGeom prst="rect">
            <a:avLst/>
          </a:prstGeom>
        </xdr:spPr>
      </xdr:pic>
      <xdr:pic>
        <xdr:nvPicPr>
          <xdr:cNvPr id="79" name="Picture 78">
            <a:extLst>
              <a:ext uri="{FF2B5EF4-FFF2-40B4-BE49-F238E27FC236}">
                <a16:creationId xmlns:a16="http://schemas.microsoft.com/office/drawing/2014/main" id="{95A6F9CB-4947-4CB6-A651-7694003920CC}"/>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49804"/>
          <a:stretch/>
        </xdr:blipFill>
        <xdr:spPr>
          <a:xfrm>
            <a:off x="11256400" y="6807450"/>
            <a:ext cx="349788" cy="457200"/>
          </a:xfrm>
          <a:prstGeom prst="rect">
            <a:avLst/>
          </a:prstGeom>
        </xdr:spPr>
      </xdr:pic>
      <xdr:pic>
        <xdr:nvPicPr>
          <xdr:cNvPr id="80" name="Picture 79">
            <a:extLst>
              <a:ext uri="{FF2B5EF4-FFF2-40B4-BE49-F238E27FC236}">
                <a16:creationId xmlns:a16="http://schemas.microsoft.com/office/drawing/2014/main" id="{0CDD483F-C7E9-45F7-AB7D-CD18CB3BF943}"/>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r="50416"/>
          <a:stretch/>
        </xdr:blipFill>
        <xdr:spPr>
          <a:xfrm>
            <a:off x="10862380" y="6807450"/>
            <a:ext cx="347213" cy="457200"/>
          </a:xfrm>
          <a:prstGeom prst="rect">
            <a:avLst/>
          </a:prstGeom>
        </xdr:spPr>
      </xdr:pic>
      <xdr:pic>
        <xdr:nvPicPr>
          <xdr:cNvPr id="81" name="Picture 80">
            <a:extLst>
              <a:ext uri="{FF2B5EF4-FFF2-40B4-BE49-F238E27FC236}">
                <a16:creationId xmlns:a16="http://schemas.microsoft.com/office/drawing/2014/main" id="{B2DDE3B6-C3DE-455E-ADCD-7D6A3A431DC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1258716" y="7267576"/>
            <a:ext cx="347472" cy="457200"/>
          </a:xfrm>
          <a:prstGeom prst="rect">
            <a:avLst/>
          </a:prstGeom>
        </xdr:spPr>
      </xdr:pic>
      <xdr:pic>
        <xdr:nvPicPr>
          <xdr:cNvPr id="82" name="Picture 81">
            <a:extLst>
              <a:ext uri="{FF2B5EF4-FFF2-40B4-BE49-F238E27FC236}">
                <a16:creationId xmlns:a16="http://schemas.microsoft.com/office/drawing/2014/main" id="{1A4334E5-E0CC-43B6-91F8-ED4ECA4B2B0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861757" y="7267576"/>
            <a:ext cx="347472" cy="457200"/>
          </a:xfrm>
          <a:prstGeom prst="rect">
            <a:avLst/>
          </a:prstGeom>
        </xdr:spPr>
      </xdr:pic>
      <xdr:pic>
        <xdr:nvPicPr>
          <xdr:cNvPr id="83" name="Picture 82">
            <a:extLst>
              <a:ext uri="{FF2B5EF4-FFF2-40B4-BE49-F238E27FC236}">
                <a16:creationId xmlns:a16="http://schemas.microsoft.com/office/drawing/2014/main" id="{451BE406-9FAE-4906-9612-710860C8F57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75000"/>
          <a:stretch/>
        </xdr:blipFill>
        <xdr:spPr>
          <a:xfrm>
            <a:off x="10464799" y="7267576"/>
            <a:ext cx="347472" cy="457200"/>
          </a:xfrm>
          <a:prstGeom prst="rect">
            <a:avLst/>
          </a:prstGeom>
        </xdr:spPr>
      </xdr:pic>
    </xdr:grpSp>
    <xdr:clientData/>
  </xdr:twoCellAnchor>
  <xdr:twoCellAnchor>
    <xdr:from>
      <xdr:col>1</xdr:col>
      <xdr:colOff>83800</xdr:colOff>
      <xdr:row>3</xdr:row>
      <xdr:rowOff>38100</xdr:rowOff>
    </xdr:from>
    <xdr:to>
      <xdr:col>1</xdr:col>
      <xdr:colOff>1218673</xdr:colOff>
      <xdr:row>32</xdr:row>
      <xdr:rowOff>114300</xdr:rowOff>
    </xdr:to>
    <xdr:grpSp>
      <xdr:nvGrpSpPr>
        <xdr:cNvPr id="84" name="Group 83">
          <a:extLst>
            <a:ext uri="{FF2B5EF4-FFF2-40B4-BE49-F238E27FC236}">
              <a16:creationId xmlns:a16="http://schemas.microsoft.com/office/drawing/2014/main" id="{A7077816-F484-41ED-B276-498FD267D53E}"/>
            </a:ext>
          </a:extLst>
        </xdr:cNvPr>
        <xdr:cNvGrpSpPr>
          <a:grpSpLocks noChangeAspect="1"/>
        </xdr:cNvGrpSpPr>
      </xdr:nvGrpSpPr>
      <xdr:grpSpPr>
        <a:xfrm>
          <a:off x="140950" y="733425"/>
          <a:ext cx="1134873" cy="4772025"/>
          <a:chOff x="20873700" y="0"/>
          <a:chExt cx="1422700" cy="6097736"/>
        </a:xfrm>
      </xdr:grpSpPr>
      <xdr:pic>
        <xdr:nvPicPr>
          <xdr:cNvPr id="85" name="Picture 84">
            <a:extLst>
              <a:ext uri="{FF2B5EF4-FFF2-40B4-BE49-F238E27FC236}">
                <a16:creationId xmlns:a16="http://schemas.microsoft.com/office/drawing/2014/main" id="{5EDABE2A-5EDF-4063-8EE4-FBA7AF69BAB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873700" y="0"/>
            <a:ext cx="457200" cy="599936"/>
          </a:xfrm>
          <a:prstGeom prst="rect">
            <a:avLst/>
          </a:prstGeom>
        </xdr:spPr>
      </xdr:pic>
      <xdr:pic>
        <xdr:nvPicPr>
          <xdr:cNvPr id="86" name="Picture 85">
            <a:extLst>
              <a:ext uri="{FF2B5EF4-FFF2-40B4-BE49-F238E27FC236}">
                <a16:creationId xmlns:a16="http://schemas.microsoft.com/office/drawing/2014/main" id="{0CFB32BA-205A-4159-A9B0-D566E9F5FD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356450" y="0"/>
            <a:ext cx="457200" cy="599936"/>
          </a:xfrm>
          <a:prstGeom prst="rect">
            <a:avLst/>
          </a:prstGeom>
        </xdr:spPr>
      </xdr:pic>
      <xdr:pic>
        <xdr:nvPicPr>
          <xdr:cNvPr id="87" name="Picture 86">
            <a:extLst>
              <a:ext uri="{FF2B5EF4-FFF2-40B4-BE49-F238E27FC236}">
                <a16:creationId xmlns:a16="http://schemas.microsoft.com/office/drawing/2014/main" id="{CF6D23C7-BC19-43E3-96D4-6BE0B3178CA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839200" y="13670"/>
            <a:ext cx="457200" cy="586266"/>
          </a:xfrm>
          <a:prstGeom prst="rect">
            <a:avLst/>
          </a:prstGeom>
        </xdr:spPr>
      </xdr:pic>
      <xdr:pic>
        <xdr:nvPicPr>
          <xdr:cNvPr id="88" name="Picture 87">
            <a:extLst>
              <a:ext uri="{FF2B5EF4-FFF2-40B4-BE49-F238E27FC236}">
                <a16:creationId xmlns:a16="http://schemas.microsoft.com/office/drawing/2014/main" id="{10789B21-AF8A-4ADA-83D3-E9D4F438A3D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873700" y="613661"/>
            <a:ext cx="457200" cy="599936"/>
          </a:xfrm>
          <a:prstGeom prst="rect">
            <a:avLst/>
          </a:prstGeom>
        </xdr:spPr>
      </xdr:pic>
      <xdr:pic>
        <xdr:nvPicPr>
          <xdr:cNvPr id="89" name="Picture 88">
            <a:extLst>
              <a:ext uri="{FF2B5EF4-FFF2-40B4-BE49-F238E27FC236}">
                <a16:creationId xmlns:a16="http://schemas.microsoft.com/office/drawing/2014/main" id="{8398131C-2716-4924-AF8F-1686EDA796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356450" y="612390"/>
            <a:ext cx="457200" cy="599936"/>
          </a:xfrm>
          <a:prstGeom prst="rect">
            <a:avLst/>
          </a:prstGeom>
        </xdr:spPr>
      </xdr:pic>
      <xdr:pic>
        <xdr:nvPicPr>
          <xdr:cNvPr id="90" name="Picture 89">
            <a:extLst>
              <a:ext uri="{FF2B5EF4-FFF2-40B4-BE49-F238E27FC236}">
                <a16:creationId xmlns:a16="http://schemas.microsoft.com/office/drawing/2014/main" id="{75E27B3A-F627-414F-B685-EEF270EF441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1839200" y="613666"/>
            <a:ext cx="457200" cy="599936"/>
          </a:xfrm>
          <a:prstGeom prst="rect">
            <a:avLst/>
          </a:prstGeom>
        </xdr:spPr>
      </xdr:pic>
      <xdr:pic>
        <xdr:nvPicPr>
          <xdr:cNvPr id="91" name="Picture 90">
            <a:extLst>
              <a:ext uri="{FF2B5EF4-FFF2-40B4-BE49-F238E27FC236}">
                <a16:creationId xmlns:a16="http://schemas.microsoft.com/office/drawing/2014/main" id="{7B7179B4-0037-47AC-BAD2-EBBC6B1B32F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0873700" y="1227322"/>
            <a:ext cx="457200" cy="586266"/>
          </a:xfrm>
          <a:prstGeom prst="rect">
            <a:avLst/>
          </a:prstGeom>
        </xdr:spPr>
      </xdr:pic>
      <xdr:pic>
        <xdr:nvPicPr>
          <xdr:cNvPr id="92" name="Picture 91">
            <a:extLst>
              <a:ext uri="{FF2B5EF4-FFF2-40B4-BE49-F238E27FC236}">
                <a16:creationId xmlns:a16="http://schemas.microsoft.com/office/drawing/2014/main" id="{D5722DE4-AEAB-4D6A-A73B-296A75F4F9F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356450" y="1224780"/>
            <a:ext cx="457200" cy="597705"/>
          </a:xfrm>
          <a:prstGeom prst="rect">
            <a:avLst/>
          </a:prstGeom>
        </xdr:spPr>
      </xdr:pic>
      <xdr:pic>
        <xdr:nvPicPr>
          <xdr:cNvPr id="93" name="Picture 92">
            <a:extLst>
              <a:ext uri="{FF2B5EF4-FFF2-40B4-BE49-F238E27FC236}">
                <a16:creationId xmlns:a16="http://schemas.microsoft.com/office/drawing/2014/main" id="{26E1B53D-8FDF-4704-80AA-83E66F75123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839200" y="1227332"/>
            <a:ext cx="457200" cy="599936"/>
          </a:xfrm>
          <a:prstGeom prst="rect">
            <a:avLst/>
          </a:prstGeom>
        </xdr:spPr>
      </xdr:pic>
      <xdr:pic>
        <xdr:nvPicPr>
          <xdr:cNvPr id="94" name="Picture 93">
            <a:extLst>
              <a:ext uri="{FF2B5EF4-FFF2-40B4-BE49-F238E27FC236}">
                <a16:creationId xmlns:a16="http://schemas.microsoft.com/office/drawing/2014/main" id="{18E0065C-AF7B-4825-9732-34F5989833B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873700" y="1827313"/>
            <a:ext cx="457200" cy="599936"/>
          </a:xfrm>
          <a:prstGeom prst="rect">
            <a:avLst/>
          </a:prstGeom>
        </xdr:spPr>
      </xdr:pic>
      <xdr:pic>
        <xdr:nvPicPr>
          <xdr:cNvPr id="95" name="Picture 94">
            <a:extLst>
              <a:ext uri="{FF2B5EF4-FFF2-40B4-BE49-F238E27FC236}">
                <a16:creationId xmlns:a16="http://schemas.microsoft.com/office/drawing/2014/main" id="{56E33233-C257-4734-AFB0-CFBDB504105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356450" y="1834939"/>
            <a:ext cx="457200" cy="599936"/>
          </a:xfrm>
          <a:prstGeom prst="rect">
            <a:avLst/>
          </a:prstGeom>
        </xdr:spPr>
      </xdr:pic>
      <xdr:pic>
        <xdr:nvPicPr>
          <xdr:cNvPr id="96" name="Picture 95">
            <a:extLst>
              <a:ext uri="{FF2B5EF4-FFF2-40B4-BE49-F238E27FC236}">
                <a16:creationId xmlns:a16="http://schemas.microsoft.com/office/drawing/2014/main" id="{24249070-987D-49DB-91DF-6BF192BC79E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39200" y="1840998"/>
            <a:ext cx="457200" cy="599936"/>
          </a:xfrm>
          <a:prstGeom prst="rect">
            <a:avLst/>
          </a:prstGeom>
        </xdr:spPr>
      </xdr:pic>
      <xdr:pic>
        <xdr:nvPicPr>
          <xdr:cNvPr id="97" name="Picture 96">
            <a:extLst>
              <a:ext uri="{FF2B5EF4-FFF2-40B4-BE49-F238E27FC236}">
                <a16:creationId xmlns:a16="http://schemas.microsoft.com/office/drawing/2014/main" id="{EAF4A66E-914D-482D-A5F4-8CEE758FC95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873700" y="2440974"/>
            <a:ext cx="457200" cy="599936"/>
          </a:xfrm>
          <a:prstGeom prst="rect">
            <a:avLst/>
          </a:prstGeom>
        </xdr:spPr>
      </xdr:pic>
      <xdr:pic>
        <xdr:nvPicPr>
          <xdr:cNvPr id="98" name="Picture 97">
            <a:extLst>
              <a:ext uri="{FF2B5EF4-FFF2-40B4-BE49-F238E27FC236}">
                <a16:creationId xmlns:a16="http://schemas.microsoft.com/office/drawing/2014/main" id="{C75596D8-95E7-4074-A0BF-D807EB8EE3F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356450" y="2447329"/>
            <a:ext cx="457200" cy="599936"/>
          </a:xfrm>
          <a:prstGeom prst="rect">
            <a:avLst/>
          </a:prstGeom>
        </xdr:spPr>
      </xdr:pic>
      <xdr:pic>
        <xdr:nvPicPr>
          <xdr:cNvPr id="99" name="Picture 98">
            <a:extLst>
              <a:ext uri="{FF2B5EF4-FFF2-40B4-BE49-F238E27FC236}">
                <a16:creationId xmlns:a16="http://schemas.microsoft.com/office/drawing/2014/main" id="{39131FB0-CDF4-4CAD-A851-FDDD7FF995B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839200" y="2454664"/>
            <a:ext cx="457200" cy="599936"/>
          </a:xfrm>
          <a:prstGeom prst="rect">
            <a:avLst/>
          </a:prstGeom>
        </xdr:spPr>
      </xdr:pic>
      <xdr:pic>
        <xdr:nvPicPr>
          <xdr:cNvPr id="100" name="Picture 99">
            <a:extLst>
              <a:ext uri="{FF2B5EF4-FFF2-40B4-BE49-F238E27FC236}">
                <a16:creationId xmlns:a16="http://schemas.microsoft.com/office/drawing/2014/main" id="{BB575338-5D9E-4A43-AC61-25862265FFC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873700" y="3054635"/>
            <a:ext cx="457200" cy="599936"/>
          </a:xfrm>
          <a:prstGeom prst="rect">
            <a:avLst/>
          </a:prstGeom>
        </xdr:spPr>
      </xdr:pic>
      <xdr:pic>
        <xdr:nvPicPr>
          <xdr:cNvPr id="101" name="Picture 100">
            <a:extLst>
              <a:ext uri="{FF2B5EF4-FFF2-40B4-BE49-F238E27FC236}">
                <a16:creationId xmlns:a16="http://schemas.microsoft.com/office/drawing/2014/main" id="{716FB7C1-5DB8-4580-8D69-5F4AC180CC3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356450" y="3059719"/>
            <a:ext cx="457200" cy="599936"/>
          </a:xfrm>
          <a:prstGeom prst="rect">
            <a:avLst/>
          </a:prstGeom>
        </xdr:spPr>
      </xdr:pic>
      <xdr:pic>
        <xdr:nvPicPr>
          <xdr:cNvPr id="102" name="Picture 101">
            <a:extLst>
              <a:ext uri="{FF2B5EF4-FFF2-40B4-BE49-F238E27FC236}">
                <a16:creationId xmlns:a16="http://schemas.microsoft.com/office/drawing/2014/main" id="{2064D0AB-4D2E-4532-A3EC-03441250254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839200" y="3068330"/>
            <a:ext cx="457200" cy="588454"/>
          </a:xfrm>
          <a:prstGeom prst="rect">
            <a:avLst/>
          </a:prstGeom>
        </xdr:spPr>
      </xdr:pic>
      <xdr:pic>
        <xdr:nvPicPr>
          <xdr:cNvPr id="103" name="Picture 102">
            <a:extLst>
              <a:ext uri="{FF2B5EF4-FFF2-40B4-BE49-F238E27FC236}">
                <a16:creationId xmlns:a16="http://schemas.microsoft.com/office/drawing/2014/main" id="{FB5DCA21-78C9-40B4-9AE8-5475074FBA8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873700" y="3668296"/>
            <a:ext cx="457200" cy="588454"/>
          </a:xfrm>
          <a:prstGeom prst="rect">
            <a:avLst/>
          </a:prstGeom>
        </xdr:spPr>
      </xdr:pic>
      <xdr:pic>
        <xdr:nvPicPr>
          <xdr:cNvPr id="104" name="Picture 103">
            <a:extLst>
              <a:ext uri="{FF2B5EF4-FFF2-40B4-BE49-F238E27FC236}">
                <a16:creationId xmlns:a16="http://schemas.microsoft.com/office/drawing/2014/main" id="{D500F210-F7E3-499D-B35E-0340DA7CF21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1356450" y="3672109"/>
            <a:ext cx="457200" cy="599936"/>
          </a:xfrm>
          <a:prstGeom prst="rect">
            <a:avLst/>
          </a:prstGeom>
        </xdr:spPr>
      </xdr:pic>
      <xdr:pic>
        <xdr:nvPicPr>
          <xdr:cNvPr id="105" name="Picture 104">
            <a:extLst>
              <a:ext uri="{FF2B5EF4-FFF2-40B4-BE49-F238E27FC236}">
                <a16:creationId xmlns:a16="http://schemas.microsoft.com/office/drawing/2014/main" id="{3E56F015-B35C-4A04-A73F-59B0DBAEFE3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839200" y="3670514"/>
            <a:ext cx="457200" cy="597705"/>
          </a:xfrm>
          <a:prstGeom prst="rect">
            <a:avLst/>
          </a:prstGeom>
        </xdr:spPr>
      </xdr:pic>
      <xdr:pic>
        <xdr:nvPicPr>
          <xdr:cNvPr id="106" name="Picture 105">
            <a:extLst>
              <a:ext uri="{FF2B5EF4-FFF2-40B4-BE49-F238E27FC236}">
                <a16:creationId xmlns:a16="http://schemas.microsoft.com/office/drawing/2014/main" id="{ED446917-37CE-4EA2-89F7-066CF445E48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873700" y="4270475"/>
            <a:ext cx="457200" cy="599936"/>
          </a:xfrm>
          <a:prstGeom prst="rect">
            <a:avLst/>
          </a:prstGeom>
        </xdr:spPr>
      </xdr:pic>
      <xdr:pic>
        <xdr:nvPicPr>
          <xdr:cNvPr id="107" name="Picture 106">
            <a:extLst>
              <a:ext uri="{FF2B5EF4-FFF2-40B4-BE49-F238E27FC236}">
                <a16:creationId xmlns:a16="http://schemas.microsoft.com/office/drawing/2014/main" id="{73BE2A84-8215-4B70-BD2F-22C04879E15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356450" y="4284499"/>
            <a:ext cx="457200" cy="588454"/>
          </a:xfrm>
          <a:prstGeom prst="rect">
            <a:avLst/>
          </a:prstGeom>
        </xdr:spPr>
      </xdr:pic>
      <xdr:pic>
        <xdr:nvPicPr>
          <xdr:cNvPr id="108" name="Picture 107">
            <a:extLst>
              <a:ext uri="{FF2B5EF4-FFF2-40B4-BE49-F238E27FC236}">
                <a16:creationId xmlns:a16="http://schemas.microsoft.com/office/drawing/2014/main" id="{F9D7BFA0-1AE7-40A2-B291-18BBCE7DEDE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839200" y="4281949"/>
            <a:ext cx="457200" cy="588454"/>
          </a:xfrm>
          <a:prstGeom prst="rect">
            <a:avLst/>
          </a:prstGeom>
        </xdr:spPr>
      </xdr:pic>
      <xdr:pic>
        <xdr:nvPicPr>
          <xdr:cNvPr id="109" name="Picture 108">
            <a:extLst>
              <a:ext uri="{FF2B5EF4-FFF2-40B4-BE49-F238E27FC236}">
                <a16:creationId xmlns:a16="http://schemas.microsoft.com/office/drawing/2014/main" id="{C96AE3E1-2CF7-463D-85EB-F3E29423D2B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73700" y="4884136"/>
            <a:ext cx="457200" cy="599936"/>
          </a:xfrm>
          <a:prstGeom prst="rect">
            <a:avLst/>
          </a:prstGeom>
        </xdr:spPr>
      </xdr:pic>
      <xdr:pic>
        <xdr:nvPicPr>
          <xdr:cNvPr id="110" name="Picture 109">
            <a:extLst>
              <a:ext uri="{FF2B5EF4-FFF2-40B4-BE49-F238E27FC236}">
                <a16:creationId xmlns:a16="http://schemas.microsoft.com/office/drawing/2014/main" id="{92C19D8D-41C2-4C0E-AB52-C682A572B87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356450" y="4885407"/>
            <a:ext cx="457200" cy="599936"/>
          </a:xfrm>
          <a:prstGeom prst="rect">
            <a:avLst/>
          </a:prstGeom>
        </xdr:spPr>
      </xdr:pic>
      <xdr:pic>
        <xdr:nvPicPr>
          <xdr:cNvPr id="111" name="Picture 110">
            <a:extLst>
              <a:ext uri="{FF2B5EF4-FFF2-40B4-BE49-F238E27FC236}">
                <a16:creationId xmlns:a16="http://schemas.microsoft.com/office/drawing/2014/main" id="{EDCF3D66-3CF7-4558-8BEE-7F8E4838429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839200" y="4884133"/>
            <a:ext cx="457200" cy="599936"/>
          </a:xfrm>
          <a:prstGeom prst="rect">
            <a:avLst/>
          </a:prstGeom>
        </xdr:spPr>
      </xdr:pic>
      <xdr:pic>
        <xdr:nvPicPr>
          <xdr:cNvPr id="112" name="Picture 111">
            <a:extLst>
              <a:ext uri="{FF2B5EF4-FFF2-40B4-BE49-F238E27FC236}">
                <a16:creationId xmlns:a16="http://schemas.microsoft.com/office/drawing/2014/main" id="{804E37AA-FD37-4AA2-A739-8F8B8D8BE82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0873700" y="5497800"/>
            <a:ext cx="457200" cy="599936"/>
          </a:xfrm>
          <a:prstGeom prst="rect">
            <a:avLst/>
          </a:prstGeom>
        </xdr:spPr>
      </xdr:pic>
      <xdr:pic>
        <xdr:nvPicPr>
          <xdr:cNvPr id="113" name="Picture 112">
            <a:extLst>
              <a:ext uri="{FF2B5EF4-FFF2-40B4-BE49-F238E27FC236}">
                <a16:creationId xmlns:a16="http://schemas.microsoft.com/office/drawing/2014/main" id="{207582E5-1978-4DB7-ACD7-628F90FC6BE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356450" y="5497800"/>
            <a:ext cx="457200" cy="599936"/>
          </a:xfrm>
          <a:prstGeom prst="rect">
            <a:avLst/>
          </a:prstGeom>
        </xdr:spPr>
      </xdr:pic>
      <xdr:pic>
        <xdr:nvPicPr>
          <xdr:cNvPr id="114" name="Picture 113">
            <a:extLst>
              <a:ext uri="{FF2B5EF4-FFF2-40B4-BE49-F238E27FC236}">
                <a16:creationId xmlns:a16="http://schemas.microsoft.com/office/drawing/2014/main" id="{63EA6215-F375-4BDC-9358-757B7C80E66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839200" y="5497800"/>
            <a:ext cx="457200" cy="599936"/>
          </a:xfrm>
          <a:prstGeom prst="rect">
            <a:avLst/>
          </a:prstGeom>
        </xdr:spPr>
      </xdr:pic>
    </xdr:grpSp>
    <xdr:clientData/>
  </xdr:twoCellAnchor>
  <xdr:twoCellAnchor>
    <xdr:from>
      <xdr:col>11</xdr:col>
      <xdr:colOff>0</xdr:colOff>
      <xdr:row>42</xdr:row>
      <xdr:rowOff>0</xdr:rowOff>
    </xdr:from>
    <xdr:to>
      <xdr:col>20</xdr:col>
      <xdr:colOff>0</xdr:colOff>
      <xdr:row>75</xdr:row>
      <xdr:rowOff>0</xdr:rowOff>
    </xdr:to>
    <xdr:sp macro="" textlink="">
      <xdr:nvSpPr>
        <xdr:cNvPr id="115" name="Rectangle 114">
          <a:extLst>
            <a:ext uri="{FF2B5EF4-FFF2-40B4-BE49-F238E27FC236}">
              <a16:creationId xmlns:a16="http://schemas.microsoft.com/office/drawing/2014/main" id="{D613AB17-31C2-4617-A0DD-F213E77574C3}"/>
            </a:ext>
          </a:extLst>
        </xdr:cNvPr>
        <xdr:cNvSpPr/>
      </xdr:nvSpPr>
      <xdr:spPr>
        <a:xfrm>
          <a:off x="4267200" y="7010400"/>
          <a:ext cx="4095750" cy="5353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xdr:row>
      <xdr:rowOff>0</xdr:rowOff>
    </xdr:from>
    <xdr:to>
      <xdr:col>20</xdr:col>
      <xdr:colOff>0</xdr:colOff>
      <xdr:row>13</xdr:row>
      <xdr:rowOff>9525</xdr:rowOff>
    </xdr:to>
    <xdr:sp macro="" textlink="">
      <xdr:nvSpPr>
        <xdr:cNvPr id="116" name="Rectangle 115">
          <a:extLst>
            <a:ext uri="{FF2B5EF4-FFF2-40B4-BE49-F238E27FC236}">
              <a16:creationId xmlns:a16="http://schemas.microsoft.com/office/drawing/2014/main" id="{FDC401A6-C434-4AF2-8BD1-9ECE939D8093}"/>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117" name="Rectangle: Top Corners Rounded 116">
          <a:extLst>
            <a:ext uri="{FF2B5EF4-FFF2-40B4-BE49-F238E27FC236}">
              <a16:creationId xmlns:a16="http://schemas.microsoft.com/office/drawing/2014/main" id="{4485A392-9E4F-49B2-AAE0-07B2FFA6EDA6}"/>
            </a:ext>
          </a:extLst>
        </xdr:cNvPr>
        <xdr:cNvSpPr/>
      </xdr:nvSpPr>
      <xdr:spPr>
        <a:xfrm>
          <a:off x="4267200" y="50482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11</xdr:col>
      <xdr:colOff>1219200</xdr:colOff>
      <xdr:row>3</xdr:row>
      <xdr:rowOff>9525</xdr:rowOff>
    </xdr:to>
    <xdr:sp macro="" textlink="">
      <xdr:nvSpPr>
        <xdr:cNvPr id="118" name="TextBox 117">
          <a:extLst>
            <a:ext uri="{FF2B5EF4-FFF2-40B4-BE49-F238E27FC236}">
              <a16:creationId xmlns:a16="http://schemas.microsoft.com/office/drawing/2014/main" id="{4BBA0BEF-73B9-41D6-AB3C-155C280095B8}"/>
            </a:ext>
          </a:extLst>
        </xdr:cNvPr>
        <xdr:cNvSpPr txBox="1"/>
      </xdr:nvSpPr>
      <xdr:spPr>
        <a:xfrm>
          <a:off x="4267200" y="514350"/>
          <a:ext cx="1219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a:t>
          </a:r>
          <a:r>
            <a:rPr lang="en-US" sz="1100" b="1" baseline="0">
              <a:solidFill>
                <a:schemeClr val="dk1">
                  <a:lumMod val="100000"/>
                </a:schemeClr>
              </a:solidFill>
              <a:latin typeface="Arial Narrow" panose="020B0606020202030204" pitchFamily="34" charset="0"/>
              <a:ea typeface="+mn-ea"/>
              <a:cs typeface="+mn-cs"/>
            </a:rPr>
            <a:t>'s Own</a:t>
          </a:r>
        </a:p>
      </xdr:txBody>
    </xdr:sp>
    <xdr:clientData/>
  </xdr:twoCellAnchor>
  <xdr:twoCellAnchor>
    <xdr:from>
      <xdr:col>18</xdr:col>
      <xdr:colOff>28575</xdr:colOff>
      <xdr:row>1</xdr:row>
      <xdr:rowOff>152400</xdr:rowOff>
    </xdr:from>
    <xdr:to>
      <xdr:col>19</xdr:col>
      <xdr:colOff>28575</xdr:colOff>
      <xdr:row>3</xdr:row>
      <xdr:rowOff>19050</xdr:rowOff>
    </xdr:to>
    <xdr:sp macro="" textlink="">
      <xdr:nvSpPr>
        <xdr:cNvPr id="119" name="TextBox 118">
          <a:extLst>
            <a:ext uri="{FF2B5EF4-FFF2-40B4-BE49-F238E27FC236}">
              <a16:creationId xmlns:a16="http://schemas.microsoft.com/office/drawing/2014/main" id="{0AC26197-2C44-4E57-AB4D-70FD2926F46E}"/>
            </a:ext>
          </a:extLst>
        </xdr:cNvPr>
        <xdr:cNvSpPr txBox="1"/>
      </xdr:nvSpPr>
      <xdr:spPr>
        <a:xfrm>
          <a:off x="74580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447675</xdr:colOff>
      <xdr:row>1</xdr:row>
      <xdr:rowOff>152400</xdr:rowOff>
    </xdr:from>
    <xdr:to>
      <xdr:col>19</xdr:col>
      <xdr:colOff>447675</xdr:colOff>
      <xdr:row>3</xdr:row>
      <xdr:rowOff>19050</xdr:rowOff>
    </xdr:to>
    <xdr:sp macro="" textlink="">
      <xdr:nvSpPr>
        <xdr:cNvPr id="120" name="TextBox 119">
          <a:extLst>
            <a:ext uri="{FF2B5EF4-FFF2-40B4-BE49-F238E27FC236}">
              <a16:creationId xmlns:a16="http://schemas.microsoft.com/office/drawing/2014/main" id="{FC7C2ADC-BDC3-4E09-977A-11DF31ACC319}"/>
            </a:ext>
          </a:extLst>
        </xdr:cNvPr>
        <xdr:cNvSpPr txBox="1"/>
      </xdr:nvSpPr>
      <xdr:spPr>
        <a:xfrm>
          <a:off x="7877175" y="523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29</xdr:row>
      <xdr:rowOff>0</xdr:rowOff>
    </xdr:from>
    <xdr:to>
      <xdr:col>20</xdr:col>
      <xdr:colOff>0</xdr:colOff>
      <xdr:row>40</xdr:row>
      <xdr:rowOff>0</xdr:rowOff>
    </xdr:to>
    <xdr:sp macro="" textlink="">
      <xdr:nvSpPr>
        <xdr:cNvPr id="121" name="Rectangle 120">
          <a:extLst>
            <a:ext uri="{FF2B5EF4-FFF2-40B4-BE49-F238E27FC236}">
              <a16:creationId xmlns:a16="http://schemas.microsoft.com/office/drawing/2014/main" id="{8ECBECB7-6754-44E6-A35B-377A3FFF17B4}"/>
            </a:ext>
          </a:extLst>
        </xdr:cNvPr>
        <xdr:cNvSpPr/>
      </xdr:nvSpPr>
      <xdr:spPr>
        <a:xfrm>
          <a:off x="4267200" y="4905375"/>
          <a:ext cx="4095750" cy="1781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133350</xdr:rowOff>
    </xdr:from>
    <xdr:to>
      <xdr:col>20</xdr:col>
      <xdr:colOff>0</xdr:colOff>
      <xdr:row>29</xdr:row>
      <xdr:rowOff>0</xdr:rowOff>
    </xdr:to>
    <xdr:sp macro="" textlink="">
      <xdr:nvSpPr>
        <xdr:cNvPr id="122" name="Rectangle: Top Corners Rounded 121">
          <a:extLst>
            <a:ext uri="{FF2B5EF4-FFF2-40B4-BE49-F238E27FC236}">
              <a16:creationId xmlns:a16="http://schemas.microsoft.com/office/drawing/2014/main" id="{BC2BFE3D-805B-4A3B-88E2-B7E358E9305B}"/>
            </a:ext>
          </a:extLst>
        </xdr:cNvPr>
        <xdr:cNvSpPr/>
      </xdr:nvSpPr>
      <xdr:spPr>
        <a:xfrm>
          <a:off x="4267200" y="4714875"/>
          <a:ext cx="40957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27</xdr:row>
      <xdr:rowOff>133350</xdr:rowOff>
    </xdr:from>
    <xdr:to>
      <xdr:col>19</xdr:col>
      <xdr:colOff>0</xdr:colOff>
      <xdr:row>29</xdr:row>
      <xdr:rowOff>0</xdr:rowOff>
    </xdr:to>
    <xdr:sp macro="" textlink="">
      <xdr:nvSpPr>
        <xdr:cNvPr id="123" name="TextBox 122">
          <a:extLst>
            <a:ext uri="{FF2B5EF4-FFF2-40B4-BE49-F238E27FC236}">
              <a16:creationId xmlns:a16="http://schemas.microsoft.com/office/drawing/2014/main" id="{231FD6AA-94D3-459D-99FF-30C9532768F8}"/>
            </a:ext>
          </a:extLst>
        </xdr:cNvPr>
        <xdr:cNvSpPr txBox="1"/>
      </xdr:nvSpPr>
      <xdr:spPr>
        <a:xfrm>
          <a:off x="7429500"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27</xdr:row>
      <xdr:rowOff>133350</xdr:rowOff>
    </xdr:from>
    <xdr:to>
      <xdr:col>20</xdr:col>
      <xdr:colOff>0</xdr:colOff>
      <xdr:row>29</xdr:row>
      <xdr:rowOff>0</xdr:rowOff>
    </xdr:to>
    <xdr:sp macro="" textlink="">
      <xdr:nvSpPr>
        <xdr:cNvPr id="124" name="TextBox 123">
          <a:extLst>
            <a:ext uri="{FF2B5EF4-FFF2-40B4-BE49-F238E27FC236}">
              <a16:creationId xmlns:a16="http://schemas.microsoft.com/office/drawing/2014/main" id="{F8ADD764-1A18-48DD-B4F9-5302CC19EDE7}"/>
            </a:ext>
          </a:extLst>
        </xdr:cNvPr>
        <xdr:cNvSpPr txBox="1"/>
      </xdr:nvSpPr>
      <xdr:spPr>
        <a:xfrm>
          <a:off x="7896225" y="4714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27</xdr:row>
      <xdr:rowOff>133350</xdr:rowOff>
    </xdr:from>
    <xdr:to>
      <xdr:col>12</xdr:col>
      <xdr:colOff>0</xdr:colOff>
      <xdr:row>29</xdr:row>
      <xdr:rowOff>0</xdr:rowOff>
    </xdr:to>
    <xdr:sp macro="" textlink="">
      <xdr:nvSpPr>
        <xdr:cNvPr id="125" name="TextBox 124">
          <a:extLst>
            <a:ext uri="{FF2B5EF4-FFF2-40B4-BE49-F238E27FC236}">
              <a16:creationId xmlns:a16="http://schemas.microsoft.com/office/drawing/2014/main" id="{24CAA8C0-51C4-4B86-AD3E-3F60F5B1F6FD}"/>
            </a:ext>
          </a:extLst>
        </xdr:cNvPr>
        <xdr:cNvSpPr txBox="1"/>
      </xdr:nvSpPr>
      <xdr:spPr>
        <a:xfrm>
          <a:off x="4267200" y="47148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26" name="Rectangle 125">
          <a:extLst>
            <a:ext uri="{FF2B5EF4-FFF2-40B4-BE49-F238E27FC236}">
              <a16:creationId xmlns:a16="http://schemas.microsoft.com/office/drawing/2014/main" id="{00B6F40D-2719-446A-A0E8-B4D1AA99DB73}"/>
            </a:ext>
          </a:extLst>
        </xdr:cNvPr>
        <xdr:cNvSpPr/>
      </xdr:nvSpPr>
      <xdr:spPr>
        <a:xfrm>
          <a:off x="8601075" y="695325"/>
          <a:ext cx="42481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9525</xdr:colOff>
      <xdr:row>54</xdr:row>
      <xdr:rowOff>0</xdr:rowOff>
    </xdr:from>
    <xdr:to>
      <xdr:col>25</xdr:col>
      <xdr:colOff>9525</xdr:colOff>
      <xdr:row>55</xdr:row>
      <xdr:rowOff>28575</xdr:rowOff>
    </xdr:to>
    <xdr:sp macro="" textlink="">
      <xdr:nvSpPr>
        <xdr:cNvPr id="127" name="Rectangle: Top Corners Rounded 126">
          <a:extLst>
            <a:ext uri="{FF2B5EF4-FFF2-40B4-BE49-F238E27FC236}">
              <a16:creationId xmlns:a16="http://schemas.microsoft.com/office/drawing/2014/main" id="{1A2BE3C2-A75C-4B26-8D27-BA3BD8701EF7}"/>
            </a:ext>
          </a:extLst>
        </xdr:cNvPr>
        <xdr:cNvSpPr/>
      </xdr:nvSpPr>
      <xdr:spPr>
        <a:xfrm>
          <a:off x="8610600" y="8953500"/>
          <a:ext cx="4248150" cy="190500"/>
        </a:xfrm>
        <a:prstGeom prst="round2SameRect">
          <a:avLst>
            <a:gd name="adj1" fmla="val 50000"/>
            <a:gd name="adj2" fmla="val 0"/>
          </a:avLst>
        </a:prstGeom>
        <a:solidFill>
          <a:srgbClr val="FF8837"/>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23</xdr:col>
      <xdr:colOff>0</xdr:colOff>
      <xdr:row>55</xdr:row>
      <xdr:rowOff>28575</xdr:rowOff>
    </xdr:to>
    <xdr:sp macro="" textlink="">
      <xdr:nvSpPr>
        <xdr:cNvPr id="128" name="TextBox 127">
          <a:extLst>
            <a:ext uri="{FF2B5EF4-FFF2-40B4-BE49-F238E27FC236}">
              <a16:creationId xmlns:a16="http://schemas.microsoft.com/office/drawing/2014/main" id="{33DEE711-2A5A-483B-8952-0C8A10BCDEA1}"/>
            </a:ext>
          </a:extLst>
        </xdr:cNvPr>
        <xdr:cNvSpPr txBox="1"/>
      </xdr:nvSpPr>
      <xdr:spPr>
        <a:xfrm>
          <a:off x="8601075" y="8953500"/>
          <a:ext cx="31242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23</xdr:col>
      <xdr:colOff>0</xdr:colOff>
      <xdr:row>54</xdr:row>
      <xdr:rowOff>0</xdr:rowOff>
    </xdr:from>
    <xdr:to>
      <xdr:col>24</xdr:col>
      <xdr:colOff>0</xdr:colOff>
      <xdr:row>55</xdr:row>
      <xdr:rowOff>28575</xdr:rowOff>
    </xdr:to>
    <xdr:sp macro="" textlink="">
      <xdr:nvSpPr>
        <xdr:cNvPr id="129" name="TextBox 128">
          <a:extLst>
            <a:ext uri="{FF2B5EF4-FFF2-40B4-BE49-F238E27FC236}">
              <a16:creationId xmlns:a16="http://schemas.microsoft.com/office/drawing/2014/main" id="{E6EE10FF-E68A-4972-9D61-EDBD49F316AA}"/>
            </a:ext>
          </a:extLst>
        </xdr:cNvPr>
        <xdr:cNvSpPr txBox="1"/>
      </xdr:nvSpPr>
      <xdr:spPr>
        <a:xfrm>
          <a:off x="11725275"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0" name="TextBox 129">
          <a:extLst>
            <a:ext uri="{FF2B5EF4-FFF2-40B4-BE49-F238E27FC236}">
              <a16:creationId xmlns:a16="http://schemas.microsoft.com/office/drawing/2014/main" id="{475BB836-7A3A-49A5-A059-A59DA6EE61BE}"/>
            </a:ext>
          </a:extLst>
        </xdr:cNvPr>
        <xdr:cNvSpPr txBox="1"/>
      </xdr:nvSpPr>
      <xdr:spPr>
        <a:xfrm>
          <a:off x="122872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trax.boy-scouts.net/faq.htm" TargetMode="External"/><Relationship Id="rId7" Type="http://schemas.openxmlformats.org/officeDocument/2006/relationships/hyperlink" Target="http://trax.boy-scouts.net/gstrax.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6" Type="http://schemas.openxmlformats.org/officeDocument/2006/relationships/hyperlink" Target="http://trax.boy-scouts.net/" TargetMode="External"/><Relationship Id="rId5" Type="http://schemas.openxmlformats.org/officeDocument/2006/relationships/hyperlink" Target="https://www.facebook.com/groups/GirlScoutTrax/" TargetMode="External"/><Relationship Id="rId4" Type="http://schemas.openxmlformats.org/officeDocument/2006/relationships/hyperlink" Target="https://gs-emilee.blogspo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http://www.girlscouts.org/mygoldaward/default.asp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1:H74"/>
  <sheetViews>
    <sheetView showGridLines="0" tabSelected="1" zoomScaleNormal="100" workbookViewId="0">
      <selection activeCell="E4" sqref="E4"/>
    </sheetView>
  </sheetViews>
  <sheetFormatPr defaultRowHeight="12.75"/>
  <cols>
    <col min="1" max="1" width="4.7109375" customWidth="1"/>
    <col min="2" max="2" width="15.7109375" customWidth="1"/>
    <col min="3" max="3" width="10.7109375" customWidth="1"/>
    <col min="4" max="4" width="15.7109375" customWidth="1"/>
    <col min="5" max="5" width="21.7109375" customWidth="1"/>
    <col min="6" max="6" width="22.42578125" customWidth="1"/>
  </cols>
  <sheetData>
    <row r="1" spans="1:6" ht="45" customHeight="1">
      <c r="A1" s="635" t="s">
        <v>735</v>
      </c>
      <c r="B1" s="635"/>
      <c r="C1" s="635"/>
      <c r="D1" s="635"/>
      <c r="E1" s="635"/>
      <c r="F1" s="635"/>
    </row>
    <row r="2" spans="1:6" ht="22.5" customHeight="1">
      <c r="A2" s="637" t="s">
        <v>624</v>
      </c>
      <c r="B2" s="637"/>
      <c r="C2" s="637"/>
      <c r="D2" s="637"/>
      <c r="E2" s="637"/>
      <c r="F2" s="637"/>
    </row>
    <row r="3" spans="1:6" ht="9" customHeight="1" thickBot="1"/>
    <row r="4" spans="1:6" ht="13.5" thickBot="1">
      <c r="A4" s="5" t="s">
        <v>30</v>
      </c>
      <c r="B4" s="5"/>
      <c r="C4" s="5"/>
      <c r="D4" s="5"/>
      <c r="E4" s="612"/>
      <c r="F4" s="611"/>
    </row>
    <row r="5" spans="1:6" ht="9" customHeight="1" thickBot="1"/>
    <row r="6" spans="1:6" ht="13.5" thickBot="1">
      <c r="A6" s="4" t="s">
        <v>31</v>
      </c>
      <c r="B6" s="4"/>
      <c r="C6" s="4"/>
      <c r="D6" s="4"/>
      <c r="E6" s="157"/>
    </row>
    <row r="7" spans="1:6" ht="19.5" customHeight="1">
      <c r="A7" s="111" t="s">
        <v>88</v>
      </c>
      <c r="B7" s="30"/>
      <c r="C7" s="30"/>
      <c r="D7" s="30"/>
      <c r="E7" s="30"/>
      <c r="F7" s="30"/>
    </row>
    <row r="8" spans="1:6" ht="27.75" customHeight="1">
      <c r="A8" s="30"/>
      <c r="B8" s="640" t="s">
        <v>89</v>
      </c>
      <c r="C8" s="640"/>
      <c r="D8" s="640"/>
      <c r="E8" s="640"/>
      <c r="F8" s="640"/>
    </row>
    <row r="9" spans="1:6" ht="20.25" customHeight="1">
      <c r="A9" s="5" t="s">
        <v>114</v>
      </c>
      <c r="B9" s="5"/>
      <c r="C9" s="5"/>
      <c r="D9" s="5"/>
      <c r="E9" s="5"/>
      <c r="F9" s="5"/>
    </row>
    <row r="10" spans="1:6" ht="40.5" customHeight="1">
      <c r="B10" s="630" t="s">
        <v>115</v>
      </c>
      <c r="C10" s="628"/>
      <c r="D10" s="628"/>
      <c r="E10" s="628"/>
      <c r="F10" s="628"/>
    </row>
    <row r="11" spans="1:6" ht="20.25" customHeight="1">
      <c r="A11" s="5" t="s">
        <v>32</v>
      </c>
      <c r="B11" s="5"/>
      <c r="C11" s="5"/>
      <c r="D11" s="5"/>
      <c r="E11" s="5"/>
      <c r="F11" s="5"/>
    </row>
    <row r="12" spans="1:6" ht="27" customHeight="1">
      <c r="B12" s="628" t="s">
        <v>33</v>
      </c>
      <c r="C12" s="628"/>
      <c r="D12" s="628"/>
      <c r="E12" s="628"/>
      <c r="F12" s="628"/>
    </row>
    <row r="13" spans="1:6" ht="20.25" customHeight="1">
      <c r="A13" s="5" t="s">
        <v>82</v>
      </c>
      <c r="B13" s="5"/>
      <c r="C13" s="5"/>
      <c r="D13" s="5"/>
      <c r="E13" s="5"/>
      <c r="F13" s="5"/>
    </row>
    <row r="14" spans="1:6" ht="78.75" customHeight="1">
      <c r="B14" s="630" t="s">
        <v>1101</v>
      </c>
      <c r="C14" s="630"/>
      <c r="D14" s="630"/>
      <c r="E14" s="630"/>
      <c r="F14" s="630"/>
    </row>
    <row r="15" spans="1:6" s="30" customFormat="1" ht="18" customHeight="1">
      <c r="A15" s="111" t="s">
        <v>116</v>
      </c>
      <c r="B15" s="158"/>
      <c r="C15" s="158"/>
      <c r="D15" s="158"/>
      <c r="E15" s="158"/>
      <c r="F15" s="158"/>
    </row>
    <row r="16" spans="1:6" s="30" customFormat="1" ht="27.75" customHeight="1">
      <c r="B16" s="638" t="s">
        <v>117</v>
      </c>
      <c r="C16" s="638"/>
      <c r="D16" s="638"/>
      <c r="E16" s="638"/>
      <c r="F16" s="638"/>
    </row>
    <row r="17" spans="1:8" ht="20.25" customHeight="1">
      <c r="A17" s="5" t="s">
        <v>34</v>
      </c>
      <c r="B17" s="5"/>
      <c r="C17" s="5"/>
      <c r="D17" s="5"/>
      <c r="E17" s="5"/>
      <c r="F17" s="5"/>
    </row>
    <row r="18" spans="1:8" ht="26.25" customHeight="1">
      <c r="B18" s="628" t="s">
        <v>83</v>
      </c>
      <c r="C18" s="628"/>
      <c r="D18" s="628"/>
      <c r="E18" s="628"/>
      <c r="F18" s="628"/>
    </row>
    <row r="19" spans="1:8" s="388" customFormat="1" ht="15" customHeight="1">
      <c r="A19" s="622" t="s">
        <v>1084</v>
      </c>
      <c r="B19" s="623"/>
      <c r="C19" s="623"/>
      <c r="D19" s="593"/>
      <c r="E19" s="593"/>
    </row>
    <row r="20" spans="1:8" s="388" customFormat="1" ht="40.5" customHeight="1">
      <c r="B20" s="624" t="s">
        <v>1091</v>
      </c>
      <c r="C20" s="624"/>
      <c r="D20" s="624"/>
      <c r="E20" s="624"/>
      <c r="F20" s="624"/>
    </row>
    <row r="21" spans="1:8" ht="29.25" customHeight="1">
      <c r="A21" s="621" t="s">
        <v>1085</v>
      </c>
      <c r="B21" s="621"/>
      <c r="C21" s="621"/>
      <c r="D21" s="621"/>
      <c r="E21" s="621"/>
      <c r="F21" s="621"/>
      <c r="H21" s="379"/>
    </row>
    <row r="22" spans="1:8" s="8" customFormat="1" ht="38.25" customHeight="1">
      <c r="A22"/>
      <c r="B22" s="624" t="s">
        <v>1086</v>
      </c>
      <c r="C22" s="624"/>
      <c r="D22" s="624"/>
      <c r="E22" s="624"/>
      <c r="F22" s="624"/>
    </row>
    <row r="23" spans="1:8" ht="20.25" customHeight="1">
      <c r="A23" s="4" t="s">
        <v>35</v>
      </c>
      <c r="B23" s="4"/>
      <c r="C23" s="4"/>
      <c r="D23" s="4"/>
      <c r="E23" s="4"/>
      <c r="F23" s="4"/>
    </row>
    <row r="24" spans="1:8" ht="66" customHeight="1">
      <c r="B24" s="630" t="s">
        <v>738</v>
      </c>
      <c r="C24" s="628"/>
      <c r="D24" s="628"/>
      <c r="E24" s="628"/>
      <c r="F24" s="628"/>
    </row>
    <row r="25" spans="1:8" ht="21" customHeight="1">
      <c r="A25" s="7" t="s">
        <v>36</v>
      </c>
      <c r="B25" s="6"/>
      <c r="C25" s="6"/>
      <c r="D25" s="6"/>
      <c r="E25" s="6"/>
      <c r="F25" s="6"/>
    </row>
    <row r="26" spans="1:8" ht="104.25" customHeight="1">
      <c r="B26" s="630" t="s">
        <v>1077</v>
      </c>
      <c r="C26" s="628"/>
      <c r="D26" s="628"/>
      <c r="E26" s="628"/>
      <c r="F26" s="628"/>
    </row>
    <row r="27" spans="1:8" ht="20.25" customHeight="1">
      <c r="A27" s="5" t="s">
        <v>118</v>
      </c>
      <c r="B27" s="5"/>
      <c r="C27" s="5"/>
      <c r="D27" s="5"/>
      <c r="E27" s="5"/>
      <c r="F27" s="5"/>
    </row>
    <row r="28" spans="1:8" ht="94.5" customHeight="1">
      <c r="B28" s="632" t="s">
        <v>1089</v>
      </c>
      <c r="C28" s="632"/>
      <c r="D28" s="632"/>
      <c r="E28" s="632"/>
      <c r="F28" s="632"/>
    </row>
    <row r="29" spans="1:8" ht="36" customHeight="1">
      <c r="B29" s="632" t="s">
        <v>922</v>
      </c>
      <c r="C29" s="632"/>
      <c r="D29" s="632"/>
      <c r="E29" s="632"/>
      <c r="F29" s="632"/>
    </row>
    <row r="30" spans="1:8">
      <c r="B30" s="351"/>
      <c r="C30" s="634" t="s">
        <v>923</v>
      </c>
      <c r="D30" s="634"/>
      <c r="E30" s="634"/>
      <c r="F30" s="634"/>
    </row>
    <row r="31" spans="1:8" ht="18.75" customHeight="1">
      <c r="A31" s="7" t="s">
        <v>37</v>
      </c>
      <c r="B31" s="9"/>
      <c r="C31" s="9"/>
      <c r="D31" s="9"/>
      <c r="E31" s="9"/>
      <c r="F31" s="9"/>
    </row>
    <row r="32" spans="1:8" ht="40.5" customHeight="1">
      <c r="B32" s="628" t="s">
        <v>38</v>
      </c>
      <c r="C32" s="628"/>
      <c r="D32" s="628"/>
      <c r="E32" s="628"/>
      <c r="F32" s="628"/>
    </row>
    <row r="33" spans="1:6">
      <c r="B33" s="9"/>
      <c r="C33" s="634" t="s">
        <v>39</v>
      </c>
      <c r="D33" s="634"/>
      <c r="E33" s="634"/>
      <c r="F33" s="9"/>
    </row>
    <row r="34" spans="1:6" ht="51" customHeight="1">
      <c r="B34" s="633" t="s">
        <v>1013</v>
      </c>
      <c r="C34" s="633"/>
      <c r="D34" s="633"/>
      <c r="E34" s="633"/>
      <c r="F34" s="633"/>
    </row>
    <row r="35" spans="1:6" ht="20.25" customHeight="1">
      <c r="A35" s="5" t="s">
        <v>40</v>
      </c>
      <c r="B35" s="5"/>
      <c r="C35" s="5"/>
      <c r="D35" s="5"/>
      <c r="E35" s="5"/>
      <c r="F35" s="5"/>
    </row>
    <row r="36" spans="1:6" ht="52.5" customHeight="1">
      <c r="B36" s="632" t="s">
        <v>1093</v>
      </c>
      <c r="C36" s="633"/>
      <c r="D36" s="633"/>
      <c r="E36" s="633"/>
      <c r="F36" s="633"/>
    </row>
    <row r="37" spans="1:6" ht="18.75" customHeight="1">
      <c r="A37" s="4" t="s">
        <v>41</v>
      </c>
      <c r="B37" s="4"/>
      <c r="C37" s="4"/>
      <c r="D37" s="4"/>
      <c r="E37" s="4"/>
      <c r="F37" s="4"/>
    </row>
    <row r="38" spans="1:6" ht="27" customHeight="1">
      <c r="B38" s="628" t="s">
        <v>42</v>
      </c>
      <c r="C38" s="628"/>
      <c r="D38" s="628"/>
      <c r="E38" s="628"/>
      <c r="F38" s="628"/>
    </row>
    <row r="39" spans="1:6" ht="64.5" customHeight="1">
      <c r="B39" s="630" t="s">
        <v>1087</v>
      </c>
      <c r="C39" s="630"/>
      <c r="D39" s="630"/>
      <c r="E39" s="630"/>
      <c r="F39" s="630"/>
    </row>
    <row r="40" spans="1:6" s="388" customFormat="1" ht="15" customHeight="1">
      <c r="B40" s="610" t="s">
        <v>1088</v>
      </c>
      <c r="C40" s="610"/>
      <c r="D40" s="631" t="s">
        <v>105</v>
      </c>
      <c r="E40" s="631"/>
      <c r="F40" s="631"/>
    </row>
    <row r="41" spans="1:6">
      <c r="B41" s="7"/>
      <c r="C41" s="356" t="s">
        <v>924</v>
      </c>
      <c r="D41" s="357" t="s">
        <v>925</v>
      </c>
      <c r="E41" s="358"/>
      <c r="F41" s="359"/>
    </row>
    <row r="42" spans="1:6" ht="30.75" customHeight="1">
      <c r="B42" s="628" t="s">
        <v>0</v>
      </c>
      <c r="C42" s="628"/>
      <c r="D42" s="628"/>
      <c r="E42" s="628"/>
      <c r="F42" s="628"/>
    </row>
    <row r="43" spans="1:6" s="8" customFormat="1" ht="28.5" customHeight="1">
      <c r="A43"/>
      <c r="B43" s="628" t="s">
        <v>43</v>
      </c>
      <c r="C43" s="628"/>
      <c r="D43" s="628"/>
      <c r="E43" s="628"/>
      <c r="F43" s="628"/>
    </row>
    <row r="44" spans="1:6" ht="19.5" customHeight="1">
      <c r="A44" s="7" t="s">
        <v>44</v>
      </c>
      <c r="B44" s="6"/>
      <c r="C44" s="6"/>
      <c r="D44" s="6"/>
      <c r="E44" s="6"/>
      <c r="F44" s="6"/>
    </row>
    <row r="45" spans="1:6">
      <c r="A45" s="8"/>
      <c r="B45" s="626" t="s">
        <v>45</v>
      </c>
      <c r="C45" s="626"/>
      <c r="D45" s="10"/>
      <c r="E45" s="10"/>
      <c r="F45" s="10"/>
    </row>
    <row r="46" spans="1:6" ht="20.25" customHeight="1">
      <c r="A46" s="629" t="s">
        <v>46</v>
      </c>
      <c r="B46" s="629"/>
      <c r="C46" s="629"/>
      <c r="D46" s="629"/>
      <c r="E46" s="629"/>
      <c r="F46" s="629"/>
    </row>
    <row r="47" spans="1:6">
      <c r="B47" s="124" t="s">
        <v>119</v>
      </c>
      <c r="C47" s="613">
        <v>41138</v>
      </c>
      <c r="D47" s="627" t="s">
        <v>47</v>
      </c>
      <c r="E47" s="627"/>
      <c r="F47" s="627"/>
    </row>
    <row r="48" spans="1:6">
      <c r="B48" s="124" t="s">
        <v>623</v>
      </c>
      <c r="C48" s="289" t="s">
        <v>1090</v>
      </c>
      <c r="D48" s="125"/>
      <c r="E48" s="125"/>
      <c r="F48" s="125"/>
    </row>
    <row r="49" spans="2:6">
      <c r="B49" s="124"/>
      <c r="C49" s="11"/>
      <c r="D49" s="290" t="s">
        <v>613</v>
      </c>
    </row>
    <row r="50" spans="2:6">
      <c r="B50" s="124"/>
      <c r="C50" s="11"/>
      <c r="D50" s="290" t="s">
        <v>614</v>
      </c>
    </row>
    <row r="51" spans="2:6" ht="12.75" customHeight="1">
      <c r="B51" s="124"/>
      <c r="C51" s="123"/>
      <c r="D51" s="290" t="s">
        <v>619</v>
      </c>
    </row>
    <row r="52" spans="2:6">
      <c r="B52" s="124"/>
      <c r="C52" s="12"/>
      <c r="D52" s="639" t="s">
        <v>615</v>
      </c>
      <c r="E52" s="636"/>
      <c r="F52" s="636"/>
    </row>
    <row r="53" spans="2:6">
      <c r="B53" s="124"/>
      <c r="C53" s="12"/>
      <c r="D53" s="291" t="s">
        <v>616</v>
      </c>
      <c r="E53" s="8"/>
      <c r="F53" s="8"/>
    </row>
    <row r="54" spans="2:6">
      <c r="B54" s="124"/>
      <c r="C54" s="12"/>
      <c r="D54" s="291" t="s">
        <v>617</v>
      </c>
      <c r="E54" s="8"/>
    </row>
    <row r="55" spans="2:6">
      <c r="B55" s="124"/>
      <c r="C55" s="12"/>
      <c r="D55" s="291" t="s">
        <v>620</v>
      </c>
    </row>
    <row r="56" spans="2:6">
      <c r="B56" s="124"/>
      <c r="C56" s="12"/>
      <c r="D56" s="291" t="s">
        <v>622</v>
      </c>
      <c r="E56" s="286"/>
      <c r="F56" s="286"/>
    </row>
    <row r="57" spans="2:6">
      <c r="B57" s="124" t="s">
        <v>625</v>
      </c>
      <c r="C57" s="289">
        <v>42215</v>
      </c>
      <c r="D57" s="625" t="s">
        <v>648</v>
      </c>
      <c r="E57" s="636"/>
      <c r="F57" s="636"/>
    </row>
    <row r="58" spans="2:6">
      <c r="C58" s="12"/>
      <c r="D58" s="636"/>
      <c r="E58" s="636"/>
      <c r="F58" s="636"/>
    </row>
    <row r="59" spans="2:6">
      <c r="B59" s="124" t="s">
        <v>736</v>
      </c>
      <c r="C59" s="289">
        <v>42959</v>
      </c>
      <c r="D59" s="625" t="s">
        <v>737</v>
      </c>
      <c r="E59" s="636"/>
      <c r="F59" s="636"/>
    </row>
    <row r="60" spans="2:6">
      <c r="C60" s="12"/>
      <c r="D60" s="636"/>
      <c r="E60" s="636"/>
      <c r="F60" s="636"/>
    </row>
    <row r="61" spans="2:6" ht="12.75" customHeight="1">
      <c r="B61" s="124" t="s">
        <v>741</v>
      </c>
      <c r="C61" s="289">
        <v>42983</v>
      </c>
      <c r="D61" s="625" t="s">
        <v>742</v>
      </c>
      <c r="E61" s="625"/>
      <c r="F61" s="625"/>
    </row>
    <row r="62" spans="2:6">
      <c r="B62" s="124" t="s">
        <v>743</v>
      </c>
      <c r="C62" s="289">
        <v>43006</v>
      </c>
      <c r="D62" s="625" t="s">
        <v>742</v>
      </c>
      <c r="E62" s="625"/>
      <c r="F62" s="625"/>
    </row>
    <row r="63" spans="2:6">
      <c r="B63" s="124" t="s">
        <v>761</v>
      </c>
      <c r="C63" s="289">
        <v>43040</v>
      </c>
      <c r="D63" s="625" t="s">
        <v>762</v>
      </c>
      <c r="E63" s="625"/>
      <c r="F63" s="625"/>
    </row>
    <row r="64" spans="2:6" ht="30" customHeight="1">
      <c r="B64" s="340" t="s">
        <v>807</v>
      </c>
      <c r="C64" s="341">
        <v>43315</v>
      </c>
      <c r="D64" s="625" t="s">
        <v>808</v>
      </c>
      <c r="E64" s="625"/>
      <c r="F64" s="625"/>
    </row>
    <row r="65" spans="2:6" ht="12.75" customHeight="1">
      <c r="B65" s="340" t="s">
        <v>910</v>
      </c>
      <c r="C65" s="341">
        <v>43693</v>
      </c>
      <c r="D65" s="620" t="s">
        <v>926</v>
      </c>
      <c r="E65" s="620"/>
      <c r="F65" s="620"/>
    </row>
    <row r="66" spans="2:6" ht="12.75" customHeight="1">
      <c r="D66" s="620"/>
      <c r="E66" s="620"/>
      <c r="F66" s="620"/>
    </row>
    <row r="67" spans="2:6" ht="12.75" customHeight="1">
      <c r="B67" s="340" t="s">
        <v>1015</v>
      </c>
      <c r="C67" s="341">
        <v>43700</v>
      </c>
      <c r="D67" s="620" t="s">
        <v>1016</v>
      </c>
      <c r="E67" s="620"/>
      <c r="F67" s="620"/>
    </row>
    <row r="68" spans="2:6">
      <c r="B68" s="340" t="s">
        <v>1017</v>
      </c>
      <c r="C68" s="341">
        <v>43705</v>
      </c>
      <c r="D68" s="620" t="s">
        <v>1018</v>
      </c>
      <c r="E68" s="620"/>
      <c r="F68" s="620"/>
    </row>
    <row r="69" spans="2:6" ht="28.5" customHeight="1">
      <c r="B69" s="340" t="s">
        <v>1078</v>
      </c>
      <c r="C69" s="341">
        <v>44058</v>
      </c>
      <c r="D69" s="620" t="s">
        <v>1092</v>
      </c>
      <c r="E69" s="620"/>
      <c r="F69" s="620"/>
    </row>
    <row r="70" spans="2:6">
      <c r="B70" s="340" t="s">
        <v>1094</v>
      </c>
      <c r="C70" s="341">
        <v>44060</v>
      </c>
      <c r="D70" s="620" t="s">
        <v>1095</v>
      </c>
      <c r="E70" s="620"/>
      <c r="F70" s="620"/>
    </row>
    <row r="71" spans="2:6">
      <c r="B71" s="340" t="s">
        <v>1096</v>
      </c>
      <c r="C71" s="341">
        <v>44060</v>
      </c>
      <c r="D71" s="620" t="s">
        <v>1097</v>
      </c>
      <c r="E71" s="620"/>
      <c r="F71" s="620"/>
    </row>
    <row r="72" spans="2:6">
      <c r="B72" s="340" t="s">
        <v>1098</v>
      </c>
      <c r="C72" s="341">
        <v>44063</v>
      </c>
      <c r="D72" s="620" t="s">
        <v>1099</v>
      </c>
      <c r="E72" s="620"/>
      <c r="F72" s="620"/>
    </row>
    <row r="73" spans="2:6">
      <c r="B73" s="340" t="s">
        <v>1100</v>
      </c>
      <c r="C73" s="341">
        <v>44075</v>
      </c>
      <c r="D73" s="620" t="s">
        <v>1099</v>
      </c>
      <c r="E73" s="620"/>
      <c r="F73" s="620"/>
    </row>
    <row r="74" spans="2:6">
      <c r="B74" s="340" t="s">
        <v>1103</v>
      </c>
      <c r="C74" s="341">
        <v>44081</v>
      </c>
      <c r="D74" s="620" t="s">
        <v>1104</v>
      </c>
      <c r="E74" s="620"/>
      <c r="F74" s="620"/>
    </row>
  </sheetData>
  <sheetProtection algorithmName="SHA-512" hashValue="O5J7jypuFEGLNWo2H5IieI405KW1tqO+JrJV5Au0bBoPwHaSuYX61D9+8CIX/W6Ons3r9W+0pLu1jujoE21cSg==" saltValue="nX+B4YAWJJfWmGFkeo8x9w==" spinCount="100000" sheet="1" objects="1" scenarios="1" selectLockedCells="1"/>
  <mergeCells count="45">
    <mergeCell ref="D74:F74"/>
    <mergeCell ref="D71:F71"/>
    <mergeCell ref="D70:F70"/>
    <mergeCell ref="D69:F69"/>
    <mergeCell ref="A1:F1"/>
    <mergeCell ref="D59:F60"/>
    <mergeCell ref="A2:F2"/>
    <mergeCell ref="D57:F58"/>
    <mergeCell ref="B16:F16"/>
    <mergeCell ref="D52:F52"/>
    <mergeCell ref="B10:F10"/>
    <mergeCell ref="B22:F22"/>
    <mergeCell ref="B14:F14"/>
    <mergeCell ref="B8:F8"/>
    <mergeCell ref="B36:F36"/>
    <mergeCell ref="B12:F12"/>
    <mergeCell ref="B18:F18"/>
    <mergeCell ref="B43:F43"/>
    <mergeCell ref="A46:F46"/>
    <mergeCell ref="B39:F39"/>
    <mergeCell ref="D40:F40"/>
    <mergeCell ref="B24:F24"/>
    <mergeCell ref="B28:F28"/>
    <mergeCell ref="B34:F34"/>
    <mergeCell ref="B32:F32"/>
    <mergeCell ref="C33:E33"/>
    <mergeCell ref="B26:F26"/>
    <mergeCell ref="B29:F29"/>
    <mergeCell ref="C30:F30"/>
    <mergeCell ref="D73:F73"/>
    <mergeCell ref="D72:F72"/>
    <mergeCell ref="A21:F21"/>
    <mergeCell ref="A19:C19"/>
    <mergeCell ref="B20:F20"/>
    <mergeCell ref="D68:F68"/>
    <mergeCell ref="D64:F64"/>
    <mergeCell ref="D63:F63"/>
    <mergeCell ref="D65:F66"/>
    <mergeCell ref="D62:F62"/>
    <mergeCell ref="D67:F67"/>
    <mergeCell ref="B45:C45"/>
    <mergeCell ref="D47:F47"/>
    <mergeCell ref="D61:F61"/>
    <mergeCell ref="B38:F38"/>
    <mergeCell ref="B42:F42"/>
  </mergeCells>
  <phoneticPr fontId="4" type="noConversion"/>
  <hyperlinks>
    <hyperlink ref="B45" r:id="rId1" display="aedmunds@bellsouth.net." xr:uid="{00000000-0004-0000-0000-000000000000}"/>
    <hyperlink ref="B45:C45" r:id="rId2" display="aedmunds@bellsouth.net" xr:uid="{00000000-0004-0000-0000-000001000000}"/>
    <hyperlink ref="C33" r:id="rId3" xr:uid="{00000000-0004-0000-0000-000002000000}"/>
    <hyperlink ref="C30" r:id="rId4" xr:uid="{4E74927A-1D30-4D93-B41A-AAC60F4D442D}"/>
    <hyperlink ref="D41" r:id="rId5" xr:uid="{119305F7-5CB4-4F4D-BAA6-1B994C6C4268}"/>
    <hyperlink ref="F40" r:id="rId6" display="http://trax.boy-scouts.net" xr:uid="{B336F39C-4D29-48F9-84C1-B9D3492B941D}"/>
    <hyperlink ref="D40" r:id="rId7" xr:uid="{931451B8-C98C-4299-B4D7-F3AD93771224}"/>
  </hyperlinks>
  <pageMargins left="0.75" right="0.75" top="1" bottom="1" header="0.5" footer="0.5"/>
  <pageSetup orientation="portrait" horizontalDpi="4294967293" r:id="rId8"/>
  <headerFooter alignWithMargins="0">
    <oddHeader>&amp;C&amp;"Arial,Bold"&amp;14SeniorTrax&amp;10
&amp;12Instructions Page - &amp;D</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C00"/>
  </sheetPr>
  <dimension ref="A1:W146"/>
  <sheetViews>
    <sheetView showGridLines="0" zoomScaleNormal="100" workbookViewId="0">
      <pane ySplit="4" topLeftCell="A5" activePane="bottomLeft" state="frozen"/>
      <selection pane="bottomLeft" activeCell="D6" sqref="D6"/>
    </sheetView>
  </sheetViews>
  <sheetFormatPr defaultRowHeight="12.75"/>
  <cols>
    <col min="1" max="1" width="12.7109375" customWidth="1"/>
    <col min="2" max="2" width="2.7109375" customWidth="1"/>
    <col min="3" max="3" width="32.7109375" customWidth="1"/>
    <col min="4" max="23" width="3.28515625" customWidth="1"/>
  </cols>
  <sheetData>
    <row r="1" spans="1:23" ht="12.75" customHeight="1">
      <c r="A1" s="74"/>
      <c r="B1" s="265" t="s">
        <v>62</v>
      </c>
      <c r="C1" s="266">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ht="15">
      <c r="A2" s="74"/>
      <c r="B2" s="69" t="s">
        <v>68</v>
      </c>
      <c r="C2" s="80">
        <f>Instructions!E6</f>
        <v>0</v>
      </c>
      <c r="D2" s="654"/>
      <c r="E2" s="654"/>
      <c r="F2" s="654"/>
      <c r="G2" s="654"/>
      <c r="H2" s="654"/>
      <c r="I2" s="654"/>
      <c r="J2" s="654"/>
      <c r="K2" s="654"/>
      <c r="L2" s="654"/>
      <c r="M2" s="654"/>
      <c r="N2" s="654"/>
      <c r="O2" s="654"/>
      <c r="P2" s="654"/>
      <c r="Q2" s="654"/>
      <c r="R2" s="654"/>
      <c r="S2" s="654"/>
      <c r="T2" s="654"/>
      <c r="U2" s="654"/>
      <c r="V2" s="654"/>
      <c r="W2" s="654"/>
    </row>
    <row r="3" spans="1:23">
      <c r="A3" s="706" t="s">
        <v>749</v>
      </c>
      <c r="B3" s="707"/>
      <c r="C3" s="708"/>
      <c r="D3" s="654"/>
      <c r="E3" s="654"/>
      <c r="F3" s="654"/>
      <c r="G3" s="654"/>
      <c r="H3" s="654"/>
      <c r="I3" s="654"/>
      <c r="J3" s="654"/>
      <c r="K3" s="654"/>
      <c r="L3" s="654"/>
      <c r="M3" s="654"/>
      <c r="N3" s="654"/>
      <c r="O3" s="654"/>
      <c r="P3" s="654"/>
      <c r="Q3" s="654"/>
      <c r="R3" s="654"/>
      <c r="S3" s="654"/>
      <c r="T3" s="654"/>
      <c r="U3" s="654"/>
      <c r="V3" s="654"/>
      <c r="W3" s="654"/>
    </row>
    <row r="4" spans="1:23">
      <c r="A4" s="77"/>
      <c r="B4" s="77"/>
      <c r="C4" s="77"/>
      <c r="D4" s="654"/>
      <c r="E4" s="654"/>
      <c r="F4" s="654"/>
      <c r="G4" s="654"/>
      <c r="H4" s="654"/>
      <c r="I4" s="654"/>
      <c r="J4" s="654"/>
      <c r="K4" s="654"/>
      <c r="L4" s="654"/>
      <c r="M4" s="654"/>
      <c r="N4" s="654"/>
      <c r="O4" s="654"/>
      <c r="P4" s="654"/>
      <c r="Q4" s="654"/>
      <c r="R4" s="654"/>
      <c r="S4" s="654"/>
      <c r="T4" s="654"/>
      <c r="U4" s="654"/>
      <c r="V4" s="654"/>
      <c r="W4" s="654"/>
    </row>
    <row r="5" spans="1:23">
      <c r="B5" s="208" t="s">
        <v>896</v>
      </c>
      <c r="C5" s="209"/>
      <c r="D5" s="209"/>
      <c r="E5" s="209"/>
      <c r="F5" s="209"/>
      <c r="G5" s="209"/>
      <c r="H5" s="209"/>
      <c r="I5" s="209"/>
      <c r="J5" s="209"/>
      <c r="K5" s="209"/>
      <c r="L5" s="209"/>
      <c r="M5" s="209"/>
      <c r="N5" s="209"/>
      <c r="O5" s="209"/>
      <c r="P5" s="209"/>
      <c r="Q5" s="209"/>
      <c r="R5" s="209"/>
      <c r="S5" s="209"/>
      <c r="T5" s="209"/>
      <c r="U5" s="209"/>
      <c r="V5" s="209"/>
      <c r="W5" s="209"/>
    </row>
    <row r="6" spans="1:23">
      <c r="A6" s="206"/>
      <c r="B6" s="182">
        <v>1</v>
      </c>
      <c r="C6" s="210" t="s">
        <v>897</v>
      </c>
      <c r="D6" s="269"/>
      <c r="E6" s="269"/>
      <c r="F6" s="269"/>
      <c r="G6" s="269"/>
      <c r="H6" s="269"/>
      <c r="I6" s="269"/>
      <c r="J6" s="269"/>
      <c r="K6" s="269"/>
      <c r="L6" s="269"/>
      <c r="M6" s="269"/>
      <c r="N6" s="269"/>
      <c r="O6" s="269"/>
      <c r="P6" s="269"/>
      <c r="Q6" s="269"/>
      <c r="R6" s="269"/>
      <c r="S6" s="269"/>
      <c r="T6" s="269"/>
      <c r="U6" s="269"/>
      <c r="V6" s="269"/>
      <c r="W6" s="269"/>
    </row>
    <row r="7" spans="1:23">
      <c r="B7" s="182">
        <v>2</v>
      </c>
      <c r="C7" s="210" t="s">
        <v>898</v>
      </c>
      <c r="D7" s="269"/>
      <c r="E7" s="269"/>
      <c r="F7" s="269"/>
      <c r="G7" s="269"/>
      <c r="H7" s="269"/>
      <c r="I7" s="269"/>
      <c r="J7" s="269"/>
      <c r="K7" s="269"/>
      <c r="L7" s="269"/>
      <c r="M7" s="269"/>
      <c r="N7" s="269"/>
      <c r="O7" s="269"/>
      <c r="P7" s="269"/>
      <c r="Q7" s="269"/>
      <c r="R7" s="269"/>
      <c r="S7" s="269"/>
      <c r="T7" s="269"/>
      <c r="U7" s="269"/>
      <c r="V7" s="269"/>
      <c r="W7" s="269"/>
    </row>
    <row r="8" spans="1:23">
      <c r="B8" s="182">
        <v>3</v>
      </c>
      <c r="C8" s="210" t="s">
        <v>899</v>
      </c>
      <c r="D8" s="269"/>
      <c r="E8" s="269"/>
      <c r="F8" s="269"/>
      <c r="G8" s="269"/>
      <c r="H8" s="269"/>
      <c r="I8" s="269"/>
      <c r="J8" s="269"/>
      <c r="K8" s="269"/>
      <c r="L8" s="269"/>
      <c r="M8" s="269"/>
      <c r="N8" s="269"/>
      <c r="O8" s="269"/>
      <c r="P8" s="269"/>
      <c r="Q8" s="269"/>
      <c r="R8" s="269"/>
      <c r="S8" s="269"/>
      <c r="T8" s="269"/>
      <c r="U8" s="269"/>
      <c r="V8" s="269"/>
      <c r="W8" s="269"/>
    </row>
    <row r="9" spans="1:23">
      <c r="B9" s="211">
        <v>4</v>
      </c>
      <c r="C9" s="210" t="s">
        <v>900</v>
      </c>
      <c r="D9" s="269"/>
      <c r="E9" s="269"/>
      <c r="F9" s="269"/>
      <c r="G9" s="269"/>
      <c r="H9" s="269"/>
      <c r="I9" s="269"/>
      <c r="J9" s="269"/>
      <c r="K9" s="269"/>
      <c r="L9" s="269"/>
      <c r="M9" s="269"/>
      <c r="N9" s="269"/>
      <c r="O9" s="269"/>
      <c r="P9" s="269"/>
      <c r="Q9" s="269"/>
      <c r="R9" s="269"/>
      <c r="S9" s="269"/>
      <c r="T9" s="269"/>
      <c r="U9" s="269"/>
      <c r="V9" s="269"/>
      <c r="W9" s="269"/>
    </row>
    <row r="10" spans="1:23" ht="13.5" thickBot="1">
      <c r="B10" s="211">
        <v>5</v>
      </c>
      <c r="C10" s="210" t="s">
        <v>901</v>
      </c>
      <c r="D10" s="269"/>
      <c r="E10" s="269"/>
      <c r="F10" s="269"/>
      <c r="G10" s="269"/>
      <c r="H10" s="269"/>
      <c r="I10" s="269"/>
      <c r="J10" s="269"/>
      <c r="K10" s="269"/>
      <c r="L10" s="269"/>
      <c r="M10" s="269"/>
      <c r="N10" s="269"/>
      <c r="O10" s="269"/>
      <c r="P10" s="269"/>
      <c r="Q10" s="269"/>
      <c r="R10" s="269"/>
      <c r="S10" s="269"/>
      <c r="T10" s="269"/>
      <c r="U10" s="269"/>
      <c r="V10" s="269"/>
      <c r="W10" s="269"/>
    </row>
    <row r="11" spans="1:23" ht="13.5" thickBot="1">
      <c r="B11" s="182"/>
      <c r="C11" s="213" t="s">
        <v>96</v>
      </c>
      <c r="D11" s="214" t="str">
        <f t="shared" ref="D11:E11" si="0">IF(COUNTIF(D6:D10,"C")&gt;4,"C",IF(COUNTIF(D6:D10,"C")&gt;0,"P"," "))</f>
        <v xml:space="preserve"> </v>
      </c>
      <c r="E11" s="214" t="str">
        <f t="shared" si="0"/>
        <v xml:space="preserve"> </v>
      </c>
      <c r="F11" s="214" t="str">
        <f t="shared" ref="F11:M11" si="1">IF(COUNTIF(F6:F10,"C")&gt;4,"C",IF(COUNTIF(F6:F10,"C")&gt;0,"P"," "))</f>
        <v xml:space="preserve"> </v>
      </c>
      <c r="G11" s="214" t="str">
        <f t="shared" si="1"/>
        <v xml:space="preserve"> </v>
      </c>
      <c r="H11" s="214" t="str">
        <f t="shared" si="1"/>
        <v xml:space="preserve"> </v>
      </c>
      <c r="I11" s="214" t="str">
        <f t="shared" si="1"/>
        <v xml:space="preserve"> </v>
      </c>
      <c r="J11" s="214" t="str">
        <f t="shared" si="1"/>
        <v xml:space="preserve"> </v>
      </c>
      <c r="K11" s="214" t="str">
        <f t="shared" si="1"/>
        <v xml:space="preserve"> </v>
      </c>
      <c r="L11" s="214" t="str">
        <f t="shared" si="1"/>
        <v xml:space="preserve"> </v>
      </c>
      <c r="M11" s="214" t="str">
        <f t="shared" si="1"/>
        <v xml:space="preserve"> </v>
      </c>
      <c r="N11" s="214" t="str">
        <f t="shared" ref="N11:W11" si="2">IF(COUNTIF(N6:N10,"C")&gt;4,"C",IF(COUNTIF(N6:N10,"C")&gt;0,"P"," "))</f>
        <v xml:space="preserve"> </v>
      </c>
      <c r="O11" s="214" t="str">
        <f t="shared" si="2"/>
        <v xml:space="preserve"> </v>
      </c>
      <c r="P11" s="214" t="str">
        <f t="shared" si="2"/>
        <v xml:space="preserve"> </v>
      </c>
      <c r="Q11" s="214" t="str">
        <f t="shared" si="2"/>
        <v xml:space="preserve"> </v>
      </c>
      <c r="R11" s="214" t="str">
        <f t="shared" si="2"/>
        <v xml:space="preserve"> </v>
      </c>
      <c r="S11" s="214" t="str">
        <f t="shared" si="2"/>
        <v xml:space="preserve"> </v>
      </c>
      <c r="T11" s="214" t="str">
        <f t="shared" si="2"/>
        <v xml:space="preserve"> </v>
      </c>
      <c r="U11" s="214" t="str">
        <f t="shared" si="2"/>
        <v xml:space="preserve"> </v>
      </c>
      <c r="V11" s="214" t="str">
        <f t="shared" si="2"/>
        <v xml:space="preserve"> </v>
      </c>
      <c r="W11" s="214" t="str">
        <f t="shared" si="2"/>
        <v xml:space="preserve"> </v>
      </c>
    </row>
    <row r="12" spans="1:23">
      <c r="B12" s="208" t="s">
        <v>902</v>
      </c>
      <c r="C12" s="209"/>
      <c r="D12" s="209"/>
      <c r="E12" s="209"/>
      <c r="F12" s="209"/>
      <c r="G12" s="209"/>
      <c r="H12" s="209"/>
      <c r="I12" s="209"/>
      <c r="J12" s="209"/>
      <c r="K12" s="209"/>
      <c r="L12" s="209"/>
      <c r="M12" s="209"/>
      <c r="N12" s="209"/>
      <c r="O12" s="209"/>
      <c r="P12" s="209"/>
      <c r="Q12" s="209"/>
      <c r="R12" s="209"/>
      <c r="S12" s="209"/>
      <c r="T12" s="209"/>
      <c r="U12" s="209"/>
      <c r="V12" s="209"/>
      <c r="W12" s="209"/>
    </row>
    <row r="13" spans="1:23">
      <c r="A13" s="206"/>
      <c r="B13" s="182">
        <v>1</v>
      </c>
      <c r="C13" s="210" t="s">
        <v>897</v>
      </c>
      <c r="D13" s="269"/>
      <c r="E13" s="269"/>
      <c r="F13" s="269"/>
      <c r="G13" s="269"/>
      <c r="H13" s="269"/>
      <c r="I13" s="269"/>
      <c r="J13" s="269"/>
      <c r="K13" s="269"/>
      <c r="L13" s="269"/>
      <c r="M13" s="269"/>
      <c r="N13" s="269"/>
      <c r="O13" s="269"/>
      <c r="P13" s="269"/>
      <c r="Q13" s="269"/>
      <c r="R13" s="269"/>
      <c r="S13" s="269"/>
      <c r="T13" s="269"/>
      <c r="U13" s="269"/>
      <c r="V13" s="269"/>
      <c r="W13" s="269"/>
    </row>
    <row r="14" spans="1:23">
      <c r="B14" s="182">
        <v>2</v>
      </c>
      <c r="C14" s="210" t="s">
        <v>898</v>
      </c>
      <c r="D14" s="269"/>
      <c r="E14" s="269"/>
      <c r="F14" s="269"/>
      <c r="G14" s="269"/>
      <c r="H14" s="269"/>
      <c r="I14" s="269"/>
      <c r="J14" s="269"/>
      <c r="K14" s="269"/>
      <c r="L14" s="269"/>
      <c r="M14" s="269"/>
      <c r="N14" s="269"/>
      <c r="O14" s="269"/>
      <c r="P14" s="269"/>
      <c r="Q14" s="269"/>
      <c r="R14" s="269"/>
      <c r="S14" s="269"/>
      <c r="T14" s="269"/>
      <c r="U14" s="269"/>
      <c r="V14" s="269"/>
      <c r="W14" s="269"/>
    </row>
    <row r="15" spans="1:23">
      <c r="B15" s="182">
        <v>3</v>
      </c>
      <c r="C15" s="210" t="s">
        <v>899</v>
      </c>
      <c r="D15" s="269"/>
      <c r="E15" s="269"/>
      <c r="F15" s="269"/>
      <c r="G15" s="269"/>
      <c r="H15" s="269"/>
      <c r="I15" s="269"/>
      <c r="J15" s="269"/>
      <c r="K15" s="269"/>
      <c r="L15" s="269"/>
      <c r="M15" s="269"/>
      <c r="N15" s="269"/>
      <c r="O15" s="269"/>
      <c r="P15" s="269"/>
      <c r="Q15" s="269"/>
      <c r="R15" s="269"/>
      <c r="S15" s="269"/>
      <c r="T15" s="269"/>
      <c r="U15" s="269"/>
      <c r="V15" s="269"/>
      <c r="W15" s="269"/>
    </row>
    <row r="16" spans="1:23">
      <c r="B16" s="211">
        <v>4</v>
      </c>
      <c r="C16" s="210" t="s">
        <v>900</v>
      </c>
      <c r="D16" s="269"/>
      <c r="E16" s="269"/>
      <c r="F16" s="269"/>
      <c r="G16" s="269"/>
      <c r="H16" s="269"/>
      <c r="I16" s="269"/>
      <c r="J16" s="269"/>
      <c r="K16" s="269"/>
      <c r="L16" s="269"/>
      <c r="M16" s="269"/>
      <c r="N16" s="269"/>
      <c r="O16" s="269"/>
      <c r="P16" s="269"/>
      <c r="Q16" s="269"/>
      <c r="R16" s="269"/>
      <c r="S16" s="269"/>
      <c r="T16" s="269"/>
      <c r="U16" s="269"/>
      <c r="V16" s="269"/>
      <c r="W16" s="269"/>
    </row>
    <row r="17" spans="1:23" ht="13.5" thickBot="1">
      <c r="B17" s="211">
        <v>5</v>
      </c>
      <c r="C17" s="210" t="s">
        <v>901</v>
      </c>
      <c r="D17" s="269"/>
      <c r="E17" s="269"/>
      <c r="F17" s="269"/>
      <c r="G17" s="269"/>
      <c r="H17" s="269"/>
      <c r="I17" s="269"/>
      <c r="J17" s="269"/>
      <c r="K17" s="269"/>
      <c r="L17" s="269"/>
      <c r="M17" s="269"/>
      <c r="N17" s="269"/>
      <c r="O17" s="269"/>
      <c r="P17" s="269"/>
      <c r="Q17" s="269"/>
      <c r="R17" s="269"/>
      <c r="S17" s="269"/>
      <c r="T17" s="269"/>
      <c r="U17" s="269"/>
      <c r="V17" s="269"/>
      <c r="W17" s="269"/>
    </row>
    <row r="18" spans="1:23" ht="13.5" thickBot="1">
      <c r="B18" s="182"/>
      <c r="C18" s="213" t="s">
        <v>96</v>
      </c>
      <c r="D18" s="214" t="str">
        <f t="shared" ref="D18:E18" si="3">IF(COUNTIF(D13:D17,"C")&gt;4,"C",IF(COUNTIF(D13:D17,"C")&gt;0,"P"," "))</f>
        <v xml:space="preserve"> </v>
      </c>
      <c r="E18" s="214" t="str">
        <f t="shared" si="3"/>
        <v xml:space="preserve"> </v>
      </c>
      <c r="F18" s="214" t="str">
        <f t="shared" ref="F18:M18" si="4">IF(COUNTIF(F13:F17,"C")&gt;4,"C",IF(COUNTIF(F13:F17,"C")&gt;0,"P"," "))</f>
        <v xml:space="preserve"> </v>
      </c>
      <c r="G18" s="214" t="str">
        <f t="shared" si="4"/>
        <v xml:space="preserve"> </v>
      </c>
      <c r="H18" s="214" t="str">
        <f t="shared" si="4"/>
        <v xml:space="preserve"> </v>
      </c>
      <c r="I18" s="214" t="str">
        <f t="shared" si="4"/>
        <v xml:space="preserve"> </v>
      </c>
      <c r="J18" s="214" t="str">
        <f t="shared" si="4"/>
        <v xml:space="preserve"> </v>
      </c>
      <c r="K18" s="214" t="str">
        <f t="shared" si="4"/>
        <v xml:space="preserve"> </v>
      </c>
      <c r="L18" s="214" t="str">
        <f t="shared" si="4"/>
        <v xml:space="preserve"> </v>
      </c>
      <c r="M18" s="214" t="str">
        <f t="shared" si="4"/>
        <v xml:space="preserve"> </v>
      </c>
      <c r="N18" s="214" t="str">
        <f t="shared" ref="N18:W18" si="5">IF(COUNTIF(N13:N17,"C")&gt;4,"C",IF(COUNTIF(N13:N17,"C")&gt;0,"P"," "))</f>
        <v xml:space="preserve"> </v>
      </c>
      <c r="O18" s="214" t="str">
        <f t="shared" si="5"/>
        <v xml:space="preserve"> </v>
      </c>
      <c r="P18" s="214" t="str">
        <f t="shared" si="5"/>
        <v xml:space="preserve"> </v>
      </c>
      <c r="Q18" s="214" t="str">
        <f t="shared" si="5"/>
        <v xml:space="preserve"> </v>
      </c>
      <c r="R18" s="214" t="str">
        <f t="shared" si="5"/>
        <v xml:space="preserve"> </v>
      </c>
      <c r="S18" s="214" t="str">
        <f t="shared" si="5"/>
        <v xml:space="preserve"> </v>
      </c>
      <c r="T18" s="214" t="str">
        <f t="shared" si="5"/>
        <v xml:space="preserve"> </v>
      </c>
      <c r="U18" s="214" t="str">
        <f t="shared" si="5"/>
        <v xml:space="preserve"> </v>
      </c>
      <c r="V18" s="214" t="str">
        <f t="shared" si="5"/>
        <v xml:space="preserve"> </v>
      </c>
      <c r="W18" s="214" t="str">
        <f t="shared" si="5"/>
        <v xml:space="preserve"> </v>
      </c>
    </row>
    <row r="19" spans="1:23">
      <c r="B19" s="208" t="s">
        <v>357</v>
      </c>
      <c r="C19" s="209"/>
      <c r="D19" s="209"/>
      <c r="E19" s="209"/>
      <c r="F19" s="209"/>
      <c r="G19" s="209"/>
      <c r="H19" s="209"/>
      <c r="I19" s="209"/>
      <c r="J19" s="209"/>
      <c r="K19" s="209"/>
      <c r="L19" s="209"/>
      <c r="M19" s="209"/>
      <c r="N19" s="209"/>
      <c r="O19" s="209"/>
      <c r="P19" s="209"/>
      <c r="Q19" s="209"/>
      <c r="R19" s="209"/>
      <c r="S19" s="209"/>
      <c r="T19" s="209"/>
      <c r="U19" s="209"/>
      <c r="V19" s="209"/>
      <c r="W19" s="209"/>
    </row>
    <row r="20" spans="1:23">
      <c r="A20" s="206"/>
      <c r="B20" s="182">
        <v>1</v>
      </c>
      <c r="C20" s="210" t="s">
        <v>362</v>
      </c>
      <c r="D20" s="172"/>
      <c r="E20" s="269"/>
      <c r="F20" s="269"/>
      <c r="G20" s="269"/>
      <c r="H20" s="269"/>
      <c r="I20" s="269"/>
      <c r="J20" s="269"/>
      <c r="K20" s="269"/>
      <c r="L20" s="269"/>
      <c r="M20" s="269"/>
      <c r="N20" s="269"/>
      <c r="O20" s="269"/>
      <c r="P20" s="269"/>
      <c r="Q20" s="269"/>
      <c r="R20" s="269"/>
      <c r="S20" s="269"/>
      <c r="T20" s="269"/>
      <c r="U20" s="269"/>
      <c r="V20" s="269"/>
      <c r="W20" s="269"/>
    </row>
    <row r="21" spans="1:23">
      <c r="B21" s="182">
        <v>2</v>
      </c>
      <c r="C21" s="210" t="s">
        <v>363</v>
      </c>
      <c r="D21" s="172"/>
      <c r="E21" s="269"/>
      <c r="F21" s="269"/>
      <c r="G21" s="269"/>
      <c r="H21" s="269"/>
      <c r="I21" s="269"/>
      <c r="J21" s="269"/>
      <c r="K21" s="269"/>
      <c r="L21" s="269"/>
      <c r="M21" s="269"/>
      <c r="N21" s="269"/>
      <c r="O21" s="269"/>
      <c r="P21" s="269"/>
      <c r="Q21" s="269"/>
      <c r="R21" s="269"/>
      <c r="S21" s="269"/>
      <c r="T21" s="269"/>
      <c r="U21" s="269"/>
      <c r="V21" s="269"/>
      <c r="W21" s="269"/>
    </row>
    <row r="22" spans="1:23">
      <c r="B22" s="182">
        <v>3</v>
      </c>
      <c r="C22" s="210" t="s">
        <v>364</v>
      </c>
      <c r="D22" s="172"/>
      <c r="E22" s="269"/>
      <c r="F22" s="269"/>
      <c r="G22" s="269"/>
      <c r="H22" s="269"/>
      <c r="I22" s="269"/>
      <c r="J22" s="269"/>
      <c r="K22" s="269"/>
      <c r="L22" s="269"/>
      <c r="M22" s="269"/>
      <c r="N22" s="269"/>
      <c r="O22" s="269"/>
      <c r="P22" s="269"/>
      <c r="Q22" s="269"/>
      <c r="R22" s="269"/>
      <c r="S22" s="269"/>
      <c r="T22" s="269"/>
      <c r="U22" s="269"/>
      <c r="V22" s="269"/>
      <c r="W22" s="269"/>
    </row>
    <row r="23" spans="1:23">
      <c r="B23" s="211">
        <v>4</v>
      </c>
      <c r="C23" s="210" t="s">
        <v>365</v>
      </c>
      <c r="D23" s="172"/>
      <c r="E23" s="269"/>
      <c r="F23" s="269"/>
      <c r="G23" s="269"/>
      <c r="H23" s="269"/>
      <c r="I23" s="269"/>
      <c r="J23" s="269"/>
      <c r="K23" s="269"/>
      <c r="L23" s="269"/>
      <c r="M23" s="269"/>
      <c r="N23" s="269"/>
      <c r="O23" s="269"/>
      <c r="P23" s="269"/>
      <c r="Q23" s="269"/>
      <c r="R23" s="269"/>
      <c r="S23" s="269"/>
      <c r="T23" s="269"/>
      <c r="U23" s="269"/>
      <c r="V23" s="269"/>
      <c r="W23" s="269"/>
    </row>
    <row r="24" spans="1:23" ht="13.5" thickBot="1">
      <c r="B24" s="211">
        <v>5</v>
      </c>
      <c r="C24" s="210" t="s">
        <v>358</v>
      </c>
      <c r="D24" s="172"/>
      <c r="E24" s="269"/>
      <c r="F24" s="269"/>
      <c r="G24" s="269"/>
      <c r="H24" s="269"/>
      <c r="I24" s="269"/>
      <c r="J24" s="269"/>
      <c r="K24" s="269"/>
      <c r="L24" s="269"/>
      <c r="M24" s="269"/>
      <c r="N24" s="269"/>
      <c r="O24" s="269"/>
      <c r="P24" s="269"/>
      <c r="Q24" s="269"/>
      <c r="R24" s="269"/>
      <c r="S24" s="269"/>
      <c r="T24" s="269"/>
      <c r="U24" s="269"/>
      <c r="V24" s="269"/>
      <c r="W24" s="269"/>
    </row>
    <row r="25" spans="1:23" ht="13.5" thickBot="1">
      <c r="B25" s="182"/>
      <c r="C25" s="213" t="s">
        <v>96</v>
      </c>
      <c r="D25" s="214" t="str">
        <f t="shared" ref="D25:E25" si="6">IF(COUNTIF(D20:D24,"C")&gt;4,"C",IF(COUNTIF(D20:D24,"C")&gt;0,"P"," "))</f>
        <v xml:space="preserve"> </v>
      </c>
      <c r="E25" s="214" t="str">
        <f t="shared" si="6"/>
        <v xml:space="preserve"> </v>
      </c>
      <c r="F25" s="214" t="str">
        <f t="shared" ref="F25:M25" si="7">IF(COUNTIF(F20:F24,"C")&gt;4,"C",IF(COUNTIF(F20:F24,"C")&gt;0,"P"," "))</f>
        <v xml:space="preserve"> </v>
      </c>
      <c r="G25" s="214" t="str">
        <f t="shared" si="7"/>
        <v xml:space="preserve"> </v>
      </c>
      <c r="H25" s="214" t="str">
        <f t="shared" si="7"/>
        <v xml:space="preserve"> </v>
      </c>
      <c r="I25" s="214" t="str">
        <f t="shared" si="7"/>
        <v xml:space="preserve"> </v>
      </c>
      <c r="J25" s="214" t="str">
        <f t="shared" si="7"/>
        <v xml:space="preserve"> </v>
      </c>
      <c r="K25" s="214" t="str">
        <f t="shared" si="7"/>
        <v xml:space="preserve"> </v>
      </c>
      <c r="L25" s="214" t="str">
        <f t="shared" si="7"/>
        <v xml:space="preserve"> </v>
      </c>
      <c r="M25" s="214" t="str">
        <f t="shared" si="7"/>
        <v xml:space="preserve"> </v>
      </c>
      <c r="N25" s="214" t="str">
        <f t="shared" ref="N25:W25" si="8">IF(COUNTIF(N20:N24,"C")&gt;4,"C",IF(COUNTIF(N20:N24,"C")&gt;0,"P"," "))</f>
        <v xml:space="preserve"> </v>
      </c>
      <c r="O25" s="214" t="str">
        <f t="shared" si="8"/>
        <v xml:space="preserve"> </v>
      </c>
      <c r="P25" s="214" t="str">
        <f t="shared" si="8"/>
        <v xml:space="preserve"> </v>
      </c>
      <c r="Q25" s="214" t="str">
        <f t="shared" si="8"/>
        <v xml:space="preserve"> </v>
      </c>
      <c r="R25" s="214" t="str">
        <f t="shared" si="8"/>
        <v xml:space="preserve"> </v>
      </c>
      <c r="S25" s="214" t="str">
        <f t="shared" si="8"/>
        <v xml:space="preserve"> </v>
      </c>
      <c r="T25" s="214" t="str">
        <f t="shared" si="8"/>
        <v xml:space="preserve"> </v>
      </c>
      <c r="U25" s="214" t="str">
        <f t="shared" si="8"/>
        <v xml:space="preserve"> </v>
      </c>
      <c r="V25" s="214" t="str">
        <f t="shared" si="8"/>
        <v xml:space="preserve"> </v>
      </c>
      <c r="W25" s="214" t="str">
        <f t="shared" si="8"/>
        <v xml:space="preserve"> </v>
      </c>
    </row>
    <row r="26" spans="1:23">
      <c r="B26" s="208" t="s">
        <v>359</v>
      </c>
      <c r="C26" s="209"/>
      <c r="D26" s="209"/>
      <c r="E26" s="209"/>
      <c r="F26" s="209"/>
      <c r="G26" s="209"/>
      <c r="H26" s="209"/>
      <c r="I26" s="209"/>
      <c r="J26" s="209"/>
      <c r="K26" s="209"/>
      <c r="L26" s="209"/>
      <c r="M26" s="209"/>
      <c r="N26" s="209"/>
      <c r="O26" s="209"/>
      <c r="P26" s="209"/>
      <c r="Q26" s="209"/>
      <c r="R26" s="209"/>
      <c r="S26" s="209"/>
      <c r="T26" s="209"/>
      <c r="U26" s="209"/>
      <c r="V26" s="209"/>
      <c r="W26" s="209"/>
    </row>
    <row r="27" spans="1:23">
      <c r="B27" s="182">
        <v>1</v>
      </c>
      <c r="C27" s="210" t="s">
        <v>362</v>
      </c>
      <c r="D27" s="172"/>
      <c r="E27" s="269"/>
      <c r="F27" s="269"/>
      <c r="G27" s="269"/>
      <c r="H27" s="269"/>
      <c r="I27" s="269"/>
      <c r="J27" s="269"/>
      <c r="K27" s="269"/>
      <c r="L27" s="269"/>
      <c r="M27" s="269"/>
      <c r="N27" s="269"/>
      <c r="O27" s="269"/>
      <c r="P27" s="269"/>
      <c r="Q27" s="269"/>
      <c r="R27" s="269"/>
      <c r="S27" s="269"/>
      <c r="T27" s="269"/>
      <c r="U27" s="269"/>
      <c r="V27" s="269"/>
      <c r="W27" s="269"/>
    </row>
    <row r="28" spans="1:23">
      <c r="B28" s="182">
        <v>2</v>
      </c>
      <c r="C28" s="210" t="s">
        <v>363</v>
      </c>
      <c r="D28" s="172"/>
      <c r="E28" s="269"/>
      <c r="F28" s="269"/>
      <c r="G28" s="269"/>
      <c r="H28" s="269"/>
      <c r="I28" s="269"/>
      <c r="J28" s="269"/>
      <c r="K28" s="269"/>
      <c r="L28" s="269"/>
      <c r="M28" s="269"/>
      <c r="N28" s="269"/>
      <c r="O28" s="269"/>
      <c r="P28" s="269"/>
      <c r="Q28" s="269"/>
      <c r="R28" s="269"/>
      <c r="S28" s="269"/>
      <c r="T28" s="269"/>
      <c r="U28" s="269"/>
      <c r="V28" s="269"/>
      <c r="W28" s="269"/>
    </row>
    <row r="29" spans="1:23">
      <c r="B29" s="182">
        <v>3</v>
      </c>
      <c r="C29" s="210" t="s">
        <v>364</v>
      </c>
      <c r="D29" s="172"/>
      <c r="E29" s="269"/>
      <c r="F29" s="269"/>
      <c r="G29" s="269"/>
      <c r="H29" s="269"/>
      <c r="I29" s="269"/>
      <c r="J29" s="269"/>
      <c r="K29" s="269"/>
      <c r="L29" s="269"/>
      <c r="M29" s="269"/>
      <c r="N29" s="269"/>
      <c r="O29" s="269"/>
      <c r="P29" s="269"/>
      <c r="Q29" s="269"/>
      <c r="R29" s="269"/>
      <c r="S29" s="269"/>
      <c r="T29" s="269"/>
      <c r="U29" s="269"/>
      <c r="V29" s="269"/>
      <c r="W29" s="269"/>
    </row>
    <row r="30" spans="1:23">
      <c r="B30" s="211">
        <v>4</v>
      </c>
      <c r="C30" s="210" t="s">
        <v>365</v>
      </c>
      <c r="D30" s="172"/>
      <c r="E30" s="269"/>
      <c r="F30" s="269"/>
      <c r="G30" s="269"/>
      <c r="H30" s="269"/>
      <c r="I30" s="269"/>
      <c r="J30" s="269"/>
      <c r="K30" s="269"/>
      <c r="L30" s="269"/>
      <c r="M30" s="269"/>
      <c r="N30" s="269"/>
      <c r="O30" s="269"/>
      <c r="P30" s="269"/>
      <c r="Q30" s="269"/>
      <c r="R30" s="269"/>
      <c r="S30" s="269"/>
      <c r="T30" s="269"/>
      <c r="U30" s="269"/>
      <c r="V30" s="269"/>
      <c r="W30" s="269"/>
    </row>
    <row r="31" spans="1:23" ht="13.5" thickBot="1">
      <c r="B31" s="211">
        <v>5</v>
      </c>
      <c r="C31" s="210" t="s">
        <v>358</v>
      </c>
      <c r="D31" s="172"/>
      <c r="E31" s="269"/>
      <c r="F31" s="269"/>
      <c r="G31" s="269"/>
      <c r="H31" s="269"/>
      <c r="I31" s="269"/>
      <c r="J31" s="269"/>
      <c r="K31" s="269"/>
      <c r="L31" s="269"/>
      <c r="M31" s="269"/>
      <c r="N31" s="269"/>
      <c r="O31" s="269"/>
      <c r="P31" s="269"/>
      <c r="Q31" s="269"/>
      <c r="R31" s="269"/>
      <c r="S31" s="269"/>
      <c r="T31" s="269"/>
      <c r="U31" s="269"/>
      <c r="V31" s="269"/>
      <c r="W31" s="269"/>
    </row>
    <row r="32" spans="1:23" ht="13.5" thickBot="1">
      <c r="B32" s="182"/>
      <c r="C32" s="213" t="s">
        <v>96</v>
      </c>
      <c r="D32" s="214" t="str">
        <f t="shared" ref="D32:E32" si="9">IF(COUNTIF(D27:D31,"C")&gt;4,"C",IF(COUNTIF(D27:D31,"C")&gt;0,"P"," "))</f>
        <v xml:space="preserve"> </v>
      </c>
      <c r="E32" s="214" t="str">
        <f t="shared" si="9"/>
        <v xml:space="preserve"> </v>
      </c>
      <c r="F32" s="214" t="str">
        <f t="shared" ref="F32:M32" si="10">IF(COUNTIF(F27:F31,"C")&gt;4,"C",IF(COUNTIF(F27:F31,"C")&gt;0,"P"," "))</f>
        <v xml:space="preserve"> </v>
      </c>
      <c r="G32" s="214" t="str">
        <f t="shared" si="10"/>
        <v xml:space="preserve"> </v>
      </c>
      <c r="H32" s="214" t="str">
        <f t="shared" si="10"/>
        <v xml:space="preserve"> </v>
      </c>
      <c r="I32" s="214" t="str">
        <f t="shared" si="10"/>
        <v xml:space="preserve"> </v>
      </c>
      <c r="J32" s="214" t="str">
        <f t="shared" si="10"/>
        <v xml:space="preserve"> </v>
      </c>
      <c r="K32" s="214" t="str">
        <f t="shared" si="10"/>
        <v xml:space="preserve"> </v>
      </c>
      <c r="L32" s="214" t="str">
        <f t="shared" si="10"/>
        <v xml:space="preserve"> </v>
      </c>
      <c r="M32" s="214" t="str">
        <f t="shared" si="10"/>
        <v xml:space="preserve"> </v>
      </c>
      <c r="N32" s="214" t="str">
        <f t="shared" ref="N32:W32" si="11">IF(COUNTIF(N27:N31,"C")&gt;4,"C",IF(COUNTIF(N27:N31,"C")&gt;0,"P"," "))</f>
        <v xml:space="preserve"> </v>
      </c>
      <c r="O32" s="214" t="str">
        <f t="shared" si="11"/>
        <v xml:space="preserve"> </v>
      </c>
      <c r="P32" s="214" t="str">
        <f t="shared" si="11"/>
        <v xml:space="preserve"> </v>
      </c>
      <c r="Q32" s="214" t="str">
        <f t="shared" si="11"/>
        <v xml:space="preserve"> </v>
      </c>
      <c r="R32" s="214" t="str">
        <f t="shared" si="11"/>
        <v xml:space="preserve"> </v>
      </c>
      <c r="S32" s="214" t="str">
        <f t="shared" si="11"/>
        <v xml:space="preserve"> </v>
      </c>
      <c r="T32" s="214" t="str">
        <f t="shared" si="11"/>
        <v xml:space="preserve"> </v>
      </c>
      <c r="U32" s="214" t="str">
        <f t="shared" si="11"/>
        <v xml:space="preserve"> </v>
      </c>
      <c r="V32" s="214" t="str">
        <f t="shared" si="11"/>
        <v xml:space="preserve"> </v>
      </c>
      <c r="W32" s="214" t="str">
        <f t="shared" si="11"/>
        <v xml:space="preserve"> </v>
      </c>
    </row>
    <row r="33" spans="1:23">
      <c r="B33" s="704" t="s">
        <v>1072</v>
      </c>
      <c r="C33" s="705"/>
      <c r="D33" s="119"/>
      <c r="E33" s="119"/>
      <c r="F33" s="119"/>
      <c r="G33" s="119"/>
      <c r="H33" s="119"/>
      <c r="I33" s="119"/>
      <c r="J33" s="119"/>
      <c r="K33" s="119"/>
      <c r="L33" s="119"/>
      <c r="M33" s="119"/>
      <c r="N33" s="119"/>
      <c r="O33" s="119"/>
      <c r="P33" s="119"/>
      <c r="Q33" s="119"/>
      <c r="R33" s="119"/>
      <c r="S33" s="119"/>
      <c r="T33" s="119"/>
      <c r="U33" s="119"/>
      <c r="V33" s="119"/>
      <c r="W33" s="119"/>
    </row>
    <row r="34" spans="1:23" ht="13.5" thickBot="1">
      <c r="B34" s="287"/>
      <c r="C34" s="294" t="s">
        <v>618</v>
      </c>
      <c r="D34" s="295"/>
      <c r="E34" s="295"/>
      <c r="F34" s="295"/>
      <c r="G34" s="295"/>
      <c r="H34" s="295"/>
      <c r="I34" s="295"/>
      <c r="J34" s="295"/>
      <c r="K34" s="295"/>
      <c r="L34" s="295"/>
      <c r="M34" s="295"/>
      <c r="N34" s="295"/>
      <c r="O34" s="295"/>
      <c r="P34" s="295"/>
      <c r="Q34" s="295"/>
      <c r="R34" s="295"/>
      <c r="S34" s="295"/>
      <c r="T34" s="295"/>
      <c r="U34" s="295"/>
      <c r="V34" s="295"/>
      <c r="W34" s="295"/>
    </row>
    <row r="35" spans="1:23" ht="13.5" thickBot="1">
      <c r="A35" s="206"/>
      <c r="B35" s="72"/>
      <c r="C35" s="205" t="s">
        <v>211</v>
      </c>
      <c r="D35" s="337" t="str">
        <f>IF(D34&gt;=20,"C",IF(D34&gt;0,"P",""))</f>
        <v/>
      </c>
      <c r="E35" s="337" t="str">
        <f t="shared" ref="E35" si="12">IF(E34&gt;=20,"C",IF(E34&gt;0,"P",""))</f>
        <v/>
      </c>
      <c r="F35" s="337" t="str">
        <f t="shared" ref="F35:M35" si="13">IF(F34&gt;=20,"C",IF(F34&gt;0,"P",""))</f>
        <v/>
      </c>
      <c r="G35" s="337" t="str">
        <f t="shared" si="13"/>
        <v/>
      </c>
      <c r="H35" s="337" t="str">
        <f t="shared" si="13"/>
        <v/>
      </c>
      <c r="I35" s="337" t="str">
        <f t="shared" si="13"/>
        <v/>
      </c>
      <c r="J35" s="337" t="str">
        <f t="shared" si="13"/>
        <v/>
      </c>
      <c r="K35" s="337" t="str">
        <f t="shared" si="13"/>
        <v/>
      </c>
      <c r="L35" s="337" t="str">
        <f t="shared" si="13"/>
        <v/>
      </c>
      <c r="M35" s="337" t="str">
        <f t="shared" si="13"/>
        <v/>
      </c>
      <c r="N35" s="337" t="str">
        <f t="shared" ref="N35:W35" si="14">IF(N34&gt;=20,"C",IF(N34&gt;0,"P",""))</f>
        <v/>
      </c>
      <c r="O35" s="337" t="str">
        <f t="shared" si="14"/>
        <v/>
      </c>
      <c r="P35" s="337" t="str">
        <f t="shared" si="14"/>
        <v/>
      </c>
      <c r="Q35" s="337" t="str">
        <f t="shared" si="14"/>
        <v/>
      </c>
      <c r="R35" s="337" t="str">
        <f t="shared" si="14"/>
        <v/>
      </c>
      <c r="S35" s="337" t="str">
        <f t="shared" si="14"/>
        <v/>
      </c>
      <c r="T35" s="337" t="str">
        <f t="shared" si="14"/>
        <v/>
      </c>
      <c r="U35" s="337" t="str">
        <f t="shared" si="14"/>
        <v/>
      </c>
      <c r="V35" s="337" t="str">
        <f t="shared" si="14"/>
        <v/>
      </c>
      <c r="W35" s="337" t="str">
        <f t="shared" si="14"/>
        <v/>
      </c>
    </row>
    <row r="36" spans="1:23" ht="15.75" customHeight="1">
      <c r="B36" s="704" t="s">
        <v>1073</v>
      </c>
      <c r="C36" s="705"/>
      <c r="D36" s="119"/>
      <c r="E36" s="119"/>
      <c r="F36" s="119"/>
      <c r="G36" s="119"/>
      <c r="H36" s="119"/>
      <c r="I36" s="119"/>
      <c r="J36" s="119"/>
      <c r="K36" s="119"/>
      <c r="L36" s="119"/>
      <c r="M36" s="119"/>
      <c r="N36" s="119"/>
      <c r="O36" s="119"/>
      <c r="P36" s="119"/>
      <c r="Q36" s="119"/>
      <c r="R36" s="119"/>
      <c r="S36" s="119"/>
      <c r="T36" s="119"/>
      <c r="U36" s="119"/>
      <c r="V36" s="119"/>
      <c r="W36" s="119"/>
    </row>
    <row r="37" spans="1:23" ht="13.5" thickBot="1">
      <c r="B37" s="287"/>
      <c r="C37" s="294" t="s">
        <v>618</v>
      </c>
      <c r="D37" s="295"/>
      <c r="E37" s="295"/>
      <c r="F37" s="295"/>
      <c r="G37" s="295"/>
      <c r="H37" s="295"/>
      <c r="I37" s="295"/>
      <c r="J37" s="295"/>
      <c r="K37" s="295"/>
      <c r="L37" s="295"/>
      <c r="M37" s="295"/>
      <c r="N37" s="295"/>
      <c r="O37" s="295"/>
      <c r="P37" s="295"/>
      <c r="Q37" s="295"/>
      <c r="R37" s="295"/>
      <c r="S37" s="295"/>
      <c r="T37" s="295"/>
      <c r="U37" s="295"/>
      <c r="V37" s="295"/>
      <c r="W37" s="295"/>
    </row>
    <row r="38" spans="1:23" ht="13.5" thickBot="1">
      <c r="B38" s="72"/>
      <c r="C38" s="205" t="s">
        <v>212</v>
      </c>
      <c r="D38" s="337" t="str">
        <f>IF(D37&gt;=20,"C",IF(D37&gt;0,"P",""))</f>
        <v/>
      </c>
      <c r="E38" s="337" t="str">
        <f t="shared" ref="E38" si="15">IF(E37&gt;=20,"C",IF(E37&gt;0,"P",""))</f>
        <v/>
      </c>
      <c r="F38" s="337" t="str">
        <f t="shared" ref="F38:M38" si="16">IF(F37&gt;=20,"C",IF(F37&gt;0,"P",""))</f>
        <v/>
      </c>
      <c r="G38" s="337" t="str">
        <f t="shared" si="16"/>
        <v/>
      </c>
      <c r="H38" s="337" t="str">
        <f t="shared" si="16"/>
        <v/>
      </c>
      <c r="I38" s="337" t="str">
        <f t="shared" si="16"/>
        <v/>
      </c>
      <c r="J38" s="337" t="str">
        <f t="shared" si="16"/>
        <v/>
      </c>
      <c r="K38" s="337" t="str">
        <f t="shared" si="16"/>
        <v/>
      </c>
      <c r="L38" s="337" t="str">
        <f t="shared" si="16"/>
        <v/>
      </c>
      <c r="M38" s="337" t="str">
        <f t="shared" si="16"/>
        <v/>
      </c>
      <c r="N38" s="337" t="str">
        <f t="shared" ref="N38:W38" si="17">IF(N37&gt;=20,"C",IF(N37&gt;0,"P",""))</f>
        <v/>
      </c>
      <c r="O38" s="337" t="str">
        <f t="shared" si="17"/>
        <v/>
      </c>
      <c r="P38" s="337" t="str">
        <f t="shared" si="17"/>
        <v/>
      </c>
      <c r="Q38" s="337" t="str">
        <f t="shared" si="17"/>
        <v/>
      </c>
      <c r="R38" s="337" t="str">
        <f t="shared" si="17"/>
        <v/>
      </c>
      <c r="S38" s="337" t="str">
        <f t="shared" si="17"/>
        <v/>
      </c>
      <c r="T38" s="337" t="str">
        <f t="shared" si="17"/>
        <v/>
      </c>
      <c r="U38" s="337" t="str">
        <f t="shared" si="17"/>
        <v/>
      </c>
      <c r="V38" s="337" t="str">
        <f t="shared" si="17"/>
        <v/>
      </c>
      <c r="W38" s="337" t="str">
        <f t="shared" si="17"/>
        <v/>
      </c>
    </row>
    <row r="39" spans="1:23">
      <c r="B39" s="704" t="s">
        <v>350</v>
      </c>
      <c r="C39" s="705"/>
      <c r="D39" s="119"/>
      <c r="E39" s="119"/>
      <c r="F39" s="119"/>
      <c r="G39" s="119"/>
      <c r="H39" s="119"/>
      <c r="I39" s="119"/>
      <c r="J39" s="119"/>
      <c r="K39" s="119"/>
      <c r="L39" s="119"/>
      <c r="M39" s="119"/>
      <c r="N39" s="119"/>
      <c r="O39" s="119"/>
      <c r="P39" s="119"/>
      <c r="Q39" s="119"/>
      <c r="R39" s="119"/>
      <c r="S39" s="119"/>
      <c r="T39" s="119"/>
      <c r="U39" s="119"/>
      <c r="V39" s="119"/>
      <c r="W39" s="119"/>
    </row>
    <row r="40" spans="1:23">
      <c r="B40" s="72">
        <v>1</v>
      </c>
      <c r="C40" s="205" t="s">
        <v>351</v>
      </c>
      <c r="D40" s="288"/>
      <c r="E40" s="288"/>
      <c r="F40" s="288"/>
      <c r="G40" s="288"/>
      <c r="H40" s="288"/>
      <c r="I40" s="288"/>
      <c r="J40" s="288"/>
      <c r="K40" s="288"/>
      <c r="L40" s="288"/>
      <c r="M40" s="288"/>
      <c r="N40" s="288"/>
      <c r="O40" s="288"/>
      <c r="P40" s="288"/>
      <c r="Q40" s="288"/>
      <c r="R40" s="288"/>
      <c r="S40" s="288"/>
      <c r="T40" s="288"/>
      <c r="U40" s="288"/>
      <c r="V40" s="288"/>
      <c r="W40" s="288"/>
    </row>
    <row r="41" spans="1:23" ht="13.5" thickBot="1">
      <c r="B41" s="72">
        <v>2</v>
      </c>
      <c r="C41" s="205" t="s">
        <v>352</v>
      </c>
      <c r="D41" s="288"/>
      <c r="E41" s="288"/>
      <c r="F41" s="288"/>
      <c r="G41" s="288"/>
      <c r="H41" s="288"/>
      <c r="I41" s="288"/>
      <c r="J41" s="288"/>
      <c r="K41" s="288"/>
      <c r="L41" s="288"/>
      <c r="M41" s="288"/>
      <c r="N41" s="288"/>
      <c r="O41" s="288"/>
      <c r="P41" s="288"/>
      <c r="Q41" s="288"/>
      <c r="R41" s="288"/>
      <c r="S41" s="288"/>
      <c r="T41" s="288"/>
      <c r="U41" s="288"/>
      <c r="V41" s="288"/>
      <c r="W41" s="288"/>
    </row>
    <row r="42" spans="1:23" ht="13.5" thickBot="1">
      <c r="B42" s="71"/>
      <c r="C42" s="76" t="s">
        <v>96</v>
      </c>
      <c r="D42" s="117" t="str">
        <f t="shared" ref="D42:E42" si="18">IF(COUNTIF(D40:D41,"C")=2,"C",IF(COUNTIF(D40:D41,"C")&gt;0,"P"," "))</f>
        <v xml:space="preserve"> </v>
      </c>
      <c r="E42" s="117" t="str">
        <f t="shared" si="18"/>
        <v xml:space="preserve"> </v>
      </c>
      <c r="F42" s="117" t="str">
        <f t="shared" ref="F42:M42" si="19">IF(COUNTIF(F40:F41,"C")=2,"C",IF(COUNTIF(F40:F41,"C")&gt;0,"P"," "))</f>
        <v xml:space="preserve"> </v>
      </c>
      <c r="G42" s="117" t="str">
        <f t="shared" si="19"/>
        <v xml:space="preserve"> </v>
      </c>
      <c r="H42" s="117" t="str">
        <f t="shared" si="19"/>
        <v xml:space="preserve"> </v>
      </c>
      <c r="I42" s="117" t="str">
        <f t="shared" si="19"/>
        <v xml:space="preserve"> </v>
      </c>
      <c r="J42" s="117" t="str">
        <f t="shared" si="19"/>
        <v xml:space="preserve"> </v>
      </c>
      <c r="K42" s="117" t="str">
        <f t="shared" si="19"/>
        <v xml:space="preserve"> </v>
      </c>
      <c r="L42" s="117" t="str">
        <f t="shared" si="19"/>
        <v xml:space="preserve"> </v>
      </c>
      <c r="M42" s="117" t="str">
        <f t="shared" si="19"/>
        <v xml:space="preserve"> </v>
      </c>
      <c r="N42" s="117" t="str">
        <f t="shared" ref="N42:W42" si="20">IF(COUNTIF(N40:N41,"C")=2,"C",IF(COUNTIF(N40:N41,"C")&gt;0,"P"," "))</f>
        <v xml:space="preserve"> </v>
      </c>
      <c r="O42" s="117" t="str">
        <f t="shared" si="20"/>
        <v xml:space="preserve"> </v>
      </c>
      <c r="P42" s="117" t="str">
        <f t="shared" si="20"/>
        <v xml:space="preserve"> </v>
      </c>
      <c r="Q42" s="117" t="str">
        <f t="shared" si="20"/>
        <v xml:space="preserve"> </v>
      </c>
      <c r="R42" s="117" t="str">
        <f t="shared" si="20"/>
        <v xml:space="preserve"> </v>
      </c>
      <c r="S42" s="117" t="str">
        <f t="shared" si="20"/>
        <v xml:space="preserve"> </v>
      </c>
      <c r="T42" s="117" t="str">
        <f t="shared" si="20"/>
        <v xml:space="preserve"> </v>
      </c>
      <c r="U42" s="117" t="str">
        <f t="shared" si="20"/>
        <v xml:space="preserve"> </v>
      </c>
      <c r="V42" s="117" t="str">
        <f t="shared" si="20"/>
        <v xml:space="preserve"> </v>
      </c>
      <c r="W42" s="117" t="str">
        <f t="shared" si="20"/>
        <v xml:space="preserve"> </v>
      </c>
    </row>
    <row r="43" spans="1:23">
      <c r="B43" s="704" t="s">
        <v>1014</v>
      </c>
      <c r="C43" s="705"/>
      <c r="D43" s="119"/>
      <c r="E43" s="119"/>
      <c r="F43" s="119"/>
      <c r="G43" s="119"/>
      <c r="H43" s="119"/>
      <c r="I43" s="119"/>
      <c r="J43" s="119"/>
      <c r="K43" s="119"/>
      <c r="L43" s="119"/>
      <c r="M43" s="119"/>
      <c r="N43" s="119"/>
      <c r="O43" s="119"/>
      <c r="P43" s="119"/>
      <c r="Q43" s="119"/>
      <c r="R43" s="119"/>
      <c r="S43" s="119"/>
      <c r="T43" s="119"/>
      <c r="U43" s="119"/>
      <c r="V43" s="119"/>
      <c r="W43" s="119"/>
    </row>
    <row r="44" spans="1:23">
      <c r="B44" s="72">
        <v>1</v>
      </c>
      <c r="C44" s="205" t="s">
        <v>353</v>
      </c>
      <c r="D44" s="288"/>
      <c r="E44" s="288"/>
      <c r="F44" s="288"/>
      <c r="G44" s="288"/>
      <c r="H44" s="288"/>
      <c r="I44" s="288"/>
      <c r="J44" s="288"/>
      <c r="K44" s="288"/>
      <c r="L44" s="288"/>
      <c r="M44" s="288"/>
      <c r="N44" s="288"/>
      <c r="O44" s="288"/>
      <c r="P44" s="288"/>
      <c r="Q44" s="288"/>
      <c r="R44" s="288"/>
      <c r="S44" s="288"/>
      <c r="T44" s="288"/>
      <c r="U44" s="288"/>
      <c r="V44" s="288"/>
      <c r="W44" s="288"/>
    </row>
    <row r="45" spans="1:23">
      <c r="B45" s="72">
        <v>2</v>
      </c>
      <c r="C45" s="205" t="s">
        <v>354</v>
      </c>
      <c r="D45" s="288"/>
      <c r="E45" s="116"/>
      <c r="F45" s="116"/>
      <c r="G45" s="116"/>
      <c r="H45" s="116"/>
      <c r="I45" s="116"/>
      <c r="J45" s="116"/>
      <c r="K45" s="116"/>
      <c r="L45" s="116"/>
      <c r="M45" s="116"/>
      <c r="N45" s="116"/>
      <c r="O45" s="116"/>
      <c r="P45" s="116"/>
      <c r="Q45" s="116"/>
      <c r="R45" s="116"/>
      <c r="S45" s="116"/>
      <c r="T45" s="116"/>
      <c r="U45" s="116"/>
      <c r="V45" s="116"/>
      <c r="W45" s="116"/>
    </row>
    <row r="46" spans="1:23" ht="13.5" thickBot="1">
      <c r="B46" s="72">
        <v>3</v>
      </c>
      <c r="C46" s="205" t="s">
        <v>355</v>
      </c>
      <c r="D46" s="288"/>
      <c r="E46" s="116"/>
      <c r="F46" s="116"/>
      <c r="G46" s="116"/>
      <c r="H46" s="116"/>
      <c r="I46" s="116"/>
      <c r="J46" s="116"/>
      <c r="K46" s="116"/>
      <c r="L46" s="116"/>
      <c r="M46" s="116"/>
      <c r="N46" s="116"/>
      <c r="O46" s="116"/>
      <c r="P46" s="116"/>
      <c r="Q46" s="116"/>
      <c r="R46" s="116"/>
      <c r="S46" s="116"/>
      <c r="T46" s="116"/>
      <c r="U46" s="116"/>
      <c r="V46" s="116"/>
      <c r="W46" s="116"/>
    </row>
    <row r="47" spans="1:23" ht="13.5" thickBot="1">
      <c r="B47" s="71"/>
      <c r="C47" s="76" t="s">
        <v>96</v>
      </c>
      <c r="D47" s="117" t="str">
        <f t="shared" ref="D47:E47" si="21">IF(COUNTIF(D44:D46,"C")=3,"C",IF(COUNTIF(D44:D46,"C")&gt;0,"P"," "))</f>
        <v xml:space="preserve"> </v>
      </c>
      <c r="E47" s="117" t="str">
        <f t="shared" si="21"/>
        <v xml:space="preserve"> </v>
      </c>
      <c r="F47" s="117" t="str">
        <f t="shared" ref="F47:M47" si="22">IF(COUNTIF(F44:F46,"C")=3,"C",IF(COUNTIF(F44:F46,"C")&gt;0,"P"," "))</f>
        <v xml:space="preserve"> </v>
      </c>
      <c r="G47" s="117" t="str">
        <f t="shared" si="22"/>
        <v xml:space="preserve"> </v>
      </c>
      <c r="H47" s="117" t="str">
        <f t="shared" si="22"/>
        <v xml:space="preserve"> </v>
      </c>
      <c r="I47" s="117" t="str">
        <f t="shared" si="22"/>
        <v xml:space="preserve"> </v>
      </c>
      <c r="J47" s="117" t="str">
        <f t="shared" si="22"/>
        <v xml:space="preserve"> </v>
      </c>
      <c r="K47" s="117" t="str">
        <f t="shared" si="22"/>
        <v xml:space="preserve"> </v>
      </c>
      <c r="L47" s="117" t="str">
        <f t="shared" si="22"/>
        <v xml:space="preserve"> </v>
      </c>
      <c r="M47" s="117" t="str">
        <f t="shared" si="22"/>
        <v xml:space="preserve"> </v>
      </c>
      <c r="N47" s="117" t="str">
        <f t="shared" ref="N47:W47" si="23">IF(COUNTIF(N44:N46,"C")=3,"C",IF(COUNTIF(N44:N46,"C")&gt;0,"P"," "))</f>
        <v xml:space="preserve"> </v>
      </c>
      <c r="O47" s="117" t="str">
        <f t="shared" si="23"/>
        <v xml:space="preserve"> </v>
      </c>
      <c r="P47" s="117" t="str">
        <f t="shared" si="23"/>
        <v xml:space="preserve"> </v>
      </c>
      <c r="Q47" s="117" t="str">
        <f t="shared" si="23"/>
        <v xml:space="preserve"> </v>
      </c>
      <c r="R47" s="117" t="str">
        <f t="shared" si="23"/>
        <v xml:space="preserve"> </v>
      </c>
      <c r="S47" s="117" t="str">
        <f t="shared" si="23"/>
        <v xml:space="preserve"> </v>
      </c>
      <c r="T47" s="117" t="str">
        <f t="shared" si="23"/>
        <v xml:space="preserve"> </v>
      </c>
      <c r="U47" s="117" t="str">
        <f t="shared" si="23"/>
        <v xml:space="preserve"> </v>
      </c>
      <c r="V47" s="117" t="str">
        <f t="shared" si="23"/>
        <v xml:space="preserve"> </v>
      </c>
      <c r="W47" s="117" t="str">
        <f t="shared" si="23"/>
        <v xml:space="preserve"> </v>
      </c>
    </row>
    <row r="48" spans="1:23">
      <c r="B48" s="111" t="s">
        <v>360</v>
      </c>
      <c r="C48" s="30"/>
      <c r="D48" s="215" t="s">
        <v>361</v>
      </c>
      <c r="E48" s="215"/>
      <c r="F48" s="215"/>
      <c r="G48" s="215"/>
      <c r="H48" s="215"/>
      <c r="I48" s="215"/>
      <c r="J48" s="215"/>
      <c r="K48" s="215"/>
      <c r="L48" s="215"/>
      <c r="M48" s="215"/>
      <c r="N48" s="215"/>
      <c r="O48" s="215"/>
      <c r="P48" s="215"/>
      <c r="Q48" s="215"/>
      <c r="R48" s="215"/>
      <c r="S48" s="215"/>
      <c r="T48" s="215"/>
      <c r="U48" s="215"/>
      <c r="V48" s="215"/>
      <c r="W48" s="215"/>
    </row>
    <row r="49" spans="1:23">
      <c r="A49" s="206"/>
      <c r="B49" s="216">
        <v>1</v>
      </c>
      <c r="C49" s="217" t="s">
        <v>366</v>
      </c>
      <c r="D49" s="293"/>
      <c r="E49" s="293"/>
      <c r="F49" s="293"/>
      <c r="G49" s="293"/>
      <c r="H49" s="293"/>
      <c r="I49" s="293"/>
      <c r="J49" s="293"/>
      <c r="K49" s="293"/>
      <c r="L49" s="293"/>
      <c r="M49" s="293"/>
      <c r="N49" s="293"/>
      <c r="O49" s="293"/>
      <c r="P49" s="293"/>
      <c r="Q49" s="293"/>
      <c r="R49" s="293"/>
      <c r="S49" s="293"/>
      <c r="T49" s="293"/>
      <c r="U49" s="293"/>
      <c r="V49" s="293"/>
      <c r="W49" s="293"/>
    </row>
    <row r="50" spans="1:23">
      <c r="B50" s="216">
        <v>2</v>
      </c>
      <c r="C50" s="217" t="s">
        <v>367</v>
      </c>
      <c r="D50" s="293"/>
      <c r="E50" s="293"/>
      <c r="F50" s="293"/>
      <c r="G50" s="293"/>
      <c r="H50" s="293"/>
      <c r="I50" s="293"/>
      <c r="J50" s="293"/>
      <c r="K50" s="293"/>
      <c r="L50" s="293"/>
      <c r="M50" s="293"/>
      <c r="N50" s="293"/>
      <c r="O50" s="293"/>
      <c r="P50" s="293"/>
      <c r="Q50" s="293"/>
      <c r="R50" s="293"/>
      <c r="S50" s="293"/>
      <c r="T50" s="293"/>
      <c r="U50" s="293"/>
      <c r="V50" s="293"/>
      <c r="W50" s="293"/>
    </row>
    <row r="51" spans="1:23">
      <c r="B51" s="216">
        <v>3</v>
      </c>
      <c r="C51" s="217" t="s">
        <v>368</v>
      </c>
      <c r="D51" s="293"/>
      <c r="E51" s="293"/>
      <c r="F51" s="293"/>
      <c r="G51" s="293"/>
      <c r="H51" s="293"/>
      <c r="I51" s="293"/>
      <c r="J51" s="293"/>
      <c r="K51" s="293"/>
      <c r="L51" s="293"/>
      <c r="M51" s="293"/>
      <c r="N51" s="293"/>
      <c r="O51" s="293"/>
      <c r="P51" s="293"/>
      <c r="Q51" s="293"/>
      <c r="R51" s="293"/>
      <c r="S51" s="293"/>
      <c r="T51" s="293"/>
      <c r="U51" s="293"/>
      <c r="V51" s="293"/>
      <c r="W51" s="293"/>
    </row>
    <row r="52" spans="1:23">
      <c r="B52" s="216">
        <v>4</v>
      </c>
      <c r="C52" s="217" t="s">
        <v>369</v>
      </c>
      <c r="D52" s="293"/>
      <c r="E52" s="293"/>
      <c r="F52" s="293"/>
      <c r="G52" s="293"/>
      <c r="H52" s="293"/>
      <c r="I52" s="293"/>
      <c r="J52" s="293"/>
      <c r="K52" s="293"/>
      <c r="L52" s="293"/>
      <c r="M52" s="293"/>
      <c r="N52" s="293"/>
      <c r="O52" s="293"/>
      <c r="P52" s="293"/>
      <c r="Q52" s="293"/>
      <c r="R52" s="293"/>
      <c r="S52" s="293"/>
      <c r="T52" s="293"/>
      <c r="U52" s="293"/>
      <c r="V52" s="293"/>
      <c r="W52" s="293"/>
    </row>
    <row r="53" spans="1:23" ht="13.5" thickBot="1">
      <c r="B53" s="216">
        <v>5</v>
      </c>
      <c r="C53" s="217" t="s">
        <v>370</v>
      </c>
      <c r="D53" s="293"/>
      <c r="E53" s="293"/>
      <c r="F53" s="293"/>
      <c r="G53" s="293"/>
      <c r="H53" s="293"/>
      <c r="I53" s="293"/>
      <c r="J53" s="293"/>
      <c r="K53" s="293"/>
      <c r="L53" s="293"/>
      <c r="M53" s="293"/>
      <c r="N53" s="293"/>
      <c r="O53" s="293"/>
      <c r="P53" s="293"/>
      <c r="Q53" s="293"/>
      <c r="R53" s="293"/>
      <c r="S53" s="293"/>
      <c r="T53" s="293"/>
      <c r="U53" s="293"/>
      <c r="V53" s="293"/>
      <c r="W53" s="293"/>
    </row>
    <row r="54" spans="1:23" ht="13.5" thickBot="1">
      <c r="B54" s="212"/>
      <c r="C54" s="218" t="s">
        <v>96</v>
      </c>
      <c r="D54" s="67" t="str">
        <f t="shared" ref="D54:E54" si="24">IF(COUNTIF(D49:D53,"C")=5,"C",IF(COUNTIF(D49:D53,"C")&gt;0,"P"," "))</f>
        <v xml:space="preserve"> </v>
      </c>
      <c r="E54" s="67" t="str">
        <f t="shared" si="24"/>
        <v xml:space="preserve"> </v>
      </c>
      <c r="F54" s="67" t="str">
        <f t="shared" ref="F54:M54" si="25">IF(COUNTIF(F49:F53,"C")=5,"C",IF(COUNTIF(F49:F53,"C")&gt;0,"P"," "))</f>
        <v xml:space="preserve"> </v>
      </c>
      <c r="G54" s="67" t="str">
        <f t="shared" si="25"/>
        <v xml:space="preserve"> </v>
      </c>
      <c r="H54" s="67" t="str">
        <f t="shared" si="25"/>
        <v xml:space="preserve"> </v>
      </c>
      <c r="I54" s="67" t="str">
        <f t="shared" si="25"/>
        <v xml:space="preserve"> </v>
      </c>
      <c r="J54" s="67" t="str">
        <f t="shared" si="25"/>
        <v xml:space="preserve"> </v>
      </c>
      <c r="K54" s="67" t="str">
        <f t="shared" si="25"/>
        <v xml:space="preserve"> </v>
      </c>
      <c r="L54" s="67" t="str">
        <f t="shared" si="25"/>
        <v xml:space="preserve"> </v>
      </c>
      <c r="M54" s="67" t="str">
        <f t="shared" si="25"/>
        <v xml:space="preserve"> </v>
      </c>
      <c r="N54" s="67" t="str">
        <f t="shared" ref="N54:W54" si="26">IF(COUNTIF(N49:N53,"C")=5,"C",IF(COUNTIF(N49:N53,"C")&gt;0,"P"," "))</f>
        <v xml:space="preserve"> </v>
      </c>
      <c r="O54" s="67" t="str">
        <f t="shared" si="26"/>
        <v xml:space="preserve"> </v>
      </c>
      <c r="P54" s="67" t="str">
        <f t="shared" si="26"/>
        <v xml:space="preserve"> </v>
      </c>
      <c r="Q54" s="67" t="str">
        <f t="shared" si="26"/>
        <v xml:space="preserve"> </v>
      </c>
      <c r="R54" s="67" t="str">
        <f t="shared" si="26"/>
        <v xml:space="preserve"> </v>
      </c>
      <c r="S54" s="67" t="str">
        <f t="shared" si="26"/>
        <v xml:space="preserve"> </v>
      </c>
      <c r="T54" s="67" t="str">
        <f t="shared" si="26"/>
        <v xml:space="preserve"> </v>
      </c>
      <c r="U54" s="67" t="str">
        <f t="shared" si="26"/>
        <v xml:space="preserve"> </v>
      </c>
      <c r="V54" s="67" t="str">
        <f t="shared" si="26"/>
        <v xml:space="preserve"> </v>
      </c>
      <c r="W54" s="67" t="str">
        <f t="shared" si="26"/>
        <v xml:space="preserve"> </v>
      </c>
    </row>
    <row r="55" spans="1:23">
      <c r="B55" s="704" t="s">
        <v>903</v>
      </c>
      <c r="C55" s="705"/>
      <c r="D55" s="119"/>
      <c r="E55" s="119"/>
      <c r="F55" s="119"/>
      <c r="G55" s="119"/>
      <c r="H55" s="119"/>
      <c r="I55" s="119"/>
      <c r="J55" s="119"/>
      <c r="K55" s="119"/>
      <c r="L55" s="119"/>
      <c r="M55" s="119"/>
      <c r="N55" s="119"/>
      <c r="O55" s="119"/>
      <c r="P55" s="119"/>
      <c r="Q55" s="119"/>
      <c r="R55" s="119"/>
      <c r="S55" s="119"/>
      <c r="T55" s="119"/>
      <c r="U55" s="119"/>
      <c r="V55" s="119"/>
      <c r="W55" s="119"/>
    </row>
    <row r="56" spans="1:23">
      <c r="B56" s="72"/>
      <c r="C56" s="205" t="s">
        <v>740</v>
      </c>
      <c r="D56" s="325" t="str">
        <f>IF(COUNTIF(Journey!D7:'Journey'!D62,"B")&gt;2,"C",IF(COUNTIF(Journey!D7:'Journey'!D62,"B")&gt;0,"P"," "))</f>
        <v xml:space="preserve"> </v>
      </c>
      <c r="E56" s="325" t="str">
        <f>IF(COUNTIF(Journey!E7:'Journey'!E62,"B")&gt;2,"C",IF(COUNTIF(Journey!E7:'Journey'!E62,"B")&gt;0,"P"," "))</f>
        <v xml:space="preserve"> </v>
      </c>
      <c r="F56" s="325" t="str">
        <f>IF(COUNTIF(Journey!F7:'Journey'!F62,"B")&gt;2,"C",IF(COUNTIF(Journey!F7:'Journey'!F62,"B")&gt;0,"P"," "))</f>
        <v xml:space="preserve"> </v>
      </c>
      <c r="G56" s="325" t="str">
        <f>IF(COUNTIF(Journey!G7:'Journey'!G62,"B")&gt;2,"C",IF(COUNTIF(Journey!G7:'Journey'!G62,"B")&gt;0,"P"," "))</f>
        <v xml:space="preserve"> </v>
      </c>
      <c r="H56" s="325" t="str">
        <f>IF(COUNTIF(Journey!H7:'Journey'!H62,"B")&gt;2,"C",IF(COUNTIF(Journey!H7:'Journey'!H62,"B")&gt;0,"P"," "))</f>
        <v xml:space="preserve"> </v>
      </c>
      <c r="I56" s="325" t="str">
        <f>IF(COUNTIF(Journey!I7:'Journey'!I62,"B")&gt;2,"C",IF(COUNTIF(Journey!I7:'Journey'!I62,"B")&gt;0,"P"," "))</f>
        <v xml:space="preserve"> </v>
      </c>
      <c r="J56" s="325" t="str">
        <f>IF(COUNTIF(Journey!J7:'Journey'!J62,"B")&gt;2,"C",IF(COUNTIF(Journey!J7:'Journey'!J62,"B")&gt;0,"P"," "))</f>
        <v xml:space="preserve"> </v>
      </c>
      <c r="K56" s="325" t="str">
        <f>IF(COUNTIF(Journey!K7:'Journey'!K62,"B")&gt;2,"C",IF(COUNTIF(Journey!K7:'Journey'!K62,"B")&gt;0,"P"," "))</f>
        <v xml:space="preserve"> </v>
      </c>
      <c r="L56" s="325" t="str">
        <f>IF(COUNTIF(Journey!L7:'Journey'!L62,"B")&gt;2,"C",IF(COUNTIF(Journey!L7:'Journey'!L62,"B")&gt;0,"P"," "))</f>
        <v xml:space="preserve"> </v>
      </c>
      <c r="M56" s="325" t="str">
        <f>IF(COUNTIF(Journey!M7:'Journey'!M62,"B")&gt;2,"C",IF(COUNTIF(Journey!M7:'Journey'!M62,"B")&gt;0,"P"," "))</f>
        <v xml:space="preserve"> </v>
      </c>
      <c r="N56" s="325" t="str">
        <f>IF(COUNTIF(Journey!N7:'Journey'!N62,"B")&gt;2,"C",IF(COUNTIF(Journey!N7:'Journey'!N62,"B")&gt;0,"P"," "))</f>
        <v xml:space="preserve"> </v>
      </c>
      <c r="O56" s="325" t="str">
        <f>IF(COUNTIF(Journey!O7:'Journey'!O62,"B")&gt;2,"C",IF(COUNTIF(Journey!O7:'Journey'!O62,"B")&gt;0,"P"," "))</f>
        <v xml:space="preserve"> </v>
      </c>
      <c r="P56" s="325" t="str">
        <f>IF(COUNTIF(Journey!P7:'Journey'!P62,"B")&gt;2,"C",IF(COUNTIF(Journey!P7:'Journey'!P62,"B")&gt;0,"P"," "))</f>
        <v xml:space="preserve"> </v>
      </c>
      <c r="Q56" s="325" t="str">
        <f>IF(COUNTIF(Journey!Q7:'Journey'!Q62,"B")&gt;2,"C",IF(COUNTIF(Journey!Q7:'Journey'!Q62,"B")&gt;0,"P"," "))</f>
        <v xml:space="preserve"> </v>
      </c>
      <c r="R56" s="325" t="str">
        <f>IF(COUNTIF(Journey!R7:'Journey'!R62,"B")&gt;2,"C",IF(COUNTIF(Journey!R7:'Journey'!R62,"B")&gt;0,"P"," "))</f>
        <v xml:space="preserve"> </v>
      </c>
      <c r="S56" s="325" t="str">
        <f>IF(COUNTIF(Journey!S7:'Journey'!S62,"B")&gt;2,"C",IF(COUNTIF(Journey!S7:'Journey'!S62,"B")&gt;0,"P"," "))</f>
        <v xml:space="preserve"> </v>
      </c>
      <c r="T56" s="325" t="str">
        <f>IF(COUNTIF(Journey!T7:'Journey'!T62,"B")&gt;2,"C",IF(COUNTIF(Journey!T7:'Journey'!T62,"B")&gt;0,"P"," "))</f>
        <v xml:space="preserve"> </v>
      </c>
      <c r="U56" s="325" t="str">
        <f>IF(COUNTIF(Journey!U7:'Journey'!U62,"B")&gt;2,"C",IF(COUNTIF(Journey!U7:'Journey'!U62,"B")&gt;0,"P"," "))</f>
        <v xml:space="preserve"> </v>
      </c>
      <c r="V56" s="325" t="str">
        <f>IF(COUNTIF(Journey!V7:'Journey'!V62,"B")&gt;2,"C",IF(COUNTIF(Journey!V7:'Journey'!V62,"B")&gt;0,"P"," "))</f>
        <v xml:space="preserve"> </v>
      </c>
      <c r="W56" s="325" t="str">
        <f>IF(COUNTIF(Journey!W7:'Journey'!W62,"B")&gt;2,"C",IF(COUNTIF(Journey!W7:'Journey'!W62,"B")&gt;0,"P"," "))</f>
        <v xml:space="preserve"> </v>
      </c>
    </row>
    <row r="57" spans="1:23">
      <c r="A57" s="206"/>
      <c r="B57" s="704" t="s">
        <v>208</v>
      </c>
      <c r="C57" s="705"/>
      <c r="D57" s="119"/>
      <c r="E57" s="119"/>
      <c r="F57" s="119"/>
      <c r="G57" s="119"/>
      <c r="H57" s="119"/>
      <c r="I57" s="119"/>
      <c r="J57" s="119"/>
      <c r="K57" s="119"/>
      <c r="L57" s="119"/>
      <c r="M57" s="119"/>
      <c r="N57" s="119"/>
      <c r="O57" s="119"/>
      <c r="P57" s="119"/>
      <c r="Q57" s="119"/>
      <c r="R57" s="119"/>
      <c r="S57" s="119"/>
      <c r="T57" s="119"/>
      <c r="U57" s="119"/>
      <c r="V57" s="119"/>
      <c r="W57" s="119"/>
    </row>
    <row r="58" spans="1:23">
      <c r="B58" s="72">
        <v>1</v>
      </c>
      <c r="C58" s="205" t="s">
        <v>209</v>
      </c>
      <c r="D58" s="288"/>
      <c r="E58" s="116"/>
      <c r="F58" s="116"/>
      <c r="G58" s="116"/>
      <c r="H58" s="116"/>
      <c r="I58" s="116"/>
      <c r="J58" s="116"/>
      <c r="K58" s="116"/>
      <c r="L58" s="116"/>
      <c r="M58" s="116"/>
      <c r="N58" s="116"/>
      <c r="O58" s="116"/>
      <c r="P58" s="116"/>
      <c r="Q58" s="116"/>
      <c r="R58" s="116"/>
      <c r="S58" s="116"/>
      <c r="T58" s="116"/>
      <c r="U58" s="116"/>
      <c r="V58" s="116"/>
      <c r="W58" s="116"/>
    </row>
    <row r="59" spans="1:23" ht="13.5" thickBot="1">
      <c r="B59" s="72">
        <v>2</v>
      </c>
      <c r="C59" s="205" t="s">
        <v>210</v>
      </c>
      <c r="D59" s="288"/>
      <c r="E59" s="116"/>
      <c r="F59" s="116"/>
      <c r="G59" s="116"/>
      <c r="H59" s="116"/>
      <c r="I59" s="116"/>
      <c r="J59" s="116"/>
      <c r="K59" s="116"/>
      <c r="L59" s="116"/>
      <c r="M59" s="116"/>
      <c r="N59" s="116"/>
      <c r="O59" s="116"/>
      <c r="P59" s="116"/>
      <c r="Q59" s="116"/>
      <c r="R59" s="116"/>
      <c r="S59" s="116"/>
      <c r="T59" s="116"/>
      <c r="U59" s="116"/>
      <c r="V59" s="116"/>
      <c r="W59" s="116"/>
    </row>
    <row r="60" spans="1:23" ht="13.5" thickBot="1">
      <c r="B60" s="71"/>
      <c r="C60" s="76" t="s">
        <v>96</v>
      </c>
      <c r="D60" s="117" t="str">
        <f t="shared" ref="D60:E60" si="27">IF(COUNTIF(D58:D59,"C")=2,"C",IF(COUNTIF(D58:D59,"C")&gt;0,"P"," "))</f>
        <v xml:space="preserve"> </v>
      </c>
      <c r="E60" s="117" t="str">
        <f t="shared" si="27"/>
        <v xml:space="preserve"> </v>
      </c>
      <c r="F60" s="117" t="str">
        <f t="shared" ref="F60:M60" si="28">IF(COUNTIF(F58:F59,"C")=2,"C",IF(COUNTIF(F58:F59,"C")&gt;0,"P"," "))</f>
        <v xml:space="preserve"> </v>
      </c>
      <c r="G60" s="117" t="str">
        <f t="shared" si="28"/>
        <v xml:space="preserve"> </v>
      </c>
      <c r="H60" s="117" t="str">
        <f t="shared" si="28"/>
        <v xml:space="preserve"> </v>
      </c>
      <c r="I60" s="117" t="str">
        <f t="shared" si="28"/>
        <v xml:space="preserve"> </v>
      </c>
      <c r="J60" s="117" t="str">
        <f t="shared" si="28"/>
        <v xml:space="preserve"> </v>
      </c>
      <c r="K60" s="117" t="str">
        <f t="shared" si="28"/>
        <v xml:space="preserve"> </v>
      </c>
      <c r="L60" s="117" t="str">
        <f t="shared" si="28"/>
        <v xml:space="preserve"> </v>
      </c>
      <c r="M60" s="117" t="str">
        <f t="shared" si="28"/>
        <v xml:space="preserve"> </v>
      </c>
      <c r="N60" s="117" t="str">
        <f t="shared" ref="N60:W60" si="29">IF(COUNTIF(N58:N59,"C")=2,"C",IF(COUNTIF(N58:N59,"C")&gt;0,"P"," "))</f>
        <v xml:space="preserve"> </v>
      </c>
      <c r="O60" s="117" t="str">
        <f t="shared" si="29"/>
        <v xml:space="preserve"> </v>
      </c>
      <c r="P60" s="117" t="str">
        <f t="shared" si="29"/>
        <v xml:space="preserve"> </v>
      </c>
      <c r="Q60" s="117" t="str">
        <f t="shared" si="29"/>
        <v xml:space="preserve"> </v>
      </c>
      <c r="R60" s="117" t="str">
        <f t="shared" si="29"/>
        <v xml:space="preserve"> </v>
      </c>
      <c r="S60" s="117" t="str">
        <f t="shared" si="29"/>
        <v xml:space="preserve"> </v>
      </c>
      <c r="T60" s="117" t="str">
        <f t="shared" si="29"/>
        <v xml:space="preserve"> </v>
      </c>
      <c r="U60" s="117" t="str">
        <f t="shared" si="29"/>
        <v xml:space="preserve"> </v>
      </c>
      <c r="V60" s="117" t="str">
        <f t="shared" si="29"/>
        <v xml:space="preserve"> </v>
      </c>
      <c r="W60" s="117" t="str">
        <f t="shared" si="29"/>
        <v xml:space="preserve"> </v>
      </c>
    </row>
    <row r="61" spans="1:23">
      <c r="B61" s="71"/>
      <c r="C61" s="591"/>
      <c r="D61" s="592"/>
      <c r="E61" s="592"/>
      <c r="F61" s="592"/>
      <c r="G61" s="592"/>
      <c r="H61" s="592"/>
      <c r="I61" s="592"/>
      <c r="J61" s="592"/>
      <c r="K61" s="592"/>
      <c r="L61" s="592"/>
      <c r="M61" s="592"/>
      <c r="N61" s="592"/>
      <c r="O61" s="592"/>
      <c r="P61" s="592"/>
      <c r="Q61" s="592"/>
      <c r="R61" s="592"/>
      <c r="S61" s="592"/>
      <c r="T61" s="592"/>
      <c r="U61" s="592"/>
      <c r="V61" s="592"/>
      <c r="W61" s="592"/>
    </row>
    <row r="62" spans="1:23">
      <c r="B62" s="7" t="s">
        <v>911</v>
      </c>
      <c r="C62" s="388"/>
      <c r="D62" s="389" t="s">
        <v>356</v>
      </c>
      <c r="E62" s="390"/>
      <c r="F62" s="390"/>
      <c r="G62" s="390"/>
      <c r="H62" s="390"/>
      <c r="I62" s="390"/>
      <c r="J62" s="390"/>
      <c r="K62" s="390"/>
      <c r="L62" s="390"/>
      <c r="M62" s="390"/>
      <c r="N62" s="390"/>
      <c r="O62" s="390"/>
      <c r="P62" s="390"/>
      <c r="Q62" s="390"/>
      <c r="R62" s="390"/>
      <c r="S62" s="390"/>
      <c r="T62" s="390"/>
      <c r="U62" s="390"/>
      <c r="V62" s="390"/>
      <c r="W62" s="390"/>
    </row>
    <row r="63" spans="1:23">
      <c r="B63">
        <v>1</v>
      </c>
      <c r="C63" s="391" t="s">
        <v>999</v>
      </c>
      <c r="D63" s="380" t="str">
        <f t="shared" ref="D63:E63" si="30">IF(COUNTIF(D64:D66,"C")&gt;=1,"A",IF(COUNTIF(D64:D66,"C")&gt;0,"P"," "))</f>
        <v xml:space="preserve"> </v>
      </c>
      <c r="E63" s="380" t="str">
        <f t="shared" si="30"/>
        <v xml:space="preserve"> </v>
      </c>
      <c r="F63" s="380" t="str">
        <f t="shared" ref="F63:M63" si="31">IF(COUNTIF(F64:F66,"C")&gt;=1,"A",IF(COUNTIF(F64:F66,"C")&gt;0,"P"," "))</f>
        <v xml:space="preserve"> </v>
      </c>
      <c r="G63" s="380" t="str">
        <f t="shared" si="31"/>
        <v xml:space="preserve"> </v>
      </c>
      <c r="H63" s="380" t="str">
        <f t="shared" si="31"/>
        <v xml:space="preserve"> </v>
      </c>
      <c r="I63" s="380" t="str">
        <f t="shared" si="31"/>
        <v xml:space="preserve"> </v>
      </c>
      <c r="J63" s="380" t="str">
        <f t="shared" si="31"/>
        <v xml:space="preserve"> </v>
      </c>
      <c r="K63" s="380" t="str">
        <f t="shared" si="31"/>
        <v xml:space="preserve"> </v>
      </c>
      <c r="L63" s="380" t="str">
        <f t="shared" si="31"/>
        <v xml:space="preserve"> </v>
      </c>
      <c r="M63" s="380" t="str">
        <f t="shared" si="31"/>
        <v xml:space="preserve"> </v>
      </c>
      <c r="N63" s="380" t="str">
        <f t="shared" ref="N63:W63" si="32">IF(COUNTIF(N64:N66,"C")&gt;=1,"A",IF(COUNTIF(N64:N66,"C")&gt;0,"P"," "))</f>
        <v xml:space="preserve"> </v>
      </c>
      <c r="O63" s="380" t="str">
        <f t="shared" si="32"/>
        <v xml:space="preserve"> </v>
      </c>
      <c r="P63" s="380" t="str">
        <f t="shared" si="32"/>
        <v xml:space="preserve"> </v>
      </c>
      <c r="Q63" s="380" t="str">
        <f t="shared" si="32"/>
        <v xml:space="preserve"> </v>
      </c>
      <c r="R63" s="380" t="str">
        <f t="shared" si="32"/>
        <v xml:space="preserve"> </v>
      </c>
      <c r="S63" s="380" t="str">
        <f t="shared" si="32"/>
        <v xml:space="preserve"> </v>
      </c>
      <c r="T63" s="380" t="str">
        <f t="shared" si="32"/>
        <v xml:space="preserve"> </v>
      </c>
      <c r="U63" s="380" t="str">
        <f t="shared" si="32"/>
        <v xml:space="preserve"> </v>
      </c>
      <c r="V63" s="380" t="str">
        <f t="shared" si="32"/>
        <v xml:space="preserve"> </v>
      </c>
      <c r="W63" s="380" t="str">
        <f t="shared" si="32"/>
        <v xml:space="preserve"> </v>
      </c>
    </row>
    <row r="64" spans="1:23">
      <c r="B64" s="381"/>
      <c r="C64" s="332" t="s">
        <v>1000</v>
      </c>
      <c r="D64" s="292"/>
      <c r="E64" s="292"/>
      <c r="F64" s="292"/>
      <c r="G64" s="292"/>
      <c r="H64" s="292"/>
      <c r="I64" s="292"/>
      <c r="J64" s="292"/>
      <c r="K64" s="292"/>
      <c r="L64" s="292"/>
      <c r="M64" s="292"/>
      <c r="N64" s="292"/>
      <c r="O64" s="292"/>
      <c r="P64" s="292"/>
      <c r="Q64" s="292"/>
      <c r="R64" s="292"/>
      <c r="S64" s="292"/>
      <c r="T64" s="292"/>
      <c r="U64" s="292"/>
      <c r="V64" s="292"/>
      <c r="W64" s="292"/>
    </row>
    <row r="65" spans="2:23">
      <c r="B65" s="381"/>
      <c r="C65" s="332" t="s">
        <v>1001</v>
      </c>
      <c r="D65" s="292"/>
      <c r="E65" s="292"/>
      <c r="F65" s="292"/>
      <c r="G65" s="292"/>
      <c r="H65" s="292"/>
      <c r="I65" s="292"/>
      <c r="J65" s="292"/>
      <c r="K65" s="292"/>
      <c r="L65" s="292"/>
      <c r="M65" s="292"/>
      <c r="N65" s="292"/>
      <c r="O65" s="292"/>
      <c r="P65" s="292"/>
      <c r="Q65" s="292"/>
      <c r="R65" s="292"/>
      <c r="S65" s="292"/>
      <c r="T65" s="292"/>
      <c r="U65" s="292"/>
      <c r="V65" s="292"/>
      <c r="W65" s="292"/>
    </row>
    <row r="66" spans="2:23">
      <c r="B66" s="381"/>
      <c r="C66" s="332" t="s">
        <v>1002</v>
      </c>
      <c r="D66" s="292"/>
      <c r="E66" s="292"/>
      <c r="F66" s="292"/>
      <c r="G66" s="292"/>
      <c r="H66" s="292"/>
      <c r="I66" s="292"/>
      <c r="J66" s="292"/>
      <c r="K66" s="292"/>
      <c r="L66" s="292"/>
      <c r="M66" s="292"/>
      <c r="N66" s="292"/>
      <c r="O66" s="292"/>
      <c r="P66" s="292"/>
      <c r="Q66" s="292"/>
      <c r="R66" s="292"/>
      <c r="S66" s="292"/>
      <c r="T66" s="292"/>
      <c r="U66" s="292"/>
      <c r="V66" s="292"/>
      <c r="W66" s="292"/>
    </row>
    <row r="67" spans="2:23">
      <c r="B67">
        <v>2</v>
      </c>
      <c r="C67" s="382" t="s">
        <v>1003</v>
      </c>
      <c r="D67" s="383" t="str">
        <f t="shared" ref="D67:E67" si="33">IF(COUNTIF(D68:D70,"C")&gt;=1,"A",IF(COUNTIF(D68:D70,"C")&gt;0,"P"," "))</f>
        <v xml:space="preserve"> </v>
      </c>
      <c r="E67" s="383" t="str">
        <f t="shared" si="33"/>
        <v xml:space="preserve"> </v>
      </c>
      <c r="F67" s="383" t="str">
        <f t="shared" ref="F67:M67" si="34">IF(COUNTIF(F68:F70,"C")&gt;=1,"A",IF(COUNTIF(F68:F70,"C")&gt;0,"P"," "))</f>
        <v xml:space="preserve"> </v>
      </c>
      <c r="G67" s="383" t="str">
        <f t="shared" si="34"/>
        <v xml:space="preserve"> </v>
      </c>
      <c r="H67" s="383" t="str">
        <f t="shared" si="34"/>
        <v xml:space="preserve"> </v>
      </c>
      <c r="I67" s="383" t="str">
        <f t="shared" si="34"/>
        <v xml:space="preserve"> </v>
      </c>
      <c r="J67" s="383" t="str">
        <f t="shared" si="34"/>
        <v xml:space="preserve"> </v>
      </c>
      <c r="K67" s="383" t="str">
        <f t="shared" si="34"/>
        <v xml:space="preserve"> </v>
      </c>
      <c r="L67" s="383" t="str">
        <f t="shared" si="34"/>
        <v xml:space="preserve"> </v>
      </c>
      <c r="M67" s="383" t="str">
        <f t="shared" si="34"/>
        <v xml:space="preserve"> </v>
      </c>
      <c r="N67" s="383" t="str">
        <f t="shared" ref="N67:W67" si="35">IF(COUNTIF(N68:N70,"C")&gt;=1,"A",IF(COUNTIF(N68:N70,"C")&gt;0,"P"," "))</f>
        <v xml:space="preserve"> </v>
      </c>
      <c r="O67" s="383" t="str">
        <f t="shared" si="35"/>
        <v xml:space="preserve"> </v>
      </c>
      <c r="P67" s="383" t="str">
        <f t="shared" si="35"/>
        <v xml:space="preserve"> </v>
      </c>
      <c r="Q67" s="383" t="str">
        <f t="shared" si="35"/>
        <v xml:space="preserve"> </v>
      </c>
      <c r="R67" s="383" t="str">
        <f t="shared" si="35"/>
        <v xml:space="preserve"> </v>
      </c>
      <c r="S67" s="383" t="str">
        <f t="shared" si="35"/>
        <v xml:space="preserve"> </v>
      </c>
      <c r="T67" s="383" t="str">
        <f t="shared" si="35"/>
        <v xml:space="preserve"> </v>
      </c>
      <c r="U67" s="383" t="str">
        <f t="shared" si="35"/>
        <v xml:space="preserve"> </v>
      </c>
      <c r="V67" s="383" t="str">
        <f t="shared" si="35"/>
        <v xml:space="preserve"> </v>
      </c>
      <c r="W67" s="383" t="str">
        <f t="shared" si="35"/>
        <v xml:space="preserve"> </v>
      </c>
    </row>
    <row r="68" spans="2:23">
      <c r="B68" s="381"/>
      <c r="C68" s="332" t="s">
        <v>1004</v>
      </c>
      <c r="D68" s="292"/>
      <c r="E68" s="292"/>
      <c r="F68" s="292"/>
      <c r="G68" s="292"/>
      <c r="H68" s="292"/>
      <c r="I68" s="292"/>
      <c r="J68" s="292"/>
      <c r="K68" s="292"/>
      <c r="L68" s="292"/>
      <c r="M68" s="292"/>
      <c r="N68" s="292"/>
      <c r="O68" s="292"/>
      <c r="P68" s="292"/>
      <c r="Q68" s="292"/>
      <c r="R68" s="292"/>
      <c r="S68" s="292"/>
      <c r="T68" s="292"/>
      <c r="U68" s="292"/>
      <c r="V68" s="292"/>
      <c r="W68" s="292"/>
    </row>
    <row r="69" spans="2:23">
      <c r="B69" s="381"/>
      <c r="C69" s="332" t="s">
        <v>1005</v>
      </c>
      <c r="D69" s="292"/>
      <c r="E69" s="292"/>
      <c r="F69" s="292"/>
      <c r="G69" s="292"/>
      <c r="H69" s="292"/>
      <c r="I69" s="292"/>
      <c r="J69" s="292"/>
      <c r="K69" s="292"/>
      <c r="L69" s="292"/>
      <c r="M69" s="292"/>
      <c r="N69" s="292"/>
      <c r="O69" s="292"/>
      <c r="P69" s="292"/>
      <c r="Q69" s="292"/>
      <c r="R69" s="292"/>
      <c r="S69" s="292"/>
      <c r="T69" s="292"/>
      <c r="U69" s="292"/>
      <c r="V69" s="292"/>
      <c r="W69" s="292"/>
    </row>
    <row r="70" spans="2:23">
      <c r="B70" s="381"/>
      <c r="C70" s="332" t="s">
        <v>1006</v>
      </c>
      <c r="D70" s="292"/>
      <c r="E70" s="292"/>
      <c r="F70" s="292"/>
      <c r="G70" s="292"/>
      <c r="H70" s="292"/>
      <c r="I70" s="292"/>
      <c r="J70" s="292"/>
      <c r="K70" s="292"/>
      <c r="L70" s="292"/>
      <c r="M70" s="292"/>
      <c r="N70" s="292"/>
      <c r="O70" s="292"/>
      <c r="P70" s="292"/>
      <c r="Q70" s="292"/>
      <c r="R70" s="292"/>
      <c r="S70" s="292"/>
      <c r="T70" s="292"/>
      <c r="U70" s="292"/>
      <c r="V70" s="292"/>
      <c r="W70" s="292"/>
    </row>
    <row r="71" spans="2:23">
      <c r="B71">
        <v>3</v>
      </c>
      <c r="C71" s="382" t="s">
        <v>1007</v>
      </c>
      <c r="D71" s="383" t="str">
        <f t="shared" ref="D71:E71" si="36">IF(COUNTIF(D72:D74,"C")&gt;=1,"A",IF(COUNTIF(D72:D74,"C")&gt;0,"P"," "))</f>
        <v xml:space="preserve"> </v>
      </c>
      <c r="E71" s="383" t="str">
        <f t="shared" si="36"/>
        <v xml:space="preserve"> </v>
      </c>
      <c r="F71" s="383" t="str">
        <f t="shared" ref="F71:M71" si="37">IF(COUNTIF(F72:F74,"C")&gt;=1,"A",IF(COUNTIF(F72:F74,"C")&gt;0,"P"," "))</f>
        <v xml:space="preserve"> </v>
      </c>
      <c r="G71" s="383" t="str">
        <f t="shared" si="37"/>
        <v xml:space="preserve"> </v>
      </c>
      <c r="H71" s="383" t="str">
        <f t="shared" si="37"/>
        <v xml:space="preserve"> </v>
      </c>
      <c r="I71" s="383" t="str">
        <f t="shared" si="37"/>
        <v xml:space="preserve"> </v>
      </c>
      <c r="J71" s="383" t="str">
        <f t="shared" si="37"/>
        <v xml:space="preserve"> </v>
      </c>
      <c r="K71" s="383" t="str">
        <f t="shared" si="37"/>
        <v xml:space="preserve"> </v>
      </c>
      <c r="L71" s="383" t="str">
        <f t="shared" si="37"/>
        <v xml:space="preserve"> </v>
      </c>
      <c r="M71" s="383" t="str">
        <f t="shared" si="37"/>
        <v xml:space="preserve"> </v>
      </c>
      <c r="N71" s="383" t="str">
        <f t="shared" ref="N71:W71" si="38">IF(COUNTIF(N72:N74,"C")&gt;=1,"A",IF(COUNTIF(N72:N74,"C")&gt;0,"P"," "))</f>
        <v xml:space="preserve"> </v>
      </c>
      <c r="O71" s="383" t="str">
        <f t="shared" si="38"/>
        <v xml:space="preserve"> </v>
      </c>
      <c r="P71" s="383" t="str">
        <f t="shared" si="38"/>
        <v xml:space="preserve"> </v>
      </c>
      <c r="Q71" s="383" t="str">
        <f t="shared" si="38"/>
        <v xml:space="preserve"> </v>
      </c>
      <c r="R71" s="383" t="str">
        <f t="shared" si="38"/>
        <v xml:space="preserve"> </v>
      </c>
      <c r="S71" s="383" t="str">
        <f t="shared" si="38"/>
        <v xml:space="preserve"> </v>
      </c>
      <c r="T71" s="383" t="str">
        <f t="shared" si="38"/>
        <v xml:space="preserve"> </v>
      </c>
      <c r="U71" s="383" t="str">
        <f t="shared" si="38"/>
        <v xml:space="preserve"> </v>
      </c>
      <c r="V71" s="383" t="str">
        <f t="shared" si="38"/>
        <v xml:space="preserve"> </v>
      </c>
      <c r="W71" s="383" t="str">
        <f t="shared" si="38"/>
        <v xml:space="preserve"> </v>
      </c>
    </row>
    <row r="72" spans="2:23">
      <c r="B72" s="381"/>
      <c r="C72" s="332" t="s">
        <v>1008</v>
      </c>
      <c r="D72" s="292"/>
      <c r="E72" s="292"/>
      <c r="F72" s="292"/>
      <c r="G72" s="292"/>
      <c r="H72" s="292"/>
      <c r="I72" s="292"/>
      <c r="J72" s="292"/>
      <c r="K72" s="292"/>
      <c r="L72" s="292"/>
      <c r="M72" s="292"/>
      <c r="N72" s="292"/>
      <c r="O72" s="292"/>
      <c r="P72" s="292"/>
      <c r="Q72" s="292"/>
      <c r="R72" s="292"/>
      <c r="S72" s="292"/>
      <c r="T72" s="292"/>
      <c r="U72" s="292"/>
      <c r="V72" s="292"/>
      <c r="W72" s="292"/>
    </row>
    <row r="73" spans="2:23">
      <c r="B73" s="381"/>
      <c r="C73" s="332" t="s">
        <v>1009</v>
      </c>
      <c r="D73" s="292"/>
      <c r="E73" s="292"/>
      <c r="F73" s="292"/>
      <c r="G73" s="292"/>
      <c r="H73" s="292"/>
      <c r="I73" s="292"/>
      <c r="J73" s="292"/>
      <c r="K73" s="292"/>
      <c r="L73" s="292"/>
      <c r="M73" s="292"/>
      <c r="N73" s="292"/>
      <c r="O73" s="292"/>
      <c r="P73" s="292"/>
      <c r="Q73" s="292"/>
      <c r="R73" s="292"/>
      <c r="S73" s="292"/>
      <c r="T73" s="292"/>
      <c r="U73" s="292"/>
      <c r="V73" s="292"/>
      <c r="W73" s="292"/>
    </row>
    <row r="74" spans="2:23">
      <c r="B74" s="381"/>
      <c r="C74" s="332" t="s">
        <v>1010</v>
      </c>
      <c r="D74" s="292"/>
      <c r="E74" s="292"/>
      <c r="F74" s="292"/>
      <c r="G74" s="292"/>
      <c r="H74" s="292"/>
      <c r="I74" s="292"/>
      <c r="J74" s="292"/>
      <c r="K74" s="292"/>
      <c r="L74" s="292"/>
      <c r="M74" s="292"/>
      <c r="N74" s="292"/>
      <c r="O74" s="292"/>
      <c r="P74" s="292"/>
      <c r="Q74" s="292"/>
      <c r="R74" s="292"/>
      <c r="S74" s="292"/>
      <c r="T74" s="292"/>
      <c r="U74" s="292"/>
      <c r="V74" s="292"/>
      <c r="W74" s="292"/>
    </row>
    <row r="75" spans="2:23">
      <c r="B75" s="381">
        <v>4</v>
      </c>
      <c r="C75" s="332" t="s">
        <v>996</v>
      </c>
      <c r="D75" s="292"/>
      <c r="E75" s="292"/>
      <c r="F75" s="292"/>
      <c r="G75" s="292"/>
      <c r="H75" s="292"/>
      <c r="I75" s="292"/>
      <c r="J75" s="292"/>
      <c r="K75" s="292"/>
      <c r="L75" s="292"/>
      <c r="M75" s="292"/>
      <c r="N75" s="292"/>
      <c r="O75" s="292"/>
      <c r="P75" s="292"/>
      <c r="Q75" s="292"/>
      <c r="R75" s="292"/>
      <c r="S75" s="292"/>
      <c r="T75" s="292"/>
      <c r="U75" s="292"/>
      <c r="V75" s="292"/>
      <c r="W75" s="292"/>
    </row>
    <row r="76" spans="2:23" hidden="1">
      <c r="C76" s="382"/>
      <c r="D76" s="384" t="str">
        <f>IF(COUNTIF(D75,"C")&gt;0,"A",IF(COUNTIF(D75,"C")&gt;0,"P"," "))</f>
        <v xml:space="preserve"> </v>
      </c>
      <c r="E76" s="384" t="str">
        <f t="shared" ref="E76" si="39">IF(COUNTIF(E75,"C")&gt;0,"A",IF(COUNTIF(E75,"C")&gt;0,"P"," "))</f>
        <v xml:space="preserve"> </v>
      </c>
      <c r="F76" s="384" t="str">
        <f t="shared" ref="F76:M76" si="40">IF(COUNTIF(F75,"C")&gt;0,"A",IF(COUNTIF(F75,"C")&gt;0,"P"," "))</f>
        <v xml:space="preserve"> </v>
      </c>
      <c r="G76" s="384" t="str">
        <f t="shared" si="40"/>
        <v xml:space="preserve"> </v>
      </c>
      <c r="H76" s="384" t="str">
        <f t="shared" si="40"/>
        <v xml:space="preserve"> </v>
      </c>
      <c r="I76" s="384" t="str">
        <f t="shared" si="40"/>
        <v xml:space="preserve"> </v>
      </c>
      <c r="J76" s="384" t="str">
        <f t="shared" si="40"/>
        <v xml:space="preserve"> </v>
      </c>
      <c r="K76" s="384" t="str">
        <f t="shared" si="40"/>
        <v xml:space="preserve"> </v>
      </c>
      <c r="L76" s="384" t="str">
        <f t="shared" si="40"/>
        <v xml:space="preserve"> </v>
      </c>
      <c r="M76" s="384" t="str">
        <f t="shared" si="40"/>
        <v xml:space="preserve"> </v>
      </c>
      <c r="N76" s="384" t="str">
        <f t="shared" ref="N76:W76" si="41">IF(COUNTIF(N75,"C")&gt;0,"A",IF(COUNTIF(N75,"C")&gt;0,"P"," "))</f>
        <v xml:space="preserve"> </v>
      </c>
      <c r="O76" s="384" t="str">
        <f t="shared" si="41"/>
        <v xml:space="preserve"> </v>
      </c>
      <c r="P76" s="384" t="str">
        <f t="shared" si="41"/>
        <v xml:space="preserve"> </v>
      </c>
      <c r="Q76" s="384" t="str">
        <f t="shared" si="41"/>
        <v xml:space="preserve"> </v>
      </c>
      <c r="R76" s="384" t="str">
        <f t="shared" si="41"/>
        <v xml:space="preserve"> </v>
      </c>
      <c r="S76" s="384" t="str">
        <f t="shared" si="41"/>
        <v xml:space="preserve"> </v>
      </c>
      <c r="T76" s="384" t="str">
        <f t="shared" si="41"/>
        <v xml:space="preserve"> </v>
      </c>
      <c r="U76" s="384" t="str">
        <f t="shared" si="41"/>
        <v xml:space="preserve"> </v>
      </c>
      <c r="V76" s="384" t="str">
        <f t="shared" si="41"/>
        <v xml:space="preserve"> </v>
      </c>
      <c r="W76" s="384" t="str">
        <f t="shared" si="41"/>
        <v xml:space="preserve"> </v>
      </c>
    </row>
    <row r="77" spans="2:23" ht="13.5" thickBot="1">
      <c r="B77" s="381">
        <v>5</v>
      </c>
      <c r="C77" s="332" t="s">
        <v>997</v>
      </c>
      <c r="D77" s="292"/>
      <c r="E77" s="292"/>
      <c r="F77" s="292"/>
      <c r="G77" s="292"/>
      <c r="H77" s="292"/>
      <c r="I77" s="292"/>
      <c r="J77" s="292"/>
      <c r="K77" s="292"/>
      <c r="L77" s="292"/>
      <c r="M77" s="292"/>
      <c r="N77" s="292"/>
      <c r="O77" s="292"/>
      <c r="P77" s="292"/>
      <c r="Q77" s="292"/>
      <c r="R77" s="292"/>
      <c r="S77" s="292"/>
      <c r="T77" s="292"/>
      <c r="U77" s="292"/>
      <c r="V77" s="292"/>
      <c r="W77" s="292"/>
    </row>
    <row r="78" spans="2:23" ht="13.5" hidden="1" thickBot="1">
      <c r="D78" s="384" t="str">
        <f>IF(COUNTIF(D77,"C")&gt;0,"A",IF(COUNTIF(D77,"C")&gt;0,"P"," "))</f>
        <v xml:space="preserve"> </v>
      </c>
      <c r="E78" s="384" t="str">
        <f t="shared" ref="E78" si="42">IF(COUNTIF(E77,"C")&gt;0,"A",IF(COUNTIF(E77,"C")&gt;0,"P"," "))</f>
        <v xml:space="preserve"> </v>
      </c>
      <c r="F78" s="384" t="str">
        <f t="shared" ref="F78:M78" si="43">IF(COUNTIF(F77,"C")&gt;0,"A",IF(COUNTIF(F77,"C")&gt;0,"P"," "))</f>
        <v xml:space="preserve"> </v>
      </c>
      <c r="G78" s="384" t="str">
        <f t="shared" si="43"/>
        <v xml:space="preserve"> </v>
      </c>
      <c r="H78" s="384" t="str">
        <f t="shared" si="43"/>
        <v xml:space="preserve"> </v>
      </c>
      <c r="I78" s="384" t="str">
        <f t="shared" si="43"/>
        <v xml:space="preserve"> </v>
      </c>
      <c r="J78" s="384" t="str">
        <f t="shared" si="43"/>
        <v xml:space="preserve"> </v>
      </c>
      <c r="K78" s="384" t="str">
        <f t="shared" si="43"/>
        <v xml:space="preserve"> </v>
      </c>
      <c r="L78" s="384" t="str">
        <f t="shared" si="43"/>
        <v xml:space="preserve"> </v>
      </c>
      <c r="M78" s="384" t="str">
        <f t="shared" si="43"/>
        <v xml:space="preserve"> </v>
      </c>
      <c r="N78" s="384" t="str">
        <f t="shared" ref="N78:W78" si="44">IF(COUNTIF(N77,"C")&gt;0,"A",IF(COUNTIF(N77,"C")&gt;0,"P"," "))</f>
        <v xml:space="preserve"> </v>
      </c>
      <c r="O78" s="384" t="str">
        <f t="shared" si="44"/>
        <v xml:space="preserve"> </v>
      </c>
      <c r="P78" s="384" t="str">
        <f t="shared" si="44"/>
        <v xml:space="preserve"> </v>
      </c>
      <c r="Q78" s="384" t="str">
        <f t="shared" si="44"/>
        <v xml:space="preserve"> </v>
      </c>
      <c r="R78" s="384" t="str">
        <f t="shared" si="44"/>
        <v xml:space="preserve"> </v>
      </c>
      <c r="S78" s="384" t="str">
        <f t="shared" si="44"/>
        <v xml:space="preserve"> </v>
      </c>
      <c r="T78" s="384" t="str">
        <f t="shared" si="44"/>
        <v xml:space="preserve"> </v>
      </c>
      <c r="U78" s="384" t="str">
        <f t="shared" si="44"/>
        <v xml:space="preserve"> </v>
      </c>
      <c r="V78" s="384" t="str">
        <f t="shared" si="44"/>
        <v xml:space="preserve"> </v>
      </c>
      <c r="W78" s="384" t="str">
        <f t="shared" si="44"/>
        <v xml:space="preserve"> </v>
      </c>
    </row>
    <row r="79" spans="2:23" ht="13.5" thickBot="1">
      <c r="C79" s="392" t="s">
        <v>96</v>
      </c>
      <c r="D79" s="214" t="str">
        <f>IF(COUNTIF(D63:D78,"A")&gt;4,"C",IF(COUNTIF(D63:D78,"P")&gt;0,"P",IF(COUNTIF(D63:D78,"A")&gt;0,"P"," ")))</f>
        <v xml:space="preserve"> </v>
      </c>
      <c r="E79" s="214" t="str">
        <f t="shared" ref="E79" si="45">IF(COUNTIF(E63:E78,"A")&gt;4,"C",IF(COUNTIF(E63:E78,"P")&gt;0,"P",IF(COUNTIF(E63:E78,"A")&gt;0,"P"," ")))</f>
        <v xml:space="preserve"> </v>
      </c>
      <c r="F79" s="214" t="str">
        <f t="shared" ref="F79:M79" si="46">IF(COUNTIF(F63:F78,"A")&gt;4,"C",IF(COUNTIF(F63:F78,"P")&gt;0,"P",IF(COUNTIF(F63:F78,"A")&gt;0,"P"," ")))</f>
        <v xml:space="preserve"> </v>
      </c>
      <c r="G79" s="214" t="str">
        <f t="shared" si="46"/>
        <v xml:space="preserve"> </v>
      </c>
      <c r="H79" s="214" t="str">
        <f t="shared" si="46"/>
        <v xml:space="preserve"> </v>
      </c>
      <c r="I79" s="214" t="str">
        <f t="shared" si="46"/>
        <v xml:space="preserve"> </v>
      </c>
      <c r="J79" s="214" t="str">
        <f t="shared" si="46"/>
        <v xml:space="preserve"> </v>
      </c>
      <c r="K79" s="214" t="str">
        <f t="shared" si="46"/>
        <v xml:space="preserve"> </v>
      </c>
      <c r="L79" s="214" t="str">
        <f t="shared" si="46"/>
        <v xml:space="preserve"> </v>
      </c>
      <c r="M79" s="214" t="str">
        <f t="shared" si="46"/>
        <v xml:space="preserve"> </v>
      </c>
      <c r="N79" s="214" t="str">
        <f t="shared" ref="N79:W79" si="47">IF(COUNTIF(N63:N78,"A")&gt;4,"C",IF(COUNTIF(N63:N78,"P")&gt;0,"P",IF(COUNTIF(N63:N78,"A")&gt;0,"P"," ")))</f>
        <v xml:space="preserve"> </v>
      </c>
      <c r="O79" s="214" t="str">
        <f t="shared" si="47"/>
        <v xml:space="preserve"> </v>
      </c>
      <c r="P79" s="214" t="str">
        <f t="shared" si="47"/>
        <v xml:space="preserve"> </v>
      </c>
      <c r="Q79" s="214" t="str">
        <f t="shared" si="47"/>
        <v xml:space="preserve"> </v>
      </c>
      <c r="R79" s="214" t="str">
        <f t="shared" si="47"/>
        <v xml:space="preserve"> </v>
      </c>
      <c r="S79" s="214" t="str">
        <f t="shared" si="47"/>
        <v xml:space="preserve"> </v>
      </c>
      <c r="T79" s="214" t="str">
        <f t="shared" si="47"/>
        <v xml:space="preserve"> </v>
      </c>
      <c r="U79" s="214" t="str">
        <f t="shared" si="47"/>
        <v xml:space="preserve"> </v>
      </c>
      <c r="V79" s="214" t="str">
        <f t="shared" si="47"/>
        <v xml:space="preserve"> </v>
      </c>
      <c r="W79" s="214" t="str">
        <f t="shared" si="47"/>
        <v xml:space="preserve"> </v>
      </c>
    </row>
    <row r="80" spans="2:23">
      <c r="B80" s="7" t="s">
        <v>912</v>
      </c>
      <c r="C80" s="388"/>
      <c r="D80" s="389"/>
      <c r="E80" s="390"/>
      <c r="F80" s="390"/>
      <c r="G80" s="390"/>
      <c r="H80" s="390"/>
      <c r="I80" s="390"/>
      <c r="J80" s="390"/>
      <c r="K80" s="390"/>
      <c r="L80" s="390"/>
      <c r="M80" s="390"/>
      <c r="N80" s="390"/>
      <c r="O80" s="390"/>
      <c r="P80" s="390"/>
      <c r="Q80" s="390"/>
      <c r="R80" s="390"/>
      <c r="S80" s="390"/>
      <c r="T80" s="390"/>
      <c r="U80" s="390"/>
      <c r="V80" s="390"/>
      <c r="W80" s="390"/>
    </row>
    <row r="81" spans="2:23">
      <c r="B81">
        <v>1</v>
      </c>
      <c r="C81" s="391" t="s">
        <v>999</v>
      </c>
      <c r="D81" s="380" t="str">
        <f t="shared" ref="D81:E81" si="48">IF(COUNTIF(D82:D84,"C")&gt;=1,"A",IF(COUNTIF(D82:D84,"C")&gt;0,"P"," "))</f>
        <v xml:space="preserve"> </v>
      </c>
      <c r="E81" s="380" t="str">
        <f t="shared" si="48"/>
        <v xml:space="preserve"> </v>
      </c>
      <c r="F81" s="380" t="str">
        <f t="shared" ref="F81:M81" si="49">IF(COUNTIF(F82:F84,"C")&gt;=1,"A",IF(COUNTIF(F82:F84,"C")&gt;0,"P"," "))</f>
        <v xml:space="preserve"> </v>
      </c>
      <c r="G81" s="380" t="str">
        <f t="shared" si="49"/>
        <v xml:space="preserve"> </v>
      </c>
      <c r="H81" s="380" t="str">
        <f t="shared" si="49"/>
        <v xml:space="preserve"> </v>
      </c>
      <c r="I81" s="380" t="str">
        <f t="shared" si="49"/>
        <v xml:space="preserve"> </v>
      </c>
      <c r="J81" s="380" t="str">
        <f t="shared" si="49"/>
        <v xml:space="preserve"> </v>
      </c>
      <c r="K81" s="380" t="str">
        <f t="shared" si="49"/>
        <v xml:space="preserve"> </v>
      </c>
      <c r="L81" s="380" t="str">
        <f t="shared" si="49"/>
        <v xml:space="preserve"> </v>
      </c>
      <c r="M81" s="380" t="str">
        <f t="shared" si="49"/>
        <v xml:space="preserve"> </v>
      </c>
      <c r="N81" s="380" t="str">
        <f t="shared" ref="N81:W81" si="50">IF(COUNTIF(N82:N84,"C")&gt;=1,"A",IF(COUNTIF(N82:N84,"C")&gt;0,"P"," "))</f>
        <v xml:space="preserve"> </v>
      </c>
      <c r="O81" s="380" t="str">
        <f t="shared" si="50"/>
        <v xml:space="preserve"> </v>
      </c>
      <c r="P81" s="380" t="str">
        <f t="shared" si="50"/>
        <v xml:space="preserve"> </v>
      </c>
      <c r="Q81" s="380" t="str">
        <f t="shared" si="50"/>
        <v xml:space="preserve"> </v>
      </c>
      <c r="R81" s="380" t="str">
        <f t="shared" si="50"/>
        <v xml:space="preserve"> </v>
      </c>
      <c r="S81" s="380" t="str">
        <f t="shared" si="50"/>
        <v xml:space="preserve"> </v>
      </c>
      <c r="T81" s="380" t="str">
        <f t="shared" si="50"/>
        <v xml:space="preserve"> </v>
      </c>
      <c r="U81" s="380" t="str">
        <f t="shared" si="50"/>
        <v xml:space="preserve"> </v>
      </c>
      <c r="V81" s="380" t="str">
        <f t="shared" si="50"/>
        <v xml:space="preserve"> </v>
      </c>
      <c r="W81" s="380" t="str">
        <f t="shared" si="50"/>
        <v xml:space="preserve"> </v>
      </c>
    </row>
    <row r="82" spans="2:23">
      <c r="B82" s="381"/>
      <c r="C82" s="332" t="s">
        <v>1000</v>
      </c>
      <c r="D82" s="292"/>
      <c r="E82" s="292"/>
      <c r="F82" s="292"/>
      <c r="G82" s="292"/>
      <c r="H82" s="292"/>
      <c r="I82" s="292"/>
      <c r="J82" s="292"/>
      <c r="K82" s="292"/>
      <c r="L82" s="292"/>
      <c r="M82" s="292"/>
      <c r="N82" s="292"/>
      <c r="O82" s="292"/>
      <c r="P82" s="292"/>
      <c r="Q82" s="292"/>
      <c r="R82" s="292"/>
      <c r="S82" s="292"/>
      <c r="T82" s="292"/>
      <c r="U82" s="292"/>
      <c r="V82" s="292"/>
      <c r="W82" s="292"/>
    </row>
    <row r="83" spans="2:23">
      <c r="B83" s="381"/>
      <c r="C83" s="332" t="s">
        <v>1001</v>
      </c>
      <c r="D83" s="292"/>
      <c r="E83" s="292"/>
      <c r="F83" s="292"/>
      <c r="G83" s="292"/>
      <c r="H83" s="292"/>
      <c r="I83" s="292"/>
      <c r="J83" s="292"/>
      <c r="K83" s="292"/>
      <c r="L83" s="292"/>
      <c r="M83" s="292"/>
      <c r="N83" s="292"/>
      <c r="O83" s="292"/>
      <c r="P83" s="292"/>
      <c r="Q83" s="292"/>
      <c r="R83" s="292"/>
      <c r="S83" s="292"/>
      <c r="T83" s="292"/>
      <c r="U83" s="292"/>
      <c r="V83" s="292"/>
      <c r="W83" s="292"/>
    </row>
    <row r="84" spans="2:23">
      <c r="B84" s="381"/>
      <c r="C84" s="332" t="s">
        <v>1002</v>
      </c>
      <c r="D84" s="292"/>
      <c r="E84" s="292"/>
      <c r="F84" s="292"/>
      <c r="G84" s="292"/>
      <c r="H84" s="292"/>
      <c r="I84" s="292"/>
      <c r="J84" s="292"/>
      <c r="K84" s="292"/>
      <c r="L84" s="292"/>
      <c r="M84" s="292"/>
      <c r="N84" s="292"/>
      <c r="O84" s="292"/>
      <c r="P84" s="292"/>
      <c r="Q84" s="292"/>
      <c r="R84" s="292"/>
      <c r="S84" s="292"/>
      <c r="T84" s="292"/>
      <c r="U84" s="292"/>
      <c r="V84" s="292"/>
      <c r="W84" s="292"/>
    </row>
    <row r="85" spans="2:23">
      <c r="B85">
        <v>2</v>
      </c>
      <c r="C85" s="382" t="s">
        <v>1003</v>
      </c>
      <c r="D85" s="383" t="str">
        <f t="shared" ref="D85:E85" si="51">IF(COUNTIF(D86:D88,"C")&gt;=1,"A",IF(COUNTIF(D86:D88,"C")&gt;0,"P"," "))</f>
        <v xml:space="preserve"> </v>
      </c>
      <c r="E85" s="383" t="str">
        <f t="shared" si="51"/>
        <v xml:space="preserve"> </v>
      </c>
      <c r="F85" s="383" t="str">
        <f t="shared" ref="F85:M85" si="52">IF(COUNTIF(F86:F88,"C")&gt;=1,"A",IF(COUNTIF(F86:F88,"C")&gt;0,"P"," "))</f>
        <v xml:space="preserve"> </v>
      </c>
      <c r="G85" s="383" t="str">
        <f t="shared" si="52"/>
        <v xml:space="preserve"> </v>
      </c>
      <c r="H85" s="383" t="str">
        <f t="shared" si="52"/>
        <v xml:space="preserve"> </v>
      </c>
      <c r="I85" s="383" t="str">
        <f t="shared" si="52"/>
        <v xml:space="preserve"> </v>
      </c>
      <c r="J85" s="383" t="str">
        <f t="shared" si="52"/>
        <v xml:space="preserve"> </v>
      </c>
      <c r="K85" s="383" t="str">
        <f t="shared" si="52"/>
        <v xml:space="preserve"> </v>
      </c>
      <c r="L85" s="383" t="str">
        <f t="shared" si="52"/>
        <v xml:space="preserve"> </v>
      </c>
      <c r="M85" s="383" t="str">
        <f t="shared" si="52"/>
        <v xml:space="preserve"> </v>
      </c>
      <c r="N85" s="383" t="str">
        <f t="shared" ref="N85:W85" si="53">IF(COUNTIF(N86:N88,"C")&gt;=1,"A",IF(COUNTIF(N86:N88,"C")&gt;0,"P"," "))</f>
        <v xml:space="preserve"> </v>
      </c>
      <c r="O85" s="383" t="str">
        <f t="shared" si="53"/>
        <v xml:space="preserve"> </v>
      </c>
      <c r="P85" s="383" t="str">
        <f t="shared" si="53"/>
        <v xml:space="preserve"> </v>
      </c>
      <c r="Q85" s="383" t="str">
        <f t="shared" si="53"/>
        <v xml:space="preserve"> </v>
      </c>
      <c r="R85" s="383" t="str">
        <f t="shared" si="53"/>
        <v xml:space="preserve"> </v>
      </c>
      <c r="S85" s="383" t="str">
        <f t="shared" si="53"/>
        <v xml:space="preserve"> </v>
      </c>
      <c r="T85" s="383" t="str">
        <f t="shared" si="53"/>
        <v xml:space="preserve"> </v>
      </c>
      <c r="U85" s="383" t="str">
        <f t="shared" si="53"/>
        <v xml:space="preserve"> </v>
      </c>
      <c r="V85" s="383" t="str">
        <f t="shared" si="53"/>
        <v xml:space="preserve"> </v>
      </c>
      <c r="W85" s="383" t="str">
        <f t="shared" si="53"/>
        <v xml:space="preserve"> </v>
      </c>
    </row>
    <row r="86" spans="2:23">
      <c r="B86" s="381"/>
      <c r="C86" s="332" t="s">
        <v>1004</v>
      </c>
      <c r="D86" s="292"/>
      <c r="E86" s="292"/>
      <c r="F86" s="292"/>
      <c r="G86" s="292"/>
      <c r="H86" s="292"/>
      <c r="I86" s="292"/>
      <c r="J86" s="292"/>
      <c r="K86" s="292"/>
      <c r="L86" s="292"/>
      <c r="M86" s="292"/>
      <c r="N86" s="292"/>
      <c r="O86" s="292"/>
      <c r="P86" s="292"/>
      <c r="Q86" s="292"/>
      <c r="R86" s="292"/>
      <c r="S86" s="292"/>
      <c r="T86" s="292"/>
      <c r="U86" s="292"/>
      <c r="V86" s="292"/>
      <c r="W86" s="292"/>
    </row>
    <row r="87" spans="2:23">
      <c r="B87" s="381"/>
      <c r="C87" s="332" t="s">
        <v>1005</v>
      </c>
      <c r="D87" s="292"/>
      <c r="E87" s="292"/>
      <c r="F87" s="292"/>
      <c r="G87" s="292"/>
      <c r="H87" s="292"/>
      <c r="I87" s="292"/>
      <c r="J87" s="292"/>
      <c r="K87" s="292"/>
      <c r="L87" s="292"/>
      <c r="M87" s="292"/>
      <c r="N87" s="292"/>
      <c r="O87" s="292"/>
      <c r="P87" s="292"/>
      <c r="Q87" s="292"/>
      <c r="R87" s="292"/>
      <c r="S87" s="292"/>
      <c r="T87" s="292"/>
      <c r="U87" s="292"/>
      <c r="V87" s="292"/>
      <c r="W87" s="292"/>
    </row>
    <row r="88" spans="2:23">
      <c r="B88" s="381"/>
      <c r="C88" s="332" t="s">
        <v>1006</v>
      </c>
      <c r="D88" s="292"/>
      <c r="E88" s="292"/>
      <c r="F88" s="292"/>
      <c r="G88" s="292"/>
      <c r="H88" s="292"/>
      <c r="I88" s="292"/>
      <c r="J88" s="292"/>
      <c r="K88" s="292"/>
      <c r="L88" s="292"/>
      <c r="M88" s="292"/>
      <c r="N88" s="292"/>
      <c r="O88" s="292"/>
      <c r="P88" s="292"/>
      <c r="Q88" s="292"/>
      <c r="R88" s="292"/>
      <c r="S88" s="292"/>
      <c r="T88" s="292"/>
      <c r="U88" s="292"/>
      <c r="V88" s="292"/>
      <c r="W88" s="292"/>
    </row>
    <row r="89" spans="2:23">
      <c r="B89">
        <v>3</v>
      </c>
      <c r="C89" s="382" t="s">
        <v>1007</v>
      </c>
      <c r="D89" s="383" t="str">
        <f t="shared" ref="D89:E89" si="54">IF(COUNTIF(D90:D92,"C")&gt;=1,"A",IF(COUNTIF(D90:D92,"C")&gt;0,"P"," "))</f>
        <v xml:space="preserve"> </v>
      </c>
      <c r="E89" s="383" t="str">
        <f t="shared" si="54"/>
        <v xml:space="preserve"> </v>
      </c>
      <c r="F89" s="383" t="str">
        <f t="shared" ref="F89:M89" si="55">IF(COUNTIF(F90:F92,"C")&gt;=1,"A",IF(COUNTIF(F90:F92,"C")&gt;0,"P"," "))</f>
        <v xml:space="preserve"> </v>
      </c>
      <c r="G89" s="383" t="str">
        <f t="shared" si="55"/>
        <v xml:space="preserve"> </v>
      </c>
      <c r="H89" s="383" t="str">
        <f t="shared" si="55"/>
        <v xml:space="preserve"> </v>
      </c>
      <c r="I89" s="383" t="str">
        <f t="shared" si="55"/>
        <v xml:space="preserve"> </v>
      </c>
      <c r="J89" s="383" t="str">
        <f t="shared" si="55"/>
        <v xml:space="preserve"> </v>
      </c>
      <c r="K89" s="383" t="str">
        <f t="shared" si="55"/>
        <v xml:space="preserve"> </v>
      </c>
      <c r="L89" s="383" t="str">
        <f t="shared" si="55"/>
        <v xml:space="preserve"> </v>
      </c>
      <c r="M89" s="383" t="str">
        <f t="shared" si="55"/>
        <v xml:space="preserve"> </v>
      </c>
      <c r="N89" s="383" t="str">
        <f t="shared" ref="N89:W89" si="56">IF(COUNTIF(N90:N92,"C")&gt;=1,"A",IF(COUNTIF(N90:N92,"C")&gt;0,"P"," "))</f>
        <v xml:space="preserve"> </v>
      </c>
      <c r="O89" s="383" t="str">
        <f t="shared" si="56"/>
        <v xml:space="preserve"> </v>
      </c>
      <c r="P89" s="383" t="str">
        <f t="shared" si="56"/>
        <v xml:space="preserve"> </v>
      </c>
      <c r="Q89" s="383" t="str">
        <f t="shared" si="56"/>
        <v xml:space="preserve"> </v>
      </c>
      <c r="R89" s="383" t="str">
        <f t="shared" si="56"/>
        <v xml:space="preserve"> </v>
      </c>
      <c r="S89" s="383" t="str">
        <f t="shared" si="56"/>
        <v xml:space="preserve"> </v>
      </c>
      <c r="T89" s="383" t="str">
        <f t="shared" si="56"/>
        <v xml:space="preserve"> </v>
      </c>
      <c r="U89" s="383" t="str">
        <f t="shared" si="56"/>
        <v xml:space="preserve"> </v>
      </c>
      <c r="V89" s="383" t="str">
        <f t="shared" si="56"/>
        <v xml:space="preserve"> </v>
      </c>
      <c r="W89" s="383" t="str">
        <f t="shared" si="56"/>
        <v xml:space="preserve"> </v>
      </c>
    </row>
    <row r="90" spans="2:23">
      <c r="B90" s="381"/>
      <c r="C90" s="332" t="s">
        <v>1008</v>
      </c>
      <c r="D90" s="292"/>
      <c r="E90" s="292"/>
      <c r="F90" s="292"/>
      <c r="G90" s="292"/>
      <c r="H90" s="292"/>
      <c r="I90" s="292"/>
      <c r="J90" s="292"/>
      <c r="K90" s="292"/>
      <c r="L90" s="292"/>
      <c r="M90" s="292"/>
      <c r="N90" s="292"/>
      <c r="O90" s="292"/>
      <c r="P90" s="292"/>
      <c r="Q90" s="292"/>
      <c r="R90" s="292"/>
      <c r="S90" s="292"/>
      <c r="T90" s="292"/>
      <c r="U90" s="292"/>
      <c r="V90" s="292"/>
      <c r="W90" s="292"/>
    </row>
    <row r="91" spans="2:23">
      <c r="B91" s="381"/>
      <c r="C91" s="332" t="s">
        <v>1009</v>
      </c>
      <c r="D91" s="292"/>
      <c r="E91" s="292"/>
      <c r="F91" s="292"/>
      <c r="G91" s="292"/>
      <c r="H91" s="292"/>
      <c r="I91" s="292"/>
      <c r="J91" s="292"/>
      <c r="K91" s="292"/>
      <c r="L91" s="292"/>
      <c r="M91" s="292"/>
      <c r="N91" s="292"/>
      <c r="O91" s="292"/>
      <c r="P91" s="292"/>
      <c r="Q91" s="292"/>
      <c r="R91" s="292"/>
      <c r="S91" s="292"/>
      <c r="T91" s="292"/>
      <c r="U91" s="292"/>
      <c r="V91" s="292"/>
      <c r="W91" s="292"/>
    </row>
    <row r="92" spans="2:23">
      <c r="B92" s="381"/>
      <c r="C92" s="332" t="s">
        <v>1010</v>
      </c>
      <c r="D92" s="292"/>
      <c r="E92" s="292"/>
      <c r="F92" s="292"/>
      <c r="G92" s="292"/>
      <c r="H92" s="292"/>
      <c r="I92" s="292"/>
      <c r="J92" s="292"/>
      <c r="K92" s="292"/>
      <c r="L92" s="292"/>
      <c r="M92" s="292"/>
      <c r="N92" s="292"/>
      <c r="O92" s="292"/>
      <c r="P92" s="292"/>
      <c r="Q92" s="292"/>
      <c r="R92" s="292"/>
      <c r="S92" s="292"/>
      <c r="T92" s="292"/>
      <c r="U92" s="292"/>
      <c r="V92" s="292"/>
      <c r="W92" s="292"/>
    </row>
    <row r="93" spans="2:23">
      <c r="B93" s="381">
        <v>4</v>
      </c>
      <c r="C93" s="332" t="s">
        <v>996</v>
      </c>
      <c r="D93" s="292"/>
      <c r="E93" s="292"/>
      <c r="F93" s="292"/>
      <c r="G93" s="292"/>
      <c r="H93" s="292"/>
      <c r="I93" s="292"/>
      <c r="J93" s="292"/>
      <c r="K93" s="292"/>
      <c r="L93" s="292"/>
      <c r="M93" s="292"/>
      <c r="N93" s="292"/>
      <c r="O93" s="292"/>
      <c r="P93" s="292"/>
      <c r="Q93" s="292"/>
      <c r="R93" s="292"/>
      <c r="S93" s="292"/>
      <c r="T93" s="292"/>
      <c r="U93" s="292"/>
      <c r="V93" s="292"/>
      <c r="W93" s="292"/>
    </row>
    <row r="94" spans="2:23" hidden="1">
      <c r="C94" s="382"/>
      <c r="D94" s="384" t="str">
        <f>IF(COUNTIF(D93,"C")&gt;0,"A",IF(COUNTIF(D93,"C")&gt;0,"P"," "))</f>
        <v xml:space="preserve"> </v>
      </c>
      <c r="E94" s="384" t="str">
        <f t="shared" ref="E94" si="57">IF(COUNTIF(E93,"C")&gt;0,"A",IF(COUNTIF(E93,"C")&gt;0,"P"," "))</f>
        <v xml:space="preserve"> </v>
      </c>
      <c r="F94" s="384" t="str">
        <f t="shared" ref="F94:M94" si="58">IF(COUNTIF(F93,"C")&gt;0,"A",IF(COUNTIF(F93,"C")&gt;0,"P"," "))</f>
        <v xml:space="preserve"> </v>
      </c>
      <c r="G94" s="384" t="str">
        <f t="shared" si="58"/>
        <v xml:space="preserve"> </v>
      </c>
      <c r="H94" s="384" t="str">
        <f t="shared" si="58"/>
        <v xml:space="preserve"> </v>
      </c>
      <c r="I94" s="384" t="str">
        <f t="shared" si="58"/>
        <v xml:space="preserve"> </v>
      </c>
      <c r="J94" s="384" t="str">
        <f t="shared" si="58"/>
        <v xml:space="preserve"> </v>
      </c>
      <c r="K94" s="384" t="str">
        <f t="shared" si="58"/>
        <v xml:space="preserve"> </v>
      </c>
      <c r="L94" s="384" t="str">
        <f t="shared" si="58"/>
        <v xml:space="preserve"> </v>
      </c>
      <c r="M94" s="384" t="str">
        <f t="shared" si="58"/>
        <v xml:space="preserve"> </v>
      </c>
      <c r="N94" s="384" t="str">
        <f t="shared" ref="N94:W94" si="59">IF(COUNTIF(N93,"C")&gt;0,"A",IF(COUNTIF(N93,"C")&gt;0,"P"," "))</f>
        <v xml:space="preserve"> </v>
      </c>
      <c r="O94" s="384" t="str">
        <f t="shared" si="59"/>
        <v xml:space="preserve"> </v>
      </c>
      <c r="P94" s="384" t="str">
        <f t="shared" si="59"/>
        <v xml:space="preserve"> </v>
      </c>
      <c r="Q94" s="384" t="str">
        <f t="shared" si="59"/>
        <v xml:space="preserve"> </v>
      </c>
      <c r="R94" s="384" t="str">
        <f t="shared" si="59"/>
        <v xml:space="preserve"> </v>
      </c>
      <c r="S94" s="384" t="str">
        <f t="shared" si="59"/>
        <v xml:space="preserve"> </v>
      </c>
      <c r="T94" s="384" t="str">
        <f t="shared" si="59"/>
        <v xml:space="preserve"> </v>
      </c>
      <c r="U94" s="384" t="str">
        <f t="shared" si="59"/>
        <v xml:space="preserve"> </v>
      </c>
      <c r="V94" s="384" t="str">
        <f t="shared" si="59"/>
        <v xml:space="preserve"> </v>
      </c>
      <c r="W94" s="384" t="str">
        <f t="shared" si="59"/>
        <v xml:space="preserve"> </v>
      </c>
    </row>
    <row r="95" spans="2:23" ht="13.5" thickBot="1">
      <c r="B95" s="381">
        <v>5</v>
      </c>
      <c r="C95" s="332" t="s">
        <v>997</v>
      </c>
      <c r="D95" s="292"/>
      <c r="E95" s="292"/>
      <c r="F95" s="292"/>
      <c r="G95" s="292"/>
      <c r="H95" s="292"/>
      <c r="I95" s="292"/>
      <c r="J95" s="292"/>
      <c r="K95" s="292"/>
      <c r="L95" s="292"/>
      <c r="M95" s="292"/>
      <c r="N95" s="292"/>
      <c r="O95" s="292"/>
      <c r="P95" s="292"/>
      <c r="Q95" s="292"/>
      <c r="R95" s="292"/>
      <c r="S95" s="292"/>
      <c r="T95" s="292"/>
      <c r="U95" s="292"/>
      <c r="V95" s="292"/>
      <c r="W95" s="292"/>
    </row>
    <row r="96" spans="2:23" ht="13.5" hidden="1" thickBot="1">
      <c r="D96" s="384" t="str">
        <f>IF(COUNTIF(D95,"C")&gt;0,"A",IF(COUNTIF(D95,"C")&gt;0,"P"," "))</f>
        <v xml:space="preserve"> </v>
      </c>
      <c r="E96" s="384" t="str">
        <f t="shared" ref="E96" si="60">IF(COUNTIF(E95,"C")&gt;0,"A",IF(COUNTIF(E95,"C")&gt;0,"P"," "))</f>
        <v xml:space="preserve"> </v>
      </c>
      <c r="F96" s="384" t="str">
        <f t="shared" ref="F96:M96" si="61">IF(COUNTIF(F95,"C")&gt;0,"A",IF(COUNTIF(F95,"C")&gt;0,"P"," "))</f>
        <v xml:space="preserve"> </v>
      </c>
      <c r="G96" s="384" t="str">
        <f t="shared" si="61"/>
        <v xml:space="preserve"> </v>
      </c>
      <c r="H96" s="384" t="str">
        <f t="shared" si="61"/>
        <v xml:space="preserve"> </v>
      </c>
      <c r="I96" s="384" t="str">
        <f t="shared" si="61"/>
        <v xml:space="preserve"> </v>
      </c>
      <c r="J96" s="384" t="str">
        <f t="shared" si="61"/>
        <v xml:space="preserve"> </v>
      </c>
      <c r="K96" s="384" t="str">
        <f t="shared" si="61"/>
        <v xml:space="preserve"> </v>
      </c>
      <c r="L96" s="384" t="str">
        <f t="shared" si="61"/>
        <v xml:space="preserve"> </v>
      </c>
      <c r="M96" s="384" t="str">
        <f t="shared" si="61"/>
        <v xml:space="preserve"> </v>
      </c>
      <c r="N96" s="384" t="str">
        <f t="shared" ref="N96:W96" si="62">IF(COUNTIF(N95,"C")&gt;0,"A",IF(COUNTIF(N95,"C")&gt;0,"P"," "))</f>
        <v xml:space="preserve"> </v>
      </c>
      <c r="O96" s="384" t="str">
        <f t="shared" si="62"/>
        <v xml:space="preserve"> </v>
      </c>
      <c r="P96" s="384" t="str">
        <f t="shared" si="62"/>
        <v xml:space="preserve"> </v>
      </c>
      <c r="Q96" s="384" t="str">
        <f t="shared" si="62"/>
        <v xml:space="preserve"> </v>
      </c>
      <c r="R96" s="384" t="str">
        <f t="shared" si="62"/>
        <v xml:space="preserve"> </v>
      </c>
      <c r="S96" s="384" t="str">
        <f t="shared" si="62"/>
        <v xml:space="preserve"> </v>
      </c>
      <c r="T96" s="384" t="str">
        <f t="shared" si="62"/>
        <v xml:space="preserve"> </v>
      </c>
      <c r="U96" s="384" t="str">
        <f t="shared" si="62"/>
        <v xml:space="preserve"> </v>
      </c>
      <c r="V96" s="384" t="str">
        <f t="shared" si="62"/>
        <v xml:space="preserve"> </v>
      </c>
      <c r="W96" s="384" t="str">
        <f t="shared" si="62"/>
        <v xml:space="preserve"> </v>
      </c>
    </row>
    <row r="97" spans="2:23" ht="13.5" thickBot="1">
      <c r="C97" s="392" t="s">
        <v>96</v>
      </c>
      <c r="D97" s="214" t="str">
        <f>IF(COUNTIF(D81:D96,"A")&gt;4,"C",IF(COUNTIF(D81:D96,"P")&gt;0,"P",IF(COUNTIF(D81:D96,"A")&gt;0,"P"," ")))</f>
        <v xml:space="preserve"> </v>
      </c>
      <c r="E97" s="214" t="str">
        <f t="shared" ref="E97" si="63">IF(COUNTIF(E81:E96,"A")&gt;4,"C",IF(COUNTIF(E81:E96,"P")&gt;0,"P",IF(COUNTIF(E81:E96,"A")&gt;0,"P"," ")))</f>
        <v xml:space="preserve"> </v>
      </c>
      <c r="F97" s="214" t="str">
        <f t="shared" ref="F97:M97" si="64">IF(COUNTIF(F81:F96,"A")&gt;4,"C",IF(COUNTIF(F81:F96,"P")&gt;0,"P",IF(COUNTIF(F81:F96,"A")&gt;0,"P"," ")))</f>
        <v xml:space="preserve"> </v>
      </c>
      <c r="G97" s="214" t="str">
        <f t="shared" si="64"/>
        <v xml:space="preserve"> </v>
      </c>
      <c r="H97" s="214" t="str">
        <f t="shared" si="64"/>
        <v xml:space="preserve"> </v>
      </c>
      <c r="I97" s="214" t="str">
        <f t="shared" si="64"/>
        <v xml:space="preserve"> </v>
      </c>
      <c r="J97" s="214" t="str">
        <f t="shared" si="64"/>
        <v xml:space="preserve"> </v>
      </c>
      <c r="K97" s="214" t="str">
        <f t="shared" si="64"/>
        <v xml:space="preserve"> </v>
      </c>
      <c r="L97" s="214" t="str">
        <f t="shared" si="64"/>
        <v xml:space="preserve"> </v>
      </c>
      <c r="M97" s="214" t="str">
        <f t="shared" si="64"/>
        <v xml:space="preserve"> </v>
      </c>
      <c r="N97" s="214" t="str">
        <f t="shared" ref="N97:W97" si="65">IF(COUNTIF(N81:N96,"A")&gt;4,"C",IF(COUNTIF(N81:N96,"P")&gt;0,"P",IF(COUNTIF(N81:N96,"A")&gt;0,"P"," ")))</f>
        <v xml:space="preserve"> </v>
      </c>
      <c r="O97" s="214" t="str">
        <f t="shared" si="65"/>
        <v xml:space="preserve"> </v>
      </c>
      <c r="P97" s="214" t="str">
        <f t="shared" si="65"/>
        <v xml:space="preserve"> </v>
      </c>
      <c r="Q97" s="214" t="str">
        <f t="shared" si="65"/>
        <v xml:space="preserve"> </v>
      </c>
      <c r="R97" s="214" t="str">
        <f t="shared" si="65"/>
        <v xml:space="preserve"> </v>
      </c>
      <c r="S97" s="214" t="str">
        <f t="shared" si="65"/>
        <v xml:space="preserve"> </v>
      </c>
      <c r="T97" s="214" t="str">
        <f t="shared" si="65"/>
        <v xml:space="preserve"> </v>
      </c>
      <c r="U97" s="214" t="str">
        <f t="shared" si="65"/>
        <v xml:space="preserve"> </v>
      </c>
      <c r="V97" s="214" t="str">
        <f t="shared" si="65"/>
        <v xml:space="preserve"> </v>
      </c>
      <c r="W97" s="214" t="str">
        <f t="shared" si="65"/>
        <v xml:space="preserve"> </v>
      </c>
    </row>
    <row r="98" spans="2:23">
      <c r="B98" s="7" t="s">
        <v>982</v>
      </c>
      <c r="D98" s="358" t="s">
        <v>983</v>
      </c>
      <c r="E98" s="379"/>
      <c r="F98" s="379"/>
      <c r="G98" s="379"/>
      <c r="H98" s="379"/>
      <c r="I98" s="379"/>
      <c r="J98" s="379"/>
      <c r="K98" s="379"/>
      <c r="L98" s="379"/>
      <c r="M98" s="379"/>
      <c r="N98" s="379"/>
      <c r="O98" s="379"/>
      <c r="P98" s="379"/>
      <c r="Q98" s="379"/>
      <c r="R98" s="379"/>
      <c r="S98" s="379"/>
      <c r="T98" s="379"/>
      <c r="U98" s="379"/>
      <c r="V98" s="379"/>
      <c r="W98" s="379"/>
    </row>
    <row r="99" spans="2:23">
      <c r="B99">
        <v>1</v>
      </c>
      <c r="C99" s="349" t="s">
        <v>984</v>
      </c>
      <c r="D99" s="380" t="str">
        <f t="shared" ref="D99:E99" si="66">IF(COUNTIF(D100:D102,"C")&gt;=1,"A",IF(COUNTIF(D100:D102,"C")&gt;0,"P"," "))</f>
        <v xml:space="preserve"> </v>
      </c>
      <c r="E99" s="380" t="str">
        <f t="shared" si="66"/>
        <v xml:space="preserve"> </v>
      </c>
      <c r="F99" s="380" t="str">
        <f t="shared" ref="F99:M99" si="67">IF(COUNTIF(F100:F102,"C")&gt;=1,"A",IF(COUNTIF(F100:F102,"C")&gt;0,"P"," "))</f>
        <v xml:space="preserve"> </v>
      </c>
      <c r="G99" s="380" t="str">
        <f t="shared" si="67"/>
        <v xml:space="preserve"> </v>
      </c>
      <c r="H99" s="380" t="str">
        <f t="shared" si="67"/>
        <v xml:space="preserve"> </v>
      </c>
      <c r="I99" s="380" t="str">
        <f t="shared" si="67"/>
        <v xml:space="preserve"> </v>
      </c>
      <c r="J99" s="380" t="str">
        <f t="shared" si="67"/>
        <v xml:space="preserve"> </v>
      </c>
      <c r="K99" s="380" t="str">
        <f t="shared" si="67"/>
        <v xml:space="preserve"> </v>
      </c>
      <c r="L99" s="380" t="str">
        <f t="shared" si="67"/>
        <v xml:space="preserve"> </v>
      </c>
      <c r="M99" s="380" t="str">
        <f t="shared" si="67"/>
        <v xml:space="preserve"> </v>
      </c>
      <c r="N99" s="380" t="str">
        <f t="shared" ref="N99:W99" si="68">IF(COUNTIF(N100:N102,"C")&gt;=1,"A",IF(COUNTIF(N100:N102,"C")&gt;0,"P"," "))</f>
        <v xml:space="preserve"> </v>
      </c>
      <c r="O99" s="380" t="str">
        <f t="shared" si="68"/>
        <v xml:space="preserve"> </v>
      </c>
      <c r="P99" s="380" t="str">
        <f t="shared" si="68"/>
        <v xml:space="preserve"> </v>
      </c>
      <c r="Q99" s="380" t="str">
        <f t="shared" si="68"/>
        <v xml:space="preserve"> </v>
      </c>
      <c r="R99" s="380" t="str">
        <f t="shared" si="68"/>
        <v xml:space="preserve"> </v>
      </c>
      <c r="S99" s="380" t="str">
        <f t="shared" si="68"/>
        <v xml:space="preserve"> </v>
      </c>
      <c r="T99" s="380" t="str">
        <f t="shared" si="68"/>
        <v xml:space="preserve"> </v>
      </c>
      <c r="U99" s="380" t="str">
        <f t="shared" si="68"/>
        <v xml:space="preserve"> </v>
      </c>
      <c r="V99" s="380" t="str">
        <f t="shared" si="68"/>
        <v xml:space="preserve"> </v>
      </c>
      <c r="W99" s="380" t="str">
        <f t="shared" si="68"/>
        <v xml:space="preserve"> </v>
      </c>
    </row>
    <row r="100" spans="2:23">
      <c r="B100" s="381"/>
      <c r="C100" s="332" t="s">
        <v>985</v>
      </c>
      <c r="D100" s="292"/>
      <c r="E100" s="292"/>
      <c r="F100" s="292"/>
      <c r="G100" s="292"/>
      <c r="H100" s="292"/>
      <c r="I100" s="292"/>
      <c r="J100" s="292"/>
      <c r="K100" s="292"/>
      <c r="L100" s="292"/>
      <c r="M100" s="292"/>
      <c r="N100" s="292"/>
      <c r="O100" s="292"/>
      <c r="P100" s="292"/>
      <c r="Q100" s="292"/>
      <c r="R100" s="292"/>
      <c r="S100" s="292"/>
      <c r="T100" s="292"/>
      <c r="U100" s="292"/>
      <c r="V100" s="292"/>
      <c r="W100" s="292"/>
    </row>
    <row r="101" spans="2:23">
      <c r="B101" s="381"/>
      <c r="C101" s="332" t="s">
        <v>986</v>
      </c>
      <c r="D101" s="292"/>
      <c r="E101" s="292"/>
      <c r="F101" s="292"/>
      <c r="G101" s="292"/>
      <c r="H101" s="292"/>
      <c r="I101" s="292"/>
      <c r="J101" s="292"/>
      <c r="K101" s="292"/>
      <c r="L101" s="292"/>
      <c r="M101" s="292"/>
      <c r="N101" s="292"/>
      <c r="O101" s="292"/>
      <c r="P101" s="292"/>
      <c r="Q101" s="292"/>
      <c r="R101" s="292"/>
      <c r="S101" s="292"/>
      <c r="T101" s="292"/>
      <c r="U101" s="292"/>
      <c r="V101" s="292"/>
      <c r="W101" s="292"/>
    </row>
    <row r="102" spans="2:23">
      <c r="B102" s="381"/>
      <c r="C102" s="332" t="s">
        <v>987</v>
      </c>
      <c r="D102" s="292"/>
      <c r="E102" s="292"/>
      <c r="F102" s="292"/>
      <c r="G102" s="292"/>
      <c r="H102" s="292"/>
      <c r="I102" s="292"/>
      <c r="J102" s="292"/>
      <c r="K102" s="292"/>
      <c r="L102" s="292"/>
      <c r="M102" s="292"/>
      <c r="N102" s="292"/>
      <c r="O102" s="292"/>
      <c r="P102" s="292"/>
      <c r="Q102" s="292"/>
      <c r="R102" s="292"/>
      <c r="S102" s="292"/>
      <c r="T102" s="292"/>
      <c r="U102" s="292"/>
      <c r="V102" s="292"/>
      <c r="W102" s="292"/>
    </row>
    <row r="103" spans="2:23">
      <c r="B103">
        <v>2</v>
      </c>
      <c r="C103" s="382" t="s">
        <v>988</v>
      </c>
      <c r="D103" s="383" t="str">
        <f t="shared" ref="D103:E103" si="69">IF(COUNTIF(D104:D106,"C")&gt;=1,"A",IF(COUNTIF(D104:D106,"C")&gt;0,"P"," "))</f>
        <v xml:space="preserve"> </v>
      </c>
      <c r="E103" s="383" t="str">
        <f t="shared" si="69"/>
        <v xml:space="preserve"> </v>
      </c>
      <c r="F103" s="383" t="str">
        <f t="shared" ref="F103:M103" si="70">IF(COUNTIF(F104:F106,"C")&gt;=1,"A",IF(COUNTIF(F104:F106,"C")&gt;0,"P"," "))</f>
        <v xml:space="preserve"> </v>
      </c>
      <c r="G103" s="383" t="str">
        <f t="shared" si="70"/>
        <v xml:space="preserve"> </v>
      </c>
      <c r="H103" s="383" t="str">
        <f t="shared" si="70"/>
        <v xml:space="preserve"> </v>
      </c>
      <c r="I103" s="383" t="str">
        <f t="shared" si="70"/>
        <v xml:space="preserve"> </v>
      </c>
      <c r="J103" s="383" t="str">
        <f t="shared" si="70"/>
        <v xml:space="preserve"> </v>
      </c>
      <c r="K103" s="383" t="str">
        <f t="shared" si="70"/>
        <v xml:space="preserve"> </v>
      </c>
      <c r="L103" s="383" t="str">
        <f t="shared" si="70"/>
        <v xml:space="preserve"> </v>
      </c>
      <c r="M103" s="383" t="str">
        <f t="shared" si="70"/>
        <v xml:space="preserve"> </v>
      </c>
      <c r="N103" s="383" t="str">
        <f t="shared" ref="N103:W103" si="71">IF(COUNTIF(N104:N106,"C")&gt;=1,"A",IF(COUNTIF(N104:N106,"C")&gt;0,"P"," "))</f>
        <v xml:space="preserve"> </v>
      </c>
      <c r="O103" s="383" t="str">
        <f t="shared" si="71"/>
        <v xml:space="preserve"> </v>
      </c>
      <c r="P103" s="383" t="str">
        <f t="shared" si="71"/>
        <v xml:space="preserve"> </v>
      </c>
      <c r="Q103" s="383" t="str">
        <f t="shared" si="71"/>
        <v xml:space="preserve"> </v>
      </c>
      <c r="R103" s="383" t="str">
        <f t="shared" si="71"/>
        <v xml:space="preserve"> </v>
      </c>
      <c r="S103" s="383" t="str">
        <f t="shared" si="71"/>
        <v xml:space="preserve"> </v>
      </c>
      <c r="T103" s="383" t="str">
        <f t="shared" si="71"/>
        <v xml:space="preserve"> </v>
      </c>
      <c r="U103" s="383" t="str">
        <f t="shared" si="71"/>
        <v xml:space="preserve"> </v>
      </c>
      <c r="V103" s="383" t="str">
        <f t="shared" si="71"/>
        <v xml:space="preserve"> </v>
      </c>
      <c r="W103" s="383" t="str">
        <f t="shared" si="71"/>
        <v xml:space="preserve"> </v>
      </c>
    </row>
    <row r="104" spans="2:23">
      <c r="B104" s="381"/>
      <c r="C104" s="332" t="s">
        <v>989</v>
      </c>
      <c r="D104" s="292"/>
      <c r="E104" s="292"/>
      <c r="F104" s="292"/>
      <c r="G104" s="292"/>
      <c r="H104" s="292"/>
      <c r="I104" s="292"/>
      <c r="J104" s="292"/>
      <c r="K104" s="292"/>
      <c r="L104" s="292"/>
      <c r="M104" s="292"/>
      <c r="N104" s="292"/>
      <c r="O104" s="292"/>
      <c r="P104" s="292"/>
      <c r="Q104" s="292"/>
      <c r="R104" s="292"/>
      <c r="S104" s="292"/>
      <c r="T104" s="292"/>
      <c r="U104" s="292"/>
      <c r="V104" s="292"/>
      <c r="W104" s="292"/>
    </row>
    <row r="105" spans="2:23">
      <c r="B105" s="381"/>
      <c r="C105" s="332" t="s">
        <v>990</v>
      </c>
      <c r="D105" s="292"/>
      <c r="E105" s="292"/>
      <c r="F105" s="292"/>
      <c r="G105" s="292"/>
      <c r="H105" s="292"/>
      <c r="I105" s="292"/>
      <c r="J105" s="292"/>
      <c r="K105" s="292"/>
      <c r="L105" s="292"/>
      <c r="M105" s="292"/>
      <c r="N105" s="292"/>
      <c r="O105" s="292"/>
      <c r="P105" s="292"/>
      <c r="Q105" s="292"/>
      <c r="R105" s="292"/>
      <c r="S105" s="292"/>
      <c r="T105" s="292"/>
      <c r="U105" s="292"/>
      <c r="V105" s="292"/>
      <c r="W105" s="292"/>
    </row>
    <row r="106" spans="2:23">
      <c r="B106" s="381"/>
      <c r="C106" s="332" t="s">
        <v>991</v>
      </c>
      <c r="D106" s="292"/>
      <c r="E106" s="292"/>
      <c r="F106" s="292"/>
      <c r="G106" s="292"/>
      <c r="H106" s="292"/>
      <c r="I106" s="292"/>
      <c r="J106" s="292"/>
      <c r="K106" s="292"/>
      <c r="L106" s="292"/>
      <c r="M106" s="292"/>
      <c r="N106" s="292"/>
      <c r="O106" s="292"/>
      <c r="P106" s="292"/>
      <c r="Q106" s="292"/>
      <c r="R106" s="292"/>
      <c r="S106" s="292"/>
      <c r="T106" s="292"/>
      <c r="U106" s="292"/>
      <c r="V106" s="292"/>
      <c r="W106" s="292"/>
    </row>
    <row r="107" spans="2:23">
      <c r="B107">
        <v>3</v>
      </c>
      <c r="C107" s="382" t="s">
        <v>992</v>
      </c>
      <c r="D107" s="383" t="str">
        <f t="shared" ref="D107:E107" si="72">IF(COUNTIF(D108:D110,"C")&gt;=1,"A",IF(COUNTIF(D108:D110,"C")&gt;0,"P"," "))</f>
        <v xml:space="preserve"> </v>
      </c>
      <c r="E107" s="383" t="str">
        <f t="shared" si="72"/>
        <v xml:space="preserve"> </v>
      </c>
      <c r="F107" s="383" t="str">
        <f t="shared" ref="F107:M107" si="73">IF(COUNTIF(F108:F110,"C")&gt;=1,"A",IF(COUNTIF(F108:F110,"C")&gt;0,"P"," "))</f>
        <v xml:space="preserve"> </v>
      </c>
      <c r="G107" s="383" t="str">
        <f t="shared" si="73"/>
        <v xml:space="preserve"> </v>
      </c>
      <c r="H107" s="383" t="str">
        <f t="shared" si="73"/>
        <v xml:space="preserve"> </v>
      </c>
      <c r="I107" s="383" t="str">
        <f t="shared" si="73"/>
        <v xml:space="preserve"> </v>
      </c>
      <c r="J107" s="383" t="str">
        <f t="shared" si="73"/>
        <v xml:space="preserve"> </v>
      </c>
      <c r="K107" s="383" t="str">
        <f t="shared" si="73"/>
        <v xml:space="preserve"> </v>
      </c>
      <c r="L107" s="383" t="str">
        <f t="shared" si="73"/>
        <v xml:space="preserve"> </v>
      </c>
      <c r="M107" s="383" t="str">
        <f t="shared" si="73"/>
        <v xml:space="preserve"> </v>
      </c>
      <c r="N107" s="383" t="str">
        <f t="shared" ref="N107:W107" si="74">IF(COUNTIF(N108:N110,"C")&gt;=1,"A",IF(COUNTIF(N108:N110,"C")&gt;0,"P"," "))</f>
        <v xml:space="preserve"> </v>
      </c>
      <c r="O107" s="383" t="str">
        <f t="shared" si="74"/>
        <v xml:space="preserve"> </v>
      </c>
      <c r="P107" s="383" t="str">
        <f t="shared" si="74"/>
        <v xml:space="preserve"> </v>
      </c>
      <c r="Q107" s="383" t="str">
        <f t="shared" si="74"/>
        <v xml:space="preserve"> </v>
      </c>
      <c r="R107" s="383" t="str">
        <f t="shared" si="74"/>
        <v xml:space="preserve"> </v>
      </c>
      <c r="S107" s="383" t="str">
        <f t="shared" si="74"/>
        <v xml:space="preserve"> </v>
      </c>
      <c r="T107" s="383" t="str">
        <f t="shared" si="74"/>
        <v xml:space="preserve"> </v>
      </c>
      <c r="U107" s="383" t="str">
        <f t="shared" si="74"/>
        <v xml:space="preserve"> </v>
      </c>
      <c r="V107" s="383" t="str">
        <f t="shared" si="74"/>
        <v xml:space="preserve"> </v>
      </c>
      <c r="W107" s="383" t="str">
        <f t="shared" si="74"/>
        <v xml:space="preserve"> </v>
      </c>
    </row>
    <row r="108" spans="2:23">
      <c r="B108" s="381"/>
      <c r="C108" s="332" t="s">
        <v>993</v>
      </c>
      <c r="D108" s="292"/>
      <c r="E108" s="292"/>
      <c r="F108" s="292"/>
      <c r="G108" s="292"/>
      <c r="H108" s="292"/>
      <c r="I108" s="292"/>
      <c r="J108" s="292"/>
      <c r="K108" s="292"/>
      <c r="L108" s="292"/>
      <c r="M108" s="292"/>
      <c r="N108" s="292"/>
      <c r="O108" s="292"/>
      <c r="P108" s="292"/>
      <c r="Q108" s="292"/>
      <c r="R108" s="292"/>
      <c r="S108" s="292"/>
      <c r="T108" s="292"/>
      <c r="U108" s="292"/>
      <c r="V108" s="292"/>
      <c r="W108" s="292"/>
    </row>
    <row r="109" spans="2:23">
      <c r="B109" s="381"/>
      <c r="C109" s="332" t="s">
        <v>994</v>
      </c>
      <c r="D109" s="292"/>
      <c r="E109" s="292"/>
      <c r="F109" s="292"/>
      <c r="G109" s="292"/>
      <c r="H109" s="292"/>
      <c r="I109" s="292"/>
      <c r="J109" s="292"/>
      <c r="K109" s="292"/>
      <c r="L109" s="292"/>
      <c r="M109" s="292"/>
      <c r="N109" s="292"/>
      <c r="O109" s="292"/>
      <c r="P109" s="292"/>
      <c r="Q109" s="292"/>
      <c r="R109" s="292"/>
      <c r="S109" s="292"/>
      <c r="T109" s="292"/>
      <c r="U109" s="292"/>
      <c r="V109" s="292"/>
      <c r="W109" s="292"/>
    </row>
    <row r="110" spans="2:23">
      <c r="B110" s="381"/>
      <c r="C110" s="332" t="s">
        <v>995</v>
      </c>
      <c r="D110" s="292"/>
      <c r="E110" s="292"/>
      <c r="F110" s="292"/>
      <c r="G110" s="292"/>
      <c r="H110" s="292"/>
      <c r="I110" s="292"/>
      <c r="J110" s="292"/>
      <c r="K110" s="292"/>
      <c r="L110" s="292"/>
      <c r="M110" s="292"/>
      <c r="N110" s="292"/>
      <c r="O110" s="292"/>
      <c r="P110" s="292"/>
      <c r="Q110" s="292"/>
      <c r="R110" s="292"/>
      <c r="S110" s="292"/>
      <c r="T110" s="292"/>
      <c r="U110" s="292"/>
      <c r="V110" s="292"/>
      <c r="W110" s="292"/>
    </row>
    <row r="111" spans="2:23">
      <c r="B111" s="381">
        <v>4</v>
      </c>
      <c r="C111" s="332" t="s">
        <v>996</v>
      </c>
      <c r="D111" s="292"/>
      <c r="E111" s="292"/>
      <c r="F111" s="292"/>
      <c r="G111" s="292"/>
      <c r="H111" s="292"/>
      <c r="I111" s="292"/>
      <c r="J111" s="292"/>
      <c r="K111" s="292"/>
      <c r="L111" s="292"/>
      <c r="M111" s="292"/>
      <c r="N111" s="292"/>
      <c r="O111" s="292"/>
      <c r="P111" s="292"/>
      <c r="Q111" s="292"/>
      <c r="R111" s="292"/>
      <c r="S111" s="292"/>
      <c r="T111" s="292"/>
      <c r="U111" s="292"/>
      <c r="V111" s="292"/>
      <c r="W111" s="292"/>
    </row>
    <row r="112" spans="2:23" hidden="1">
      <c r="C112" s="382"/>
      <c r="D112" s="384" t="str">
        <f>IF(COUNTIF(D111,"C")&gt;0,"A",IF(COUNTIF(D111,"C")&gt;0,"P"," "))</f>
        <v xml:space="preserve"> </v>
      </c>
      <c r="E112" s="384" t="str">
        <f t="shared" ref="E112" si="75">IF(COUNTIF(E111,"C")&gt;0,"A",IF(COUNTIF(E111,"C")&gt;0,"P"," "))</f>
        <v xml:space="preserve"> </v>
      </c>
      <c r="F112" s="384" t="str">
        <f t="shared" ref="F112:M112" si="76">IF(COUNTIF(F111,"C")&gt;0,"A",IF(COUNTIF(F111,"C")&gt;0,"P"," "))</f>
        <v xml:space="preserve"> </v>
      </c>
      <c r="G112" s="384" t="str">
        <f t="shared" si="76"/>
        <v xml:space="preserve"> </v>
      </c>
      <c r="H112" s="384" t="str">
        <f t="shared" si="76"/>
        <v xml:space="preserve"> </v>
      </c>
      <c r="I112" s="384" t="str">
        <f t="shared" si="76"/>
        <v xml:space="preserve"> </v>
      </c>
      <c r="J112" s="384" t="str">
        <f t="shared" si="76"/>
        <v xml:space="preserve"> </v>
      </c>
      <c r="K112" s="384" t="str">
        <f t="shared" si="76"/>
        <v xml:space="preserve"> </v>
      </c>
      <c r="L112" s="384" t="str">
        <f t="shared" si="76"/>
        <v xml:space="preserve"> </v>
      </c>
      <c r="M112" s="384" t="str">
        <f t="shared" si="76"/>
        <v xml:space="preserve"> </v>
      </c>
      <c r="N112" s="384" t="str">
        <f t="shared" ref="N112:W112" si="77">IF(COUNTIF(N111,"C")&gt;0,"A",IF(COUNTIF(N111,"C")&gt;0,"P"," "))</f>
        <v xml:space="preserve"> </v>
      </c>
      <c r="O112" s="384" t="str">
        <f t="shared" si="77"/>
        <v xml:space="preserve"> </v>
      </c>
      <c r="P112" s="384" t="str">
        <f t="shared" si="77"/>
        <v xml:space="preserve"> </v>
      </c>
      <c r="Q112" s="384" t="str">
        <f t="shared" si="77"/>
        <v xml:space="preserve"> </v>
      </c>
      <c r="R112" s="384" t="str">
        <f t="shared" si="77"/>
        <v xml:space="preserve"> </v>
      </c>
      <c r="S112" s="384" t="str">
        <f t="shared" si="77"/>
        <v xml:space="preserve"> </v>
      </c>
      <c r="T112" s="384" t="str">
        <f t="shared" si="77"/>
        <v xml:space="preserve"> </v>
      </c>
      <c r="U112" s="384" t="str">
        <f t="shared" si="77"/>
        <v xml:space="preserve"> </v>
      </c>
      <c r="V112" s="384" t="str">
        <f t="shared" si="77"/>
        <v xml:space="preserve"> </v>
      </c>
      <c r="W112" s="384" t="str">
        <f t="shared" si="77"/>
        <v xml:space="preserve"> </v>
      </c>
    </row>
    <row r="113" spans="1:23" ht="13.5" thickBot="1">
      <c r="B113" s="381">
        <v>5</v>
      </c>
      <c r="C113" s="332" t="s">
        <v>997</v>
      </c>
      <c r="D113" s="292"/>
      <c r="E113" s="292"/>
      <c r="F113" s="292"/>
      <c r="G113" s="292"/>
      <c r="H113" s="292"/>
      <c r="I113" s="292"/>
      <c r="J113" s="292"/>
      <c r="K113" s="292"/>
      <c r="L113" s="292"/>
      <c r="M113" s="292"/>
      <c r="N113" s="292"/>
      <c r="O113" s="292"/>
      <c r="P113" s="292"/>
      <c r="Q113" s="292"/>
      <c r="R113" s="292"/>
      <c r="S113" s="292"/>
      <c r="T113" s="292"/>
      <c r="U113" s="292"/>
      <c r="V113" s="292"/>
      <c r="W113" s="292"/>
    </row>
    <row r="114" spans="1:23" ht="13.5" hidden="1" thickBot="1">
      <c r="D114" s="384" t="str">
        <f>IF(COUNTIF(D113,"C")&gt;0,"A",IF(COUNTIF(D113,"C")&gt;0,"P"," "))</f>
        <v xml:space="preserve"> </v>
      </c>
      <c r="E114" s="384" t="str">
        <f t="shared" ref="E114" si="78">IF(COUNTIF(E113,"C")&gt;0,"A",IF(COUNTIF(E113,"C")&gt;0,"P"," "))</f>
        <v xml:space="preserve"> </v>
      </c>
      <c r="F114" s="384" t="str">
        <f t="shared" ref="F114:M114" si="79">IF(COUNTIF(F113,"C")&gt;0,"A",IF(COUNTIF(F113,"C")&gt;0,"P"," "))</f>
        <v xml:space="preserve"> </v>
      </c>
      <c r="G114" s="384" t="str">
        <f t="shared" si="79"/>
        <v xml:space="preserve"> </v>
      </c>
      <c r="H114" s="384" t="str">
        <f t="shared" si="79"/>
        <v xml:space="preserve"> </v>
      </c>
      <c r="I114" s="384" t="str">
        <f t="shared" si="79"/>
        <v xml:space="preserve"> </v>
      </c>
      <c r="J114" s="384" t="str">
        <f t="shared" si="79"/>
        <v xml:space="preserve"> </v>
      </c>
      <c r="K114" s="384" t="str">
        <f t="shared" si="79"/>
        <v xml:space="preserve"> </v>
      </c>
      <c r="L114" s="384" t="str">
        <f t="shared" si="79"/>
        <v xml:space="preserve"> </v>
      </c>
      <c r="M114" s="384" t="str">
        <f t="shared" si="79"/>
        <v xml:space="preserve"> </v>
      </c>
      <c r="N114" s="384" t="str">
        <f t="shared" ref="N114:W114" si="80">IF(COUNTIF(N113,"C")&gt;0,"A",IF(COUNTIF(N113,"C")&gt;0,"P"," "))</f>
        <v xml:space="preserve"> </v>
      </c>
      <c r="O114" s="384" t="str">
        <f t="shared" si="80"/>
        <v xml:space="preserve"> </v>
      </c>
      <c r="P114" s="384" t="str">
        <f t="shared" si="80"/>
        <v xml:space="preserve"> </v>
      </c>
      <c r="Q114" s="384" t="str">
        <f t="shared" si="80"/>
        <v xml:space="preserve"> </v>
      </c>
      <c r="R114" s="384" t="str">
        <f t="shared" si="80"/>
        <v xml:space="preserve"> </v>
      </c>
      <c r="S114" s="384" t="str">
        <f t="shared" si="80"/>
        <v xml:space="preserve"> </v>
      </c>
      <c r="T114" s="384" t="str">
        <f t="shared" si="80"/>
        <v xml:space="preserve"> </v>
      </c>
      <c r="U114" s="384" t="str">
        <f t="shared" si="80"/>
        <v xml:space="preserve"> </v>
      </c>
      <c r="V114" s="384" t="str">
        <f t="shared" si="80"/>
        <v xml:space="preserve"> </v>
      </c>
      <c r="W114" s="384" t="str">
        <f t="shared" si="80"/>
        <v xml:space="preserve"> </v>
      </c>
    </row>
    <row r="115" spans="1:23" ht="13.5" thickBot="1">
      <c r="C115" s="352" t="s">
        <v>96</v>
      </c>
      <c r="D115" s="214" t="str">
        <f>IF(COUNTIF(D99:D114,"A")&gt;4,"C",IF(COUNTIF(D99:D114,"P")&gt;0,"P",IF(COUNTIF(D99:D114,"A")&gt;0,"P"," ")))</f>
        <v xml:space="preserve"> </v>
      </c>
      <c r="E115" s="214" t="str">
        <f t="shared" ref="E115" si="81">IF(COUNTIF(E99:E114,"A")&gt;4,"C",IF(COUNTIF(E99:E114,"P")&gt;0,"P",IF(COUNTIF(E99:E114,"A")&gt;0,"P"," ")))</f>
        <v xml:space="preserve"> </v>
      </c>
      <c r="F115" s="214" t="str">
        <f t="shared" ref="F115:M115" si="82">IF(COUNTIF(F99:F114,"A")&gt;4,"C",IF(COUNTIF(F99:F114,"P")&gt;0,"P",IF(COUNTIF(F99:F114,"A")&gt;0,"P"," ")))</f>
        <v xml:space="preserve"> </v>
      </c>
      <c r="G115" s="214" t="str">
        <f t="shared" si="82"/>
        <v xml:space="preserve"> </v>
      </c>
      <c r="H115" s="214" t="str">
        <f t="shared" si="82"/>
        <v xml:space="preserve"> </v>
      </c>
      <c r="I115" s="214" t="str">
        <f t="shared" si="82"/>
        <v xml:space="preserve"> </v>
      </c>
      <c r="J115" s="214" t="str">
        <f t="shared" si="82"/>
        <v xml:space="preserve"> </v>
      </c>
      <c r="K115" s="214" t="str">
        <f t="shared" si="82"/>
        <v xml:space="preserve"> </v>
      </c>
      <c r="L115" s="214" t="str">
        <f t="shared" si="82"/>
        <v xml:space="preserve"> </v>
      </c>
      <c r="M115" s="214" t="str">
        <f t="shared" si="82"/>
        <v xml:space="preserve"> </v>
      </c>
      <c r="N115" s="214" t="str">
        <f t="shared" ref="N115:W115" si="83">IF(COUNTIF(N99:N114,"A")&gt;4,"C",IF(COUNTIF(N99:N114,"P")&gt;0,"P",IF(COUNTIF(N99:N114,"A")&gt;0,"P"," ")))</f>
        <v xml:space="preserve"> </v>
      </c>
      <c r="O115" s="214" t="str">
        <f t="shared" si="83"/>
        <v xml:space="preserve"> </v>
      </c>
      <c r="P115" s="214" t="str">
        <f t="shared" si="83"/>
        <v xml:space="preserve"> </v>
      </c>
      <c r="Q115" s="214" t="str">
        <f t="shared" si="83"/>
        <v xml:space="preserve"> </v>
      </c>
      <c r="R115" s="214" t="str">
        <f t="shared" si="83"/>
        <v xml:space="preserve"> </v>
      </c>
      <c r="S115" s="214" t="str">
        <f t="shared" si="83"/>
        <v xml:space="preserve"> </v>
      </c>
      <c r="T115" s="214" t="str">
        <f t="shared" si="83"/>
        <v xml:space="preserve"> </v>
      </c>
      <c r="U115" s="214" t="str">
        <f t="shared" si="83"/>
        <v xml:space="preserve"> </v>
      </c>
      <c r="V115" s="214" t="str">
        <f t="shared" si="83"/>
        <v xml:space="preserve"> </v>
      </c>
      <c r="W115" s="214" t="str">
        <f t="shared" si="83"/>
        <v xml:space="preserve"> </v>
      </c>
    </row>
    <row r="116" spans="1:23">
      <c r="A116" s="385"/>
      <c r="B116" s="350" t="s">
        <v>998</v>
      </c>
      <c r="C116" s="359"/>
      <c r="D116" s="386"/>
      <c r="E116" s="387"/>
      <c r="F116" s="387"/>
      <c r="G116" s="387"/>
      <c r="H116" s="387"/>
      <c r="I116" s="387"/>
      <c r="J116" s="387"/>
      <c r="K116" s="387"/>
      <c r="L116" s="387"/>
      <c r="M116" s="387"/>
      <c r="N116" s="387"/>
      <c r="O116" s="387"/>
      <c r="P116" s="387"/>
      <c r="Q116" s="387"/>
      <c r="R116" s="387"/>
      <c r="S116" s="387"/>
      <c r="T116" s="387"/>
      <c r="U116" s="387"/>
      <c r="V116" s="387"/>
      <c r="W116" s="387"/>
    </row>
    <row r="117" spans="1:23">
      <c r="B117">
        <v>1</v>
      </c>
      <c r="C117" s="349" t="s">
        <v>984</v>
      </c>
      <c r="D117" s="380" t="str">
        <f t="shared" ref="D117:E117" si="84">IF(COUNTIF(D118:D120,"C")&gt;=1,"A",IF(COUNTIF(D118:D120,"C")&gt;0,"P"," "))</f>
        <v xml:space="preserve"> </v>
      </c>
      <c r="E117" s="380" t="str">
        <f t="shared" si="84"/>
        <v xml:space="preserve"> </v>
      </c>
      <c r="F117" s="380" t="str">
        <f t="shared" ref="F117:M117" si="85">IF(COUNTIF(F118:F120,"C")&gt;=1,"A",IF(COUNTIF(F118:F120,"C")&gt;0,"P"," "))</f>
        <v xml:space="preserve"> </v>
      </c>
      <c r="G117" s="380" t="str">
        <f t="shared" si="85"/>
        <v xml:space="preserve"> </v>
      </c>
      <c r="H117" s="380" t="str">
        <f t="shared" si="85"/>
        <v xml:space="preserve"> </v>
      </c>
      <c r="I117" s="380" t="str">
        <f t="shared" si="85"/>
        <v xml:space="preserve"> </v>
      </c>
      <c r="J117" s="380" t="str">
        <f t="shared" si="85"/>
        <v xml:space="preserve"> </v>
      </c>
      <c r="K117" s="380" t="str">
        <f t="shared" si="85"/>
        <v xml:space="preserve"> </v>
      </c>
      <c r="L117" s="380" t="str">
        <f t="shared" si="85"/>
        <v xml:space="preserve"> </v>
      </c>
      <c r="M117" s="380" t="str">
        <f t="shared" si="85"/>
        <v xml:space="preserve"> </v>
      </c>
      <c r="N117" s="380" t="str">
        <f t="shared" ref="N117:W117" si="86">IF(COUNTIF(N118:N120,"C")&gt;=1,"A",IF(COUNTIF(N118:N120,"C")&gt;0,"P"," "))</f>
        <v xml:space="preserve"> </v>
      </c>
      <c r="O117" s="380" t="str">
        <f t="shared" si="86"/>
        <v xml:space="preserve"> </v>
      </c>
      <c r="P117" s="380" t="str">
        <f t="shared" si="86"/>
        <v xml:space="preserve"> </v>
      </c>
      <c r="Q117" s="380" t="str">
        <f t="shared" si="86"/>
        <v xml:space="preserve"> </v>
      </c>
      <c r="R117" s="380" t="str">
        <f t="shared" si="86"/>
        <v xml:space="preserve"> </v>
      </c>
      <c r="S117" s="380" t="str">
        <f t="shared" si="86"/>
        <v xml:space="preserve"> </v>
      </c>
      <c r="T117" s="380" t="str">
        <f t="shared" si="86"/>
        <v xml:space="preserve"> </v>
      </c>
      <c r="U117" s="380" t="str">
        <f t="shared" si="86"/>
        <v xml:space="preserve"> </v>
      </c>
      <c r="V117" s="380" t="str">
        <f t="shared" si="86"/>
        <v xml:space="preserve"> </v>
      </c>
      <c r="W117" s="380" t="str">
        <f t="shared" si="86"/>
        <v xml:space="preserve"> </v>
      </c>
    </row>
    <row r="118" spans="1:23">
      <c r="B118" s="381"/>
      <c r="C118" s="332" t="s">
        <v>985</v>
      </c>
      <c r="D118" s="292"/>
      <c r="E118" s="292"/>
      <c r="F118" s="292"/>
      <c r="G118" s="292"/>
      <c r="H118" s="292"/>
      <c r="I118" s="292"/>
      <c r="J118" s="292"/>
      <c r="K118" s="292"/>
      <c r="L118" s="292"/>
      <c r="M118" s="292"/>
      <c r="N118" s="292"/>
      <c r="O118" s="292"/>
      <c r="P118" s="292"/>
      <c r="Q118" s="292"/>
      <c r="R118" s="292"/>
      <c r="S118" s="292"/>
      <c r="T118" s="292"/>
      <c r="U118" s="292"/>
      <c r="V118" s="292"/>
      <c r="W118" s="292"/>
    </row>
    <row r="119" spans="1:23">
      <c r="B119" s="381"/>
      <c r="C119" s="332" t="s">
        <v>986</v>
      </c>
      <c r="D119" s="292"/>
      <c r="E119" s="292"/>
      <c r="F119" s="292"/>
      <c r="G119" s="292"/>
      <c r="H119" s="292"/>
      <c r="I119" s="292"/>
      <c r="J119" s="292"/>
      <c r="K119" s="292"/>
      <c r="L119" s="292"/>
      <c r="M119" s="292"/>
      <c r="N119" s="292"/>
      <c r="O119" s="292"/>
      <c r="P119" s="292"/>
      <c r="Q119" s="292"/>
      <c r="R119" s="292"/>
      <c r="S119" s="292"/>
      <c r="T119" s="292"/>
      <c r="U119" s="292"/>
      <c r="V119" s="292"/>
      <c r="W119" s="292"/>
    </row>
    <row r="120" spans="1:23">
      <c r="B120" s="381"/>
      <c r="C120" s="332" t="s">
        <v>987</v>
      </c>
      <c r="D120" s="292"/>
      <c r="E120" s="292"/>
      <c r="F120" s="292"/>
      <c r="G120" s="292"/>
      <c r="H120" s="292"/>
      <c r="I120" s="292"/>
      <c r="J120" s="292"/>
      <c r="K120" s="292"/>
      <c r="L120" s="292"/>
      <c r="M120" s="292"/>
      <c r="N120" s="292"/>
      <c r="O120" s="292"/>
      <c r="P120" s="292"/>
      <c r="Q120" s="292"/>
      <c r="R120" s="292"/>
      <c r="S120" s="292"/>
      <c r="T120" s="292"/>
      <c r="U120" s="292"/>
      <c r="V120" s="292"/>
      <c r="W120" s="292"/>
    </row>
    <row r="121" spans="1:23">
      <c r="B121">
        <v>2</v>
      </c>
      <c r="C121" s="382" t="s">
        <v>988</v>
      </c>
      <c r="D121" s="383" t="str">
        <f t="shared" ref="D121:E121" si="87">IF(COUNTIF(D122:D124,"C")&gt;=1,"A",IF(COUNTIF(D122:D124,"C")&gt;0,"P"," "))</f>
        <v xml:space="preserve"> </v>
      </c>
      <c r="E121" s="383" t="str">
        <f t="shared" si="87"/>
        <v xml:space="preserve"> </v>
      </c>
      <c r="F121" s="383" t="str">
        <f t="shared" ref="F121:M121" si="88">IF(COUNTIF(F122:F124,"C")&gt;=1,"A",IF(COUNTIF(F122:F124,"C")&gt;0,"P"," "))</f>
        <v xml:space="preserve"> </v>
      </c>
      <c r="G121" s="383" t="str">
        <f t="shared" si="88"/>
        <v xml:space="preserve"> </v>
      </c>
      <c r="H121" s="383" t="str">
        <f t="shared" si="88"/>
        <v xml:space="preserve"> </v>
      </c>
      <c r="I121" s="383" t="str">
        <f t="shared" si="88"/>
        <v xml:space="preserve"> </v>
      </c>
      <c r="J121" s="383" t="str">
        <f t="shared" si="88"/>
        <v xml:space="preserve"> </v>
      </c>
      <c r="K121" s="383" t="str">
        <f t="shared" si="88"/>
        <v xml:space="preserve"> </v>
      </c>
      <c r="L121" s="383" t="str">
        <f t="shared" si="88"/>
        <v xml:space="preserve"> </v>
      </c>
      <c r="M121" s="383" t="str">
        <f t="shared" si="88"/>
        <v xml:space="preserve"> </v>
      </c>
      <c r="N121" s="383" t="str">
        <f t="shared" ref="N121:W121" si="89">IF(COUNTIF(N122:N124,"C")&gt;=1,"A",IF(COUNTIF(N122:N124,"C")&gt;0,"P"," "))</f>
        <v xml:space="preserve"> </v>
      </c>
      <c r="O121" s="383" t="str">
        <f t="shared" si="89"/>
        <v xml:space="preserve"> </v>
      </c>
      <c r="P121" s="383" t="str">
        <f t="shared" si="89"/>
        <v xml:space="preserve"> </v>
      </c>
      <c r="Q121" s="383" t="str">
        <f t="shared" si="89"/>
        <v xml:space="preserve"> </v>
      </c>
      <c r="R121" s="383" t="str">
        <f t="shared" si="89"/>
        <v xml:space="preserve"> </v>
      </c>
      <c r="S121" s="383" t="str">
        <f t="shared" si="89"/>
        <v xml:space="preserve"> </v>
      </c>
      <c r="T121" s="383" t="str">
        <f t="shared" si="89"/>
        <v xml:space="preserve"> </v>
      </c>
      <c r="U121" s="383" t="str">
        <f t="shared" si="89"/>
        <v xml:space="preserve"> </v>
      </c>
      <c r="V121" s="383" t="str">
        <f t="shared" si="89"/>
        <v xml:space="preserve"> </v>
      </c>
      <c r="W121" s="383" t="str">
        <f t="shared" si="89"/>
        <v xml:space="preserve"> </v>
      </c>
    </row>
    <row r="122" spans="1:23">
      <c r="B122" s="381"/>
      <c r="C122" s="332" t="s">
        <v>989</v>
      </c>
      <c r="D122" s="292"/>
      <c r="E122" s="292"/>
      <c r="F122" s="292"/>
      <c r="G122" s="292"/>
      <c r="H122" s="292"/>
      <c r="I122" s="292"/>
      <c r="J122" s="292"/>
      <c r="K122" s="292"/>
      <c r="L122" s="292"/>
      <c r="M122" s="292"/>
      <c r="N122" s="292"/>
      <c r="O122" s="292"/>
      <c r="P122" s="292"/>
      <c r="Q122" s="292"/>
      <c r="R122" s="292"/>
      <c r="S122" s="292"/>
      <c r="T122" s="292"/>
      <c r="U122" s="292"/>
      <c r="V122" s="292"/>
      <c r="W122" s="292"/>
    </row>
    <row r="123" spans="1:23">
      <c r="B123" s="381"/>
      <c r="C123" s="332" t="s">
        <v>990</v>
      </c>
      <c r="D123" s="292"/>
      <c r="E123" s="292"/>
      <c r="F123" s="292"/>
      <c r="G123" s="292"/>
      <c r="H123" s="292"/>
      <c r="I123" s="292"/>
      <c r="J123" s="292"/>
      <c r="K123" s="292"/>
      <c r="L123" s="292"/>
      <c r="M123" s="292"/>
      <c r="N123" s="292"/>
      <c r="O123" s="292"/>
      <c r="P123" s="292"/>
      <c r="Q123" s="292"/>
      <c r="R123" s="292"/>
      <c r="S123" s="292"/>
      <c r="T123" s="292"/>
      <c r="U123" s="292"/>
      <c r="V123" s="292"/>
      <c r="W123" s="292"/>
    </row>
    <row r="124" spans="1:23">
      <c r="B124" s="381"/>
      <c r="C124" s="332" t="s">
        <v>991</v>
      </c>
      <c r="D124" s="292"/>
      <c r="E124" s="292"/>
      <c r="F124" s="292"/>
      <c r="G124" s="292"/>
      <c r="H124" s="292"/>
      <c r="I124" s="292"/>
      <c r="J124" s="292"/>
      <c r="K124" s="292"/>
      <c r="L124" s="292"/>
      <c r="M124" s="292"/>
      <c r="N124" s="292"/>
      <c r="O124" s="292"/>
      <c r="P124" s="292"/>
      <c r="Q124" s="292"/>
      <c r="R124" s="292"/>
      <c r="S124" s="292"/>
      <c r="T124" s="292"/>
      <c r="U124" s="292"/>
      <c r="V124" s="292"/>
      <c r="W124" s="292"/>
    </row>
    <row r="125" spans="1:23">
      <c r="B125">
        <v>3</v>
      </c>
      <c r="C125" s="382" t="s">
        <v>992</v>
      </c>
      <c r="D125" s="383" t="str">
        <f t="shared" ref="D125:E125" si="90">IF(COUNTIF(D126:D128,"C")&gt;=1,"A",IF(COUNTIF(D126:D128,"C")&gt;0,"P"," "))</f>
        <v xml:space="preserve"> </v>
      </c>
      <c r="E125" s="383" t="str">
        <f t="shared" si="90"/>
        <v xml:space="preserve"> </v>
      </c>
      <c r="F125" s="383" t="str">
        <f t="shared" ref="F125:M125" si="91">IF(COUNTIF(F126:F128,"C")&gt;=1,"A",IF(COUNTIF(F126:F128,"C")&gt;0,"P"," "))</f>
        <v xml:space="preserve"> </v>
      </c>
      <c r="G125" s="383" t="str">
        <f t="shared" si="91"/>
        <v xml:space="preserve"> </v>
      </c>
      <c r="H125" s="383" t="str">
        <f t="shared" si="91"/>
        <v xml:space="preserve"> </v>
      </c>
      <c r="I125" s="383" t="str">
        <f t="shared" si="91"/>
        <v xml:space="preserve"> </v>
      </c>
      <c r="J125" s="383" t="str">
        <f t="shared" si="91"/>
        <v xml:space="preserve"> </v>
      </c>
      <c r="K125" s="383" t="str">
        <f t="shared" si="91"/>
        <v xml:space="preserve"> </v>
      </c>
      <c r="L125" s="383" t="str">
        <f t="shared" si="91"/>
        <v xml:space="preserve"> </v>
      </c>
      <c r="M125" s="383" t="str">
        <f t="shared" si="91"/>
        <v xml:space="preserve"> </v>
      </c>
      <c r="N125" s="383" t="str">
        <f t="shared" ref="N125:W125" si="92">IF(COUNTIF(N126:N128,"C")&gt;=1,"A",IF(COUNTIF(N126:N128,"C")&gt;0,"P"," "))</f>
        <v xml:space="preserve"> </v>
      </c>
      <c r="O125" s="383" t="str">
        <f t="shared" si="92"/>
        <v xml:space="preserve"> </v>
      </c>
      <c r="P125" s="383" t="str">
        <f t="shared" si="92"/>
        <v xml:space="preserve"> </v>
      </c>
      <c r="Q125" s="383" t="str">
        <f t="shared" si="92"/>
        <v xml:space="preserve"> </v>
      </c>
      <c r="R125" s="383" t="str">
        <f t="shared" si="92"/>
        <v xml:space="preserve"> </v>
      </c>
      <c r="S125" s="383" t="str">
        <f t="shared" si="92"/>
        <v xml:space="preserve"> </v>
      </c>
      <c r="T125" s="383" t="str">
        <f t="shared" si="92"/>
        <v xml:space="preserve"> </v>
      </c>
      <c r="U125" s="383" t="str">
        <f t="shared" si="92"/>
        <v xml:space="preserve"> </v>
      </c>
      <c r="V125" s="383" t="str">
        <f t="shared" si="92"/>
        <v xml:space="preserve"> </v>
      </c>
      <c r="W125" s="383" t="str">
        <f t="shared" si="92"/>
        <v xml:space="preserve"> </v>
      </c>
    </row>
    <row r="126" spans="1:23">
      <c r="B126" s="381"/>
      <c r="C126" s="332" t="s">
        <v>993</v>
      </c>
      <c r="D126" s="292"/>
      <c r="E126" s="292"/>
      <c r="F126" s="292"/>
      <c r="G126" s="292"/>
      <c r="H126" s="292"/>
      <c r="I126" s="292"/>
      <c r="J126" s="292"/>
      <c r="K126" s="292"/>
      <c r="L126" s="292"/>
      <c r="M126" s="292"/>
      <c r="N126" s="292"/>
      <c r="O126" s="292"/>
      <c r="P126" s="292"/>
      <c r="Q126" s="292"/>
      <c r="R126" s="292"/>
      <c r="S126" s="292"/>
      <c r="T126" s="292"/>
      <c r="U126" s="292"/>
      <c r="V126" s="292"/>
      <c r="W126" s="292"/>
    </row>
    <row r="127" spans="1:23">
      <c r="B127" s="381"/>
      <c r="C127" s="332" t="s">
        <v>994</v>
      </c>
      <c r="D127" s="292"/>
      <c r="E127" s="292"/>
      <c r="F127" s="292"/>
      <c r="G127" s="292"/>
      <c r="H127" s="292"/>
      <c r="I127" s="292"/>
      <c r="J127" s="292"/>
      <c r="K127" s="292"/>
      <c r="L127" s="292"/>
      <c r="M127" s="292"/>
      <c r="N127" s="292"/>
      <c r="O127" s="292"/>
      <c r="P127" s="292"/>
      <c r="Q127" s="292"/>
      <c r="R127" s="292"/>
      <c r="S127" s="292"/>
      <c r="T127" s="292"/>
      <c r="U127" s="292"/>
      <c r="V127" s="292"/>
      <c r="W127" s="292"/>
    </row>
    <row r="128" spans="1:23">
      <c r="B128" s="381"/>
      <c r="C128" s="332" t="s">
        <v>995</v>
      </c>
      <c r="D128" s="292"/>
      <c r="E128" s="292"/>
      <c r="F128" s="292"/>
      <c r="G128" s="292"/>
      <c r="H128" s="292"/>
      <c r="I128" s="292"/>
      <c r="J128" s="292"/>
      <c r="K128" s="292"/>
      <c r="L128" s="292"/>
      <c r="M128" s="292"/>
      <c r="N128" s="292"/>
      <c r="O128" s="292"/>
      <c r="P128" s="292"/>
      <c r="Q128" s="292"/>
      <c r="R128" s="292"/>
      <c r="S128" s="292"/>
      <c r="T128" s="292"/>
      <c r="U128" s="292"/>
      <c r="V128" s="292"/>
      <c r="W128" s="292"/>
    </row>
    <row r="129" spans="1:23">
      <c r="B129" s="381">
        <v>4</v>
      </c>
      <c r="C129" s="332" t="s">
        <v>996</v>
      </c>
      <c r="D129" s="292"/>
      <c r="E129" s="292"/>
      <c r="F129" s="292"/>
      <c r="G129" s="292"/>
      <c r="H129" s="292"/>
      <c r="I129" s="292"/>
      <c r="J129" s="292"/>
      <c r="K129" s="292"/>
      <c r="L129" s="292"/>
      <c r="M129" s="292"/>
      <c r="N129" s="292"/>
      <c r="O129" s="292"/>
      <c r="P129" s="292"/>
      <c r="Q129" s="292"/>
      <c r="R129" s="292"/>
      <c r="S129" s="292"/>
      <c r="T129" s="292"/>
      <c r="U129" s="292"/>
      <c r="V129" s="292"/>
      <c r="W129" s="292"/>
    </row>
    <row r="130" spans="1:23" hidden="1">
      <c r="C130" s="382"/>
      <c r="D130" s="384" t="str">
        <f>IF(COUNTIF(D129,"C")&gt;0,"A",IF(COUNTIF(D129,"C")&gt;0,"P"," "))</f>
        <v xml:space="preserve"> </v>
      </c>
      <c r="E130" s="384" t="str">
        <f t="shared" ref="E130" si="93">IF(COUNTIF(E129,"C")&gt;0,"A",IF(COUNTIF(E129,"C")&gt;0,"P"," "))</f>
        <v xml:space="preserve"> </v>
      </c>
      <c r="F130" s="384" t="str">
        <f t="shared" ref="F130:M130" si="94">IF(COUNTIF(F129,"C")&gt;0,"A",IF(COUNTIF(F129,"C")&gt;0,"P"," "))</f>
        <v xml:space="preserve"> </v>
      </c>
      <c r="G130" s="384" t="str">
        <f t="shared" si="94"/>
        <v xml:space="preserve"> </v>
      </c>
      <c r="H130" s="384" t="str">
        <f t="shared" si="94"/>
        <v xml:space="preserve"> </v>
      </c>
      <c r="I130" s="384" t="str">
        <f t="shared" si="94"/>
        <v xml:space="preserve"> </v>
      </c>
      <c r="J130" s="384" t="str">
        <f t="shared" si="94"/>
        <v xml:space="preserve"> </v>
      </c>
      <c r="K130" s="384" t="str">
        <f t="shared" si="94"/>
        <v xml:space="preserve"> </v>
      </c>
      <c r="L130" s="384" t="str">
        <f t="shared" si="94"/>
        <v xml:space="preserve"> </v>
      </c>
      <c r="M130" s="384" t="str">
        <f t="shared" si="94"/>
        <v xml:space="preserve"> </v>
      </c>
      <c r="N130" s="384" t="str">
        <f t="shared" ref="N130:W130" si="95">IF(COUNTIF(N129,"C")&gt;0,"A",IF(COUNTIF(N129,"C")&gt;0,"P"," "))</f>
        <v xml:space="preserve"> </v>
      </c>
      <c r="O130" s="384" t="str">
        <f t="shared" si="95"/>
        <v xml:space="preserve"> </v>
      </c>
      <c r="P130" s="384" t="str">
        <f t="shared" si="95"/>
        <v xml:space="preserve"> </v>
      </c>
      <c r="Q130" s="384" t="str">
        <f t="shared" si="95"/>
        <v xml:space="preserve"> </v>
      </c>
      <c r="R130" s="384" t="str">
        <f t="shared" si="95"/>
        <v xml:space="preserve"> </v>
      </c>
      <c r="S130" s="384" t="str">
        <f t="shared" si="95"/>
        <v xml:space="preserve"> </v>
      </c>
      <c r="T130" s="384" t="str">
        <f t="shared" si="95"/>
        <v xml:space="preserve"> </v>
      </c>
      <c r="U130" s="384" t="str">
        <f t="shared" si="95"/>
        <v xml:space="preserve"> </v>
      </c>
      <c r="V130" s="384" t="str">
        <f t="shared" si="95"/>
        <v xml:space="preserve"> </v>
      </c>
      <c r="W130" s="384" t="str">
        <f t="shared" si="95"/>
        <v xml:space="preserve"> </v>
      </c>
    </row>
    <row r="131" spans="1:23" ht="13.5" thickBot="1">
      <c r="B131" s="381">
        <v>5</v>
      </c>
      <c r="C131" s="332" t="s">
        <v>997</v>
      </c>
      <c r="D131" s="292"/>
      <c r="E131" s="292"/>
      <c r="F131" s="292"/>
      <c r="G131" s="292"/>
      <c r="H131" s="292"/>
      <c r="I131" s="292"/>
      <c r="J131" s="292"/>
      <c r="K131" s="292"/>
      <c r="L131" s="292"/>
      <c r="M131" s="292"/>
      <c r="N131" s="292"/>
      <c r="O131" s="292"/>
      <c r="P131" s="292"/>
      <c r="Q131" s="292"/>
      <c r="R131" s="292"/>
      <c r="S131" s="292"/>
      <c r="T131" s="292"/>
      <c r="U131" s="292"/>
      <c r="V131" s="292"/>
      <c r="W131" s="292"/>
    </row>
    <row r="132" spans="1:23" ht="13.5" hidden="1" thickBot="1">
      <c r="D132" s="384" t="str">
        <f>IF(COUNTIF(D131,"C")&gt;0,"A",IF(COUNTIF(D131,"C")&gt;0,"P"," "))</f>
        <v xml:space="preserve"> </v>
      </c>
      <c r="E132" s="384" t="str">
        <f t="shared" ref="E132" si="96">IF(COUNTIF(E131,"C")&gt;0,"A",IF(COUNTIF(E131,"C")&gt;0,"P"," "))</f>
        <v xml:space="preserve"> </v>
      </c>
      <c r="F132" s="384" t="str">
        <f t="shared" ref="F132:M132" si="97">IF(COUNTIF(F131,"C")&gt;0,"A",IF(COUNTIF(F131,"C")&gt;0,"P"," "))</f>
        <v xml:space="preserve"> </v>
      </c>
      <c r="G132" s="384" t="str">
        <f t="shared" si="97"/>
        <v xml:space="preserve"> </v>
      </c>
      <c r="H132" s="384" t="str">
        <f t="shared" si="97"/>
        <v xml:space="preserve"> </v>
      </c>
      <c r="I132" s="384" t="str">
        <f t="shared" si="97"/>
        <v xml:space="preserve"> </v>
      </c>
      <c r="J132" s="384" t="str">
        <f t="shared" si="97"/>
        <v xml:space="preserve"> </v>
      </c>
      <c r="K132" s="384" t="str">
        <f t="shared" si="97"/>
        <v xml:space="preserve"> </v>
      </c>
      <c r="L132" s="384" t="str">
        <f t="shared" si="97"/>
        <v xml:space="preserve"> </v>
      </c>
      <c r="M132" s="384" t="str">
        <f t="shared" si="97"/>
        <v xml:space="preserve"> </v>
      </c>
      <c r="N132" s="384" t="str">
        <f t="shared" ref="N132:W132" si="98">IF(COUNTIF(N131,"C")&gt;0,"A",IF(COUNTIF(N131,"C")&gt;0,"P"," "))</f>
        <v xml:space="preserve"> </v>
      </c>
      <c r="O132" s="384" t="str">
        <f t="shared" si="98"/>
        <v xml:space="preserve"> </v>
      </c>
      <c r="P132" s="384" t="str">
        <f t="shared" si="98"/>
        <v xml:space="preserve"> </v>
      </c>
      <c r="Q132" s="384" t="str">
        <f t="shared" si="98"/>
        <v xml:space="preserve"> </v>
      </c>
      <c r="R132" s="384" t="str">
        <f t="shared" si="98"/>
        <v xml:space="preserve"> </v>
      </c>
      <c r="S132" s="384" t="str">
        <f t="shared" si="98"/>
        <v xml:space="preserve"> </v>
      </c>
      <c r="T132" s="384" t="str">
        <f t="shared" si="98"/>
        <v xml:space="preserve"> </v>
      </c>
      <c r="U132" s="384" t="str">
        <f t="shared" si="98"/>
        <v xml:space="preserve"> </v>
      </c>
      <c r="V132" s="384" t="str">
        <f t="shared" si="98"/>
        <v xml:space="preserve"> </v>
      </c>
      <c r="W132" s="384" t="str">
        <f t="shared" si="98"/>
        <v xml:space="preserve"> </v>
      </c>
    </row>
    <row r="133" spans="1:23" ht="13.5" thickBot="1">
      <c r="C133" s="352" t="s">
        <v>96</v>
      </c>
      <c r="D133" s="214" t="str">
        <f>IF(COUNTIF(D117:D132,"A")&gt;4,"C",IF(COUNTIF(D117:D132,"P")&gt;0,"P",IF(COUNTIF(D117:D132,"A")&gt;0,"P"," ")))</f>
        <v xml:space="preserve"> </v>
      </c>
      <c r="E133" s="214" t="str">
        <f t="shared" ref="E133" si="99">IF(COUNTIF(E117:E132,"A")&gt;4,"C",IF(COUNTIF(E117:E132,"P")&gt;0,"P",IF(COUNTIF(E117:E132,"A")&gt;0,"P"," ")))</f>
        <v xml:space="preserve"> </v>
      </c>
      <c r="F133" s="214" t="str">
        <f t="shared" ref="F133:M133" si="100">IF(COUNTIF(F117:F132,"A")&gt;4,"C",IF(COUNTIF(F117:F132,"P")&gt;0,"P",IF(COUNTIF(F117:F132,"A")&gt;0,"P"," ")))</f>
        <v xml:space="preserve"> </v>
      </c>
      <c r="G133" s="214" t="str">
        <f t="shared" si="100"/>
        <v xml:space="preserve"> </v>
      </c>
      <c r="H133" s="214" t="str">
        <f t="shared" si="100"/>
        <v xml:space="preserve"> </v>
      </c>
      <c r="I133" s="214" t="str">
        <f t="shared" si="100"/>
        <v xml:space="preserve"> </v>
      </c>
      <c r="J133" s="214" t="str">
        <f t="shared" si="100"/>
        <v xml:space="preserve"> </v>
      </c>
      <c r="K133" s="214" t="str">
        <f t="shared" si="100"/>
        <v xml:space="preserve"> </v>
      </c>
      <c r="L133" s="214" t="str">
        <f t="shared" si="100"/>
        <v xml:space="preserve"> </v>
      </c>
      <c r="M133" s="214" t="str">
        <f t="shared" si="100"/>
        <v xml:space="preserve"> </v>
      </c>
      <c r="N133" s="214" t="str">
        <f t="shared" ref="N133:W133" si="101">IF(COUNTIF(N117:N132,"A")&gt;4,"C",IF(COUNTIF(N117:N132,"P")&gt;0,"P",IF(COUNTIF(N117:N132,"A")&gt;0,"P"," ")))</f>
        <v xml:space="preserve"> </v>
      </c>
      <c r="O133" s="214" t="str">
        <f t="shared" si="101"/>
        <v xml:space="preserve"> </v>
      </c>
      <c r="P133" s="214" t="str">
        <f t="shared" si="101"/>
        <v xml:space="preserve"> </v>
      </c>
      <c r="Q133" s="214" t="str">
        <f t="shared" si="101"/>
        <v xml:space="preserve"> </v>
      </c>
      <c r="R133" s="214" t="str">
        <f t="shared" si="101"/>
        <v xml:space="preserve"> </v>
      </c>
      <c r="S133" s="214" t="str">
        <f t="shared" si="101"/>
        <v xml:space="preserve"> </v>
      </c>
      <c r="T133" s="214" t="str">
        <f t="shared" si="101"/>
        <v xml:space="preserve"> </v>
      </c>
      <c r="U133" s="214" t="str">
        <f t="shared" si="101"/>
        <v xml:space="preserve"> </v>
      </c>
      <c r="V133" s="214" t="str">
        <f t="shared" si="101"/>
        <v xml:space="preserve"> </v>
      </c>
      <c r="W133" s="214" t="str">
        <f t="shared" si="101"/>
        <v xml:space="preserve"> </v>
      </c>
    </row>
    <row r="134" spans="1:23">
      <c r="C134" s="585"/>
      <c r="D134" s="213"/>
      <c r="E134" s="213"/>
      <c r="F134" s="213"/>
      <c r="G134" s="213"/>
      <c r="H134" s="213"/>
      <c r="I134" s="213"/>
      <c r="J134" s="213"/>
      <c r="K134" s="213"/>
      <c r="L134" s="213"/>
      <c r="M134" s="213"/>
      <c r="N134" s="213"/>
      <c r="O134" s="213"/>
      <c r="P134" s="213"/>
      <c r="Q134" s="213"/>
      <c r="R134" s="213"/>
      <c r="S134" s="213"/>
      <c r="T134" s="213"/>
      <c r="U134" s="213"/>
      <c r="V134" s="213"/>
      <c r="W134" s="213"/>
    </row>
    <row r="135" spans="1:23" ht="13.5">
      <c r="A135" s="64"/>
      <c r="B135" s="83" t="s">
        <v>14</v>
      </c>
      <c r="C135" s="52"/>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ht="13.5">
      <c r="A136" s="64"/>
      <c r="B136" s="64"/>
      <c r="C136" s="84" t="s">
        <v>81</v>
      </c>
      <c r="D136" s="115"/>
      <c r="E136" s="115"/>
      <c r="F136" s="115"/>
      <c r="G136" s="115"/>
      <c r="H136" s="115"/>
      <c r="I136" s="115"/>
      <c r="J136" s="115"/>
      <c r="K136" s="115"/>
      <c r="L136" s="115"/>
      <c r="M136" s="115"/>
      <c r="N136" s="115"/>
      <c r="O136" s="115"/>
      <c r="P136" s="115"/>
      <c r="Q136" s="115"/>
      <c r="R136" s="115"/>
      <c r="S136" s="115"/>
      <c r="T136" s="115"/>
      <c r="U136" s="115"/>
      <c r="V136" s="115"/>
      <c r="W136" s="115"/>
    </row>
    <row r="137" spans="1:23" ht="13.5">
      <c r="A137" s="64"/>
      <c r="B137" s="64"/>
      <c r="C137" s="84" t="s">
        <v>15</v>
      </c>
      <c r="D137" s="115"/>
      <c r="E137" s="115"/>
      <c r="F137" s="115"/>
      <c r="G137" s="115"/>
      <c r="H137" s="115"/>
      <c r="I137" s="115"/>
      <c r="J137" s="115"/>
      <c r="K137" s="115"/>
      <c r="L137" s="115"/>
      <c r="M137" s="115"/>
      <c r="N137" s="115"/>
      <c r="O137" s="115"/>
      <c r="P137" s="115"/>
      <c r="Q137" s="115"/>
      <c r="R137" s="115"/>
      <c r="S137" s="115"/>
      <c r="T137" s="115"/>
      <c r="U137" s="115"/>
      <c r="V137" s="115"/>
      <c r="W137" s="115"/>
    </row>
    <row r="138" spans="1:23" ht="13.5">
      <c r="A138" s="64"/>
      <c r="B138" s="64"/>
      <c r="C138" s="84" t="s">
        <v>16</v>
      </c>
      <c r="D138" s="115"/>
      <c r="E138" s="115"/>
      <c r="F138" s="115"/>
      <c r="G138" s="115"/>
      <c r="H138" s="115"/>
      <c r="I138" s="115"/>
      <c r="J138" s="115"/>
      <c r="K138" s="115"/>
      <c r="L138" s="115"/>
      <c r="M138" s="115"/>
      <c r="N138" s="115"/>
      <c r="O138" s="115"/>
      <c r="P138" s="115"/>
      <c r="Q138" s="115"/>
      <c r="R138" s="115"/>
      <c r="S138" s="115"/>
      <c r="T138" s="115"/>
      <c r="U138" s="115"/>
      <c r="V138" s="115"/>
      <c r="W138" s="115"/>
    </row>
    <row r="139" spans="1:23" ht="13.5">
      <c r="A139" s="64"/>
      <c r="B139" s="64"/>
      <c r="C139" s="84" t="s">
        <v>17</v>
      </c>
      <c r="D139" s="115"/>
      <c r="E139" s="115"/>
      <c r="F139" s="115"/>
      <c r="G139" s="115"/>
      <c r="H139" s="115"/>
      <c r="I139" s="115"/>
      <c r="J139" s="115"/>
      <c r="K139" s="115"/>
      <c r="L139" s="115"/>
      <c r="M139" s="115"/>
      <c r="N139" s="115"/>
      <c r="O139" s="115"/>
      <c r="P139" s="115"/>
      <c r="Q139" s="115"/>
      <c r="R139" s="115"/>
      <c r="S139" s="115"/>
      <c r="T139" s="115"/>
      <c r="U139" s="115"/>
      <c r="V139" s="115"/>
      <c r="W139" s="115"/>
    </row>
    <row r="140" spans="1:23" ht="13.5">
      <c r="A140" s="64"/>
      <c r="B140" s="64"/>
      <c r="C140" s="84" t="s">
        <v>18</v>
      </c>
      <c r="D140" s="115"/>
      <c r="E140" s="115"/>
      <c r="F140" s="115"/>
      <c r="G140" s="115"/>
      <c r="H140" s="115"/>
      <c r="I140" s="115"/>
      <c r="J140" s="115"/>
      <c r="K140" s="115"/>
      <c r="L140" s="115"/>
      <c r="M140" s="115"/>
      <c r="N140" s="115"/>
      <c r="O140" s="115"/>
      <c r="P140" s="115"/>
      <c r="Q140" s="115"/>
      <c r="R140" s="115"/>
      <c r="S140" s="115"/>
      <c r="T140" s="115"/>
      <c r="U140" s="115"/>
      <c r="V140" s="115"/>
      <c r="W140" s="115"/>
    </row>
    <row r="141" spans="1:23" ht="13.5">
      <c r="A141" s="64"/>
      <c r="B141" s="64"/>
      <c r="C141" s="84" t="s">
        <v>19</v>
      </c>
      <c r="D141" s="115"/>
      <c r="E141" s="115"/>
      <c r="F141" s="115"/>
      <c r="G141" s="115"/>
      <c r="H141" s="115"/>
      <c r="I141" s="115"/>
      <c r="J141" s="115"/>
      <c r="K141" s="115"/>
      <c r="L141" s="115"/>
      <c r="M141" s="115"/>
      <c r="N141" s="115"/>
      <c r="O141" s="115"/>
      <c r="P141" s="115"/>
      <c r="Q141" s="115"/>
      <c r="R141" s="115"/>
      <c r="S141" s="115"/>
      <c r="T141" s="115"/>
      <c r="U141" s="115"/>
      <c r="V141" s="115"/>
      <c r="W141" s="115"/>
    </row>
    <row r="142" spans="1:23" ht="13.5">
      <c r="A142" s="64"/>
      <c r="B142" s="64"/>
      <c r="C142" s="84" t="s">
        <v>20</v>
      </c>
      <c r="D142" s="115"/>
      <c r="E142" s="115"/>
      <c r="F142" s="115"/>
      <c r="G142" s="115"/>
      <c r="H142" s="115"/>
      <c r="I142" s="115"/>
      <c r="J142" s="115"/>
      <c r="K142" s="115"/>
      <c r="L142" s="115"/>
      <c r="M142" s="115"/>
      <c r="N142" s="115"/>
      <c r="O142" s="115"/>
      <c r="P142" s="115"/>
      <c r="Q142" s="115"/>
      <c r="R142" s="115"/>
      <c r="S142" s="115"/>
      <c r="T142" s="115"/>
      <c r="U142" s="115"/>
      <c r="V142" s="115"/>
      <c r="W142" s="115"/>
    </row>
    <row r="143" spans="1:23" ht="13.5">
      <c r="A143" s="64"/>
      <c r="B143" s="64"/>
      <c r="C143" s="84" t="s">
        <v>21</v>
      </c>
      <c r="D143" s="115"/>
      <c r="E143" s="115"/>
      <c r="F143" s="115"/>
      <c r="G143" s="115"/>
      <c r="H143" s="115"/>
      <c r="I143" s="115"/>
      <c r="J143" s="115"/>
      <c r="K143" s="115"/>
      <c r="L143" s="115"/>
      <c r="M143" s="115"/>
      <c r="N143" s="115"/>
      <c r="O143" s="115"/>
      <c r="P143" s="115"/>
      <c r="Q143" s="115"/>
      <c r="R143" s="115"/>
      <c r="S143" s="115"/>
      <c r="T143" s="115"/>
      <c r="U143" s="115"/>
      <c r="V143" s="115"/>
      <c r="W143" s="115"/>
    </row>
    <row r="144" spans="1:23" ht="13.5">
      <c r="A144" s="64"/>
      <c r="B144" s="64"/>
      <c r="C144" s="84" t="s">
        <v>22</v>
      </c>
      <c r="D144" s="115"/>
      <c r="E144" s="115"/>
      <c r="F144" s="115"/>
      <c r="G144" s="115"/>
      <c r="H144" s="115"/>
      <c r="I144" s="115"/>
      <c r="J144" s="115"/>
      <c r="K144" s="115"/>
      <c r="L144" s="115"/>
      <c r="M144" s="115"/>
      <c r="N144" s="115"/>
      <c r="O144" s="115"/>
      <c r="P144" s="115"/>
      <c r="Q144" s="115"/>
      <c r="R144" s="115"/>
      <c r="S144" s="115"/>
      <c r="T144" s="115"/>
      <c r="U144" s="115"/>
      <c r="V144" s="115"/>
      <c r="W144" s="115"/>
    </row>
    <row r="145" spans="1:23" ht="13.5">
      <c r="A145" s="64"/>
      <c r="B145" s="64"/>
      <c r="C145" s="84" t="s">
        <v>23</v>
      </c>
      <c r="D145" s="115"/>
      <c r="E145" s="115"/>
      <c r="F145" s="115"/>
      <c r="G145" s="115"/>
      <c r="H145" s="115"/>
      <c r="I145" s="115"/>
      <c r="J145" s="115"/>
      <c r="K145" s="115"/>
      <c r="L145" s="115"/>
      <c r="M145" s="115"/>
      <c r="N145" s="115"/>
      <c r="O145" s="115"/>
      <c r="P145" s="115"/>
      <c r="Q145" s="115"/>
      <c r="R145" s="115"/>
      <c r="S145" s="115"/>
      <c r="T145" s="115"/>
      <c r="U145" s="115"/>
      <c r="V145" s="115"/>
      <c r="W145" s="115"/>
    </row>
    <row r="146" spans="1:23" ht="13.5">
      <c r="A146" s="77"/>
      <c r="B146" s="64"/>
      <c r="C146" s="84" t="s">
        <v>24</v>
      </c>
      <c r="D146" s="115"/>
      <c r="E146" s="115"/>
      <c r="F146" s="115"/>
      <c r="G146" s="115"/>
      <c r="H146" s="115"/>
      <c r="I146" s="115"/>
      <c r="J146" s="115"/>
      <c r="K146" s="115"/>
      <c r="L146" s="115"/>
      <c r="M146" s="115"/>
      <c r="N146" s="115"/>
      <c r="O146" s="115"/>
      <c r="P146" s="115"/>
      <c r="Q146" s="115"/>
      <c r="R146" s="115"/>
      <c r="S146" s="115"/>
      <c r="T146" s="115"/>
      <c r="U146" s="115"/>
      <c r="V146" s="115"/>
      <c r="W146" s="115"/>
    </row>
  </sheetData>
  <sheetProtection algorithmName="SHA-512" hashValue="B2/dQ55TIRI07kArlj7Kjcfy6w5OatYL3BoFDUvjKZKlxk7q1VkRASCCVwAiplROFgPIGH/Kj+vUGtwWPX7Lhw==" saltValue="3dLuuX/8UFfSs47r3f09Rg==" spinCount="100000" sheet="1" objects="1" scenarios="1" selectLockedCells="1"/>
  <mergeCells count="27">
    <mergeCell ref="W1:W4"/>
    <mergeCell ref="M1:M4"/>
    <mergeCell ref="S1:S4"/>
    <mergeCell ref="T1:T4"/>
    <mergeCell ref="U1:U4"/>
    <mergeCell ref="V1:V4"/>
    <mergeCell ref="N1:N4"/>
    <mergeCell ref="O1:O4"/>
    <mergeCell ref="P1:P4"/>
    <mergeCell ref="Q1:Q4"/>
    <mergeCell ref="R1:R4"/>
    <mergeCell ref="H1:H4"/>
    <mergeCell ref="I1:I4"/>
    <mergeCell ref="J1:J4"/>
    <mergeCell ref="K1:K4"/>
    <mergeCell ref="L1:L4"/>
    <mergeCell ref="B57:C57"/>
    <mergeCell ref="A3:C3"/>
    <mergeCell ref="D1:D4"/>
    <mergeCell ref="F1:F4"/>
    <mergeCell ref="G1:G4"/>
    <mergeCell ref="B55:C55"/>
    <mergeCell ref="B36:C36"/>
    <mergeCell ref="B39:C39"/>
    <mergeCell ref="B43:C43"/>
    <mergeCell ref="B33:C33"/>
    <mergeCell ref="E1:E4"/>
  </mergeCells>
  <conditionalFormatting sqref="D6:W10 D13:W17 D20:W24 D27:W31 D40:W41 D44:W46 D49:W53 D58:W59 D64:W77 D82:W95 D100:W113 D118:W131">
    <cfRule type="containsText" dxfId="120" priority="2" operator="containsText" text="C">
      <formula>NOT(ISERROR(SEARCH("C",D6)))</formula>
    </cfRule>
  </conditionalFormatting>
  <conditionalFormatting sqref="D133:W133 D115:W115 D97:W97 D79:W79 D60:W60 D54:W54 D47:W47 D42:W42 D38:W38 D35:W35 D32:W32 D25:W25 D18:W18 D11:W11">
    <cfRule type="containsText" dxfId="119" priority="1" operator="containsText" text="C">
      <formula>NOT(ISERROR(SEARCH("C",D11)))</formula>
    </cfRule>
  </conditionalFormatting>
  <hyperlinks>
    <hyperlink ref="D98" r:id="rId1" xr:uid="{478670CB-12A7-44B4-A1DC-6C9EF243E449}"/>
    <hyperlink ref="D62" r:id="rId2" xr:uid="{7C933F6E-AE05-4455-AD7F-07E5D5CAC7DF}"/>
  </hyperlinks>
  <pageMargins left="1" right="0.5" top="1" bottom="0.75" header="0.25" footer="0.25"/>
  <pageSetup scale="93" orientation="portrait" horizontalDpi="300" verticalDpi="300" r:id="rId3"/>
  <headerFooter>
    <oddHeader>&amp;C&amp;"Arial,Bold"&amp;14SeniorTrax
&amp;12Age-Level Awards - &amp;D</oddHeader>
  </headerFooter>
  <rowBreaks count="1" manualBreakCount="1">
    <brk id="112" max="16383" man="1"/>
  </rowBreak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indexed="51"/>
  </sheetPr>
  <dimension ref="A1:W15"/>
  <sheetViews>
    <sheetView showGridLines="0" zoomScaleNormal="100" workbookViewId="0">
      <selection activeCell="D8" sqref="D8"/>
    </sheetView>
  </sheetViews>
  <sheetFormatPr defaultColWidth="9.140625" defaultRowHeight="12"/>
  <cols>
    <col min="1" max="1" width="16.28515625" style="54" customWidth="1"/>
    <col min="2" max="2" width="2.42578125" style="54" customWidth="1"/>
    <col min="3" max="3" width="34.7109375" style="54" customWidth="1"/>
    <col min="4" max="23" width="3.28515625" style="112" customWidth="1"/>
    <col min="24" max="16384" width="9.140625" style="54"/>
  </cols>
  <sheetData>
    <row r="1" spans="1:23" ht="12.75" customHeight="1">
      <c r="A1" s="713" t="s">
        <v>86</v>
      </c>
      <c r="B1" s="713"/>
      <c r="C1" s="140">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ht="15">
      <c r="A2" s="709" t="s">
        <v>87</v>
      </c>
      <c r="B2" s="709"/>
      <c r="C2" s="133">
        <f>Instructions!E6</f>
        <v>0</v>
      </c>
      <c r="D2" s="654"/>
      <c r="E2" s="654"/>
      <c r="F2" s="654"/>
      <c r="G2" s="654"/>
      <c r="H2" s="654"/>
      <c r="I2" s="654"/>
      <c r="J2" s="654"/>
      <c r="K2" s="654"/>
      <c r="L2" s="654"/>
      <c r="M2" s="654"/>
      <c r="N2" s="654"/>
      <c r="O2" s="654"/>
      <c r="P2" s="654"/>
      <c r="Q2" s="654"/>
      <c r="R2" s="654"/>
      <c r="S2" s="654"/>
      <c r="T2" s="654"/>
      <c r="U2" s="654"/>
      <c r="V2" s="654"/>
      <c r="W2" s="654"/>
    </row>
    <row r="3" spans="1:23" ht="12.75">
      <c r="A3" s="710" t="s">
        <v>672</v>
      </c>
      <c r="B3" s="711"/>
      <c r="C3" s="712"/>
      <c r="D3" s="654"/>
      <c r="E3" s="654"/>
      <c r="F3" s="654"/>
      <c r="G3" s="654"/>
      <c r="H3" s="654"/>
      <c r="I3" s="654"/>
      <c r="J3" s="654"/>
      <c r="K3" s="654"/>
      <c r="L3" s="654"/>
      <c r="M3" s="654"/>
      <c r="N3" s="654"/>
      <c r="O3" s="654"/>
      <c r="P3" s="654"/>
      <c r="Q3" s="654"/>
      <c r="R3" s="654"/>
      <c r="S3" s="654"/>
      <c r="T3" s="654"/>
      <c r="U3" s="654"/>
      <c r="V3" s="654"/>
      <c r="W3" s="654"/>
    </row>
    <row r="4" spans="1:23">
      <c r="A4" s="50"/>
      <c r="D4" s="654"/>
      <c r="E4" s="654"/>
      <c r="F4" s="654"/>
      <c r="G4" s="654"/>
      <c r="H4" s="654"/>
      <c r="I4" s="654"/>
      <c r="J4" s="654"/>
      <c r="K4" s="654"/>
      <c r="L4" s="654"/>
      <c r="M4" s="654"/>
      <c r="N4" s="654"/>
      <c r="O4" s="654"/>
      <c r="P4" s="654"/>
      <c r="Q4" s="654"/>
      <c r="R4" s="654"/>
      <c r="S4" s="654"/>
      <c r="T4" s="654"/>
      <c r="U4" s="654"/>
      <c r="V4" s="654"/>
      <c r="W4" s="654"/>
    </row>
    <row r="5" spans="1:23" ht="12.75">
      <c r="B5" s="7"/>
      <c r="C5" s="63"/>
      <c r="D5" s="139"/>
      <c r="E5" s="139"/>
      <c r="F5" s="139"/>
      <c r="G5" s="139"/>
      <c r="H5" s="139"/>
      <c r="I5" s="1"/>
      <c r="J5" s="1"/>
      <c r="K5" s="1"/>
      <c r="L5" s="1"/>
      <c r="M5" s="1"/>
      <c r="N5" s="1"/>
      <c r="O5" s="139"/>
      <c r="P5" s="139"/>
      <c r="Q5" s="139"/>
      <c r="R5" s="1"/>
      <c r="S5" s="1"/>
      <c r="T5" s="1"/>
      <c r="U5" s="1"/>
      <c r="V5" s="1"/>
      <c r="W5" s="1"/>
    </row>
    <row r="6" spans="1:23" ht="12.75" customHeight="1">
      <c r="C6" s="62" t="s">
        <v>78</v>
      </c>
      <c r="D6" s="609" t="s">
        <v>621</v>
      </c>
      <c r="E6" s="609"/>
      <c r="F6" s="609"/>
      <c r="G6" s="609"/>
      <c r="H6" s="609"/>
      <c r="I6" s="609"/>
      <c r="J6" s="609"/>
      <c r="K6" s="609"/>
      <c r="L6" s="609"/>
      <c r="M6" s="609"/>
      <c r="N6" s="609"/>
      <c r="O6" s="609"/>
      <c r="P6" s="609"/>
      <c r="Q6" s="609"/>
      <c r="R6" s="609"/>
      <c r="W6" s="609"/>
    </row>
    <row r="7" spans="1:23" ht="12.75">
      <c r="B7" s="60"/>
      <c r="C7" s="59"/>
      <c r="D7" s="99"/>
    </row>
    <row r="8" spans="1:23">
      <c r="B8" s="57">
        <v>1</v>
      </c>
      <c r="C8" s="58" t="s">
        <v>97</v>
      </c>
      <c r="D8" s="113"/>
      <c r="E8" s="113"/>
      <c r="F8" s="113"/>
      <c r="G8" s="113"/>
      <c r="H8" s="113"/>
      <c r="I8" s="113"/>
      <c r="J8" s="113"/>
      <c r="K8" s="113"/>
      <c r="L8" s="113"/>
      <c r="M8" s="113"/>
      <c r="N8" s="113"/>
      <c r="O8" s="113"/>
      <c r="P8" s="113"/>
      <c r="Q8" s="113"/>
      <c r="R8" s="113"/>
      <c r="S8" s="113"/>
      <c r="T8" s="113"/>
      <c r="U8" s="113"/>
      <c r="V8" s="113"/>
      <c r="W8" s="113"/>
    </row>
    <row r="9" spans="1:23">
      <c r="B9" s="57">
        <v>2</v>
      </c>
      <c r="C9" s="58" t="s">
        <v>98</v>
      </c>
      <c r="D9" s="113"/>
      <c r="E9" s="113"/>
      <c r="F9" s="113"/>
      <c r="G9" s="113"/>
      <c r="H9" s="113"/>
      <c r="I9" s="113"/>
      <c r="J9" s="113"/>
      <c r="K9" s="113"/>
      <c r="L9" s="113"/>
      <c r="M9" s="113"/>
      <c r="N9" s="113"/>
      <c r="O9" s="113"/>
      <c r="P9" s="113"/>
      <c r="Q9" s="113"/>
      <c r="R9" s="113"/>
      <c r="S9" s="113"/>
      <c r="T9" s="113"/>
      <c r="U9" s="113"/>
      <c r="V9" s="113"/>
      <c r="W9" s="113"/>
    </row>
    <row r="10" spans="1:23">
      <c r="B10" s="57">
        <v>3</v>
      </c>
      <c r="C10" s="58" t="s">
        <v>99</v>
      </c>
      <c r="D10" s="113"/>
      <c r="E10" s="113"/>
      <c r="F10" s="113"/>
      <c r="G10" s="113"/>
      <c r="H10" s="113"/>
      <c r="I10" s="113"/>
      <c r="J10" s="113"/>
      <c r="K10" s="113"/>
      <c r="L10" s="113"/>
      <c r="M10" s="113"/>
      <c r="N10" s="113"/>
      <c r="O10" s="113"/>
      <c r="P10" s="113"/>
      <c r="Q10" s="113"/>
      <c r="R10" s="113"/>
      <c r="S10" s="113"/>
      <c r="T10" s="113"/>
      <c r="U10" s="113"/>
      <c r="V10" s="113"/>
      <c r="W10" s="113"/>
    </row>
    <row r="11" spans="1:23">
      <c r="B11" s="57">
        <v>4</v>
      </c>
      <c r="C11" s="58" t="s">
        <v>100</v>
      </c>
      <c r="D11" s="113"/>
      <c r="E11" s="113"/>
      <c r="F11" s="113"/>
      <c r="G11" s="113"/>
      <c r="H11" s="113"/>
      <c r="I11" s="113"/>
      <c r="J11" s="113"/>
      <c r="K11" s="113"/>
      <c r="L11" s="113"/>
      <c r="M11" s="113"/>
      <c r="N11" s="113"/>
      <c r="O11" s="113"/>
      <c r="P11" s="113"/>
      <c r="Q11" s="113"/>
      <c r="R11" s="113"/>
      <c r="S11" s="113"/>
      <c r="T11" s="113"/>
      <c r="U11" s="113"/>
      <c r="V11" s="113"/>
      <c r="W11" s="113"/>
    </row>
    <row r="12" spans="1:23">
      <c r="B12" s="54">
        <v>5</v>
      </c>
      <c r="C12" s="56" t="s">
        <v>101</v>
      </c>
      <c r="D12" s="53"/>
      <c r="E12" s="53"/>
      <c r="F12" s="53"/>
      <c r="G12" s="53"/>
      <c r="H12" s="53"/>
      <c r="I12" s="53"/>
      <c r="J12" s="53"/>
      <c r="K12" s="53"/>
      <c r="L12" s="53"/>
      <c r="M12" s="53"/>
      <c r="N12" s="53"/>
      <c r="O12" s="53"/>
      <c r="P12" s="53"/>
      <c r="Q12" s="53"/>
      <c r="R12" s="53"/>
      <c r="S12" s="53"/>
      <c r="T12" s="53"/>
      <c r="U12" s="53"/>
      <c r="V12" s="53"/>
      <c r="W12" s="53"/>
    </row>
    <row r="13" spans="1:23">
      <c r="B13" s="54">
        <v>6</v>
      </c>
      <c r="C13" s="56" t="s">
        <v>102</v>
      </c>
      <c r="D13" s="53"/>
      <c r="E13" s="53"/>
      <c r="F13" s="53"/>
      <c r="G13" s="53"/>
      <c r="H13" s="53"/>
      <c r="I13" s="53"/>
      <c r="J13" s="53"/>
      <c r="K13" s="53"/>
      <c r="L13" s="53"/>
      <c r="M13" s="53"/>
      <c r="N13" s="53"/>
      <c r="O13" s="53"/>
      <c r="P13" s="53"/>
      <c r="Q13" s="53"/>
      <c r="R13" s="53"/>
      <c r="S13" s="53"/>
      <c r="T13" s="53"/>
      <c r="U13" s="53"/>
      <c r="V13" s="53"/>
      <c r="W13" s="53"/>
    </row>
    <row r="14" spans="1:23" ht="12.75" thickBot="1">
      <c r="B14" s="54">
        <v>7</v>
      </c>
      <c r="C14" s="61" t="s">
        <v>103</v>
      </c>
      <c r="D14" s="53"/>
      <c r="E14" s="53"/>
      <c r="F14" s="53"/>
      <c r="G14" s="53"/>
      <c r="H14" s="53"/>
      <c r="I14" s="53"/>
      <c r="J14" s="53"/>
      <c r="K14" s="53"/>
      <c r="L14" s="53"/>
      <c r="M14" s="53"/>
      <c r="N14" s="53"/>
      <c r="O14" s="53"/>
      <c r="P14" s="53"/>
      <c r="Q14" s="53"/>
      <c r="R14" s="53"/>
      <c r="S14" s="53"/>
      <c r="T14" s="53"/>
      <c r="U14" s="53"/>
      <c r="V14" s="53"/>
      <c r="W14" s="53"/>
    </row>
    <row r="15" spans="1:23" ht="12.75" thickBot="1">
      <c r="C15" s="63"/>
      <c r="D15" s="2" t="str">
        <f t="shared" ref="D15:E15" si="0">IF(COUNTIF(D8:D14,"C")&gt;6,"C",IF(COUNTIF(D8:D14,"C")&gt;0,"P"," "))</f>
        <v xml:space="preserve"> </v>
      </c>
      <c r="E15" s="2" t="str">
        <f t="shared" si="0"/>
        <v xml:space="preserve"> </v>
      </c>
      <c r="F15" s="2" t="str">
        <f t="shared" ref="F15:W15" si="1">IF(COUNTIF(F8:F14,"C")&gt;6,"C",IF(COUNTIF(F8:F14,"C")&gt;0,"P"," "))</f>
        <v xml:space="preserve"> </v>
      </c>
      <c r="G15" s="2" t="str">
        <f t="shared" si="1"/>
        <v xml:space="preserve"> </v>
      </c>
      <c r="H15" s="2" t="str">
        <f t="shared" si="1"/>
        <v xml:space="preserve"> </v>
      </c>
      <c r="I15" s="2" t="str">
        <f t="shared" si="1"/>
        <v xml:space="preserve"> </v>
      </c>
      <c r="J15" s="2" t="str">
        <f t="shared" si="1"/>
        <v xml:space="preserve"> </v>
      </c>
      <c r="K15" s="2" t="str">
        <f t="shared" si="1"/>
        <v xml:space="preserve"> </v>
      </c>
      <c r="L15" s="2" t="str">
        <f t="shared" si="1"/>
        <v xml:space="preserve"> </v>
      </c>
      <c r="M15" s="2" t="str">
        <f t="shared" ref="M15:V15" si="2">IF(COUNTIF(M8:M14,"C")&gt;6,"C",IF(COUNTIF(M8:M14,"C")&gt;0,"P"," "))</f>
        <v xml:space="preserve"> </v>
      </c>
      <c r="N15" s="2" t="str">
        <f t="shared" si="2"/>
        <v xml:space="preserve"> </v>
      </c>
      <c r="O15" s="2" t="str">
        <f t="shared" si="2"/>
        <v xml:space="preserve"> </v>
      </c>
      <c r="P15" s="2" t="str">
        <f t="shared" si="2"/>
        <v xml:space="preserve"> </v>
      </c>
      <c r="Q15" s="2" t="str">
        <f t="shared" si="2"/>
        <v xml:space="preserve"> </v>
      </c>
      <c r="R15" s="2" t="str">
        <f t="shared" si="2"/>
        <v xml:space="preserve"> </v>
      </c>
      <c r="S15" s="2" t="str">
        <f t="shared" si="2"/>
        <v xml:space="preserve"> </v>
      </c>
      <c r="T15" s="2" t="str">
        <f t="shared" si="2"/>
        <v xml:space="preserve"> </v>
      </c>
      <c r="U15" s="2" t="str">
        <f t="shared" si="2"/>
        <v xml:space="preserve"> </v>
      </c>
      <c r="V15" s="2" t="str">
        <f t="shared" si="2"/>
        <v xml:space="preserve"> </v>
      </c>
      <c r="W15" s="2" t="str">
        <f t="shared" si="1"/>
        <v xml:space="preserve"> </v>
      </c>
    </row>
  </sheetData>
  <sheetProtection algorithmName="SHA-512" hashValue="j1YEVfCrTPjjUWbT2yUA7OnCskUVVdXKm0gRcilmmJLpicY9CslHh3D4H8Te3mQtkziIIhvBv6NSD3XcqC+P1g==" saltValue="iqPu6ClRAvQTlP8255OV+w==" spinCount="100000" sheet="1" objects="1" scenarios="1" selectLockedCells="1"/>
  <mergeCells count="23">
    <mergeCell ref="T1:T4"/>
    <mergeCell ref="E1:E4"/>
    <mergeCell ref="W1:W4"/>
    <mergeCell ref="S1:S4"/>
    <mergeCell ref="U1:U4"/>
    <mergeCell ref="V1:V4"/>
    <mergeCell ref="G1:G4"/>
    <mergeCell ref="H1:H4"/>
    <mergeCell ref="I1:I4"/>
    <mergeCell ref="J1:J4"/>
    <mergeCell ref="K1:K4"/>
    <mergeCell ref="R1:R4"/>
    <mergeCell ref="M1:M4"/>
    <mergeCell ref="N1:N4"/>
    <mergeCell ref="O1:O4"/>
    <mergeCell ref="P1:P4"/>
    <mergeCell ref="Q1:Q4"/>
    <mergeCell ref="A2:B2"/>
    <mergeCell ref="A3:C3"/>
    <mergeCell ref="A1:B1"/>
    <mergeCell ref="D1:D4"/>
    <mergeCell ref="F1:F4"/>
    <mergeCell ref="L1:L4"/>
  </mergeCells>
  <phoneticPr fontId="4" type="noConversion"/>
  <hyperlinks>
    <hyperlink ref="D6" r:id="rId1" display="Gold Requirements (2010)" xr:uid="{00000000-0004-0000-0900-000000000000}"/>
  </hyperlinks>
  <pageMargins left="0.5" right="0.25" top="1" bottom="0.75" header="0.5" footer="0.25"/>
  <pageSetup scale="63" orientation="portrait" horizontalDpi="300" verticalDpi="300" r:id="rId2"/>
  <headerFooter alignWithMargins="0">
    <oddHeader>&amp;C&amp;"Arial,Bold"&amp;14 SeniorTrax
&amp;12Gold Award - &amp;D</oddHeader>
    <oddFooter>&amp;CPage &amp;P</oddFooter>
  </headerFooter>
  <colBreaks count="1" manualBreakCount="1">
    <brk id="23" max="1048575" man="1"/>
  </colBreaks>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7"/>
    <pageSetUpPr fitToPage="1"/>
  </sheetPr>
  <dimension ref="A1:W10"/>
  <sheetViews>
    <sheetView showGridLines="0" zoomScaleNormal="100" workbookViewId="0">
      <selection activeCell="D7" sqref="D7"/>
    </sheetView>
  </sheetViews>
  <sheetFormatPr defaultColWidth="9.140625" defaultRowHeight="12.75"/>
  <cols>
    <col min="1" max="1" width="21" style="3" customWidth="1"/>
    <col min="2" max="2" width="2.140625" style="3" customWidth="1"/>
    <col min="3" max="3" width="33" style="3" customWidth="1"/>
    <col min="4" max="23" width="3.28515625" style="78" customWidth="1"/>
    <col min="24" max="16384" width="9.140625" style="78"/>
  </cols>
  <sheetData>
    <row r="1" spans="1:23" ht="12.75" customHeight="1">
      <c r="A1" s="103"/>
      <c r="B1" s="104" t="s">
        <v>94</v>
      </c>
      <c r="C1" s="105">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ht="15">
      <c r="A2" s="103"/>
      <c r="B2" s="106" t="s">
        <v>95</v>
      </c>
      <c r="C2" s="107">
        <f>Instructions!E6</f>
        <v>0</v>
      </c>
      <c r="D2" s="654"/>
      <c r="E2" s="654"/>
      <c r="F2" s="654"/>
      <c r="G2" s="654"/>
      <c r="H2" s="654"/>
      <c r="I2" s="654"/>
      <c r="J2" s="654"/>
      <c r="K2" s="654"/>
      <c r="L2" s="654"/>
      <c r="M2" s="654"/>
      <c r="N2" s="654"/>
      <c r="O2" s="654"/>
      <c r="P2" s="654"/>
      <c r="Q2" s="654"/>
      <c r="R2" s="654"/>
      <c r="S2" s="654"/>
      <c r="T2" s="654"/>
      <c r="U2" s="654"/>
      <c r="V2" s="654"/>
      <c r="W2" s="654"/>
    </row>
    <row r="3" spans="1:23">
      <c r="A3" s="103"/>
      <c r="B3" s="103"/>
      <c r="C3" s="103"/>
      <c r="D3" s="654"/>
      <c r="E3" s="654"/>
      <c r="F3" s="654"/>
      <c r="G3" s="654"/>
      <c r="H3" s="654"/>
      <c r="I3" s="654"/>
      <c r="J3" s="654"/>
      <c r="K3" s="654"/>
      <c r="L3" s="654"/>
      <c r="M3" s="654"/>
      <c r="N3" s="654"/>
      <c r="O3" s="654"/>
      <c r="P3" s="654"/>
      <c r="Q3" s="654"/>
      <c r="R3" s="654"/>
      <c r="S3" s="654"/>
      <c r="T3" s="654"/>
      <c r="U3" s="654"/>
      <c r="V3" s="654"/>
      <c r="W3" s="654"/>
    </row>
    <row r="4" spans="1:23" ht="12.75" customHeight="1">
      <c r="A4" s="103"/>
      <c r="B4" s="103"/>
      <c r="C4" s="317" t="s">
        <v>674</v>
      </c>
      <c r="D4" s="654"/>
      <c r="E4" s="654"/>
      <c r="F4" s="654"/>
      <c r="G4" s="654"/>
      <c r="H4" s="654"/>
      <c r="I4" s="654"/>
      <c r="J4" s="654"/>
      <c r="K4" s="654"/>
      <c r="L4" s="654"/>
      <c r="M4" s="654"/>
      <c r="N4" s="654"/>
      <c r="O4" s="654"/>
      <c r="P4" s="654"/>
      <c r="Q4" s="654"/>
      <c r="R4" s="654"/>
      <c r="S4" s="654"/>
      <c r="T4" s="654"/>
      <c r="U4" s="654"/>
      <c r="V4" s="654"/>
      <c r="W4" s="654"/>
    </row>
    <row r="5" spans="1:23">
      <c r="A5" s="73"/>
      <c r="B5" s="73"/>
      <c r="C5" s="73"/>
      <c r="D5" s="70"/>
      <c r="E5" s="70"/>
      <c r="F5" s="70"/>
      <c r="G5" s="70"/>
      <c r="H5" s="70"/>
      <c r="I5" s="70"/>
      <c r="J5" s="70"/>
      <c r="K5" s="70"/>
      <c r="L5" s="70"/>
      <c r="M5" s="70"/>
      <c r="N5" s="70"/>
      <c r="O5" s="70"/>
      <c r="P5" s="70"/>
      <c r="Q5" s="70"/>
      <c r="R5" s="70"/>
      <c r="S5" s="70"/>
      <c r="T5" s="70"/>
      <c r="U5" s="70"/>
      <c r="V5" s="70"/>
      <c r="W5" s="70"/>
    </row>
    <row r="6" spans="1:23" ht="15.75">
      <c r="A6" s="73"/>
      <c r="B6" s="108" t="s">
        <v>6</v>
      </c>
      <c r="C6" s="73"/>
      <c r="D6" s="70"/>
      <c r="E6" s="70"/>
      <c r="F6" s="70"/>
      <c r="G6" s="70"/>
      <c r="H6" s="70"/>
      <c r="I6" s="70"/>
      <c r="J6" s="70"/>
      <c r="K6" s="70"/>
      <c r="L6" s="70"/>
      <c r="M6" s="70"/>
      <c r="N6" s="70"/>
      <c r="O6" s="70"/>
      <c r="P6" s="70"/>
      <c r="Q6" s="70"/>
      <c r="R6" s="70"/>
      <c r="S6" s="70"/>
      <c r="T6" s="70"/>
      <c r="U6" s="70"/>
      <c r="V6" s="70"/>
      <c r="W6" s="70"/>
    </row>
    <row r="7" spans="1:23">
      <c r="A7" s="73"/>
      <c r="B7" s="109">
        <v>1</v>
      </c>
      <c r="C7" s="219" t="s">
        <v>371</v>
      </c>
      <c r="D7" s="120"/>
      <c r="E7" s="120"/>
      <c r="F7" s="120"/>
      <c r="G7" s="120"/>
      <c r="H7" s="120"/>
      <c r="I7" s="120"/>
      <c r="J7" s="120"/>
      <c r="K7" s="120"/>
      <c r="L7" s="120"/>
      <c r="M7" s="120"/>
      <c r="N7" s="120"/>
      <c r="O7" s="120"/>
      <c r="P7" s="120"/>
      <c r="Q7" s="120"/>
      <c r="R7" s="120"/>
      <c r="S7" s="120"/>
      <c r="T7" s="120"/>
      <c r="U7" s="120"/>
      <c r="V7" s="120"/>
      <c r="W7" s="120"/>
    </row>
    <row r="8" spans="1:23">
      <c r="A8" s="73"/>
      <c r="B8" s="110">
        <v>2</v>
      </c>
      <c r="C8" s="220" t="s">
        <v>372</v>
      </c>
      <c r="D8" s="120"/>
      <c r="E8" s="120"/>
      <c r="F8" s="120"/>
      <c r="G8" s="120"/>
      <c r="H8" s="120"/>
      <c r="I8" s="120"/>
      <c r="J8" s="120"/>
      <c r="K8" s="120"/>
      <c r="L8" s="120"/>
      <c r="M8" s="120"/>
      <c r="N8" s="120"/>
      <c r="O8" s="120"/>
      <c r="P8" s="120"/>
      <c r="Q8" s="120"/>
      <c r="R8" s="120"/>
      <c r="S8" s="120"/>
      <c r="T8" s="120"/>
      <c r="U8" s="120"/>
      <c r="V8" s="120"/>
      <c r="W8" s="120"/>
    </row>
    <row r="9" spans="1:23" ht="13.5" thickBot="1">
      <c r="A9" s="73"/>
      <c r="B9" s="109">
        <v>3</v>
      </c>
      <c r="C9" s="219" t="s">
        <v>373</v>
      </c>
      <c r="D9" s="120"/>
      <c r="E9" s="120"/>
      <c r="F9" s="120"/>
      <c r="G9" s="120"/>
      <c r="H9" s="120"/>
      <c r="I9" s="120"/>
      <c r="J9" s="120"/>
      <c r="K9" s="120"/>
      <c r="L9" s="120"/>
      <c r="M9" s="120"/>
      <c r="N9" s="120"/>
      <c r="O9" s="120"/>
      <c r="P9" s="120"/>
      <c r="Q9" s="120"/>
      <c r="R9" s="120"/>
      <c r="S9" s="120"/>
      <c r="T9" s="120"/>
      <c r="U9" s="120"/>
      <c r="V9" s="120"/>
      <c r="W9" s="120"/>
    </row>
    <row r="10" spans="1:23" ht="13.5" thickBot="1">
      <c r="C10" s="85" t="s">
        <v>96</v>
      </c>
      <c r="D10" s="122" t="str">
        <f t="shared" ref="D10:E10" si="0">IF(COUNTIF(D7:D9,"C")=3,"C",IF(COUNTIF(D7:D9,"C")&gt;0,"P"," "))</f>
        <v xml:space="preserve"> </v>
      </c>
      <c r="E10" s="122" t="str">
        <f t="shared" si="0"/>
        <v xml:space="preserve"> </v>
      </c>
      <c r="F10" s="122" t="str">
        <f t="shared" ref="F10:M10" si="1">IF(COUNTIF(F7:F9,"C")=3,"C",IF(COUNTIF(F7:F9,"C")&gt;0,"P"," "))</f>
        <v xml:space="preserve"> </v>
      </c>
      <c r="G10" s="122" t="str">
        <f t="shared" si="1"/>
        <v xml:space="preserve"> </v>
      </c>
      <c r="H10" s="122" t="str">
        <f t="shared" si="1"/>
        <v xml:space="preserve"> </v>
      </c>
      <c r="I10" s="122" t="str">
        <f t="shared" si="1"/>
        <v xml:space="preserve"> </v>
      </c>
      <c r="J10" s="122" t="str">
        <f t="shared" si="1"/>
        <v xml:space="preserve"> </v>
      </c>
      <c r="K10" s="122" t="str">
        <f t="shared" si="1"/>
        <v xml:space="preserve"> </v>
      </c>
      <c r="L10" s="122" t="str">
        <f t="shared" si="1"/>
        <v xml:space="preserve"> </v>
      </c>
      <c r="M10" s="122" t="str">
        <f t="shared" si="1"/>
        <v xml:space="preserve"> </v>
      </c>
      <c r="N10" s="122" t="str">
        <f t="shared" ref="N10:W10" si="2">IF(COUNTIF(N7:N9,"C")=3,"C",IF(COUNTIF(N7:N9,"C")&gt;0,"P"," "))</f>
        <v xml:space="preserve"> </v>
      </c>
      <c r="O10" s="122" t="str">
        <f t="shared" si="2"/>
        <v xml:space="preserve"> </v>
      </c>
      <c r="P10" s="122" t="str">
        <f t="shared" si="2"/>
        <v xml:space="preserve"> </v>
      </c>
      <c r="Q10" s="122" t="str">
        <f t="shared" si="2"/>
        <v xml:space="preserve"> </v>
      </c>
      <c r="R10" s="122" t="str">
        <f t="shared" si="2"/>
        <v xml:space="preserve"> </v>
      </c>
      <c r="S10" s="122" t="str">
        <f t="shared" si="2"/>
        <v xml:space="preserve"> </v>
      </c>
      <c r="T10" s="122" t="str">
        <f t="shared" si="2"/>
        <v xml:space="preserve"> </v>
      </c>
      <c r="U10" s="122" t="str">
        <f t="shared" si="2"/>
        <v xml:space="preserve"> </v>
      </c>
      <c r="V10" s="122" t="str">
        <f t="shared" si="2"/>
        <v xml:space="preserve"> </v>
      </c>
      <c r="W10" s="122" t="str">
        <f t="shared" si="2"/>
        <v xml:space="preserve"> </v>
      </c>
    </row>
  </sheetData>
  <sheetProtection algorithmName="SHA-512" hashValue="2kX3jgltlpRU++Ca7PdocXjolSeEE3xCGfOh4disitre/FXx3C9B8QWBzFYMx8eizOsmJPPo/yrVnNYKVlb8Rg==" saltValue="YezBHu0QZCnhzrBtLgn4sQ==" spinCount="100000" sheet="1" objects="1" scenarios="1" selectLockedCells="1"/>
  <mergeCells count="20">
    <mergeCell ref="I1:I4"/>
    <mergeCell ref="N1:N4"/>
    <mergeCell ref="P1:P4"/>
    <mergeCell ref="Q1:Q4"/>
    <mergeCell ref="R1:R4"/>
    <mergeCell ref="J1:J4"/>
    <mergeCell ref="K1:K4"/>
    <mergeCell ref="L1:L4"/>
    <mergeCell ref="M1:M4"/>
    <mergeCell ref="O1:O4"/>
    <mergeCell ref="E1:E4"/>
    <mergeCell ref="D1:D4"/>
    <mergeCell ref="F1:F4"/>
    <mergeCell ref="G1:G4"/>
    <mergeCell ref="H1:H4"/>
    <mergeCell ref="U1:U4"/>
    <mergeCell ref="V1:V4"/>
    <mergeCell ref="W1:W4"/>
    <mergeCell ref="S1:S4"/>
    <mergeCell ref="T1:T4"/>
  </mergeCells>
  <phoneticPr fontId="4" type="noConversion"/>
  <pageMargins left="0.5" right="0.25" top="1" bottom="0.75" header="0.5" footer="0.25"/>
  <pageSetup orientation="landscape" r:id="rId1"/>
  <headerFooter alignWithMargins="0">
    <oddHeader>&amp;C&amp;"Arial,Bold"&amp;14 SeniorTrax&amp;12
Bridging - &amp;D</oddHeader>
    <oddFooter>Page &amp;P</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62"/>
  </sheetPr>
  <dimension ref="A1:W54"/>
  <sheetViews>
    <sheetView showGridLines="0" zoomScaleNormal="100" workbookViewId="0">
      <pane ySplit="4" topLeftCell="A5" activePane="bottomLeft" state="frozen"/>
      <selection pane="bottomLeft" activeCell="C5" sqref="C5"/>
    </sheetView>
  </sheetViews>
  <sheetFormatPr defaultColWidth="9.140625" defaultRowHeight="12.75"/>
  <cols>
    <col min="1" max="1" width="12.7109375" style="129" customWidth="1"/>
    <col min="2" max="2" width="2.7109375" style="130" customWidth="1"/>
    <col min="3" max="3" width="32.7109375" style="129" customWidth="1"/>
    <col min="4" max="23" width="3.28515625" style="77" customWidth="1"/>
    <col min="24" max="16384" width="9.140625" style="129"/>
  </cols>
  <sheetData>
    <row r="1" spans="1:23" ht="12.75" customHeight="1">
      <c r="A1" s="74"/>
      <c r="B1" s="68" t="s">
        <v>62</v>
      </c>
      <c r="C1" s="75">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ht="15">
      <c r="A2" s="74"/>
      <c r="B2" s="69" t="s">
        <v>68</v>
      </c>
      <c r="C2" s="80">
        <f>Instructions!E6</f>
        <v>0</v>
      </c>
      <c r="D2" s="654"/>
      <c r="E2" s="654"/>
      <c r="F2" s="654"/>
      <c r="G2" s="654"/>
      <c r="H2" s="654"/>
      <c r="I2" s="654"/>
      <c r="J2" s="654"/>
      <c r="K2" s="654"/>
      <c r="L2" s="654"/>
      <c r="M2" s="654"/>
      <c r="N2" s="654"/>
      <c r="O2" s="654"/>
      <c r="P2" s="654"/>
      <c r="Q2" s="654"/>
      <c r="R2" s="654"/>
      <c r="S2" s="654"/>
      <c r="T2" s="654"/>
      <c r="U2" s="654"/>
      <c r="V2" s="654"/>
      <c r="W2" s="654"/>
    </row>
    <row r="3" spans="1:23">
      <c r="A3" s="706" t="s">
        <v>674</v>
      </c>
      <c r="B3" s="707"/>
      <c r="C3" s="708"/>
      <c r="D3" s="654"/>
      <c r="E3" s="654"/>
      <c r="F3" s="654"/>
      <c r="G3" s="654"/>
      <c r="H3" s="654"/>
      <c r="I3" s="654"/>
      <c r="J3" s="654"/>
      <c r="K3" s="654"/>
      <c r="L3" s="654"/>
      <c r="M3" s="654"/>
      <c r="N3" s="654"/>
      <c r="O3" s="654"/>
      <c r="P3" s="654"/>
      <c r="Q3" s="654"/>
      <c r="R3" s="654"/>
      <c r="S3" s="654"/>
      <c r="T3" s="654"/>
      <c r="U3" s="654"/>
      <c r="V3" s="654"/>
      <c r="W3" s="654"/>
    </row>
    <row r="4" spans="1:23">
      <c r="B4" s="129"/>
      <c r="D4" s="654"/>
      <c r="E4" s="654"/>
      <c r="F4" s="654"/>
      <c r="G4" s="654"/>
      <c r="H4" s="654"/>
      <c r="I4" s="654"/>
      <c r="J4" s="654"/>
      <c r="K4" s="654"/>
      <c r="L4" s="654"/>
      <c r="M4" s="654"/>
      <c r="N4" s="654"/>
      <c r="O4" s="654"/>
      <c r="P4" s="654"/>
      <c r="Q4" s="654"/>
      <c r="R4" s="654"/>
      <c r="S4" s="654"/>
      <c r="T4" s="654"/>
      <c r="U4" s="654"/>
      <c r="V4" s="654"/>
      <c r="W4" s="654"/>
    </row>
    <row r="5" spans="1:23">
      <c r="A5" s="64"/>
      <c r="B5" s="64"/>
      <c r="C5" s="136" t="s">
        <v>25</v>
      </c>
      <c r="D5" s="137"/>
      <c r="E5" s="131"/>
      <c r="F5" s="131"/>
      <c r="G5" s="131"/>
      <c r="H5" s="131"/>
      <c r="I5" s="131"/>
      <c r="J5" s="131"/>
      <c r="K5" s="131"/>
      <c r="L5" s="131"/>
      <c r="M5" s="131"/>
      <c r="N5" s="131"/>
      <c r="O5" s="131"/>
      <c r="P5" s="131"/>
      <c r="Q5" s="131"/>
      <c r="R5" s="131"/>
      <c r="S5" s="131"/>
      <c r="T5" s="131"/>
      <c r="U5" s="131"/>
      <c r="V5" s="131"/>
      <c r="W5" s="131"/>
    </row>
    <row r="6" spans="1:23">
      <c r="A6" s="64"/>
      <c r="B6" s="64"/>
      <c r="C6" s="136" t="s">
        <v>25</v>
      </c>
      <c r="D6" s="131"/>
      <c r="E6" s="131"/>
      <c r="F6" s="131"/>
      <c r="G6" s="131"/>
      <c r="H6" s="131"/>
      <c r="I6" s="131"/>
      <c r="J6" s="131"/>
      <c r="K6" s="131"/>
      <c r="L6" s="131"/>
      <c r="M6" s="131"/>
      <c r="N6" s="131"/>
      <c r="O6" s="131"/>
      <c r="P6" s="131"/>
      <c r="Q6" s="131"/>
      <c r="R6" s="131"/>
      <c r="S6" s="131"/>
      <c r="T6" s="131"/>
      <c r="U6" s="131"/>
      <c r="V6" s="131"/>
      <c r="W6" s="131"/>
    </row>
    <row r="7" spans="1:23">
      <c r="A7" s="64"/>
      <c r="B7" s="64"/>
      <c r="C7" s="136" t="s">
        <v>25</v>
      </c>
      <c r="D7" s="131"/>
      <c r="E7" s="131"/>
      <c r="F7" s="131"/>
      <c r="G7" s="131"/>
      <c r="H7" s="131"/>
      <c r="I7" s="131"/>
      <c r="J7" s="131"/>
      <c r="K7" s="131"/>
      <c r="L7" s="131"/>
      <c r="M7" s="131"/>
      <c r="N7" s="131"/>
      <c r="O7" s="131"/>
      <c r="P7" s="131"/>
      <c r="Q7" s="131"/>
      <c r="R7" s="131"/>
      <c r="S7" s="131"/>
      <c r="T7" s="131"/>
      <c r="U7" s="131"/>
      <c r="V7" s="131"/>
      <c r="W7" s="131"/>
    </row>
    <row r="8" spans="1:23">
      <c r="A8" s="64"/>
      <c r="B8" s="64"/>
      <c r="C8" s="136" t="s">
        <v>25</v>
      </c>
      <c r="D8" s="131"/>
      <c r="E8" s="131"/>
      <c r="F8" s="131"/>
      <c r="G8" s="131"/>
      <c r="H8" s="131"/>
      <c r="I8" s="131"/>
      <c r="J8" s="131"/>
      <c r="K8" s="131"/>
      <c r="L8" s="131"/>
      <c r="M8" s="131"/>
      <c r="N8" s="131"/>
      <c r="O8" s="131"/>
      <c r="P8" s="131"/>
      <c r="Q8" s="131"/>
      <c r="R8" s="131"/>
      <c r="S8" s="131"/>
      <c r="T8" s="131"/>
      <c r="U8" s="131"/>
      <c r="V8" s="131"/>
      <c r="W8" s="131"/>
    </row>
    <row r="9" spans="1:23">
      <c r="A9" s="64"/>
      <c r="B9" s="64"/>
      <c r="C9" s="136" t="s">
        <v>25</v>
      </c>
      <c r="D9" s="131"/>
      <c r="E9" s="131"/>
      <c r="F9" s="131"/>
      <c r="G9" s="131"/>
      <c r="H9" s="131"/>
      <c r="I9" s="131"/>
      <c r="J9" s="131"/>
      <c r="K9" s="131"/>
      <c r="L9" s="131"/>
      <c r="M9" s="131"/>
      <c r="N9" s="131"/>
      <c r="O9" s="131"/>
      <c r="P9" s="131"/>
      <c r="Q9" s="131"/>
      <c r="R9" s="131"/>
      <c r="S9" s="131"/>
      <c r="T9" s="131"/>
      <c r="U9" s="131"/>
      <c r="V9" s="131"/>
      <c r="W9" s="131"/>
    </row>
    <row r="10" spans="1:23">
      <c r="A10" s="64"/>
      <c r="B10" s="64"/>
      <c r="C10" s="136" t="s">
        <v>25</v>
      </c>
      <c r="D10" s="131"/>
      <c r="E10" s="131"/>
      <c r="F10" s="131"/>
      <c r="G10" s="131"/>
      <c r="H10" s="131"/>
      <c r="I10" s="131"/>
      <c r="J10" s="131"/>
      <c r="K10" s="131"/>
      <c r="L10" s="131"/>
      <c r="M10" s="131"/>
      <c r="N10" s="131"/>
      <c r="O10" s="131"/>
      <c r="P10" s="131"/>
      <c r="Q10" s="131"/>
      <c r="R10" s="131"/>
      <c r="S10" s="131"/>
      <c r="T10" s="131"/>
      <c r="U10" s="131"/>
      <c r="V10" s="131"/>
      <c r="W10" s="131"/>
    </row>
    <row r="11" spans="1:23">
      <c r="A11" s="64"/>
      <c r="B11" s="64"/>
      <c r="C11" s="136" t="s">
        <v>25</v>
      </c>
      <c r="D11" s="131"/>
      <c r="E11" s="131"/>
      <c r="F11" s="131"/>
      <c r="G11" s="131"/>
      <c r="H11" s="131"/>
      <c r="I11" s="131"/>
      <c r="J11" s="131"/>
      <c r="K11" s="131"/>
      <c r="L11" s="131"/>
      <c r="M11" s="131"/>
      <c r="N11" s="131"/>
      <c r="O11" s="131"/>
      <c r="P11" s="131"/>
      <c r="Q11" s="131"/>
      <c r="R11" s="131"/>
      <c r="S11" s="131"/>
      <c r="T11" s="131"/>
      <c r="U11" s="131"/>
      <c r="V11" s="131"/>
      <c r="W11" s="131"/>
    </row>
    <row r="12" spans="1:23">
      <c r="A12" s="64"/>
      <c r="B12" s="64"/>
      <c r="C12" s="136" t="s">
        <v>25</v>
      </c>
      <c r="D12" s="131"/>
      <c r="E12" s="131"/>
      <c r="F12" s="131"/>
      <c r="G12" s="131"/>
      <c r="H12" s="131"/>
      <c r="I12" s="131"/>
      <c r="J12" s="131"/>
      <c r="K12" s="131"/>
      <c r="L12" s="131"/>
      <c r="M12" s="131"/>
      <c r="N12" s="131"/>
      <c r="O12" s="131"/>
      <c r="P12" s="131"/>
      <c r="Q12" s="131"/>
      <c r="R12" s="131"/>
      <c r="S12" s="131"/>
      <c r="T12" s="131"/>
      <c r="U12" s="131"/>
      <c r="V12" s="131"/>
      <c r="W12" s="131"/>
    </row>
    <row r="13" spans="1:23">
      <c r="A13" s="64"/>
      <c r="B13" s="64"/>
      <c r="C13" s="136" t="s">
        <v>25</v>
      </c>
      <c r="D13" s="131"/>
      <c r="E13" s="131"/>
      <c r="F13" s="131"/>
      <c r="G13" s="131"/>
      <c r="H13" s="131"/>
      <c r="I13" s="131"/>
      <c r="J13" s="131"/>
      <c r="K13" s="131"/>
      <c r="L13" s="131"/>
      <c r="M13" s="131"/>
      <c r="N13" s="131"/>
      <c r="O13" s="131"/>
      <c r="P13" s="131"/>
      <c r="Q13" s="131"/>
      <c r="R13" s="131"/>
      <c r="S13" s="131"/>
      <c r="T13" s="131"/>
      <c r="U13" s="131"/>
      <c r="V13" s="131"/>
      <c r="W13" s="131"/>
    </row>
    <row r="14" spans="1:23">
      <c r="A14" s="64"/>
      <c r="B14" s="64"/>
      <c r="C14" s="136" t="s">
        <v>25</v>
      </c>
      <c r="D14" s="131"/>
      <c r="E14" s="131"/>
      <c r="F14" s="131"/>
      <c r="G14" s="131"/>
      <c r="H14" s="131"/>
      <c r="I14" s="131"/>
      <c r="J14" s="131"/>
      <c r="K14" s="131"/>
      <c r="L14" s="131"/>
      <c r="M14" s="131"/>
      <c r="N14" s="131"/>
      <c r="O14" s="131"/>
      <c r="P14" s="131"/>
      <c r="Q14" s="131"/>
      <c r="R14" s="131"/>
      <c r="S14" s="131"/>
      <c r="T14" s="131"/>
      <c r="U14" s="131"/>
      <c r="V14" s="131"/>
      <c r="W14" s="131"/>
    </row>
    <row r="15" spans="1:23">
      <c r="A15" s="64"/>
      <c r="B15" s="64"/>
      <c r="C15" s="136" t="s">
        <v>25</v>
      </c>
      <c r="D15" s="131"/>
      <c r="E15" s="131"/>
      <c r="F15" s="131"/>
      <c r="G15" s="131"/>
      <c r="H15" s="131"/>
      <c r="I15" s="131"/>
      <c r="J15" s="131"/>
      <c r="K15" s="131"/>
      <c r="L15" s="131"/>
      <c r="M15" s="131"/>
      <c r="N15" s="131"/>
      <c r="O15" s="131"/>
      <c r="P15" s="131"/>
      <c r="Q15" s="131"/>
      <c r="R15" s="131"/>
      <c r="S15" s="131"/>
      <c r="T15" s="131"/>
      <c r="U15" s="131"/>
      <c r="V15" s="131"/>
      <c r="W15" s="131"/>
    </row>
    <row r="16" spans="1:23">
      <c r="A16" s="64"/>
      <c r="B16" s="64"/>
      <c r="C16" s="136" t="s">
        <v>25</v>
      </c>
      <c r="D16" s="131"/>
      <c r="E16" s="131"/>
      <c r="F16" s="131"/>
      <c r="G16" s="131"/>
      <c r="H16" s="131"/>
      <c r="I16" s="131"/>
      <c r="J16" s="131"/>
      <c r="K16" s="131"/>
      <c r="L16" s="131"/>
      <c r="M16" s="131"/>
      <c r="N16" s="131"/>
      <c r="O16" s="131"/>
      <c r="P16" s="131"/>
      <c r="Q16" s="131"/>
      <c r="R16" s="131"/>
      <c r="S16" s="131"/>
      <c r="T16" s="131"/>
      <c r="U16" s="131"/>
      <c r="V16" s="131"/>
      <c r="W16" s="131"/>
    </row>
    <row r="17" spans="1:23">
      <c r="A17" s="64"/>
      <c r="B17" s="64"/>
      <c r="C17" s="136" t="s">
        <v>25</v>
      </c>
      <c r="D17" s="131"/>
      <c r="E17" s="131"/>
      <c r="F17" s="131"/>
      <c r="G17" s="131"/>
      <c r="H17" s="131"/>
      <c r="I17" s="131"/>
      <c r="J17" s="131"/>
      <c r="K17" s="131"/>
      <c r="L17" s="131"/>
      <c r="M17" s="131"/>
      <c r="N17" s="131"/>
      <c r="O17" s="131"/>
      <c r="P17" s="131"/>
      <c r="Q17" s="131"/>
      <c r="R17" s="131"/>
      <c r="S17" s="131"/>
      <c r="T17" s="131"/>
      <c r="U17" s="131"/>
      <c r="V17" s="131"/>
      <c r="W17" s="131"/>
    </row>
    <row r="18" spans="1:23">
      <c r="A18" s="64"/>
      <c r="B18" s="64"/>
      <c r="C18" s="136" t="s">
        <v>25</v>
      </c>
      <c r="D18" s="131"/>
      <c r="E18" s="131"/>
      <c r="F18" s="131"/>
      <c r="G18" s="131"/>
      <c r="H18" s="131"/>
      <c r="I18" s="131"/>
      <c r="J18" s="131"/>
      <c r="K18" s="131"/>
      <c r="L18" s="131"/>
      <c r="M18" s="131"/>
      <c r="N18" s="131"/>
      <c r="O18" s="131"/>
      <c r="P18" s="131"/>
      <c r="Q18" s="131"/>
      <c r="R18" s="131"/>
      <c r="S18" s="131"/>
      <c r="T18" s="131"/>
      <c r="U18" s="131"/>
      <c r="V18" s="131"/>
      <c r="W18" s="131"/>
    </row>
    <row r="19" spans="1:23">
      <c r="A19" s="64"/>
      <c r="B19" s="64"/>
      <c r="C19" s="136" t="s">
        <v>25</v>
      </c>
      <c r="D19" s="131"/>
      <c r="E19" s="131"/>
      <c r="F19" s="131"/>
      <c r="G19" s="131"/>
      <c r="H19" s="131"/>
      <c r="I19" s="131"/>
      <c r="J19" s="131"/>
      <c r="K19" s="131"/>
      <c r="L19" s="131"/>
      <c r="M19" s="131"/>
      <c r="N19" s="131"/>
      <c r="O19" s="131"/>
      <c r="P19" s="131"/>
      <c r="Q19" s="131"/>
      <c r="R19" s="131"/>
      <c r="S19" s="131"/>
      <c r="T19" s="131"/>
      <c r="U19" s="131"/>
      <c r="V19" s="131"/>
      <c r="W19" s="131"/>
    </row>
    <row r="20" spans="1:23">
      <c r="A20" s="64"/>
      <c r="B20" s="64"/>
      <c r="C20" s="136" t="s">
        <v>25</v>
      </c>
      <c r="D20" s="131"/>
      <c r="E20" s="131"/>
      <c r="F20" s="131"/>
      <c r="G20" s="131"/>
      <c r="H20" s="131"/>
      <c r="I20" s="131"/>
      <c r="J20" s="131"/>
      <c r="K20" s="131"/>
      <c r="L20" s="131"/>
      <c r="M20" s="131"/>
      <c r="N20" s="131"/>
      <c r="O20" s="131"/>
      <c r="P20" s="131"/>
      <c r="Q20" s="131"/>
      <c r="R20" s="131"/>
      <c r="S20" s="131"/>
      <c r="T20" s="131"/>
      <c r="U20" s="131"/>
      <c r="V20" s="131"/>
      <c r="W20" s="131"/>
    </row>
    <row r="21" spans="1:23">
      <c r="A21" s="64"/>
      <c r="B21" s="64"/>
      <c r="C21" s="136" t="s">
        <v>25</v>
      </c>
      <c r="D21" s="131"/>
      <c r="E21" s="131"/>
      <c r="F21" s="131"/>
      <c r="G21" s="131"/>
      <c r="H21" s="131"/>
      <c r="I21" s="131"/>
      <c r="J21" s="131"/>
      <c r="K21" s="131"/>
      <c r="L21" s="131"/>
      <c r="M21" s="131"/>
      <c r="N21" s="131"/>
      <c r="O21" s="131"/>
      <c r="P21" s="131"/>
      <c r="Q21" s="131"/>
      <c r="R21" s="131"/>
      <c r="S21" s="131"/>
      <c r="T21" s="131"/>
      <c r="U21" s="131"/>
      <c r="V21" s="131"/>
      <c r="W21" s="131"/>
    </row>
    <row r="22" spans="1:23">
      <c r="A22" s="64"/>
      <c r="B22" s="64"/>
      <c r="C22" s="136" t="s">
        <v>25</v>
      </c>
      <c r="D22" s="131"/>
      <c r="E22" s="131"/>
      <c r="F22" s="131"/>
      <c r="G22" s="131"/>
      <c r="H22" s="131"/>
      <c r="I22" s="131"/>
      <c r="J22" s="131"/>
      <c r="K22" s="131"/>
      <c r="L22" s="131"/>
      <c r="M22" s="131"/>
      <c r="N22" s="131"/>
      <c r="O22" s="131"/>
      <c r="P22" s="131"/>
      <c r="Q22" s="131"/>
      <c r="R22" s="131"/>
      <c r="S22" s="131"/>
      <c r="T22" s="131"/>
      <c r="U22" s="131"/>
      <c r="V22" s="131"/>
      <c r="W22" s="131"/>
    </row>
    <row r="23" spans="1:23">
      <c r="A23" s="64"/>
      <c r="B23" s="64"/>
      <c r="C23" s="136" t="s">
        <v>25</v>
      </c>
      <c r="D23" s="131"/>
      <c r="E23" s="131"/>
      <c r="F23" s="131"/>
      <c r="G23" s="131"/>
      <c r="H23" s="131"/>
      <c r="I23" s="131"/>
      <c r="J23" s="131"/>
      <c r="K23" s="131"/>
      <c r="L23" s="131"/>
      <c r="M23" s="131"/>
      <c r="N23" s="131"/>
      <c r="O23" s="131"/>
      <c r="P23" s="131"/>
      <c r="Q23" s="131"/>
      <c r="R23" s="131"/>
      <c r="S23" s="131"/>
      <c r="T23" s="131"/>
      <c r="U23" s="131"/>
      <c r="V23" s="131"/>
      <c r="W23" s="131"/>
    </row>
    <row r="24" spans="1:23">
      <c r="A24" s="64"/>
      <c r="B24" s="64"/>
      <c r="C24" s="136" t="s">
        <v>25</v>
      </c>
      <c r="D24" s="131"/>
      <c r="E24" s="131"/>
      <c r="F24" s="131"/>
      <c r="G24" s="131"/>
      <c r="H24" s="131"/>
      <c r="I24" s="131"/>
      <c r="J24" s="131"/>
      <c r="K24" s="131"/>
      <c r="L24" s="131"/>
      <c r="M24" s="131"/>
      <c r="N24" s="131"/>
      <c r="O24" s="131"/>
      <c r="P24" s="131"/>
      <c r="Q24" s="131"/>
      <c r="R24" s="131"/>
      <c r="S24" s="131"/>
      <c r="T24" s="131"/>
      <c r="U24" s="131"/>
      <c r="V24" s="131"/>
      <c r="W24" s="131"/>
    </row>
    <row r="25" spans="1:23">
      <c r="A25" s="64"/>
      <c r="B25" s="64"/>
      <c r="C25" s="136" t="s">
        <v>25</v>
      </c>
      <c r="D25" s="131"/>
      <c r="E25" s="131"/>
      <c r="F25" s="131"/>
      <c r="G25" s="131"/>
      <c r="H25" s="131"/>
      <c r="I25" s="131"/>
      <c r="J25" s="131"/>
      <c r="K25" s="131"/>
      <c r="L25" s="131"/>
      <c r="M25" s="131"/>
      <c r="N25" s="131"/>
      <c r="O25" s="131"/>
      <c r="P25" s="131"/>
      <c r="Q25" s="131"/>
      <c r="R25" s="131"/>
      <c r="S25" s="131"/>
      <c r="T25" s="131"/>
      <c r="U25" s="131"/>
      <c r="V25" s="131"/>
      <c r="W25" s="131"/>
    </row>
    <row r="26" spans="1:23">
      <c r="A26" s="64"/>
      <c r="B26" s="64"/>
      <c r="C26" s="136" t="s">
        <v>25</v>
      </c>
      <c r="D26" s="131"/>
      <c r="E26" s="131"/>
      <c r="F26" s="131"/>
      <c r="G26" s="131"/>
      <c r="H26" s="131"/>
      <c r="I26" s="131"/>
      <c r="J26" s="131"/>
      <c r="K26" s="131"/>
      <c r="L26" s="131"/>
      <c r="M26" s="131"/>
      <c r="N26" s="131"/>
      <c r="O26" s="131"/>
      <c r="P26" s="131"/>
      <c r="Q26" s="131"/>
      <c r="R26" s="131"/>
      <c r="S26" s="131"/>
      <c r="T26" s="131"/>
      <c r="U26" s="131"/>
      <c r="V26" s="131"/>
      <c r="W26" s="131"/>
    </row>
    <row r="27" spans="1:23">
      <c r="A27" s="64"/>
      <c r="B27" s="64"/>
      <c r="C27" s="136" t="s">
        <v>25</v>
      </c>
      <c r="D27" s="131"/>
      <c r="E27" s="131"/>
      <c r="F27" s="131"/>
      <c r="G27" s="131"/>
      <c r="H27" s="131"/>
      <c r="I27" s="131"/>
      <c r="J27" s="131"/>
      <c r="K27" s="131"/>
      <c r="L27" s="131"/>
      <c r="M27" s="131"/>
      <c r="N27" s="131"/>
      <c r="O27" s="131"/>
      <c r="P27" s="131"/>
      <c r="Q27" s="131"/>
      <c r="R27" s="131"/>
      <c r="S27" s="131"/>
      <c r="T27" s="131"/>
      <c r="U27" s="131"/>
      <c r="V27" s="131"/>
      <c r="W27" s="131"/>
    </row>
    <row r="28" spans="1:23">
      <c r="A28" s="64"/>
      <c r="B28" s="64"/>
      <c r="C28" s="136" t="s">
        <v>25</v>
      </c>
      <c r="D28" s="131"/>
      <c r="E28" s="131"/>
      <c r="F28" s="131"/>
      <c r="G28" s="131"/>
      <c r="H28" s="131"/>
      <c r="I28" s="131"/>
      <c r="J28" s="131"/>
      <c r="K28" s="131"/>
      <c r="L28" s="131"/>
      <c r="M28" s="131"/>
      <c r="N28" s="131"/>
      <c r="O28" s="131"/>
      <c r="P28" s="131"/>
      <c r="Q28" s="131"/>
      <c r="R28" s="131"/>
      <c r="S28" s="131"/>
      <c r="T28" s="131"/>
      <c r="U28" s="131"/>
      <c r="V28" s="131"/>
      <c r="W28" s="131"/>
    </row>
    <row r="29" spans="1:23">
      <c r="A29" s="64"/>
      <c r="B29" s="64"/>
      <c r="C29" s="136" t="s">
        <v>25</v>
      </c>
      <c r="D29" s="131"/>
      <c r="E29" s="131"/>
      <c r="F29" s="131"/>
      <c r="G29" s="131"/>
      <c r="H29" s="131"/>
      <c r="I29" s="131"/>
      <c r="J29" s="131"/>
      <c r="K29" s="131"/>
      <c r="L29" s="131"/>
      <c r="M29" s="131"/>
      <c r="N29" s="131"/>
      <c r="O29" s="131"/>
      <c r="P29" s="131"/>
      <c r="Q29" s="131"/>
      <c r="R29" s="131"/>
      <c r="S29" s="131"/>
      <c r="T29" s="131"/>
      <c r="U29" s="131"/>
      <c r="V29" s="131"/>
      <c r="W29" s="131"/>
    </row>
    <row r="30" spans="1:23">
      <c r="A30" s="64"/>
      <c r="B30" s="64"/>
      <c r="C30" s="136" t="s">
        <v>25</v>
      </c>
      <c r="D30" s="131"/>
      <c r="E30" s="131"/>
      <c r="F30" s="131"/>
      <c r="G30" s="131"/>
      <c r="H30" s="131"/>
      <c r="I30" s="131"/>
      <c r="J30" s="131"/>
      <c r="K30" s="131"/>
      <c r="L30" s="131"/>
      <c r="M30" s="131"/>
      <c r="N30" s="131"/>
      <c r="O30" s="131"/>
      <c r="P30" s="131"/>
      <c r="Q30" s="131"/>
      <c r="R30" s="131"/>
      <c r="S30" s="131"/>
      <c r="T30" s="131"/>
      <c r="U30" s="131"/>
      <c r="V30" s="131"/>
      <c r="W30" s="131"/>
    </row>
    <row r="31" spans="1:23">
      <c r="A31" s="64"/>
      <c r="B31" s="64"/>
      <c r="C31" s="136" t="s">
        <v>25</v>
      </c>
      <c r="D31" s="131"/>
      <c r="E31" s="131"/>
      <c r="F31" s="131"/>
      <c r="G31" s="131"/>
      <c r="H31" s="131"/>
      <c r="I31" s="131"/>
      <c r="J31" s="131"/>
      <c r="K31" s="131"/>
      <c r="L31" s="131"/>
      <c r="M31" s="131"/>
      <c r="N31" s="131"/>
      <c r="O31" s="131"/>
      <c r="P31" s="131"/>
      <c r="Q31" s="131"/>
      <c r="R31" s="131"/>
      <c r="S31" s="131"/>
      <c r="T31" s="131"/>
      <c r="U31" s="131"/>
      <c r="V31" s="131"/>
      <c r="W31" s="131"/>
    </row>
    <row r="32" spans="1:23">
      <c r="A32" s="64"/>
      <c r="B32" s="64"/>
      <c r="C32" s="136" t="s">
        <v>25</v>
      </c>
      <c r="D32" s="131"/>
      <c r="E32" s="131"/>
      <c r="F32" s="131"/>
      <c r="G32" s="131"/>
      <c r="H32" s="131"/>
      <c r="I32" s="131"/>
      <c r="J32" s="131"/>
      <c r="K32" s="131"/>
      <c r="L32" s="131"/>
      <c r="M32" s="131"/>
      <c r="N32" s="131"/>
      <c r="O32" s="131"/>
      <c r="P32" s="131"/>
      <c r="Q32" s="131"/>
      <c r="R32" s="131"/>
      <c r="S32" s="131"/>
      <c r="T32" s="131"/>
      <c r="U32" s="131"/>
      <c r="V32" s="131"/>
      <c r="W32" s="131"/>
    </row>
    <row r="33" spans="1:23">
      <c r="A33" s="64"/>
      <c r="B33" s="64"/>
      <c r="C33" s="136" t="s">
        <v>25</v>
      </c>
      <c r="D33" s="131"/>
      <c r="E33" s="131"/>
      <c r="F33" s="131"/>
      <c r="G33" s="131"/>
      <c r="H33" s="131"/>
      <c r="I33" s="131"/>
      <c r="J33" s="131"/>
      <c r="K33" s="131"/>
      <c r="L33" s="131"/>
      <c r="M33" s="131"/>
      <c r="N33" s="131"/>
      <c r="O33" s="131"/>
      <c r="P33" s="131"/>
      <c r="Q33" s="131"/>
      <c r="R33" s="131"/>
      <c r="S33" s="131"/>
      <c r="T33" s="131"/>
      <c r="U33" s="131"/>
      <c r="V33" s="131"/>
      <c r="W33" s="131"/>
    </row>
    <row r="34" spans="1:23">
      <c r="A34" s="64"/>
      <c r="B34" s="64"/>
      <c r="C34" s="136" t="s">
        <v>25</v>
      </c>
      <c r="D34" s="131"/>
      <c r="E34" s="131"/>
      <c r="F34" s="131"/>
      <c r="G34" s="131"/>
      <c r="H34" s="131"/>
      <c r="I34" s="131"/>
      <c r="J34" s="131"/>
      <c r="K34" s="131"/>
      <c r="L34" s="131"/>
      <c r="M34" s="131"/>
      <c r="N34" s="131"/>
      <c r="O34" s="131"/>
      <c r="P34" s="131"/>
      <c r="Q34" s="131"/>
      <c r="R34" s="131"/>
      <c r="S34" s="131"/>
      <c r="T34" s="131"/>
      <c r="U34" s="131"/>
      <c r="V34" s="131"/>
      <c r="W34" s="131"/>
    </row>
    <row r="35" spans="1:23">
      <c r="A35" s="64"/>
      <c r="B35" s="64"/>
      <c r="C35" s="136" t="s">
        <v>25</v>
      </c>
      <c r="D35" s="131"/>
      <c r="E35" s="131"/>
      <c r="F35" s="131"/>
      <c r="G35" s="131"/>
      <c r="H35" s="131"/>
      <c r="I35" s="131"/>
      <c r="J35" s="131"/>
      <c r="K35" s="131"/>
      <c r="L35" s="131"/>
      <c r="M35" s="131"/>
      <c r="N35" s="131"/>
      <c r="O35" s="131"/>
      <c r="P35" s="131"/>
      <c r="Q35" s="131"/>
      <c r="R35" s="131"/>
      <c r="S35" s="131"/>
      <c r="T35" s="131"/>
      <c r="U35" s="131"/>
      <c r="V35" s="131"/>
      <c r="W35" s="131"/>
    </row>
    <row r="36" spans="1:23">
      <c r="A36" s="64"/>
      <c r="B36" s="64"/>
      <c r="C36" s="136" t="s">
        <v>25</v>
      </c>
      <c r="D36" s="131"/>
      <c r="E36" s="131"/>
      <c r="F36" s="131"/>
      <c r="G36" s="131"/>
      <c r="H36" s="131"/>
      <c r="I36" s="131"/>
      <c r="J36" s="131"/>
      <c r="K36" s="131"/>
      <c r="L36" s="131"/>
      <c r="M36" s="131"/>
      <c r="N36" s="131"/>
      <c r="O36" s="131"/>
      <c r="P36" s="131"/>
      <c r="Q36" s="131"/>
      <c r="R36" s="131"/>
      <c r="S36" s="131"/>
      <c r="T36" s="131"/>
      <c r="U36" s="131"/>
      <c r="V36" s="131"/>
      <c r="W36" s="131"/>
    </row>
    <row r="37" spans="1:23">
      <c r="A37" s="64"/>
      <c r="B37" s="64"/>
      <c r="C37" s="136" t="s">
        <v>25</v>
      </c>
      <c r="D37" s="131"/>
      <c r="E37" s="131"/>
      <c r="F37" s="131"/>
      <c r="G37" s="131"/>
      <c r="H37" s="131"/>
      <c r="I37" s="131"/>
      <c r="J37" s="131"/>
      <c r="K37" s="131"/>
      <c r="L37" s="131"/>
      <c r="M37" s="131"/>
      <c r="N37" s="131"/>
      <c r="O37" s="131"/>
      <c r="P37" s="131"/>
      <c r="Q37" s="131"/>
      <c r="R37" s="131"/>
      <c r="S37" s="131"/>
      <c r="T37" s="131"/>
      <c r="U37" s="131"/>
      <c r="V37" s="131"/>
      <c r="W37" s="131"/>
    </row>
    <row r="38" spans="1:23">
      <c r="A38" s="64"/>
      <c r="B38" s="64"/>
      <c r="C38" s="136" t="s">
        <v>25</v>
      </c>
      <c r="D38" s="131"/>
      <c r="E38" s="131"/>
      <c r="F38" s="131"/>
      <c r="G38" s="131"/>
      <c r="H38" s="131"/>
      <c r="I38" s="131"/>
      <c r="J38" s="131"/>
      <c r="K38" s="131"/>
      <c r="L38" s="131"/>
      <c r="M38" s="131"/>
      <c r="N38" s="131"/>
      <c r="O38" s="131"/>
      <c r="P38" s="131"/>
      <c r="Q38" s="131"/>
      <c r="R38" s="131"/>
      <c r="S38" s="131"/>
      <c r="T38" s="131"/>
      <c r="U38" s="131"/>
      <c r="V38" s="131"/>
      <c r="W38" s="131"/>
    </row>
    <row r="39" spans="1:23">
      <c r="A39" s="64"/>
      <c r="B39" s="64"/>
      <c r="C39" s="136" t="s">
        <v>25</v>
      </c>
      <c r="D39" s="131"/>
      <c r="E39" s="131"/>
      <c r="F39" s="131"/>
      <c r="G39" s="131"/>
      <c r="H39" s="131"/>
      <c r="I39" s="131"/>
      <c r="J39" s="131"/>
      <c r="K39" s="131"/>
      <c r="L39" s="131"/>
      <c r="M39" s="131"/>
      <c r="N39" s="131"/>
      <c r="O39" s="131"/>
      <c r="P39" s="131"/>
      <c r="Q39" s="131"/>
      <c r="R39" s="131"/>
      <c r="S39" s="131"/>
      <c r="T39" s="131"/>
      <c r="U39" s="131"/>
      <c r="V39" s="131"/>
      <c r="W39" s="131"/>
    </row>
    <row r="40" spans="1:23">
      <c r="A40" s="64"/>
      <c r="B40" s="64"/>
      <c r="C40" s="136" t="s">
        <v>25</v>
      </c>
      <c r="D40" s="131"/>
      <c r="E40" s="131"/>
      <c r="F40" s="131"/>
      <c r="G40" s="131"/>
      <c r="H40" s="131"/>
      <c r="I40" s="131"/>
      <c r="J40" s="131"/>
      <c r="K40" s="131"/>
      <c r="L40" s="131"/>
      <c r="M40" s="131"/>
      <c r="N40" s="131"/>
      <c r="O40" s="131"/>
      <c r="P40" s="131"/>
      <c r="Q40" s="131"/>
      <c r="R40" s="131"/>
      <c r="S40" s="131"/>
      <c r="T40" s="131"/>
      <c r="U40" s="131"/>
      <c r="V40" s="131"/>
      <c r="W40" s="131"/>
    </row>
    <row r="41" spans="1:23">
      <c r="A41" s="64"/>
      <c r="B41" s="64"/>
      <c r="C41" s="136" t="s">
        <v>25</v>
      </c>
      <c r="D41" s="131"/>
      <c r="E41" s="131"/>
      <c r="F41" s="131"/>
      <c r="G41" s="131"/>
      <c r="H41" s="131"/>
      <c r="I41" s="131"/>
      <c r="J41" s="131"/>
      <c r="K41" s="131"/>
      <c r="L41" s="131"/>
      <c r="M41" s="131"/>
      <c r="N41" s="131"/>
      <c r="O41" s="131"/>
      <c r="P41" s="131"/>
      <c r="Q41" s="131"/>
      <c r="R41" s="131"/>
      <c r="S41" s="131"/>
      <c r="T41" s="131"/>
      <c r="U41" s="131"/>
      <c r="V41" s="131"/>
      <c r="W41" s="131"/>
    </row>
    <row r="42" spans="1:23">
      <c r="C42" s="136" t="s">
        <v>25</v>
      </c>
      <c r="D42" s="118"/>
      <c r="E42" s="118"/>
      <c r="F42" s="118"/>
      <c r="G42" s="118"/>
      <c r="H42" s="118"/>
      <c r="I42" s="118"/>
      <c r="J42" s="118"/>
      <c r="K42" s="118"/>
      <c r="L42" s="118"/>
      <c r="M42" s="118"/>
      <c r="N42" s="118"/>
      <c r="O42" s="118"/>
      <c r="P42" s="118"/>
      <c r="Q42" s="118"/>
      <c r="R42" s="118"/>
      <c r="S42" s="118"/>
      <c r="T42" s="118"/>
      <c r="U42" s="118"/>
      <c r="V42" s="118"/>
      <c r="W42" s="118"/>
    </row>
    <row r="43" spans="1:23">
      <c r="C43" s="136" t="s">
        <v>25</v>
      </c>
      <c r="D43" s="118"/>
      <c r="E43" s="118"/>
      <c r="F43" s="118"/>
      <c r="G43" s="118"/>
      <c r="H43" s="118"/>
      <c r="I43" s="118"/>
      <c r="J43" s="118"/>
      <c r="K43" s="118"/>
      <c r="L43" s="118"/>
      <c r="M43" s="118"/>
      <c r="N43" s="118"/>
      <c r="O43" s="118"/>
      <c r="P43" s="118"/>
      <c r="Q43" s="118"/>
      <c r="R43" s="118"/>
      <c r="S43" s="118"/>
      <c r="T43" s="118"/>
      <c r="U43" s="118"/>
      <c r="V43" s="118"/>
      <c r="W43" s="118"/>
    </row>
    <row r="44" spans="1:23">
      <c r="C44" s="136" t="s">
        <v>25</v>
      </c>
      <c r="D44" s="118"/>
      <c r="E44" s="118"/>
      <c r="F44" s="118"/>
      <c r="G44" s="118"/>
      <c r="H44" s="118"/>
      <c r="I44" s="118"/>
      <c r="J44" s="118"/>
      <c r="K44" s="118"/>
      <c r="L44" s="118"/>
      <c r="M44" s="118"/>
      <c r="N44" s="118"/>
      <c r="O44" s="118"/>
      <c r="P44" s="118"/>
      <c r="Q44" s="118"/>
      <c r="R44" s="118"/>
      <c r="S44" s="118"/>
      <c r="T44" s="118"/>
      <c r="U44" s="118"/>
      <c r="V44" s="118"/>
      <c r="W44" s="118"/>
    </row>
    <row r="45" spans="1:23">
      <c r="C45" s="136" t="s">
        <v>25</v>
      </c>
      <c r="D45" s="118"/>
      <c r="E45" s="118"/>
      <c r="F45" s="118"/>
      <c r="G45" s="118"/>
      <c r="H45" s="118"/>
      <c r="I45" s="118"/>
      <c r="J45" s="118"/>
      <c r="K45" s="118"/>
      <c r="L45" s="118"/>
      <c r="M45" s="118"/>
      <c r="N45" s="118"/>
      <c r="O45" s="118"/>
      <c r="P45" s="118"/>
      <c r="Q45" s="118"/>
      <c r="R45" s="118"/>
      <c r="S45" s="118"/>
      <c r="T45" s="118"/>
      <c r="U45" s="118"/>
      <c r="V45" s="118"/>
      <c r="W45" s="118"/>
    </row>
    <row r="46" spans="1:23">
      <c r="C46" s="136" t="s">
        <v>25</v>
      </c>
      <c r="D46" s="118"/>
      <c r="E46" s="118"/>
      <c r="F46" s="118"/>
      <c r="G46" s="118"/>
      <c r="H46" s="118"/>
      <c r="I46" s="118"/>
      <c r="J46" s="118"/>
      <c r="K46" s="118"/>
      <c r="L46" s="118"/>
      <c r="M46" s="118"/>
      <c r="N46" s="118"/>
      <c r="O46" s="118"/>
      <c r="P46" s="118"/>
      <c r="Q46" s="118"/>
      <c r="R46" s="118"/>
      <c r="S46" s="118"/>
      <c r="T46" s="118"/>
      <c r="U46" s="118"/>
      <c r="V46" s="118"/>
      <c r="W46" s="118"/>
    </row>
    <row r="47" spans="1:23">
      <c r="C47" s="136" t="s">
        <v>25</v>
      </c>
      <c r="D47" s="118"/>
      <c r="E47" s="118"/>
      <c r="F47" s="118"/>
      <c r="G47" s="118"/>
      <c r="H47" s="118"/>
      <c r="I47" s="118"/>
      <c r="J47" s="118"/>
      <c r="K47" s="118"/>
      <c r="L47" s="118"/>
      <c r="M47" s="118"/>
      <c r="N47" s="118"/>
      <c r="O47" s="118"/>
      <c r="P47" s="118"/>
      <c r="Q47" s="118"/>
      <c r="R47" s="118"/>
      <c r="S47" s="118"/>
      <c r="T47" s="118"/>
      <c r="U47" s="118"/>
      <c r="V47" s="118"/>
      <c r="W47" s="118"/>
    </row>
    <row r="48" spans="1:23">
      <c r="C48" s="136" t="s">
        <v>25</v>
      </c>
      <c r="D48" s="118"/>
      <c r="E48" s="118"/>
      <c r="F48" s="118"/>
      <c r="G48" s="118"/>
      <c r="H48" s="118"/>
      <c r="I48" s="118"/>
      <c r="J48" s="118"/>
      <c r="K48" s="118"/>
      <c r="L48" s="118"/>
      <c r="M48" s="118"/>
      <c r="N48" s="118"/>
      <c r="O48" s="118"/>
      <c r="P48" s="118"/>
      <c r="Q48" s="118"/>
      <c r="R48" s="118"/>
      <c r="S48" s="118"/>
      <c r="T48" s="118"/>
      <c r="U48" s="118"/>
      <c r="V48" s="118"/>
      <c r="W48" s="118"/>
    </row>
    <row r="49" spans="3:23">
      <c r="C49" s="136" t="s">
        <v>25</v>
      </c>
      <c r="D49" s="118"/>
      <c r="E49" s="118"/>
      <c r="F49" s="118"/>
      <c r="G49" s="118"/>
      <c r="H49" s="118"/>
      <c r="I49" s="118"/>
      <c r="J49" s="118"/>
      <c r="K49" s="118"/>
      <c r="L49" s="118"/>
      <c r="M49" s="118"/>
      <c r="N49" s="118"/>
      <c r="O49" s="118"/>
      <c r="P49" s="118"/>
      <c r="Q49" s="118"/>
      <c r="R49" s="118"/>
      <c r="S49" s="118"/>
      <c r="T49" s="118"/>
      <c r="U49" s="118"/>
      <c r="V49" s="118"/>
      <c r="W49" s="118"/>
    </row>
    <row r="50" spans="3:23">
      <c r="C50" s="136" t="s">
        <v>25</v>
      </c>
      <c r="D50" s="118"/>
      <c r="E50" s="118"/>
      <c r="F50" s="118"/>
      <c r="G50" s="118"/>
      <c r="H50" s="118"/>
      <c r="I50" s="118"/>
      <c r="J50" s="118"/>
      <c r="K50" s="118"/>
      <c r="L50" s="118"/>
      <c r="M50" s="118"/>
      <c r="N50" s="118"/>
      <c r="O50" s="118"/>
      <c r="P50" s="118"/>
      <c r="Q50" s="118"/>
      <c r="R50" s="118"/>
      <c r="S50" s="118"/>
      <c r="T50" s="118"/>
      <c r="U50" s="118"/>
      <c r="V50" s="118"/>
      <c r="W50" s="118"/>
    </row>
    <row r="51" spans="3:23">
      <c r="C51" s="136" t="s">
        <v>25</v>
      </c>
      <c r="D51" s="118"/>
      <c r="E51" s="118"/>
      <c r="F51" s="118"/>
      <c r="G51" s="118"/>
      <c r="H51" s="118"/>
      <c r="I51" s="118"/>
      <c r="J51" s="118"/>
      <c r="K51" s="118"/>
      <c r="L51" s="118"/>
      <c r="M51" s="118"/>
      <c r="N51" s="118"/>
      <c r="O51" s="118"/>
      <c r="P51" s="118"/>
      <c r="Q51" s="118"/>
      <c r="R51" s="118"/>
      <c r="S51" s="118"/>
      <c r="T51" s="118"/>
      <c r="U51" s="118"/>
      <c r="V51" s="118"/>
      <c r="W51" s="118"/>
    </row>
    <row r="52" spans="3:23">
      <c r="C52" s="136" t="s">
        <v>25</v>
      </c>
      <c r="D52" s="118"/>
      <c r="E52" s="118"/>
      <c r="F52" s="118"/>
      <c r="G52" s="118"/>
      <c r="H52" s="118"/>
      <c r="I52" s="118"/>
      <c r="J52" s="118"/>
      <c r="K52" s="118"/>
      <c r="L52" s="118"/>
      <c r="M52" s="118"/>
      <c r="N52" s="118"/>
      <c r="O52" s="118"/>
      <c r="P52" s="118"/>
      <c r="Q52" s="118"/>
      <c r="R52" s="118"/>
      <c r="S52" s="118"/>
      <c r="T52" s="118"/>
      <c r="U52" s="118"/>
      <c r="V52" s="118"/>
      <c r="W52" s="118"/>
    </row>
    <row r="53" spans="3:23">
      <c r="C53" s="136" t="s">
        <v>25</v>
      </c>
      <c r="D53" s="118"/>
      <c r="E53" s="118"/>
      <c r="F53" s="118"/>
      <c r="G53" s="118"/>
      <c r="H53" s="118"/>
      <c r="I53" s="118"/>
      <c r="J53" s="118"/>
      <c r="K53" s="118"/>
      <c r="L53" s="118"/>
      <c r="M53" s="118"/>
      <c r="N53" s="118"/>
      <c r="O53" s="118"/>
      <c r="P53" s="118"/>
      <c r="Q53" s="118"/>
      <c r="R53" s="118"/>
      <c r="S53" s="118"/>
      <c r="T53" s="118"/>
      <c r="U53" s="118"/>
      <c r="V53" s="118"/>
      <c r="W53" s="118"/>
    </row>
    <row r="54" spans="3:23">
      <c r="C54" s="136" t="s">
        <v>25</v>
      </c>
      <c r="D54" s="118"/>
      <c r="E54" s="118"/>
      <c r="F54" s="118"/>
      <c r="G54" s="118"/>
      <c r="H54" s="118"/>
      <c r="I54" s="118"/>
      <c r="J54" s="118"/>
      <c r="K54" s="118"/>
      <c r="L54" s="118"/>
      <c r="M54" s="118"/>
      <c r="N54" s="118"/>
      <c r="O54" s="118"/>
      <c r="P54" s="118"/>
      <c r="Q54" s="118"/>
      <c r="R54" s="118"/>
      <c r="S54" s="118"/>
      <c r="T54" s="118"/>
      <c r="U54" s="118"/>
      <c r="V54" s="118"/>
      <c r="W54" s="118"/>
    </row>
  </sheetData>
  <sheetProtection algorithmName="SHA-512" hashValue="r/25qV3IzHBox5+5dOcocemH+WsDx/SbPElZqdm/zxsVjfdRkdJuWHcbMH8t6XPK9D0BTHLZW3e5sIQG4GkkZA==" saltValue="8XH5vmML1GAMf9g6tN2HHg==" spinCount="100000" sheet="1" objects="1" scenarios="1" selectLockedCells="1"/>
  <mergeCells count="21">
    <mergeCell ref="N1:N4"/>
    <mergeCell ref="T1:T4"/>
    <mergeCell ref="U1:U4"/>
    <mergeCell ref="V1:V4"/>
    <mergeCell ref="W1:W4"/>
    <mergeCell ref="O1:O4"/>
    <mergeCell ref="P1:P4"/>
    <mergeCell ref="Q1:Q4"/>
    <mergeCell ref="R1:R4"/>
    <mergeCell ref="S1:S4"/>
    <mergeCell ref="I1:I4"/>
    <mergeCell ref="J1:J4"/>
    <mergeCell ref="K1:K4"/>
    <mergeCell ref="L1:L4"/>
    <mergeCell ref="M1:M4"/>
    <mergeCell ref="D1:D4"/>
    <mergeCell ref="A3:C3"/>
    <mergeCell ref="F1:F4"/>
    <mergeCell ref="G1:G4"/>
    <mergeCell ref="H1:H4"/>
    <mergeCell ref="E1:E4"/>
  </mergeCells>
  <phoneticPr fontId="4" type="noConversion"/>
  <pageMargins left="0.5" right="0.25" top="1" bottom="0.75" header="0.5" footer="0.25"/>
  <pageSetup scale="66" orientation="portrait" r:id="rId1"/>
  <headerFooter alignWithMargins="0">
    <oddHeader>&amp;C&amp;"Arial,Bold"&amp;14 SeniorTrax&amp;12
Fun Patches - &amp;D</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C99FF"/>
  </sheetPr>
  <dimension ref="A1:AO160"/>
  <sheetViews>
    <sheetView showGridLines="0" zoomScaleNormal="100" workbookViewId="0">
      <pane ySplit="2" topLeftCell="A3" activePane="bottomLeft" state="frozen"/>
      <selection pane="bottomLeft" activeCell="C4" sqref="C4"/>
    </sheetView>
  </sheetViews>
  <sheetFormatPr defaultColWidth="9.140625" defaultRowHeight="12.75"/>
  <cols>
    <col min="1" max="1" width="34.140625" style="142" customWidth="1"/>
    <col min="2" max="41" width="3.140625" style="142" customWidth="1"/>
    <col min="42" max="16384" width="9.140625" style="142"/>
  </cols>
  <sheetData>
    <row r="1" spans="1:41" ht="57.75" customHeight="1" thickTop="1">
      <c r="A1" s="223" t="s">
        <v>79</v>
      </c>
      <c r="B1" s="714" t="str">
        <f ca="1">Senior_1!$U$1</f>
        <v>Senior_1</v>
      </c>
      <c r="C1" s="714"/>
      <c r="D1" s="714" t="str">
        <f ca="1">Senior_2!$U$1</f>
        <v>Senior_2</v>
      </c>
      <c r="E1" s="714"/>
      <c r="F1" s="714" t="str">
        <f ca="1">Senior_3!$U$1</f>
        <v>Senior_3</v>
      </c>
      <c r="G1" s="714"/>
      <c r="H1" s="714" t="str">
        <f ca="1">Senior_4!$U$1</f>
        <v>Senior_4</v>
      </c>
      <c r="I1" s="714"/>
      <c r="J1" s="714" t="str">
        <f ca="1">Senior_5!$U$1</f>
        <v>Senior_5</v>
      </c>
      <c r="K1" s="714"/>
      <c r="L1" s="714" t="str">
        <f ca="1">Senior_6!$U$1</f>
        <v>Senior_6</v>
      </c>
      <c r="M1" s="714"/>
      <c r="N1" s="714" t="str">
        <f ca="1">Senior_7!$U$1</f>
        <v>Senior_7</v>
      </c>
      <c r="O1" s="714"/>
      <c r="P1" s="714" t="str">
        <f ca="1">Senior_8!$U$1</f>
        <v>Senior_8</v>
      </c>
      <c r="Q1" s="714"/>
      <c r="R1" s="714" t="str">
        <f ca="1">Senior_9!$U$1</f>
        <v>Senior_9</v>
      </c>
      <c r="S1" s="714"/>
      <c r="T1" s="714" t="str">
        <f ca="1">Senior_10!$U$1</f>
        <v>Senior_10</v>
      </c>
      <c r="U1" s="714"/>
      <c r="V1" s="714" t="str">
        <f ca="1">Senior_11!$U$1</f>
        <v>Senior_11</v>
      </c>
      <c r="W1" s="714"/>
      <c r="X1" s="714" t="str">
        <f ca="1">Senior_12!$U$1</f>
        <v>Senior_12</v>
      </c>
      <c r="Y1" s="714"/>
      <c r="Z1" s="714" t="str">
        <f ca="1">Senior_13!$U$1</f>
        <v>Senior_13</v>
      </c>
      <c r="AA1" s="714"/>
      <c r="AB1" s="714" t="str">
        <f ca="1">Senior_14!$U$1</f>
        <v>Senior_14</v>
      </c>
      <c r="AC1" s="714"/>
      <c r="AD1" s="714" t="str">
        <f ca="1">Senior_15!$U$1</f>
        <v>Senior_15</v>
      </c>
      <c r="AE1" s="714"/>
      <c r="AF1" s="714" t="str">
        <f ca="1">Senior_16!$U$1</f>
        <v>Senior_16</v>
      </c>
      <c r="AG1" s="714"/>
      <c r="AH1" s="714" t="str">
        <f ca="1">Senior_17!$U$1</f>
        <v>Senior_17</v>
      </c>
      <c r="AI1" s="714"/>
      <c r="AJ1" s="714" t="str">
        <f ca="1">Senior_18!$U$1</f>
        <v>Senior_18</v>
      </c>
      <c r="AK1" s="714"/>
      <c r="AL1" s="714" t="str">
        <f ca="1">Senior_19!$U$1</f>
        <v>Senior_19</v>
      </c>
      <c r="AM1" s="714"/>
      <c r="AN1" s="714" t="str">
        <f ca="1">Senior_20!$U$1</f>
        <v>Senior_20</v>
      </c>
      <c r="AO1" s="715"/>
    </row>
    <row r="2" spans="1:41" ht="45.75">
      <c r="A2" s="306" t="s">
        <v>647</v>
      </c>
      <c r="B2" s="224" t="s">
        <v>375</v>
      </c>
      <c r="C2" s="225" t="s">
        <v>376</v>
      </c>
      <c r="D2" s="224" t="s">
        <v>375</v>
      </c>
      <c r="E2" s="225" t="s">
        <v>376</v>
      </c>
      <c r="F2" s="224" t="s">
        <v>375</v>
      </c>
      <c r="G2" s="225" t="s">
        <v>376</v>
      </c>
      <c r="H2" s="224" t="s">
        <v>375</v>
      </c>
      <c r="I2" s="225" t="s">
        <v>376</v>
      </c>
      <c r="J2" s="224" t="s">
        <v>375</v>
      </c>
      <c r="K2" s="225" t="s">
        <v>376</v>
      </c>
      <c r="L2" s="224" t="s">
        <v>375</v>
      </c>
      <c r="M2" s="225" t="s">
        <v>376</v>
      </c>
      <c r="N2" s="224" t="s">
        <v>375</v>
      </c>
      <c r="O2" s="225" t="s">
        <v>376</v>
      </c>
      <c r="P2" s="224" t="s">
        <v>375</v>
      </c>
      <c r="Q2" s="225" t="s">
        <v>376</v>
      </c>
      <c r="R2" s="224" t="s">
        <v>375</v>
      </c>
      <c r="S2" s="225" t="s">
        <v>376</v>
      </c>
      <c r="T2" s="224" t="s">
        <v>375</v>
      </c>
      <c r="U2" s="225" t="s">
        <v>376</v>
      </c>
      <c r="V2" s="224" t="s">
        <v>375</v>
      </c>
      <c r="W2" s="225" t="s">
        <v>376</v>
      </c>
      <c r="X2" s="224" t="s">
        <v>375</v>
      </c>
      <c r="Y2" s="225" t="s">
        <v>376</v>
      </c>
      <c r="Z2" s="224" t="s">
        <v>375</v>
      </c>
      <c r="AA2" s="225" t="s">
        <v>376</v>
      </c>
      <c r="AB2" s="224" t="s">
        <v>375</v>
      </c>
      <c r="AC2" s="225" t="s">
        <v>376</v>
      </c>
      <c r="AD2" s="224" t="s">
        <v>375</v>
      </c>
      <c r="AE2" s="225" t="s">
        <v>376</v>
      </c>
      <c r="AF2" s="224" t="s">
        <v>375</v>
      </c>
      <c r="AG2" s="225" t="s">
        <v>376</v>
      </c>
      <c r="AH2" s="224" t="s">
        <v>375</v>
      </c>
      <c r="AI2" s="225" t="s">
        <v>376</v>
      </c>
      <c r="AJ2" s="224" t="s">
        <v>375</v>
      </c>
      <c r="AK2" s="225" t="s">
        <v>376</v>
      </c>
      <c r="AL2" s="224" t="s">
        <v>375</v>
      </c>
      <c r="AM2" s="225" t="s">
        <v>376</v>
      </c>
      <c r="AN2" s="224" t="s">
        <v>375</v>
      </c>
      <c r="AO2" s="226" t="s">
        <v>376</v>
      </c>
    </row>
    <row r="3" spans="1:41">
      <c r="A3" s="227" t="s">
        <v>374</v>
      </c>
      <c r="B3" s="228"/>
      <c r="C3" s="229"/>
      <c r="D3" s="228"/>
      <c r="E3" s="229"/>
      <c r="F3" s="228"/>
      <c r="G3" s="229"/>
      <c r="H3" s="228"/>
      <c r="I3" s="229"/>
      <c r="J3" s="228"/>
      <c r="K3" s="229"/>
      <c r="L3" s="228"/>
      <c r="M3" s="230"/>
      <c r="N3" s="231"/>
      <c r="O3" s="229"/>
      <c r="P3" s="228"/>
      <c r="Q3" s="229"/>
      <c r="R3" s="228"/>
      <c r="S3" s="229"/>
      <c r="T3" s="228"/>
      <c r="U3" s="229"/>
      <c r="V3" s="228"/>
      <c r="W3" s="232"/>
      <c r="X3" s="228"/>
      <c r="Y3" s="229"/>
      <c r="Z3" s="228"/>
      <c r="AA3" s="229"/>
      <c r="AB3" s="228"/>
      <c r="AC3" s="230"/>
      <c r="AD3" s="231"/>
      <c r="AE3" s="229"/>
      <c r="AF3" s="228"/>
      <c r="AG3" s="229"/>
      <c r="AH3" s="228"/>
      <c r="AI3" s="229"/>
      <c r="AJ3" s="228"/>
      <c r="AK3" s="229"/>
      <c r="AL3" s="228"/>
      <c r="AM3" s="232"/>
      <c r="AN3" s="228"/>
      <c r="AO3" s="233"/>
    </row>
    <row r="4" spans="1:41">
      <c r="A4" s="234" t="str">
        <f>Badges!B5</f>
        <v>Adventure Camper</v>
      </c>
      <c r="B4" s="235" t="str">
        <f>IF(Badges!D27="C","E","")</f>
        <v/>
      </c>
      <c r="C4" s="236"/>
      <c r="D4" s="235" t="str">
        <f>IF(Badges!E27="C","E","")</f>
        <v/>
      </c>
      <c r="E4" s="236"/>
      <c r="F4" s="235" t="str">
        <f>IF(Badges!F27="C","E","")</f>
        <v/>
      </c>
      <c r="G4" s="236"/>
      <c r="H4" s="235" t="str">
        <f>IF(Badges!G27="C","E","")</f>
        <v/>
      </c>
      <c r="I4" s="236"/>
      <c r="J4" s="235" t="str">
        <f>IF(Badges!H27="C","E","")</f>
        <v/>
      </c>
      <c r="K4" s="236"/>
      <c r="L4" s="235" t="str">
        <f>IF(Badges!I27="C","E","")</f>
        <v/>
      </c>
      <c r="M4" s="236"/>
      <c r="N4" s="235" t="str">
        <f>IF(Badges!J27="C","E","")</f>
        <v/>
      </c>
      <c r="O4" s="236"/>
      <c r="P4" s="235" t="str">
        <f>IF(Badges!K27="C","E","")</f>
        <v/>
      </c>
      <c r="Q4" s="236"/>
      <c r="R4" s="235" t="str">
        <f>IF(Badges!L27="C","E","")</f>
        <v/>
      </c>
      <c r="S4" s="236"/>
      <c r="T4" s="235" t="str">
        <f>IF(Badges!M27="C","E","")</f>
        <v/>
      </c>
      <c r="U4" s="236"/>
      <c r="V4" s="235" t="str">
        <f>IF(Badges!N27="C","E","")</f>
        <v/>
      </c>
      <c r="W4" s="236"/>
      <c r="X4" s="235" t="str">
        <f>IF(Badges!O27="C","E","")</f>
        <v/>
      </c>
      <c r="Y4" s="236"/>
      <c r="Z4" s="235" t="str">
        <f>IF(Badges!P27="C","E","")</f>
        <v/>
      </c>
      <c r="AA4" s="236"/>
      <c r="AB4" s="235" t="str">
        <f>IF(Badges!Q27="C","E","")</f>
        <v/>
      </c>
      <c r="AC4" s="236"/>
      <c r="AD4" s="235" t="str">
        <f>IF(Badges!R27="C","E","")</f>
        <v/>
      </c>
      <c r="AE4" s="236"/>
      <c r="AF4" s="235" t="str">
        <f>IF(Badges!S27="C","E","")</f>
        <v/>
      </c>
      <c r="AG4" s="236"/>
      <c r="AH4" s="235" t="str">
        <f>IF(Badges!T27="C","E","")</f>
        <v/>
      </c>
      <c r="AI4" s="236"/>
      <c r="AJ4" s="235" t="str">
        <f>IF(Badges!U27="C","E","")</f>
        <v/>
      </c>
      <c r="AK4" s="236"/>
      <c r="AL4" s="235" t="str">
        <f>IF(Badges!V27="C","E","")</f>
        <v/>
      </c>
      <c r="AM4" s="236"/>
      <c r="AN4" s="235" t="str">
        <f>IF(Badges!W27="C","E","")</f>
        <v/>
      </c>
      <c r="AO4" s="237"/>
    </row>
    <row r="5" spans="1:41">
      <c r="A5" s="234" t="str">
        <f>Badges!B28</f>
        <v>Adventurer</v>
      </c>
      <c r="B5" s="235" t="str">
        <f>IF(Badges!D50="C","E","")</f>
        <v/>
      </c>
      <c r="C5" s="236"/>
      <c r="D5" s="235" t="str">
        <f>IF(Badges!E50="C","E","")</f>
        <v/>
      </c>
      <c r="E5" s="236"/>
      <c r="F5" s="235" t="str">
        <f>IF(Badges!F50="C","E","")</f>
        <v/>
      </c>
      <c r="G5" s="236"/>
      <c r="H5" s="235" t="str">
        <f>IF(Badges!G50="C","E","")</f>
        <v/>
      </c>
      <c r="I5" s="236"/>
      <c r="J5" s="235" t="str">
        <f>IF(Badges!H50="C","E","")</f>
        <v/>
      </c>
      <c r="K5" s="236"/>
      <c r="L5" s="235" t="str">
        <f>IF(Badges!I50="C","E","")</f>
        <v/>
      </c>
      <c r="M5" s="236"/>
      <c r="N5" s="235" t="str">
        <f>IF(Badges!J50="C","E","")</f>
        <v/>
      </c>
      <c r="O5" s="236"/>
      <c r="P5" s="235" t="str">
        <f>IF(Badges!K50="C","E","")</f>
        <v/>
      </c>
      <c r="Q5" s="236"/>
      <c r="R5" s="235" t="str">
        <f>IF(Badges!L50="C","E","")</f>
        <v/>
      </c>
      <c r="S5" s="236"/>
      <c r="T5" s="235" t="str">
        <f>IF(Badges!M50="C","E","")</f>
        <v/>
      </c>
      <c r="U5" s="236"/>
      <c r="V5" s="235" t="str">
        <f>IF(Badges!N50="C","E","")</f>
        <v/>
      </c>
      <c r="W5" s="236"/>
      <c r="X5" s="235" t="str">
        <f>IF(Badges!O50="C","E","")</f>
        <v/>
      </c>
      <c r="Y5" s="236"/>
      <c r="Z5" s="235" t="str">
        <f>IF(Badges!P50="C","E","")</f>
        <v/>
      </c>
      <c r="AA5" s="236"/>
      <c r="AB5" s="235" t="str">
        <f>IF(Badges!Q50="C","E","")</f>
        <v/>
      </c>
      <c r="AC5" s="236"/>
      <c r="AD5" s="235" t="str">
        <f>IF(Badges!R50="C","E","")</f>
        <v/>
      </c>
      <c r="AE5" s="236"/>
      <c r="AF5" s="235" t="str">
        <f>IF(Badges!S50="C","E","")</f>
        <v/>
      </c>
      <c r="AG5" s="236"/>
      <c r="AH5" s="235" t="str">
        <f>IF(Badges!T50="C","E","")</f>
        <v/>
      </c>
      <c r="AI5" s="236"/>
      <c r="AJ5" s="235" t="str">
        <f>IF(Badges!U50="C","E","")</f>
        <v/>
      </c>
      <c r="AK5" s="236"/>
      <c r="AL5" s="235" t="str">
        <f>IF(Badges!V50="C","E","")</f>
        <v/>
      </c>
      <c r="AM5" s="236"/>
      <c r="AN5" s="235" t="str">
        <f>IF(Badges!W50="C","E","")</f>
        <v/>
      </c>
      <c r="AO5" s="237"/>
    </row>
    <row r="6" spans="1:41">
      <c r="A6" s="234" t="str">
        <f>Badges!B51</f>
        <v>Behind the Ballot</v>
      </c>
      <c r="B6" s="235" t="str">
        <f>IF(Badges!D73="C","E","")</f>
        <v/>
      </c>
      <c r="C6" s="236"/>
      <c r="D6" s="235" t="str">
        <f>IF(Badges!E73="C","E","")</f>
        <v/>
      </c>
      <c r="E6" s="236"/>
      <c r="F6" s="235" t="str">
        <f>IF(Badges!F73="C","E","")</f>
        <v/>
      </c>
      <c r="G6" s="236"/>
      <c r="H6" s="235" t="str">
        <f>IF(Badges!G73="C","E","")</f>
        <v/>
      </c>
      <c r="I6" s="236"/>
      <c r="J6" s="235" t="str">
        <f>IF(Badges!H73="C","E","")</f>
        <v/>
      </c>
      <c r="K6" s="236"/>
      <c r="L6" s="235" t="str">
        <f>IF(Badges!I73="C","E","")</f>
        <v/>
      </c>
      <c r="M6" s="236"/>
      <c r="N6" s="235" t="str">
        <f>IF(Badges!J73="C","E","")</f>
        <v/>
      </c>
      <c r="O6" s="236"/>
      <c r="P6" s="235" t="str">
        <f>IF(Badges!K73="C","E","")</f>
        <v/>
      </c>
      <c r="Q6" s="236"/>
      <c r="R6" s="235" t="str">
        <f>IF(Badges!L73="C","E","")</f>
        <v/>
      </c>
      <c r="S6" s="236"/>
      <c r="T6" s="235" t="str">
        <f>IF(Badges!M73="C","E","")</f>
        <v/>
      </c>
      <c r="U6" s="236"/>
      <c r="V6" s="235" t="str">
        <f>IF(Badges!N73="C","E","")</f>
        <v/>
      </c>
      <c r="W6" s="236"/>
      <c r="X6" s="235" t="str">
        <f>IF(Badges!O73="C","E","")</f>
        <v/>
      </c>
      <c r="Y6" s="236"/>
      <c r="Z6" s="235" t="str">
        <f>IF(Badges!P73="C","E","")</f>
        <v/>
      </c>
      <c r="AA6" s="236"/>
      <c r="AB6" s="235" t="str">
        <f>IF(Badges!Q73="C","E","")</f>
        <v/>
      </c>
      <c r="AC6" s="236"/>
      <c r="AD6" s="235" t="str">
        <f>IF(Badges!R73="C","E","")</f>
        <v/>
      </c>
      <c r="AE6" s="236"/>
      <c r="AF6" s="235" t="str">
        <f>IF(Badges!S73="C","E","")</f>
        <v/>
      </c>
      <c r="AG6" s="236"/>
      <c r="AH6" s="235" t="str">
        <f>IF(Badges!T73="C","E","")</f>
        <v/>
      </c>
      <c r="AI6" s="236"/>
      <c r="AJ6" s="235" t="str">
        <f>IF(Badges!U73="C","E","")</f>
        <v/>
      </c>
      <c r="AK6" s="236"/>
      <c r="AL6" s="235" t="str">
        <f>IF(Badges!V73="C","E","")</f>
        <v/>
      </c>
      <c r="AM6" s="236"/>
      <c r="AN6" s="235" t="str">
        <f>IF(Badges!W73="C","E","")</f>
        <v/>
      </c>
      <c r="AO6" s="237"/>
    </row>
    <row r="7" spans="1:41">
      <c r="A7" s="234" t="str">
        <f>Badges!B74</f>
        <v>Business Etiquette</v>
      </c>
      <c r="B7" s="235" t="str">
        <f>IF(Badges!D96="C","E","")</f>
        <v/>
      </c>
      <c r="C7" s="236"/>
      <c r="D7" s="235" t="str">
        <f>IF(Badges!E96="C","E","")</f>
        <v/>
      </c>
      <c r="E7" s="236"/>
      <c r="F7" s="235" t="str">
        <f>IF(Badges!F96="C","E","")</f>
        <v/>
      </c>
      <c r="G7" s="236"/>
      <c r="H7" s="235" t="str">
        <f>IF(Badges!G96="C","E","")</f>
        <v/>
      </c>
      <c r="I7" s="236"/>
      <c r="J7" s="235" t="str">
        <f>IF(Badges!H96="C","E","")</f>
        <v/>
      </c>
      <c r="K7" s="236"/>
      <c r="L7" s="235" t="str">
        <f>IF(Badges!I96="C","E","")</f>
        <v/>
      </c>
      <c r="M7" s="236"/>
      <c r="N7" s="235" t="str">
        <f>IF(Badges!J96="C","E","")</f>
        <v/>
      </c>
      <c r="O7" s="236"/>
      <c r="P7" s="235" t="str">
        <f>IF(Badges!K96="C","E","")</f>
        <v/>
      </c>
      <c r="Q7" s="236"/>
      <c r="R7" s="235" t="str">
        <f>IF(Badges!L96="C","E","")</f>
        <v/>
      </c>
      <c r="S7" s="236"/>
      <c r="T7" s="235" t="str">
        <f>IF(Badges!M96="C","E","")</f>
        <v/>
      </c>
      <c r="U7" s="236"/>
      <c r="V7" s="235" t="str">
        <f>IF(Badges!N96="C","E","")</f>
        <v/>
      </c>
      <c r="W7" s="236"/>
      <c r="X7" s="235" t="str">
        <f>IF(Badges!O96="C","E","")</f>
        <v/>
      </c>
      <c r="Y7" s="236"/>
      <c r="Z7" s="235" t="str">
        <f>IF(Badges!P96="C","E","")</f>
        <v/>
      </c>
      <c r="AA7" s="236"/>
      <c r="AB7" s="235" t="str">
        <f>IF(Badges!Q96="C","E","")</f>
        <v/>
      </c>
      <c r="AC7" s="236"/>
      <c r="AD7" s="235" t="str">
        <f>IF(Badges!R96="C","E","")</f>
        <v/>
      </c>
      <c r="AE7" s="236"/>
      <c r="AF7" s="235" t="str">
        <f>IF(Badges!S96="C","E","")</f>
        <v/>
      </c>
      <c r="AG7" s="236"/>
      <c r="AH7" s="235" t="str">
        <f>IF(Badges!T96="C","E","")</f>
        <v/>
      </c>
      <c r="AI7" s="236"/>
      <c r="AJ7" s="235" t="str">
        <f>IF(Badges!U96="C","E","")</f>
        <v/>
      </c>
      <c r="AK7" s="236"/>
      <c r="AL7" s="235" t="str">
        <f>IF(Badges!V96="C","E","")</f>
        <v/>
      </c>
      <c r="AM7" s="236"/>
      <c r="AN7" s="235" t="str">
        <f>IF(Badges!W96="C","E","")</f>
        <v/>
      </c>
      <c r="AO7" s="237"/>
    </row>
    <row r="8" spans="1:41">
      <c r="A8" s="234" t="str">
        <f>Badges!B97</f>
        <v>Business Startup</v>
      </c>
      <c r="B8" s="235" t="str">
        <f>IF(Badges!D119="C","E","")</f>
        <v/>
      </c>
      <c r="C8" s="236"/>
      <c r="D8" s="235" t="str">
        <f>IF(Badges!E119="C","E","")</f>
        <v/>
      </c>
      <c r="E8" s="236"/>
      <c r="F8" s="235" t="str">
        <f>IF(Badges!F119="C","E","")</f>
        <v/>
      </c>
      <c r="G8" s="236"/>
      <c r="H8" s="235" t="str">
        <f>IF(Badges!G119="C","E","")</f>
        <v/>
      </c>
      <c r="I8" s="236"/>
      <c r="J8" s="235" t="str">
        <f>IF(Badges!H119="C","E","")</f>
        <v/>
      </c>
      <c r="K8" s="236"/>
      <c r="L8" s="235" t="str">
        <f>IF(Badges!I119="C","E","")</f>
        <v/>
      </c>
      <c r="M8" s="236"/>
      <c r="N8" s="235" t="str">
        <f>IF(Badges!J119="C","E","")</f>
        <v/>
      </c>
      <c r="O8" s="236"/>
      <c r="P8" s="235" t="str">
        <f>IF(Badges!K119="C","E","")</f>
        <v/>
      </c>
      <c r="Q8" s="236"/>
      <c r="R8" s="235" t="str">
        <f>IF(Badges!L119="C","E","")</f>
        <v/>
      </c>
      <c r="S8" s="236"/>
      <c r="T8" s="235" t="str">
        <f>IF(Badges!M119="C","E","")</f>
        <v/>
      </c>
      <c r="U8" s="236"/>
      <c r="V8" s="235" t="str">
        <f>IF(Badges!N119="C","E","")</f>
        <v/>
      </c>
      <c r="W8" s="236"/>
      <c r="X8" s="235" t="str">
        <f>IF(Badges!O119="C","E","")</f>
        <v/>
      </c>
      <c r="Y8" s="236"/>
      <c r="Z8" s="235" t="str">
        <f>IF(Badges!P119="C","E","")</f>
        <v/>
      </c>
      <c r="AA8" s="236"/>
      <c r="AB8" s="235" t="str">
        <f>IF(Badges!Q119="C","E","")</f>
        <v/>
      </c>
      <c r="AC8" s="236"/>
      <c r="AD8" s="235" t="str">
        <f>IF(Badges!R119="C","E","")</f>
        <v/>
      </c>
      <c r="AE8" s="236"/>
      <c r="AF8" s="235" t="str">
        <f>IF(Badges!S119="C","E","")</f>
        <v/>
      </c>
      <c r="AG8" s="236"/>
      <c r="AH8" s="235" t="str">
        <f>IF(Badges!T119="C","E","")</f>
        <v/>
      </c>
      <c r="AI8" s="236"/>
      <c r="AJ8" s="235" t="str">
        <f>IF(Badges!U119="C","E","")</f>
        <v/>
      </c>
      <c r="AK8" s="236"/>
      <c r="AL8" s="235" t="str">
        <f>IF(Badges!V119="C","E","")</f>
        <v/>
      </c>
      <c r="AM8" s="236"/>
      <c r="AN8" s="235" t="str">
        <f>IF(Badges!W119="C","E","")</f>
        <v/>
      </c>
      <c r="AO8" s="237"/>
    </row>
    <row r="9" spans="1:41">
      <c r="A9" s="234" t="str">
        <f>Badges!B120</f>
        <v>Buying Power</v>
      </c>
      <c r="B9" s="235" t="str">
        <f>IF(Badges!D142="C","E","")</f>
        <v/>
      </c>
      <c r="C9" s="236"/>
      <c r="D9" s="235" t="str">
        <f>IF(Badges!E142="C","E","")</f>
        <v/>
      </c>
      <c r="E9" s="236"/>
      <c r="F9" s="235" t="str">
        <f>IF(Badges!F142="C","E","")</f>
        <v/>
      </c>
      <c r="G9" s="236"/>
      <c r="H9" s="235" t="str">
        <f>IF(Badges!G142="C","E","")</f>
        <v/>
      </c>
      <c r="I9" s="236"/>
      <c r="J9" s="235" t="str">
        <f>IF(Badges!H142="C","E","")</f>
        <v/>
      </c>
      <c r="K9" s="236"/>
      <c r="L9" s="235" t="str">
        <f>IF(Badges!I142="C","E","")</f>
        <v/>
      </c>
      <c r="M9" s="236"/>
      <c r="N9" s="235" t="str">
        <f>IF(Badges!J142="C","E","")</f>
        <v/>
      </c>
      <c r="O9" s="236"/>
      <c r="P9" s="235" t="str">
        <f>IF(Badges!K142="C","E","")</f>
        <v/>
      </c>
      <c r="Q9" s="236"/>
      <c r="R9" s="235" t="str">
        <f>IF(Badges!L142="C","E","")</f>
        <v/>
      </c>
      <c r="S9" s="236"/>
      <c r="T9" s="235" t="str">
        <f>IF(Badges!M142="C","E","")</f>
        <v/>
      </c>
      <c r="U9" s="236"/>
      <c r="V9" s="235" t="str">
        <f>IF(Badges!N142="C","E","")</f>
        <v/>
      </c>
      <c r="W9" s="236"/>
      <c r="X9" s="235" t="str">
        <f>IF(Badges!O142="C","E","")</f>
        <v/>
      </c>
      <c r="Y9" s="236"/>
      <c r="Z9" s="235" t="str">
        <f>IF(Badges!P142="C","E","")</f>
        <v/>
      </c>
      <c r="AA9" s="236"/>
      <c r="AB9" s="235" t="str">
        <f>IF(Badges!Q142="C","E","")</f>
        <v/>
      </c>
      <c r="AC9" s="236"/>
      <c r="AD9" s="235" t="str">
        <f>IF(Badges!R142="C","E","")</f>
        <v/>
      </c>
      <c r="AE9" s="236"/>
      <c r="AF9" s="235" t="str">
        <f>IF(Badges!S142="C","E","")</f>
        <v/>
      </c>
      <c r="AG9" s="236"/>
      <c r="AH9" s="235" t="str">
        <f>IF(Badges!T142="C","E","")</f>
        <v/>
      </c>
      <c r="AI9" s="236"/>
      <c r="AJ9" s="235" t="str">
        <f>IF(Badges!U142="C","E","")</f>
        <v/>
      </c>
      <c r="AK9" s="236"/>
      <c r="AL9" s="235" t="str">
        <f>IF(Badges!V142="C","E","")</f>
        <v/>
      </c>
      <c r="AM9" s="236"/>
      <c r="AN9" s="235" t="str">
        <f>IF(Badges!W142="C","E","")</f>
        <v/>
      </c>
      <c r="AO9" s="237"/>
    </row>
    <row r="10" spans="1:41">
      <c r="A10" s="234" t="str">
        <f>Badges!B143</f>
        <v>Car Care</v>
      </c>
      <c r="B10" s="235" t="str">
        <f>IF(Badges!D165="C","E","")</f>
        <v/>
      </c>
      <c r="C10" s="236"/>
      <c r="D10" s="235" t="str">
        <f>IF(Badges!E165="C","E","")</f>
        <v/>
      </c>
      <c r="E10" s="236"/>
      <c r="F10" s="235" t="str">
        <f>IF(Badges!F165="C","E","")</f>
        <v/>
      </c>
      <c r="G10" s="236"/>
      <c r="H10" s="235" t="str">
        <f>IF(Badges!G165="C","E","")</f>
        <v/>
      </c>
      <c r="I10" s="236"/>
      <c r="J10" s="235" t="str">
        <f>IF(Badges!H165="C","E","")</f>
        <v/>
      </c>
      <c r="K10" s="236"/>
      <c r="L10" s="235" t="str">
        <f>IF(Badges!I165="C","E","")</f>
        <v/>
      </c>
      <c r="M10" s="236"/>
      <c r="N10" s="235" t="str">
        <f>IF(Badges!J165="C","E","")</f>
        <v/>
      </c>
      <c r="O10" s="236"/>
      <c r="P10" s="235" t="str">
        <f>IF(Badges!K165="C","E","")</f>
        <v/>
      </c>
      <c r="Q10" s="236"/>
      <c r="R10" s="235" t="str">
        <f>IF(Badges!L165="C","E","")</f>
        <v/>
      </c>
      <c r="S10" s="236"/>
      <c r="T10" s="235" t="str">
        <f>IF(Badges!M165="C","E","")</f>
        <v/>
      </c>
      <c r="U10" s="236"/>
      <c r="V10" s="235" t="str">
        <f>IF(Badges!N165="C","E","")</f>
        <v/>
      </c>
      <c r="W10" s="236"/>
      <c r="X10" s="235" t="str">
        <f>IF(Badges!O165="C","E","")</f>
        <v/>
      </c>
      <c r="Y10" s="236"/>
      <c r="Z10" s="235" t="str">
        <f>IF(Badges!P165="C","E","")</f>
        <v/>
      </c>
      <c r="AA10" s="236"/>
      <c r="AB10" s="235" t="str">
        <f>IF(Badges!Q165="C","E","")</f>
        <v/>
      </c>
      <c r="AC10" s="236"/>
      <c r="AD10" s="235" t="str">
        <f>IF(Badges!R165="C","E","")</f>
        <v/>
      </c>
      <c r="AE10" s="236"/>
      <c r="AF10" s="235" t="str">
        <f>IF(Badges!S165="C","E","")</f>
        <v/>
      </c>
      <c r="AG10" s="236"/>
      <c r="AH10" s="235" t="str">
        <f>IF(Badges!T165="C","E","")</f>
        <v/>
      </c>
      <c r="AI10" s="236"/>
      <c r="AJ10" s="235" t="str">
        <f>IF(Badges!U165="C","E","")</f>
        <v/>
      </c>
      <c r="AK10" s="236"/>
      <c r="AL10" s="235" t="str">
        <f>IF(Badges!V165="C","E","")</f>
        <v/>
      </c>
      <c r="AM10" s="236"/>
      <c r="AN10" s="235" t="str">
        <f>IF(Badges!W165="C","E","")</f>
        <v/>
      </c>
      <c r="AO10" s="237"/>
    </row>
    <row r="11" spans="1:41">
      <c r="A11" s="234" t="s">
        <v>904</v>
      </c>
      <c r="B11" s="235" t="str">
        <f>IF(Badges!D188="C","E","")</f>
        <v/>
      </c>
      <c r="C11" s="236"/>
      <c r="D11" s="235" t="str">
        <f>IF(Badges!E188="C","E","")</f>
        <v/>
      </c>
      <c r="E11" s="236"/>
      <c r="F11" s="235" t="str">
        <f>IF(Badges!F188="C","E","")</f>
        <v/>
      </c>
      <c r="G11" s="236"/>
      <c r="H11" s="235" t="str">
        <f>IF(Badges!G188="C","E","")</f>
        <v/>
      </c>
      <c r="I11" s="236"/>
      <c r="J11" s="235" t="str">
        <f>IF(Badges!H188="C","E","")</f>
        <v/>
      </c>
      <c r="K11" s="236"/>
      <c r="L11" s="235" t="str">
        <f>IF(Badges!I188="C","E","")</f>
        <v/>
      </c>
      <c r="M11" s="236"/>
      <c r="N11" s="235" t="str">
        <f>IF(Badges!J188="C","E","")</f>
        <v/>
      </c>
      <c r="O11" s="236"/>
      <c r="P11" s="235" t="str">
        <f>IF(Badges!K188="C","E","")</f>
        <v/>
      </c>
      <c r="Q11" s="236"/>
      <c r="R11" s="235" t="str">
        <f>IF(Badges!L188="C","E","")</f>
        <v/>
      </c>
      <c r="S11" s="236"/>
      <c r="T11" s="235" t="str">
        <f>IF(Badges!M188="C","E","")</f>
        <v/>
      </c>
      <c r="U11" s="236"/>
      <c r="V11" s="235" t="str">
        <f>IF(Badges!N188="C","E","")</f>
        <v/>
      </c>
      <c r="W11" s="236"/>
      <c r="X11" s="235" t="str">
        <f>IF(Badges!O188="C","E","")</f>
        <v/>
      </c>
      <c r="Y11" s="236"/>
      <c r="Z11" s="235" t="str">
        <f>IF(Badges!P188="C","E","")</f>
        <v/>
      </c>
      <c r="AA11" s="236"/>
      <c r="AB11" s="235" t="str">
        <f>IF(Badges!Q188="C","E","")</f>
        <v/>
      </c>
      <c r="AC11" s="236"/>
      <c r="AD11" s="235" t="str">
        <f>IF(Badges!R188="C","E","")</f>
        <v/>
      </c>
      <c r="AE11" s="236"/>
      <c r="AF11" s="235" t="str">
        <f>IF(Badges!S188="C","E","")</f>
        <v/>
      </c>
      <c r="AG11" s="236"/>
      <c r="AH11" s="235" t="str">
        <f>IF(Badges!T188="C","E","")</f>
        <v/>
      </c>
      <c r="AI11" s="236"/>
      <c r="AJ11" s="235" t="str">
        <f>IF(Badges!U188="C","E","")</f>
        <v/>
      </c>
      <c r="AK11" s="236"/>
      <c r="AL11" s="235" t="str">
        <f>IF(Badges!V188="C","E","")</f>
        <v/>
      </c>
      <c r="AM11" s="236"/>
      <c r="AN11" s="235" t="str">
        <f>IF(Badges!W188="C","E","")</f>
        <v/>
      </c>
      <c r="AO11" s="237"/>
    </row>
    <row r="12" spans="1:41">
      <c r="A12" s="234" t="str">
        <f>Badges!B189</f>
        <v>Collage Artist</v>
      </c>
      <c r="B12" s="235" t="str">
        <f>IF(Badges!D211="C","E","")</f>
        <v/>
      </c>
      <c r="C12" s="236"/>
      <c r="D12" s="235" t="str">
        <f>IF(Badges!E211="C","E","")</f>
        <v/>
      </c>
      <c r="E12" s="236"/>
      <c r="F12" s="235" t="str">
        <f>IF(Badges!F211="C","E","")</f>
        <v/>
      </c>
      <c r="G12" s="236"/>
      <c r="H12" s="235" t="str">
        <f>IF(Badges!G211="C","E","")</f>
        <v/>
      </c>
      <c r="I12" s="236"/>
      <c r="J12" s="235" t="str">
        <f>IF(Badges!H211="C","E","")</f>
        <v/>
      </c>
      <c r="K12" s="236"/>
      <c r="L12" s="235" t="str">
        <f>IF(Badges!I211="C","E","")</f>
        <v/>
      </c>
      <c r="M12" s="236"/>
      <c r="N12" s="235" t="str">
        <f>IF(Badges!J211="C","E","")</f>
        <v/>
      </c>
      <c r="O12" s="236"/>
      <c r="P12" s="235" t="str">
        <f>IF(Badges!K211="C","E","")</f>
        <v/>
      </c>
      <c r="Q12" s="236"/>
      <c r="R12" s="235" t="str">
        <f>IF(Badges!L211="C","E","")</f>
        <v/>
      </c>
      <c r="S12" s="236"/>
      <c r="T12" s="235" t="str">
        <f>IF(Badges!M211="C","E","")</f>
        <v/>
      </c>
      <c r="U12" s="236"/>
      <c r="V12" s="235" t="str">
        <f>IF(Badges!N211="C","E","")</f>
        <v/>
      </c>
      <c r="W12" s="236"/>
      <c r="X12" s="235" t="str">
        <f>IF(Badges!O211="C","E","")</f>
        <v/>
      </c>
      <c r="Y12" s="236"/>
      <c r="Z12" s="235" t="str">
        <f>IF(Badges!P211="C","E","")</f>
        <v/>
      </c>
      <c r="AA12" s="236"/>
      <c r="AB12" s="235" t="str">
        <f>IF(Badges!Q211="C","E","")</f>
        <v/>
      </c>
      <c r="AC12" s="236"/>
      <c r="AD12" s="235" t="str">
        <f>IF(Badges!R211="C","E","")</f>
        <v/>
      </c>
      <c r="AE12" s="236"/>
      <c r="AF12" s="235" t="str">
        <f>IF(Badges!S211="C","E","")</f>
        <v/>
      </c>
      <c r="AG12" s="236"/>
      <c r="AH12" s="235" t="str">
        <f>IF(Badges!T211="C","E","")</f>
        <v/>
      </c>
      <c r="AI12" s="236"/>
      <c r="AJ12" s="235" t="str">
        <f>IF(Badges!U211="C","E","")</f>
        <v/>
      </c>
      <c r="AK12" s="236"/>
      <c r="AL12" s="235" t="str">
        <f>IF(Badges!V211="C","E","")</f>
        <v/>
      </c>
      <c r="AM12" s="236"/>
      <c r="AN12" s="235" t="str">
        <f>IF(Badges!W211="C","E","")</f>
        <v/>
      </c>
      <c r="AO12" s="237"/>
    </row>
    <row r="13" spans="1:41">
      <c r="A13" s="234" t="str">
        <f>Badges!B212</f>
        <v>Cross-Training</v>
      </c>
      <c r="B13" s="235" t="str">
        <f>IF(Badges!D234="C","E","")</f>
        <v/>
      </c>
      <c r="C13" s="236"/>
      <c r="D13" s="235" t="str">
        <f>IF(Badges!E234="C","E","")</f>
        <v/>
      </c>
      <c r="E13" s="236"/>
      <c r="F13" s="235" t="str">
        <f>IF(Badges!F234="C","E","")</f>
        <v/>
      </c>
      <c r="G13" s="236"/>
      <c r="H13" s="235" t="str">
        <f>IF(Badges!G234="C","E","")</f>
        <v/>
      </c>
      <c r="I13" s="236"/>
      <c r="J13" s="235" t="str">
        <f>IF(Badges!H234="C","E","")</f>
        <v/>
      </c>
      <c r="K13" s="236"/>
      <c r="L13" s="235" t="str">
        <f>IF(Badges!I234="C","E","")</f>
        <v/>
      </c>
      <c r="M13" s="236"/>
      <c r="N13" s="235" t="str">
        <f>IF(Badges!J234="C","E","")</f>
        <v/>
      </c>
      <c r="O13" s="236"/>
      <c r="P13" s="235" t="str">
        <f>IF(Badges!K234="C","E","")</f>
        <v/>
      </c>
      <c r="Q13" s="236"/>
      <c r="R13" s="235" t="str">
        <f>IF(Badges!L234="C","E","")</f>
        <v/>
      </c>
      <c r="S13" s="236"/>
      <c r="T13" s="235" t="str">
        <f>IF(Badges!M234="C","E","")</f>
        <v/>
      </c>
      <c r="U13" s="236"/>
      <c r="V13" s="235" t="str">
        <f>IF(Badges!N234="C","E","")</f>
        <v/>
      </c>
      <c r="W13" s="236"/>
      <c r="X13" s="235" t="str">
        <f>IF(Badges!O234="C","E","")</f>
        <v/>
      </c>
      <c r="Y13" s="236"/>
      <c r="Z13" s="235" t="str">
        <f>IF(Badges!P234="C","E","")</f>
        <v/>
      </c>
      <c r="AA13" s="236"/>
      <c r="AB13" s="235" t="str">
        <f>IF(Badges!Q234="C","E","")</f>
        <v/>
      </c>
      <c r="AC13" s="236"/>
      <c r="AD13" s="235" t="str">
        <f>IF(Badges!R234="C","E","")</f>
        <v/>
      </c>
      <c r="AE13" s="236"/>
      <c r="AF13" s="235" t="str">
        <f>IF(Badges!S234="C","E","")</f>
        <v/>
      </c>
      <c r="AG13" s="236"/>
      <c r="AH13" s="235" t="str">
        <f>IF(Badges!T234="C","E","")</f>
        <v/>
      </c>
      <c r="AI13" s="236"/>
      <c r="AJ13" s="235" t="str">
        <f>IF(Badges!U234="C","E","")</f>
        <v/>
      </c>
      <c r="AK13" s="236"/>
      <c r="AL13" s="235" t="str">
        <f>IF(Badges!V234="C","E","")</f>
        <v/>
      </c>
      <c r="AM13" s="236"/>
      <c r="AN13" s="235" t="str">
        <f>IF(Badges!W234="C","E","")</f>
        <v/>
      </c>
      <c r="AO13" s="237"/>
    </row>
    <row r="14" spans="1:41">
      <c r="A14" s="234" t="str">
        <f>Badges!B235</f>
        <v>Customer Loyalty</v>
      </c>
      <c r="B14" s="235" t="str">
        <f>IF(Badges!D246="C","E","")</f>
        <v/>
      </c>
      <c r="C14" s="236"/>
      <c r="D14" s="235" t="str">
        <f>IF(Badges!E246="C","E","")</f>
        <v/>
      </c>
      <c r="E14" s="236"/>
      <c r="F14" s="235" t="str">
        <f>IF(Badges!F246="C","E","")</f>
        <v/>
      </c>
      <c r="G14" s="236"/>
      <c r="H14" s="235" t="str">
        <f>IF(Badges!G246="C","E","")</f>
        <v/>
      </c>
      <c r="I14" s="236"/>
      <c r="J14" s="235" t="str">
        <f>IF(Badges!H246="C","E","")</f>
        <v/>
      </c>
      <c r="K14" s="236"/>
      <c r="L14" s="235" t="str">
        <f>IF(Badges!I246="C","E","")</f>
        <v/>
      </c>
      <c r="M14" s="236"/>
      <c r="N14" s="235" t="str">
        <f>IF(Badges!J246="C","E","")</f>
        <v/>
      </c>
      <c r="O14" s="236"/>
      <c r="P14" s="235" t="str">
        <f>IF(Badges!K246="C","E","")</f>
        <v/>
      </c>
      <c r="Q14" s="236"/>
      <c r="R14" s="235" t="str">
        <f>IF(Badges!L246="C","E","")</f>
        <v/>
      </c>
      <c r="S14" s="236"/>
      <c r="T14" s="235" t="str">
        <f>IF(Badges!M246="C","E","")</f>
        <v/>
      </c>
      <c r="U14" s="236"/>
      <c r="V14" s="235" t="str">
        <f>IF(Badges!N246="C","E","")</f>
        <v/>
      </c>
      <c r="W14" s="236"/>
      <c r="X14" s="235" t="str">
        <f>IF(Badges!O246="C","E","")</f>
        <v/>
      </c>
      <c r="Y14" s="236"/>
      <c r="Z14" s="235" t="str">
        <f>IF(Badges!P246="C","E","")</f>
        <v/>
      </c>
      <c r="AA14" s="236"/>
      <c r="AB14" s="235" t="str">
        <f>IF(Badges!Q246="C","E","")</f>
        <v/>
      </c>
      <c r="AC14" s="236"/>
      <c r="AD14" s="235" t="str">
        <f>IF(Badges!R246="C","E","")</f>
        <v/>
      </c>
      <c r="AE14" s="236"/>
      <c r="AF14" s="235" t="str">
        <f>IF(Badges!S246="C","E","")</f>
        <v/>
      </c>
      <c r="AG14" s="236"/>
      <c r="AH14" s="235" t="str">
        <f>IF(Badges!T246="C","E","")</f>
        <v/>
      </c>
      <c r="AI14" s="236"/>
      <c r="AJ14" s="235" t="str">
        <f>IF(Badges!U246="C","E","")</f>
        <v/>
      </c>
      <c r="AK14" s="236"/>
      <c r="AL14" s="235" t="str">
        <f>IF(Badges!V246="C","E","")</f>
        <v/>
      </c>
      <c r="AM14" s="236"/>
      <c r="AN14" s="235" t="str">
        <f>IF(Badges!W246="C","E","")</f>
        <v/>
      </c>
      <c r="AO14" s="237"/>
    </row>
    <row r="15" spans="1:41">
      <c r="A15" s="234" t="str">
        <f>Badges!B247</f>
        <v>Democracy</v>
      </c>
      <c r="B15" s="235" t="str">
        <f>IF(Badges!D269="C","E","")</f>
        <v/>
      </c>
      <c r="C15" s="236"/>
      <c r="D15" s="235" t="str">
        <f>IF(Badges!E269="C","E","")</f>
        <v/>
      </c>
      <c r="E15" s="236"/>
      <c r="F15" s="235" t="str">
        <f>IF(Badges!F269="C","E","")</f>
        <v/>
      </c>
      <c r="G15" s="236"/>
      <c r="H15" s="235" t="str">
        <f>IF(Badges!G269="C","E","")</f>
        <v/>
      </c>
      <c r="I15" s="236"/>
      <c r="J15" s="235" t="str">
        <f>IF(Badges!H269="C","E","")</f>
        <v/>
      </c>
      <c r="K15" s="236"/>
      <c r="L15" s="235" t="str">
        <f>IF(Badges!I269="C","E","")</f>
        <v/>
      </c>
      <c r="M15" s="236"/>
      <c r="N15" s="235" t="str">
        <f>IF(Badges!J269="C","E","")</f>
        <v/>
      </c>
      <c r="O15" s="236"/>
      <c r="P15" s="235" t="str">
        <f>IF(Badges!K269="C","E","")</f>
        <v/>
      </c>
      <c r="Q15" s="236"/>
      <c r="R15" s="235" t="str">
        <f>IF(Badges!L269="C","E","")</f>
        <v/>
      </c>
      <c r="S15" s="236"/>
      <c r="T15" s="235" t="str">
        <f>IF(Badges!M269="C","E","")</f>
        <v/>
      </c>
      <c r="U15" s="236"/>
      <c r="V15" s="235" t="str">
        <f>IF(Badges!N269="C","E","")</f>
        <v/>
      </c>
      <c r="W15" s="236"/>
      <c r="X15" s="235" t="str">
        <f>IF(Badges!O269="C","E","")</f>
        <v/>
      </c>
      <c r="Y15" s="236"/>
      <c r="Z15" s="235" t="str">
        <f>IF(Badges!P269="C","E","")</f>
        <v/>
      </c>
      <c r="AA15" s="236"/>
      <c r="AB15" s="235" t="str">
        <f>IF(Badges!Q269="C","E","")</f>
        <v/>
      </c>
      <c r="AC15" s="236"/>
      <c r="AD15" s="235" t="str">
        <f>IF(Badges!R269="C","E","")</f>
        <v/>
      </c>
      <c r="AE15" s="236"/>
      <c r="AF15" s="235" t="str">
        <f>IF(Badges!S269="C","E","")</f>
        <v/>
      </c>
      <c r="AG15" s="236"/>
      <c r="AH15" s="235" t="str">
        <f>IF(Badges!T269="C","E","")</f>
        <v/>
      </c>
      <c r="AI15" s="236"/>
      <c r="AJ15" s="235" t="str">
        <f>IF(Badges!U269="C","E","")</f>
        <v/>
      </c>
      <c r="AK15" s="236"/>
      <c r="AL15" s="235" t="str">
        <f>IF(Badges!L269="C","E","")</f>
        <v/>
      </c>
      <c r="AM15" s="236"/>
      <c r="AN15" s="235" t="str">
        <f>IF(Badges!W269="C","E","")</f>
        <v/>
      </c>
      <c r="AO15" s="237"/>
    </row>
    <row r="16" spans="1:41">
      <c r="A16" s="234" t="str">
        <f>Badges!B270</f>
        <v>Eco Explorer</v>
      </c>
      <c r="B16" s="235" t="str">
        <f>IF(Badges!D292="C","E","")</f>
        <v/>
      </c>
      <c r="C16" s="236"/>
      <c r="D16" s="235" t="str">
        <f>IF(Badges!E292="C","E","")</f>
        <v/>
      </c>
      <c r="E16" s="236"/>
      <c r="F16" s="235" t="str">
        <f>IF(Badges!F292="C","E","")</f>
        <v/>
      </c>
      <c r="G16" s="236"/>
      <c r="H16" s="235" t="str">
        <f>IF(Badges!G292="C","E","")</f>
        <v/>
      </c>
      <c r="I16" s="236"/>
      <c r="J16" s="235" t="str">
        <f>IF(Badges!H292="C","E","")</f>
        <v/>
      </c>
      <c r="K16" s="236"/>
      <c r="L16" s="235" t="str">
        <f>IF(Badges!I292="C","E","")</f>
        <v/>
      </c>
      <c r="M16" s="236"/>
      <c r="N16" s="235" t="str">
        <f>IF(Badges!J292="C","E","")</f>
        <v/>
      </c>
      <c r="O16" s="236"/>
      <c r="P16" s="235" t="str">
        <f>IF(Badges!K292="C","E","")</f>
        <v/>
      </c>
      <c r="Q16" s="236"/>
      <c r="R16" s="235" t="str">
        <f>IF(Badges!L292="C","E","")</f>
        <v/>
      </c>
      <c r="S16" s="236"/>
      <c r="T16" s="235" t="str">
        <f>IF(Badges!M292="C","E","")</f>
        <v/>
      </c>
      <c r="U16" s="236"/>
      <c r="V16" s="235" t="str">
        <f>IF(Badges!N292="C","E","")</f>
        <v/>
      </c>
      <c r="W16" s="236"/>
      <c r="X16" s="235" t="str">
        <f>IF(Badges!O292="C","E","")</f>
        <v/>
      </c>
      <c r="Y16" s="236"/>
      <c r="Z16" s="235" t="str">
        <f>IF(Badges!P292="C","E","")</f>
        <v/>
      </c>
      <c r="AA16" s="236"/>
      <c r="AB16" s="235" t="str">
        <f>IF(Badges!Q292="C","E","")</f>
        <v/>
      </c>
      <c r="AC16" s="236"/>
      <c r="AD16" s="235" t="str">
        <f>IF(Badges!R292="C","E","")</f>
        <v/>
      </c>
      <c r="AE16" s="236"/>
      <c r="AF16" s="235" t="str">
        <f>IF(Badges!S292="C","E","")</f>
        <v/>
      </c>
      <c r="AG16" s="236"/>
      <c r="AH16" s="235" t="str">
        <f>IF(Badges!T292="C","E","")</f>
        <v/>
      </c>
      <c r="AI16" s="236"/>
      <c r="AJ16" s="235" t="str">
        <f>IF(Badges!U292="C","E","")</f>
        <v/>
      </c>
      <c r="AK16" s="236"/>
      <c r="AL16" s="235" t="str">
        <f>IF(Badges!V292="C","E","")</f>
        <v/>
      </c>
      <c r="AM16" s="236"/>
      <c r="AN16" s="235" t="str">
        <f>IF(Badges!W292="C","E","")</f>
        <v/>
      </c>
      <c r="AO16" s="237"/>
    </row>
    <row r="17" spans="1:41">
      <c r="A17" s="234" t="str">
        <f>Badges!B293</f>
        <v>Financing My Future</v>
      </c>
      <c r="B17" s="235" t="str">
        <f>IF(Badges!D315="C","E","")</f>
        <v/>
      </c>
      <c r="C17" s="236"/>
      <c r="D17" s="235" t="str">
        <f>IF(Badges!E2315="C","E","")</f>
        <v/>
      </c>
      <c r="E17" s="236"/>
      <c r="F17" s="235" t="str">
        <f>IF(Badges!F315="C","E","")</f>
        <v/>
      </c>
      <c r="G17" s="236"/>
      <c r="H17" s="235" t="str">
        <f>IF(Badges!G2315="C","E","")</f>
        <v/>
      </c>
      <c r="I17" s="236"/>
      <c r="J17" s="235" t="str">
        <f>IF(Badges!H2315="C","E","")</f>
        <v/>
      </c>
      <c r="K17" s="236"/>
      <c r="L17" s="235" t="str">
        <f>IF(Badges!I315="C","E","")</f>
        <v/>
      </c>
      <c r="M17" s="236"/>
      <c r="N17" s="235" t="str">
        <f>IF(Badges!J315="C","E","")</f>
        <v/>
      </c>
      <c r="O17" s="236"/>
      <c r="P17" s="235" t="str">
        <f>IF(Badges!K315="C","E","")</f>
        <v/>
      </c>
      <c r="Q17" s="236"/>
      <c r="R17" s="235" t="str">
        <f>IF(Badges!L315="C","E","")</f>
        <v/>
      </c>
      <c r="S17" s="236"/>
      <c r="T17" s="235" t="str">
        <f>IF(Badges!M315="C","E","")</f>
        <v/>
      </c>
      <c r="U17" s="236"/>
      <c r="V17" s="235" t="str">
        <f>IF(Badges!N315="C","E","")</f>
        <v/>
      </c>
      <c r="W17" s="236"/>
      <c r="X17" s="235" t="str">
        <f>IF(Badges!O315="C","E","")</f>
        <v/>
      </c>
      <c r="Y17" s="236"/>
      <c r="Z17" s="235" t="str">
        <f>IF(Badges!P315="C","E","")</f>
        <v/>
      </c>
      <c r="AA17" s="236"/>
      <c r="AB17" s="235" t="str">
        <f>IF(Badges!Q315="C","E","")</f>
        <v/>
      </c>
      <c r="AC17" s="236"/>
      <c r="AD17" s="235" t="str">
        <f>IF(Badges!R315="C","E","")</f>
        <v/>
      </c>
      <c r="AE17" s="236"/>
      <c r="AF17" s="235" t="str">
        <f>IF(Badges!S315="C","E","")</f>
        <v/>
      </c>
      <c r="AG17" s="236"/>
      <c r="AH17" s="235" t="str">
        <f>IF(Badges!T315="C","E","")</f>
        <v/>
      </c>
      <c r="AI17" s="236"/>
      <c r="AJ17" s="235" t="str">
        <f>IF(Badges!U315="C","E","")</f>
        <v/>
      </c>
      <c r="AK17" s="236"/>
      <c r="AL17" s="235" t="str">
        <f>IF(Badges!V315="C","E","")</f>
        <v/>
      </c>
      <c r="AM17" s="236"/>
      <c r="AN17" s="235" t="str">
        <f>IF(Badges!W315="C","E","")</f>
        <v/>
      </c>
      <c r="AO17" s="237"/>
    </row>
    <row r="18" spans="1:41">
      <c r="A18" s="234" t="str">
        <f>Badges!B316</f>
        <v>First Aid</v>
      </c>
      <c r="B18" s="235" t="str">
        <f>IF(Badges!D338="C","E","")</f>
        <v/>
      </c>
      <c r="C18" s="236"/>
      <c r="D18" s="235" t="str">
        <f>IF(Badges!E338="C","E","")</f>
        <v/>
      </c>
      <c r="E18" s="236"/>
      <c r="F18" s="235" t="str">
        <f>IF(Badges!F338="C","E","")</f>
        <v/>
      </c>
      <c r="G18" s="236"/>
      <c r="H18" s="235" t="str">
        <f>IF(Badges!G338="C","E","")</f>
        <v/>
      </c>
      <c r="I18" s="236"/>
      <c r="J18" s="235" t="str">
        <f>IF(Badges!H338="C","E","")</f>
        <v/>
      </c>
      <c r="K18" s="236"/>
      <c r="L18" s="235" t="str">
        <f>IF(Badges!I338="C","E","")</f>
        <v/>
      </c>
      <c r="M18" s="236"/>
      <c r="N18" s="235" t="str">
        <f>IF(Badges!J338="C","E","")</f>
        <v/>
      </c>
      <c r="O18" s="236"/>
      <c r="P18" s="235" t="str">
        <f>IF(Badges!K338="C","E","")</f>
        <v/>
      </c>
      <c r="Q18" s="236"/>
      <c r="R18" s="235" t="str">
        <f>IF(Badges!L338="C","E","")</f>
        <v/>
      </c>
      <c r="S18" s="236"/>
      <c r="T18" s="235" t="str">
        <f>IF(Badges!M338="C","E","")</f>
        <v/>
      </c>
      <c r="U18" s="236"/>
      <c r="V18" s="235" t="str">
        <f>IF(Badges!N338="C","E","")</f>
        <v/>
      </c>
      <c r="W18" s="236"/>
      <c r="X18" s="235" t="str">
        <f>IF(Badges!O338="C","E","")</f>
        <v/>
      </c>
      <c r="Y18" s="236"/>
      <c r="Z18" s="235" t="str">
        <f>IF(Badges!P338="C","E","")</f>
        <v/>
      </c>
      <c r="AA18" s="236"/>
      <c r="AB18" s="235" t="str">
        <f>IF(Badges!Q338="C","E","")</f>
        <v/>
      </c>
      <c r="AC18" s="236"/>
      <c r="AD18" s="235" t="str">
        <f>IF(Badges!R338="C","E","")</f>
        <v/>
      </c>
      <c r="AE18" s="236"/>
      <c r="AF18" s="235" t="str">
        <f>IF(Badges!S338="C","E","")</f>
        <v/>
      </c>
      <c r="AG18" s="236"/>
      <c r="AH18" s="235" t="str">
        <f>IF(Badges!T338="C","E","")</f>
        <v/>
      </c>
      <c r="AI18" s="236"/>
      <c r="AJ18" s="235" t="str">
        <f>IF(Badges!U338="C","E","")</f>
        <v/>
      </c>
      <c r="AK18" s="236"/>
      <c r="AL18" s="235" t="str">
        <f>IF(Badges!V338="C","E","")</f>
        <v/>
      </c>
      <c r="AM18" s="236"/>
      <c r="AN18" s="235" t="str">
        <f>IF(Badges!W338="C","E","")</f>
        <v/>
      </c>
      <c r="AO18" s="237"/>
    </row>
    <row r="19" spans="1:41">
      <c r="A19" s="234" t="str">
        <f>Badges!B339</f>
        <v>Game Visionary</v>
      </c>
      <c r="B19" s="235" t="str">
        <f>IF(Badges!D361="C","E","")</f>
        <v/>
      </c>
      <c r="C19" s="236"/>
      <c r="D19" s="235" t="str">
        <f>IF(Badges!E361="C","E","")</f>
        <v/>
      </c>
      <c r="E19" s="236"/>
      <c r="F19" s="235" t="str">
        <f>IF(Badges!F361="C","E","")</f>
        <v/>
      </c>
      <c r="G19" s="236"/>
      <c r="H19" s="235" t="str">
        <f>IF(Badges!G361="C","E","")</f>
        <v/>
      </c>
      <c r="I19" s="236"/>
      <c r="J19" s="235" t="str">
        <f>IF(Badges!H361="C","E","")</f>
        <v/>
      </c>
      <c r="K19" s="236"/>
      <c r="L19" s="235" t="str">
        <f>IF(Badges!I361="C","E","")</f>
        <v/>
      </c>
      <c r="M19" s="236"/>
      <c r="N19" s="235" t="str">
        <f>IF(Badges!J361="C","E","")</f>
        <v/>
      </c>
      <c r="O19" s="236"/>
      <c r="P19" s="235" t="str">
        <f>IF(Badges!K361="C","E","")</f>
        <v/>
      </c>
      <c r="Q19" s="236"/>
      <c r="R19" s="235" t="str">
        <f>IF(Badges!L361="C","E","")</f>
        <v/>
      </c>
      <c r="S19" s="236"/>
      <c r="T19" s="235" t="str">
        <f>IF(Badges!M361="C","E","")</f>
        <v/>
      </c>
      <c r="U19" s="236"/>
      <c r="V19" s="235" t="str">
        <f>IF(Badges!N361="C","E","")</f>
        <v/>
      </c>
      <c r="W19" s="236"/>
      <c r="X19" s="235" t="str">
        <f>IF(Badges!O361="C","E","")</f>
        <v/>
      </c>
      <c r="Y19" s="236"/>
      <c r="Z19" s="235" t="str">
        <f>IF(Badges!P361="C","E","")</f>
        <v/>
      </c>
      <c r="AA19" s="236"/>
      <c r="AB19" s="235" t="str">
        <f>IF(Badges!Q361="C","E","")</f>
        <v/>
      </c>
      <c r="AC19" s="236"/>
      <c r="AD19" s="235" t="str">
        <f>IF(Badges!R361="C","E","")</f>
        <v/>
      </c>
      <c r="AE19" s="236"/>
      <c r="AF19" s="235" t="str">
        <f>IF(Badges!S361="C","E","")</f>
        <v/>
      </c>
      <c r="AG19" s="236"/>
      <c r="AH19" s="235" t="str">
        <f>IF(Badges!T361="C","E","")</f>
        <v/>
      </c>
      <c r="AI19" s="236"/>
      <c r="AJ19" s="235" t="str">
        <f>IF(Badges!U361="C","E","")</f>
        <v/>
      </c>
      <c r="AK19" s="236"/>
      <c r="AL19" s="235" t="str">
        <f>IF(Badges!V361="C","E","")</f>
        <v/>
      </c>
      <c r="AM19" s="236"/>
      <c r="AN19" s="235" t="str">
        <f>IF(Badges!W361="C","E","")</f>
        <v/>
      </c>
      <c r="AO19" s="237"/>
    </row>
    <row r="20" spans="1:41">
      <c r="A20" s="234" t="str">
        <f>Badges!B362</f>
        <v>Girl Scout Way</v>
      </c>
      <c r="B20" s="235" t="str">
        <f>IF(Badges!D384="C","E","")</f>
        <v/>
      </c>
      <c r="C20" s="236"/>
      <c r="D20" s="235" t="str">
        <f>IF(Badges!E384="C","E","")</f>
        <v/>
      </c>
      <c r="E20" s="236"/>
      <c r="F20" s="235" t="str">
        <f>IF(Badges!F384="C","E","")</f>
        <v/>
      </c>
      <c r="G20" s="236"/>
      <c r="H20" s="235" t="str">
        <f>IF(Badges!G384="C","E","")</f>
        <v/>
      </c>
      <c r="I20" s="236"/>
      <c r="J20" s="235" t="str">
        <f>IF(Badges!H384="C","E","")</f>
        <v/>
      </c>
      <c r="K20" s="236"/>
      <c r="L20" s="235" t="str">
        <f>IF(Badges!I384="C","E","")</f>
        <v/>
      </c>
      <c r="M20" s="236"/>
      <c r="N20" s="235" t="str">
        <f>IF(Badges!J384="C","E","")</f>
        <v/>
      </c>
      <c r="O20" s="236"/>
      <c r="P20" s="235" t="str">
        <f>IF(Badges!K384="C","E","")</f>
        <v/>
      </c>
      <c r="Q20" s="236"/>
      <c r="R20" s="235" t="str">
        <f>IF(Badges!L384="C","E","")</f>
        <v/>
      </c>
      <c r="S20" s="236"/>
      <c r="T20" s="235" t="str">
        <f>IF(Badges!M384="C","E","")</f>
        <v/>
      </c>
      <c r="U20" s="236"/>
      <c r="V20" s="235" t="str">
        <f>IF(Badges!N384="C","E","")</f>
        <v/>
      </c>
      <c r="W20" s="236"/>
      <c r="X20" s="235" t="str">
        <f>IF(Badges!O384="C","E","")</f>
        <v/>
      </c>
      <c r="Y20" s="236"/>
      <c r="Z20" s="235" t="str">
        <f>IF(Badges!P384="C","E","")</f>
        <v/>
      </c>
      <c r="AA20" s="236"/>
      <c r="AB20" s="235" t="str">
        <f>IF(Badges!Q384="C","E","")</f>
        <v/>
      </c>
      <c r="AC20" s="236"/>
      <c r="AD20" s="235" t="str">
        <f>IF(Badges!R384="C","E","")</f>
        <v/>
      </c>
      <c r="AE20" s="236"/>
      <c r="AF20" s="235" t="str">
        <f>IF(Badges!S384="C","E","")</f>
        <v/>
      </c>
      <c r="AG20" s="236"/>
      <c r="AH20" s="235" t="str">
        <f>IF(Badges!T384="C","E","")</f>
        <v/>
      </c>
      <c r="AI20" s="236"/>
      <c r="AJ20" s="235" t="str">
        <f>IF(Badges!U384="C","E","")</f>
        <v/>
      </c>
      <c r="AK20" s="236"/>
      <c r="AL20" s="235" t="str">
        <f>IF(Badges!V384="C","E","")</f>
        <v/>
      </c>
      <c r="AM20" s="236"/>
      <c r="AN20" s="235" t="str">
        <f>IF(Badges!W384="C","E","")</f>
        <v/>
      </c>
      <c r="AO20" s="237"/>
    </row>
    <row r="21" spans="1:41">
      <c r="A21" s="234" t="str">
        <f>Badges!B385</f>
        <v>Locavore</v>
      </c>
      <c r="B21" s="235" t="str">
        <f>IF(Badges!D407="C","E","")</f>
        <v/>
      </c>
      <c r="C21" s="236"/>
      <c r="D21" s="235" t="str">
        <f>IF(Badges!E407="C","E","")</f>
        <v/>
      </c>
      <c r="E21" s="236"/>
      <c r="F21" s="235" t="str">
        <f>IF(Badges!F407="C","E","")</f>
        <v/>
      </c>
      <c r="G21" s="236"/>
      <c r="H21" s="235" t="str">
        <f>IF(Badges!G407="C","E","")</f>
        <v/>
      </c>
      <c r="I21" s="236"/>
      <c r="J21" s="235" t="str">
        <f>IF(Badges!H407="C","E","")</f>
        <v/>
      </c>
      <c r="K21" s="236"/>
      <c r="L21" s="235" t="str">
        <f>IF(Badges!I407="C","E","")</f>
        <v/>
      </c>
      <c r="M21" s="236"/>
      <c r="N21" s="235" t="str">
        <f>IF(Badges!J407="C","E","")</f>
        <v/>
      </c>
      <c r="O21" s="236"/>
      <c r="P21" s="235" t="str">
        <f>IF(Badges!K407="C","E","")</f>
        <v/>
      </c>
      <c r="Q21" s="236"/>
      <c r="R21" s="235" t="str">
        <f>IF(Badges!L407="C","E","")</f>
        <v/>
      </c>
      <c r="S21" s="236"/>
      <c r="T21" s="235" t="str">
        <f>IF(Badges!M407="C","E","")</f>
        <v/>
      </c>
      <c r="U21" s="236"/>
      <c r="V21" s="235" t="str">
        <f>IF(Badges!N407="C","E","")</f>
        <v/>
      </c>
      <c r="W21" s="236"/>
      <c r="X21" s="235" t="str">
        <f>IF(Badges!O407="C","E","")</f>
        <v/>
      </c>
      <c r="Y21" s="236"/>
      <c r="Z21" s="235" t="str">
        <f>IF(Badges!P407="C","E","")</f>
        <v/>
      </c>
      <c r="AA21" s="236"/>
      <c r="AB21" s="235" t="str">
        <f>IF(Badges!Q407="C","E","")</f>
        <v/>
      </c>
      <c r="AC21" s="236"/>
      <c r="AD21" s="235" t="str">
        <f>IF(Badges!R407="C","E","")</f>
        <v/>
      </c>
      <c r="AE21" s="236"/>
      <c r="AF21" s="235" t="str">
        <f>IF(Badges!S407="C","E","")</f>
        <v/>
      </c>
      <c r="AG21" s="236"/>
      <c r="AH21" s="235" t="str">
        <f>IF(Badges!T407="C","E","")</f>
        <v/>
      </c>
      <c r="AI21" s="236"/>
      <c r="AJ21" s="235" t="str">
        <f>IF(Badges!U407="C","E","")</f>
        <v/>
      </c>
      <c r="AK21" s="236"/>
      <c r="AL21" s="235" t="str">
        <f>IF(Badges!V407="C","E","")</f>
        <v/>
      </c>
      <c r="AM21" s="236"/>
      <c r="AN21" s="235" t="str">
        <f>IF(Badges!W407="C","E","")</f>
        <v/>
      </c>
      <c r="AO21" s="237"/>
    </row>
    <row r="22" spans="1:41">
      <c r="A22" s="234" t="str">
        <f>Badges!B408</f>
        <v>My Portfolio</v>
      </c>
      <c r="B22" s="235" t="str">
        <f>IF(Badges!D419="C","E","")</f>
        <v/>
      </c>
      <c r="C22" s="236"/>
      <c r="D22" s="235" t="str">
        <f>IF(Badges!E419="C","E","")</f>
        <v/>
      </c>
      <c r="E22" s="236"/>
      <c r="F22" s="235" t="str">
        <f>IF(Badges!F419="C","E","")</f>
        <v/>
      </c>
      <c r="G22" s="236"/>
      <c r="H22" s="235" t="str">
        <f>IF(Badges!G419="C","E","")</f>
        <v/>
      </c>
      <c r="I22" s="236"/>
      <c r="J22" s="235" t="str">
        <f>IF(Badges!H419="C","E","")</f>
        <v/>
      </c>
      <c r="K22" s="236"/>
      <c r="L22" s="235" t="str">
        <f>IF(Badges!I418="C","E","")</f>
        <v/>
      </c>
      <c r="M22" s="236"/>
      <c r="N22" s="235" t="str">
        <f>IF(Badges!J418="C","E","")</f>
        <v/>
      </c>
      <c r="O22" s="236"/>
      <c r="P22" s="235" t="str">
        <f>IF(Badges!K418="C","E","")</f>
        <v/>
      </c>
      <c r="Q22" s="236"/>
      <c r="R22" s="235" t="str">
        <f>IF(Badges!L418="C","E","")</f>
        <v/>
      </c>
      <c r="S22" s="236"/>
      <c r="T22" s="235" t="str">
        <f>IF(Badges!M418="C","E","")</f>
        <v/>
      </c>
      <c r="U22" s="236"/>
      <c r="V22" s="235" t="str">
        <f>IF(Badges!N418="C","E","")</f>
        <v/>
      </c>
      <c r="W22" s="236"/>
      <c r="X22" s="235" t="str">
        <f>IF(Badges!O418="C","E","")</f>
        <v/>
      </c>
      <c r="Y22" s="236"/>
      <c r="Z22" s="235" t="str">
        <f>IF(Badges!P418="C","E","")</f>
        <v/>
      </c>
      <c r="AA22" s="236"/>
      <c r="AB22" s="235" t="str">
        <f>IF(Badges!Q418="C","E","")</f>
        <v/>
      </c>
      <c r="AC22" s="236"/>
      <c r="AD22" s="235" t="str">
        <f>IF(Badges!R418="C","E","")</f>
        <v/>
      </c>
      <c r="AE22" s="236"/>
      <c r="AF22" s="235" t="str">
        <f>IF(Badges!S418="C","E","")</f>
        <v/>
      </c>
      <c r="AG22" s="236"/>
      <c r="AH22" s="235" t="str">
        <f>IF(Badges!T418="C","E","")</f>
        <v/>
      </c>
      <c r="AI22" s="236"/>
      <c r="AJ22" s="235" t="str">
        <f>IF(Badges!U418="C","E","")</f>
        <v/>
      </c>
      <c r="AK22" s="236"/>
      <c r="AL22" s="235" t="str">
        <f>IF(Badges!V418="C","E","")</f>
        <v/>
      </c>
      <c r="AM22" s="236"/>
      <c r="AN22" s="235" t="str">
        <f>IF(Badges!W418="C","E","")</f>
        <v/>
      </c>
      <c r="AO22" s="237"/>
    </row>
    <row r="23" spans="1:41">
      <c r="A23" s="234" t="str">
        <f>Badges!B420</f>
        <v>Novelist</v>
      </c>
      <c r="B23" s="235" t="str">
        <f>IF(Badges!D442="C","E","")</f>
        <v/>
      </c>
      <c r="C23" s="236"/>
      <c r="D23" s="235" t="str">
        <f>IF(Badges!E442="C","E","")</f>
        <v/>
      </c>
      <c r="E23" s="236"/>
      <c r="F23" s="235" t="str">
        <f>IF(Badges!F442="C","E","")</f>
        <v/>
      </c>
      <c r="G23" s="236"/>
      <c r="H23" s="235" t="str">
        <f>IF(Badges!G442="C","E","")</f>
        <v/>
      </c>
      <c r="I23" s="236"/>
      <c r="J23" s="235" t="str">
        <f>IF(Badges!H442="C","E","")</f>
        <v/>
      </c>
      <c r="K23" s="236"/>
      <c r="L23" s="235" t="str">
        <f>IF(Badges!I442="C","E","")</f>
        <v/>
      </c>
      <c r="M23" s="236"/>
      <c r="N23" s="235" t="str">
        <f>IF(Badges!J442="C","E","")</f>
        <v/>
      </c>
      <c r="O23" s="236"/>
      <c r="P23" s="235" t="str">
        <f>IF(Badges!K442="C","E","")</f>
        <v/>
      </c>
      <c r="Q23" s="236"/>
      <c r="R23" s="235" t="str">
        <f>IF(Badges!L442="C","E","")</f>
        <v/>
      </c>
      <c r="S23" s="236"/>
      <c r="T23" s="235" t="str">
        <f>IF(Badges!M442="C","E","")</f>
        <v/>
      </c>
      <c r="U23" s="236"/>
      <c r="V23" s="235" t="str">
        <f>IF(Badges!N442="C","E","")</f>
        <v/>
      </c>
      <c r="W23" s="236"/>
      <c r="X23" s="235" t="str">
        <f>IF(Badges!O442="C","E","")</f>
        <v/>
      </c>
      <c r="Y23" s="236"/>
      <c r="Z23" s="235" t="str">
        <f>IF(Badges!P442="C","E","")</f>
        <v/>
      </c>
      <c r="AA23" s="236"/>
      <c r="AB23" s="235" t="str">
        <f>IF(Badges!Q442="C","E","")</f>
        <v/>
      </c>
      <c r="AC23" s="236"/>
      <c r="AD23" s="235" t="str">
        <f>IF(Badges!R442="C","E","")</f>
        <v/>
      </c>
      <c r="AE23" s="236"/>
      <c r="AF23" s="235" t="str">
        <f>IF(Badges!S442="C","E","")</f>
        <v/>
      </c>
      <c r="AG23" s="236"/>
      <c r="AH23" s="235" t="str">
        <f>IF(Badges!T442="C","E","")</f>
        <v/>
      </c>
      <c r="AI23" s="236"/>
      <c r="AJ23" s="235" t="str">
        <f>IF(Badges!U442="C","E","")</f>
        <v/>
      </c>
      <c r="AK23" s="236"/>
      <c r="AL23" s="235" t="str">
        <f>IF(Badges!V442="C","E","")</f>
        <v/>
      </c>
      <c r="AM23" s="236"/>
      <c r="AN23" s="235" t="str">
        <f>IF(Badges!W442="C","E","")</f>
        <v/>
      </c>
      <c r="AO23" s="237"/>
    </row>
    <row r="24" spans="1:41">
      <c r="A24" s="234" t="str">
        <f>Badges!B443</f>
        <v>Outdoor Art Expert</v>
      </c>
      <c r="B24" s="235" t="str">
        <f>IF(Badges!D465="C","E","")</f>
        <v/>
      </c>
      <c r="C24" s="236"/>
      <c r="D24" s="235" t="str">
        <f>IF(Badges!E465="C","E","")</f>
        <v/>
      </c>
      <c r="E24" s="236"/>
      <c r="F24" s="235" t="str">
        <f>IF(Badges!F465="C","E","")</f>
        <v/>
      </c>
      <c r="G24" s="236"/>
      <c r="H24" s="235" t="str">
        <f>IF(Badges!G465="C","E","")</f>
        <v/>
      </c>
      <c r="I24" s="236"/>
      <c r="J24" s="235" t="str">
        <f>IF(Badges!H465="C","E","")</f>
        <v/>
      </c>
      <c r="K24" s="236"/>
      <c r="L24" s="235" t="str">
        <f>IF(Badges!I465="C","E","")</f>
        <v/>
      </c>
      <c r="M24" s="236"/>
      <c r="N24" s="235" t="str">
        <f>IF(Badges!J465="C","E","")</f>
        <v/>
      </c>
      <c r="O24" s="236"/>
      <c r="P24" s="235" t="str">
        <f>IF(Badges!K465="C","E","")</f>
        <v/>
      </c>
      <c r="Q24" s="236"/>
      <c r="R24" s="235" t="str">
        <f>IF(Badges!L465="C","E","")</f>
        <v/>
      </c>
      <c r="S24" s="236"/>
      <c r="T24" s="235" t="str">
        <f>IF(Badges!M465="C","E","")</f>
        <v/>
      </c>
      <c r="U24" s="236"/>
      <c r="V24" s="235" t="str">
        <f>IF(Badges!N465="C","E","")</f>
        <v/>
      </c>
      <c r="W24" s="236"/>
      <c r="X24" s="235" t="str">
        <f>IF(Badges!O465="C","E","")</f>
        <v/>
      </c>
      <c r="Y24" s="236"/>
      <c r="Z24" s="235" t="str">
        <f>IF(Badges!P465="C","E","")</f>
        <v/>
      </c>
      <c r="AA24" s="236"/>
      <c r="AB24" s="235" t="str">
        <f>IF(Badges!Q465="C","E","")</f>
        <v/>
      </c>
      <c r="AC24" s="236"/>
      <c r="AD24" s="235" t="str">
        <f>IF(Badges!R465="C","E","")</f>
        <v/>
      </c>
      <c r="AE24" s="236"/>
      <c r="AF24" s="235" t="str">
        <f>IF(Badges!S465="C","E","")</f>
        <v/>
      </c>
      <c r="AG24" s="236"/>
      <c r="AH24" s="235" t="str">
        <f>IF(Badges!T465="C","E","")</f>
        <v/>
      </c>
      <c r="AI24" s="236"/>
      <c r="AJ24" s="235" t="str">
        <f>IF(Badges!U465="C","E","")</f>
        <v/>
      </c>
      <c r="AK24" s="236"/>
      <c r="AL24" s="235" t="str">
        <f>IF(Badges!V465="C","E","")</f>
        <v/>
      </c>
      <c r="AM24" s="236"/>
      <c r="AN24" s="235" t="str">
        <f>IF(Badges!W465="C","E","")</f>
        <v/>
      </c>
      <c r="AO24" s="237"/>
    </row>
    <row r="25" spans="1:41">
      <c r="A25" s="234" t="str">
        <f>Badges!B466</f>
        <v>Paddling</v>
      </c>
      <c r="B25" s="235" t="str">
        <f>IF(Badges!D488="C","E","")</f>
        <v/>
      </c>
      <c r="C25" s="236"/>
      <c r="D25" s="235" t="str">
        <f>IF(Badges!E488="C","E","")</f>
        <v/>
      </c>
      <c r="E25" s="236"/>
      <c r="F25" s="235" t="str">
        <f>IF(Badges!F488="C","E","")</f>
        <v/>
      </c>
      <c r="G25" s="236"/>
      <c r="H25" s="235" t="str">
        <f>IF(Badges!G488="C","E","")</f>
        <v/>
      </c>
      <c r="I25" s="236"/>
      <c r="J25" s="235" t="str">
        <f>IF(Badges!H488="C","E","")</f>
        <v/>
      </c>
      <c r="K25" s="236"/>
      <c r="L25" s="235" t="str">
        <f>IF(Badges!I488="C","E","")</f>
        <v/>
      </c>
      <c r="M25" s="236"/>
      <c r="N25" s="235" t="str">
        <f>IF(Badges!J488="C","E","")</f>
        <v/>
      </c>
      <c r="O25" s="236"/>
      <c r="P25" s="235" t="str">
        <f>IF(Badges!K488="C","E","")</f>
        <v/>
      </c>
      <c r="Q25" s="236"/>
      <c r="R25" s="235" t="str">
        <f>IF(Badges!L488="C","E","")</f>
        <v/>
      </c>
      <c r="S25" s="236"/>
      <c r="T25" s="235" t="str">
        <f>IF(Badges!M488="C","E","")</f>
        <v/>
      </c>
      <c r="U25" s="236"/>
      <c r="V25" s="235" t="str">
        <f>IF(Badges!N488="C","E","")</f>
        <v/>
      </c>
      <c r="W25" s="236"/>
      <c r="X25" s="235" t="str">
        <f>IF(Badges!O488="C","E","")</f>
        <v/>
      </c>
      <c r="Y25" s="236"/>
      <c r="Z25" s="235" t="str">
        <f>IF(Badges!P488="C","E","")</f>
        <v/>
      </c>
      <c r="AA25" s="236"/>
      <c r="AB25" s="235" t="str">
        <f>IF(Badges!Q488="C","E","")</f>
        <v/>
      </c>
      <c r="AC25" s="236"/>
      <c r="AD25" s="235" t="str">
        <f>IF(Badges!R488="C","E","")</f>
        <v/>
      </c>
      <c r="AE25" s="236"/>
      <c r="AF25" s="235" t="str">
        <f>IF(Badges!S488="C","E","")</f>
        <v/>
      </c>
      <c r="AG25" s="236"/>
      <c r="AH25" s="235" t="str">
        <f>IF(Badges!T488="C","E","")</f>
        <v/>
      </c>
      <c r="AI25" s="236"/>
      <c r="AJ25" s="235" t="str">
        <f>IF(Badges!U488="C","E","")</f>
        <v/>
      </c>
      <c r="AK25" s="236"/>
      <c r="AL25" s="235" t="str">
        <f>IF(Badges!V488="C","E","")</f>
        <v/>
      </c>
      <c r="AM25" s="236"/>
      <c r="AN25" s="235" t="str">
        <f>IF(Badges!W488="C","E","")</f>
        <v/>
      </c>
      <c r="AO25" s="237"/>
    </row>
    <row r="26" spans="1:41">
      <c r="A26" s="234" t="str">
        <f>Badges!B489</f>
        <v>Room Makeover</v>
      </c>
      <c r="B26" s="235" t="str">
        <f>IF(Badges!D511="C","E","")</f>
        <v/>
      </c>
      <c r="C26" s="236"/>
      <c r="D26" s="235" t="str">
        <f>IF(Badges!E511="C","E","")</f>
        <v/>
      </c>
      <c r="E26" s="236"/>
      <c r="F26" s="235" t="str">
        <f>IF(Badges!F511="C","E","")</f>
        <v/>
      </c>
      <c r="G26" s="236"/>
      <c r="H26" s="235" t="str">
        <f>IF(Badges!G511="C","E","")</f>
        <v/>
      </c>
      <c r="I26" s="236"/>
      <c r="J26" s="235" t="str">
        <f>IF(Badges!H511="C","E","")</f>
        <v/>
      </c>
      <c r="K26" s="236"/>
      <c r="L26" s="235" t="str">
        <f>IF(Badges!I511="C","E","")</f>
        <v/>
      </c>
      <c r="M26" s="236"/>
      <c r="N26" s="235" t="str">
        <f>IF(Badges!J511="C","E","")</f>
        <v/>
      </c>
      <c r="O26" s="236"/>
      <c r="P26" s="235" t="str">
        <f>IF(Badges!K511="C","E","")</f>
        <v/>
      </c>
      <c r="Q26" s="236"/>
      <c r="R26" s="235" t="str">
        <f>IF(Badges!L511="C","E","")</f>
        <v/>
      </c>
      <c r="S26" s="236"/>
      <c r="T26" s="235" t="str">
        <f>IF(Badges!M511="C","E","")</f>
        <v/>
      </c>
      <c r="U26" s="236"/>
      <c r="V26" s="235" t="str">
        <f>IF(Badges!N511="C","E","")</f>
        <v/>
      </c>
      <c r="W26" s="236"/>
      <c r="X26" s="235" t="str">
        <f>IF(Badges!O511="C","E","")</f>
        <v/>
      </c>
      <c r="Y26" s="236"/>
      <c r="Z26" s="235" t="str">
        <f>IF(Badges!P511="C","E","")</f>
        <v/>
      </c>
      <c r="AA26" s="236"/>
      <c r="AB26" s="235" t="str">
        <f>IF(Badges!Q511="C","E","")</f>
        <v/>
      </c>
      <c r="AC26" s="236"/>
      <c r="AD26" s="235" t="str">
        <f>IF(Badges!R511="C","E","")</f>
        <v/>
      </c>
      <c r="AE26" s="236"/>
      <c r="AF26" s="235" t="str">
        <f>IF(Badges!S511="C","E","")</f>
        <v/>
      </c>
      <c r="AG26" s="236"/>
      <c r="AH26" s="235" t="str">
        <f>IF(Badges!T511="C","E","")</f>
        <v/>
      </c>
      <c r="AI26" s="236"/>
      <c r="AJ26" s="235" t="str">
        <f>IF(Badges!U511="C","E","")</f>
        <v/>
      </c>
      <c r="AK26" s="236"/>
      <c r="AL26" s="235" t="str">
        <f>IF(Badges!V511="C","E","")</f>
        <v/>
      </c>
      <c r="AM26" s="236"/>
      <c r="AN26" s="235" t="str">
        <f>IF(Badges!W511="C","E","")</f>
        <v/>
      </c>
      <c r="AO26" s="237"/>
    </row>
    <row r="27" spans="1:41">
      <c r="A27" s="234" t="str">
        <f>Badges!B512</f>
        <v>Science of Style</v>
      </c>
      <c r="B27" s="235" t="str">
        <f>IF(Badges!D534="C","E","")</f>
        <v/>
      </c>
      <c r="C27" s="236"/>
      <c r="D27" s="235" t="str">
        <f>IF(Badges!E534="C","E","")</f>
        <v/>
      </c>
      <c r="E27" s="236"/>
      <c r="F27" s="235" t="str">
        <f>IF(Badges!F534="C","E","")</f>
        <v/>
      </c>
      <c r="G27" s="236"/>
      <c r="H27" s="235" t="str">
        <f>IF(Badges!G534="C","E","")</f>
        <v/>
      </c>
      <c r="I27" s="236"/>
      <c r="J27" s="235" t="str">
        <f>IF(Badges!H534="C","E","")</f>
        <v/>
      </c>
      <c r="K27" s="236"/>
      <c r="L27" s="235" t="str">
        <f>IF(Badges!I534="C","E","")</f>
        <v/>
      </c>
      <c r="M27" s="236"/>
      <c r="N27" s="235" t="str">
        <f>IF(Badges!J534="C","E","")</f>
        <v/>
      </c>
      <c r="O27" s="236"/>
      <c r="P27" s="235" t="str">
        <f>IF(Badges!K534="C","E","")</f>
        <v/>
      </c>
      <c r="Q27" s="236"/>
      <c r="R27" s="235" t="str">
        <f>IF(Badges!L534="C","E","")</f>
        <v/>
      </c>
      <c r="S27" s="236"/>
      <c r="T27" s="235" t="str">
        <f>IF(Badges!M534="C","E","")</f>
        <v/>
      </c>
      <c r="U27" s="236"/>
      <c r="V27" s="235" t="str">
        <f>IF(Badges!N534="C","E","")</f>
        <v/>
      </c>
      <c r="W27" s="236"/>
      <c r="X27" s="235" t="str">
        <f>IF(Badges!O534="C","E","")</f>
        <v/>
      </c>
      <c r="Y27" s="236"/>
      <c r="Z27" s="235" t="str">
        <f>IF(Badges!P534="C","E","")</f>
        <v/>
      </c>
      <c r="AA27" s="236"/>
      <c r="AB27" s="235" t="str">
        <f>IF(Badges!Q534="C","E","")</f>
        <v/>
      </c>
      <c r="AC27" s="236"/>
      <c r="AD27" s="235" t="str">
        <f>IF(Badges!R534="C","E","")</f>
        <v/>
      </c>
      <c r="AE27" s="236"/>
      <c r="AF27" s="235" t="str">
        <f>IF(Badges!S534="C","E","")</f>
        <v/>
      </c>
      <c r="AG27" s="236"/>
      <c r="AH27" s="235" t="str">
        <f>IF(Badges!T534="C","E","")</f>
        <v/>
      </c>
      <c r="AI27" s="236"/>
      <c r="AJ27" s="235" t="str">
        <f>IF(Badges!U534="C","E","")</f>
        <v/>
      </c>
      <c r="AK27" s="236"/>
      <c r="AL27" s="235" t="str">
        <f>IF(Badges!V534="C","E","")</f>
        <v/>
      </c>
      <c r="AM27" s="236"/>
      <c r="AN27" s="235" t="str">
        <f>IF(Badges!W534="C","E","")</f>
        <v/>
      </c>
      <c r="AO27" s="237"/>
    </row>
    <row r="28" spans="1:41">
      <c r="A28" s="234" t="str">
        <f>Badges!B535</f>
        <v>Sky</v>
      </c>
      <c r="B28" s="235" t="str">
        <f>IF(Badges!D557="C","E","")</f>
        <v/>
      </c>
      <c r="C28" s="236"/>
      <c r="D28" s="235" t="str">
        <f>IF(Badges!E557="C","E","")</f>
        <v/>
      </c>
      <c r="E28" s="236"/>
      <c r="F28" s="235" t="str">
        <f>IF(Badges!F557="C","E","")</f>
        <v/>
      </c>
      <c r="G28" s="236"/>
      <c r="H28" s="235" t="str">
        <f>IF(Badges!G557="C","E","")</f>
        <v/>
      </c>
      <c r="I28" s="236"/>
      <c r="J28" s="235" t="str">
        <f>IF(Badges!H557="C","E","")</f>
        <v/>
      </c>
      <c r="K28" s="236"/>
      <c r="L28" s="235" t="str">
        <f>IF(Badges!I557="C","E","")</f>
        <v/>
      </c>
      <c r="M28" s="236"/>
      <c r="N28" s="235" t="str">
        <f>IF(Badges!J557="C","E","")</f>
        <v/>
      </c>
      <c r="O28" s="236"/>
      <c r="P28" s="235" t="str">
        <f>IF(Badges!K557="C","E","")</f>
        <v/>
      </c>
      <c r="Q28" s="236"/>
      <c r="R28" s="235" t="str">
        <f>IF(Badges!L557="C","E","")</f>
        <v/>
      </c>
      <c r="S28" s="236"/>
      <c r="T28" s="235" t="str">
        <f>IF(Badges!M557="C","E","")</f>
        <v/>
      </c>
      <c r="U28" s="236"/>
      <c r="V28" s="235" t="str">
        <f>IF(Badges!N557="C","E","")</f>
        <v/>
      </c>
      <c r="W28" s="236"/>
      <c r="X28" s="235" t="str">
        <f>IF(Badges!O557="C","E","")</f>
        <v/>
      </c>
      <c r="Y28" s="236"/>
      <c r="Z28" s="235" t="str">
        <f>IF(Badges!P557="C","E","")</f>
        <v/>
      </c>
      <c r="AA28" s="236"/>
      <c r="AB28" s="235" t="str">
        <f>IF(Badges!Q557="C","E","")</f>
        <v/>
      </c>
      <c r="AC28" s="236"/>
      <c r="AD28" s="235" t="str">
        <f>IF(Badges!R557="C","E","")</f>
        <v/>
      </c>
      <c r="AE28" s="236"/>
      <c r="AF28" s="235" t="str">
        <f>IF(Badges!S557="C","E","")</f>
        <v/>
      </c>
      <c r="AG28" s="236"/>
      <c r="AH28" s="235" t="str">
        <f>IF(Badges!T557="C","E","")</f>
        <v/>
      </c>
      <c r="AI28" s="236"/>
      <c r="AJ28" s="235" t="str">
        <f>IF(Badges!U557="C","E","")</f>
        <v/>
      </c>
      <c r="AK28" s="236"/>
      <c r="AL28" s="235" t="str">
        <f>IF(Badges!V557="C","E","")</f>
        <v/>
      </c>
      <c r="AM28" s="236"/>
      <c r="AN28" s="235" t="str">
        <f>IF(Badges!W557="C","E","")</f>
        <v/>
      </c>
      <c r="AO28" s="237"/>
    </row>
    <row r="29" spans="1:41">
      <c r="A29" s="348" t="s">
        <v>905</v>
      </c>
      <c r="B29" s="235" t="str">
        <f>IF(Badges!D580="C","E","")</f>
        <v/>
      </c>
      <c r="C29" s="236"/>
      <c r="D29" s="235" t="str">
        <f>IF(Badges!E580="C","E","")</f>
        <v/>
      </c>
      <c r="E29" s="236"/>
      <c r="F29" s="235" t="str">
        <f>IF(Badges!F580="C","E","")</f>
        <v/>
      </c>
      <c r="G29" s="236"/>
      <c r="H29" s="235" t="str">
        <f>IF(Badges!G580="C","E","")</f>
        <v/>
      </c>
      <c r="I29" s="236"/>
      <c r="J29" s="235" t="str">
        <f>IF(Badges!H580="C","E","")</f>
        <v/>
      </c>
      <c r="K29" s="236"/>
      <c r="L29" s="235" t="str">
        <f>IF(Badges!I580="C","E","")</f>
        <v/>
      </c>
      <c r="M29" s="236"/>
      <c r="N29" s="235" t="str">
        <f>IF(Badges!J580="C","E","")</f>
        <v/>
      </c>
      <c r="O29" s="236"/>
      <c r="P29" s="235" t="str">
        <f>IF(Badges!K580="C","E","")</f>
        <v/>
      </c>
      <c r="Q29" s="236"/>
      <c r="R29" s="235" t="str">
        <f>IF(Badges!L580="C","E","")</f>
        <v/>
      </c>
      <c r="S29" s="236"/>
      <c r="T29" s="235" t="str">
        <f>IF(Badges!M580="C","E","")</f>
        <v/>
      </c>
      <c r="U29" s="236"/>
      <c r="V29" s="235" t="str">
        <f>IF(Badges!N580="C","E","")</f>
        <v/>
      </c>
      <c r="W29" s="236"/>
      <c r="X29" s="235" t="str">
        <f>IF(Badges!O580="C","E","")</f>
        <v/>
      </c>
      <c r="Y29" s="236"/>
      <c r="Z29" s="235" t="str">
        <f>IF(Badges!P580="C","E","")</f>
        <v/>
      </c>
      <c r="AA29" s="236"/>
      <c r="AB29" s="235" t="str">
        <f>IF(Badges!Q580="C","E","")</f>
        <v/>
      </c>
      <c r="AC29" s="236"/>
      <c r="AD29" s="235" t="str">
        <f>IF(Badges!R580="C","E","")</f>
        <v/>
      </c>
      <c r="AE29" s="236"/>
      <c r="AF29" s="235" t="str">
        <f>IF(Badges!S580="C","E","")</f>
        <v/>
      </c>
      <c r="AG29" s="236"/>
      <c r="AH29" s="235" t="str">
        <f>IF(Badges!T580="C","E","")</f>
        <v/>
      </c>
      <c r="AI29" s="236"/>
      <c r="AJ29" s="235" t="str">
        <f>IF(Badges!U580="C","E","")</f>
        <v/>
      </c>
      <c r="AK29" s="236"/>
      <c r="AL29" s="235" t="str">
        <f>IF(Badges!V580="C","E","")</f>
        <v/>
      </c>
      <c r="AM29" s="236"/>
      <c r="AN29" s="235" t="str">
        <f>IF(Badges!W580="C","E","")</f>
        <v/>
      </c>
      <c r="AO29" s="237"/>
    </row>
    <row r="30" spans="1:41">
      <c r="A30" s="234" t="str">
        <f>Badges!B581</f>
        <v>Social Innovator</v>
      </c>
      <c r="B30" s="235" t="str">
        <f>IF(Badges!D603="C","E","")</f>
        <v/>
      </c>
      <c r="C30" s="236"/>
      <c r="D30" s="235" t="str">
        <f>IF(Badges!E603="C","E","")</f>
        <v/>
      </c>
      <c r="E30" s="236"/>
      <c r="F30" s="235" t="str">
        <f>IF(Badges!F603="C","E","")</f>
        <v/>
      </c>
      <c r="G30" s="236"/>
      <c r="H30" s="235" t="str">
        <f>IF(Badges!G603="C","E","")</f>
        <v/>
      </c>
      <c r="I30" s="236"/>
      <c r="J30" s="235" t="str">
        <f>IF(Badges!H603="C","E","")</f>
        <v/>
      </c>
      <c r="K30" s="236"/>
      <c r="L30" s="235" t="str">
        <f>IF(Badges!I603="C","E","")</f>
        <v/>
      </c>
      <c r="M30" s="236"/>
      <c r="N30" s="235" t="str">
        <f>IF(Badges!J603="C","E","")</f>
        <v/>
      </c>
      <c r="O30" s="236"/>
      <c r="P30" s="235" t="str">
        <f>IF(Badges!K603="C","E","")</f>
        <v/>
      </c>
      <c r="Q30" s="236"/>
      <c r="R30" s="235" t="str">
        <f>IF(Badges!L603="C","E","")</f>
        <v/>
      </c>
      <c r="S30" s="236"/>
      <c r="T30" s="235" t="str">
        <f>IF(Badges!M603="C","E","")</f>
        <v/>
      </c>
      <c r="U30" s="236"/>
      <c r="V30" s="235" t="str">
        <f>IF(Badges!N603="C","E","")</f>
        <v/>
      </c>
      <c r="W30" s="236"/>
      <c r="X30" s="235" t="str">
        <f>IF(Badges!O603="C","E","")</f>
        <v/>
      </c>
      <c r="Y30" s="236"/>
      <c r="Z30" s="235" t="str">
        <f>IF(Badges!P603="C","E","")</f>
        <v/>
      </c>
      <c r="AA30" s="236"/>
      <c r="AB30" s="235" t="str">
        <f>IF(Badges!Q603="C","E","")</f>
        <v/>
      </c>
      <c r="AC30" s="236"/>
      <c r="AD30" s="235" t="str">
        <f>IF(Badges!R603="C","E","")</f>
        <v/>
      </c>
      <c r="AE30" s="236"/>
      <c r="AF30" s="235" t="str">
        <f>IF(Badges!S603="C","E","")</f>
        <v/>
      </c>
      <c r="AG30" s="236"/>
      <c r="AH30" s="235" t="str">
        <f>IF(Badges!T603="C","E","")</f>
        <v/>
      </c>
      <c r="AI30" s="236"/>
      <c r="AJ30" s="235" t="str">
        <f>IF(Badges!U603="C","E","")</f>
        <v/>
      </c>
      <c r="AK30" s="236"/>
      <c r="AL30" s="235" t="str">
        <f>IF(Badges!V603="C","E","")</f>
        <v/>
      </c>
      <c r="AM30" s="236"/>
      <c r="AN30" s="235" t="str">
        <f>IF(Badges!W603="C","E","")</f>
        <v/>
      </c>
      <c r="AO30" s="237"/>
    </row>
    <row r="31" spans="1:41">
      <c r="A31" s="234" t="str">
        <f>Badges!B604</f>
        <v>Space Science Expert</v>
      </c>
      <c r="B31" s="235" t="str">
        <f>IF(Badges!D626="C","E","")</f>
        <v/>
      </c>
      <c r="C31" s="236"/>
      <c r="D31" s="235" t="str">
        <f>IF(Badges!E626="C","E","")</f>
        <v/>
      </c>
      <c r="E31" s="236"/>
      <c r="F31" s="235" t="str">
        <f>IF(Badges!F626="C","E","")</f>
        <v/>
      </c>
      <c r="G31" s="236"/>
      <c r="H31" s="235" t="str">
        <f>IF(Badges!G626="C","E","")</f>
        <v/>
      </c>
      <c r="I31" s="236"/>
      <c r="J31" s="235" t="str">
        <f>IF(Badges!H626="C","E","")</f>
        <v/>
      </c>
      <c r="K31" s="236"/>
      <c r="L31" s="235" t="str">
        <f>IF(Badges!I626="C","E","")</f>
        <v/>
      </c>
      <c r="M31" s="236"/>
      <c r="N31" s="235" t="str">
        <f>IF(Badges!J626="C","E","")</f>
        <v/>
      </c>
      <c r="O31" s="236"/>
      <c r="P31" s="235" t="str">
        <f>IF(Badges!K626="C","E","")</f>
        <v/>
      </c>
      <c r="Q31" s="236"/>
      <c r="R31" s="235" t="str">
        <f>IF(Badges!L626="C","E","")</f>
        <v/>
      </c>
      <c r="S31" s="236"/>
      <c r="T31" s="235" t="str">
        <f>IF(Badges!M626="C","E","")</f>
        <v/>
      </c>
      <c r="U31" s="236"/>
      <c r="V31" s="235" t="str">
        <f>IF(Badges!N626="C","E","")</f>
        <v/>
      </c>
      <c r="W31" s="236"/>
      <c r="X31" s="235" t="str">
        <f>IF(Badges!O626="C","E","")</f>
        <v/>
      </c>
      <c r="Y31" s="236"/>
      <c r="Z31" s="235" t="str">
        <f>IF(Badges!P626="C","E","")</f>
        <v/>
      </c>
      <c r="AA31" s="236"/>
      <c r="AB31" s="235" t="str">
        <f>IF(Badges!Q626="C","E","")</f>
        <v/>
      </c>
      <c r="AC31" s="236"/>
      <c r="AD31" s="235" t="str">
        <f>IF(Badges!R626="C","E","")</f>
        <v/>
      </c>
      <c r="AE31" s="236"/>
      <c r="AF31" s="235" t="str">
        <f>IF(Badges!S626="C","E","")</f>
        <v/>
      </c>
      <c r="AG31" s="236"/>
      <c r="AH31" s="235" t="str">
        <f>IF(Badges!T626="C","E","")</f>
        <v/>
      </c>
      <c r="AI31" s="236"/>
      <c r="AJ31" s="235" t="str">
        <f>IF(Badges!U626="C","E","")</f>
        <v/>
      </c>
      <c r="AK31" s="236"/>
      <c r="AL31" s="235" t="str">
        <f>IF(Badges!V626="C","E","")</f>
        <v/>
      </c>
      <c r="AM31" s="236"/>
      <c r="AN31" s="235" t="str">
        <f>IF(Badges!W626="C","E","")</f>
        <v/>
      </c>
      <c r="AO31" s="237"/>
    </row>
    <row r="32" spans="1:41">
      <c r="A32" s="234" t="str">
        <f>Badges!B627</f>
        <v>Textile Artist</v>
      </c>
      <c r="B32" s="235" t="str">
        <f>IF(Badges!D649="C","E","")</f>
        <v/>
      </c>
      <c r="C32" s="236"/>
      <c r="D32" s="235" t="str">
        <f>IF(Badges!E649="C","E","")</f>
        <v/>
      </c>
      <c r="E32" s="236"/>
      <c r="F32" s="235" t="str">
        <f>IF(Badges!F649="C","E","")</f>
        <v/>
      </c>
      <c r="G32" s="236"/>
      <c r="H32" s="235" t="str">
        <f>IF(Badges!G649="C","E","")</f>
        <v/>
      </c>
      <c r="I32" s="236"/>
      <c r="J32" s="235" t="str">
        <f>IF(Badges!H649="C","E","")</f>
        <v/>
      </c>
      <c r="K32" s="236"/>
      <c r="L32" s="235" t="str">
        <f>IF(Badges!I649="C","E","")</f>
        <v/>
      </c>
      <c r="M32" s="236"/>
      <c r="N32" s="235" t="str">
        <f>IF(Badges!J649="C","E","")</f>
        <v/>
      </c>
      <c r="O32" s="236"/>
      <c r="P32" s="235" t="str">
        <f>IF(Badges!K649="C","E","")</f>
        <v/>
      </c>
      <c r="Q32" s="236"/>
      <c r="R32" s="235" t="str">
        <f>IF(Badges!L649="C","E","")</f>
        <v/>
      </c>
      <c r="S32" s="236"/>
      <c r="T32" s="235" t="str">
        <f>IF(Badges!M649="C","E","")</f>
        <v/>
      </c>
      <c r="U32" s="236"/>
      <c r="V32" s="235" t="str">
        <f>IF(Badges!N649="C","E","")</f>
        <v/>
      </c>
      <c r="W32" s="236"/>
      <c r="X32" s="235" t="str">
        <f>IF(Badges!O649="C","E","")</f>
        <v/>
      </c>
      <c r="Y32" s="236"/>
      <c r="Z32" s="235" t="str">
        <f>IF(Badges!P649="C","E","")</f>
        <v/>
      </c>
      <c r="AA32" s="236"/>
      <c r="AB32" s="235" t="str">
        <f>IF(Badges!Q649="C","E","")</f>
        <v/>
      </c>
      <c r="AC32" s="236"/>
      <c r="AD32" s="235" t="str">
        <f>IF(Badges!R649="C","E","")</f>
        <v/>
      </c>
      <c r="AE32" s="236"/>
      <c r="AF32" s="235" t="str">
        <f>IF(Badges!S649="C","E","")</f>
        <v/>
      </c>
      <c r="AG32" s="236"/>
      <c r="AH32" s="235" t="str">
        <f>IF(Badges!T649="C","E","")</f>
        <v/>
      </c>
      <c r="AI32" s="236"/>
      <c r="AJ32" s="235" t="str">
        <f>IF(Badges!U649="C","E","")</f>
        <v/>
      </c>
      <c r="AK32" s="236"/>
      <c r="AL32" s="235" t="str">
        <f>IF(Badges!V649="C","E","")</f>
        <v/>
      </c>
      <c r="AM32" s="236"/>
      <c r="AN32" s="235" t="str">
        <f>IF(Badges!W649="C","E","")</f>
        <v/>
      </c>
      <c r="AO32" s="237"/>
    </row>
    <row r="33" spans="1:41">
      <c r="A33" s="234" t="str">
        <f>Badges!B650</f>
        <v>Trail (Hiking) Adventure</v>
      </c>
      <c r="B33" s="235" t="str">
        <f>IF(Badges!D672="C","E","")</f>
        <v/>
      </c>
      <c r="C33" s="236"/>
      <c r="D33" s="235" t="str">
        <f>IF(Badges!E672="C","E","")</f>
        <v/>
      </c>
      <c r="E33" s="236"/>
      <c r="F33" s="235" t="str">
        <f>IF(Badges!F672="C","E","")</f>
        <v/>
      </c>
      <c r="G33" s="236"/>
      <c r="H33" s="235" t="str">
        <f>IF(Badges!G672="C","E","")</f>
        <v/>
      </c>
      <c r="I33" s="236"/>
      <c r="J33" s="235" t="str">
        <f>IF(Badges!H672="C","E","")</f>
        <v/>
      </c>
      <c r="K33" s="236"/>
      <c r="L33" s="235" t="str">
        <f>IF(Badges!I672="C","E","")</f>
        <v/>
      </c>
      <c r="M33" s="236"/>
      <c r="N33" s="235" t="str">
        <f>IF(Badges!J672="C","E","")</f>
        <v/>
      </c>
      <c r="O33" s="236"/>
      <c r="P33" s="235" t="str">
        <f>IF(Badges!K672="C","E","")</f>
        <v/>
      </c>
      <c r="Q33" s="236"/>
      <c r="R33" s="235" t="str">
        <f>IF(Badges!L672="C","E","")</f>
        <v/>
      </c>
      <c r="S33" s="236"/>
      <c r="T33" s="235" t="str">
        <f>IF(Badges!M672="C","E","")</f>
        <v/>
      </c>
      <c r="U33" s="236"/>
      <c r="V33" s="235" t="str">
        <f>IF(Badges!N672="C","E","")</f>
        <v/>
      </c>
      <c r="W33" s="236"/>
      <c r="X33" s="235" t="str">
        <f>IF(Badges!O672="C","E","")</f>
        <v/>
      </c>
      <c r="Y33" s="236"/>
      <c r="Z33" s="235" t="str">
        <f>IF(Badges!P672="C","E","")</f>
        <v/>
      </c>
      <c r="AA33" s="236"/>
      <c r="AB33" s="235" t="str">
        <f>IF(Badges!Q672="C","E","")</f>
        <v/>
      </c>
      <c r="AC33" s="236"/>
      <c r="AD33" s="235" t="str">
        <f>IF(Badges!R672="C","E","")</f>
        <v/>
      </c>
      <c r="AE33" s="236"/>
      <c r="AF33" s="235" t="str">
        <f>IF(Badges!S672="C","E","")</f>
        <v/>
      </c>
      <c r="AG33" s="236"/>
      <c r="AH33" s="235" t="str">
        <f>IF(Badges!T672="C","E","")</f>
        <v/>
      </c>
      <c r="AI33" s="236"/>
      <c r="AJ33" s="235" t="str">
        <f>IF(Badges!U672="C","E","")</f>
        <v/>
      </c>
      <c r="AK33" s="236"/>
      <c r="AL33" s="235" t="str">
        <f>IF(Badges!V672="C","E","")</f>
        <v/>
      </c>
      <c r="AM33" s="236"/>
      <c r="AN33" s="235" t="str">
        <f>IF(Badges!W672="C","E","")</f>
        <v/>
      </c>
      <c r="AO33" s="237"/>
    </row>
    <row r="34" spans="1:41">
      <c r="A34" s="234" t="str">
        <f>Badges!B673</f>
        <v>Trail (Running) Adventure</v>
      </c>
      <c r="B34" s="235" t="str">
        <f>IF(Badges!D695="C","E","")</f>
        <v/>
      </c>
      <c r="C34" s="236"/>
      <c r="D34" s="235" t="str">
        <f>IF(Badges!E695="C","E","")</f>
        <v/>
      </c>
      <c r="E34" s="236"/>
      <c r="F34" s="235" t="str">
        <f>IF(Badges!F695="C","E","")</f>
        <v/>
      </c>
      <c r="G34" s="236"/>
      <c r="H34" s="235" t="str">
        <f>IF(Badges!G695="C","E","")</f>
        <v/>
      </c>
      <c r="I34" s="236"/>
      <c r="J34" s="235" t="str">
        <f>IF(Badges!H695="C","E","")</f>
        <v/>
      </c>
      <c r="K34" s="236"/>
      <c r="L34" s="235" t="str">
        <f>IF(Badges!I695="C","E","")</f>
        <v/>
      </c>
      <c r="M34" s="236"/>
      <c r="N34" s="235" t="str">
        <f>IF(Badges!J695="C","E","")</f>
        <v/>
      </c>
      <c r="O34" s="236"/>
      <c r="P34" s="235" t="str">
        <f>IF(Badges!K695="C","E","")</f>
        <v/>
      </c>
      <c r="Q34" s="236"/>
      <c r="R34" s="235" t="str">
        <f>IF(Badges!L695="C","E","")</f>
        <v/>
      </c>
      <c r="S34" s="236"/>
      <c r="T34" s="235" t="str">
        <f>IF(Badges!M695="C","E","")</f>
        <v/>
      </c>
      <c r="U34" s="236"/>
      <c r="V34" s="235" t="str">
        <f>IF(Badges!N695="C","E","")</f>
        <v/>
      </c>
      <c r="W34" s="236"/>
      <c r="X34" s="235" t="str">
        <f>IF(Badges!O695="C","E","")</f>
        <v/>
      </c>
      <c r="Y34" s="236"/>
      <c r="Z34" s="235" t="str">
        <f>IF(Badges!P695="C","E","")</f>
        <v/>
      </c>
      <c r="AA34" s="236"/>
      <c r="AB34" s="235" t="str">
        <f>IF(Badges!Q695="C","E","")</f>
        <v/>
      </c>
      <c r="AC34" s="236"/>
      <c r="AD34" s="235" t="str">
        <f>IF(Badges!R695="C","E","")</f>
        <v/>
      </c>
      <c r="AE34" s="236"/>
      <c r="AF34" s="235" t="str">
        <f>IF(Badges!S695="C","E","")</f>
        <v/>
      </c>
      <c r="AG34" s="236"/>
      <c r="AH34" s="235" t="str">
        <f>IF(Badges!T695="C","E","")</f>
        <v/>
      </c>
      <c r="AI34" s="236"/>
      <c r="AJ34" s="235" t="str">
        <f>IF(Badges!U695="C","E","")</f>
        <v/>
      </c>
      <c r="AK34" s="236"/>
      <c r="AL34" s="235" t="str">
        <f>IF(Badges!V695="C","E","")</f>
        <v/>
      </c>
      <c r="AM34" s="236"/>
      <c r="AN34" s="235" t="str">
        <f>IF(Badges!W695="C","E","")</f>
        <v/>
      </c>
      <c r="AO34" s="237"/>
    </row>
    <row r="35" spans="1:41">
      <c r="A35" s="234" t="str">
        <f>Badges!B696</f>
        <v>Traveler</v>
      </c>
      <c r="B35" s="235" t="str">
        <f>IF(Badges!D718="C","E","")</f>
        <v/>
      </c>
      <c r="C35" s="236"/>
      <c r="D35" s="235" t="str">
        <f>IF(Badges!E718="C","E","")</f>
        <v/>
      </c>
      <c r="E35" s="236"/>
      <c r="F35" s="235" t="str">
        <f>IF(Badges!F718="C","E","")</f>
        <v/>
      </c>
      <c r="G35" s="236"/>
      <c r="H35" s="235" t="str">
        <f>IF(Badges!G718="C","E","")</f>
        <v/>
      </c>
      <c r="I35" s="236"/>
      <c r="J35" s="235" t="str">
        <f>IF(Badges!H718="C","E","")</f>
        <v/>
      </c>
      <c r="K35" s="236"/>
      <c r="L35" s="235" t="str">
        <f>IF(Badges!I718="C","E","")</f>
        <v/>
      </c>
      <c r="M35" s="236"/>
      <c r="N35" s="235" t="str">
        <f>IF(Badges!J718="C","E","")</f>
        <v/>
      </c>
      <c r="O35" s="236"/>
      <c r="P35" s="235" t="str">
        <f>IF(Badges!K718="C","E","")</f>
        <v/>
      </c>
      <c r="Q35" s="236"/>
      <c r="R35" s="235" t="str">
        <f>IF(Badges!L718="C","E","")</f>
        <v/>
      </c>
      <c r="S35" s="236"/>
      <c r="T35" s="235" t="str">
        <f>IF(Badges!M718="C","E","")</f>
        <v/>
      </c>
      <c r="U35" s="236"/>
      <c r="V35" s="235" t="str">
        <f>IF(Badges!N718="C","E","")</f>
        <v/>
      </c>
      <c r="W35" s="236"/>
      <c r="X35" s="235" t="str">
        <f>IF(Badges!O718="C","E","")</f>
        <v/>
      </c>
      <c r="Y35" s="236"/>
      <c r="Z35" s="235" t="str">
        <f>IF(Badges!P718="C","E","")</f>
        <v/>
      </c>
      <c r="AA35" s="236"/>
      <c r="AB35" s="235" t="str">
        <f>IF(Badges!Q718="C","E","")</f>
        <v/>
      </c>
      <c r="AC35" s="236"/>
      <c r="AD35" s="235" t="str">
        <f>IF(Badges!R718="C","E","")</f>
        <v/>
      </c>
      <c r="AE35" s="236"/>
      <c r="AF35" s="235" t="str">
        <f>IF(Badges!S718="C","E","")</f>
        <v/>
      </c>
      <c r="AG35" s="236"/>
      <c r="AH35" s="235" t="str">
        <f>IF(Badges!T718="C","E","")</f>
        <v/>
      </c>
      <c r="AI35" s="236"/>
      <c r="AJ35" s="235" t="str">
        <f>IF(Badges!U718="C","E","")</f>
        <v/>
      </c>
      <c r="AK35" s="236"/>
      <c r="AL35" s="235" t="str">
        <f>IF(Badges!V718="C","E","")</f>
        <v/>
      </c>
      <c r="AM35" s="236"/>
      <c r="AN35" s="235" t="str">
        <f>IF(Badges!W718="C","E","")</f>
        <v/>
      </c>
      <c r="AO35" s="237"/>
    </row>
    <row r="36" spans="1:41">
      <c r="A36" s="234" t="str">
        <f>Badges!B719</f>
        <v>Troupe Performer</v>
      </c>
      <c r="B36" s="235" t="str">
        <f>IF(Badges!D741="C","E","")</f>
        <v/>
      </c>
      <c r="C36" s="236"/>
      <c r="D36" s="235" t="str">
        <f>IF(Badges!E741="C","E","")</f>
        <v/>
      </c>
      <c r="E36" s="236"/>
      <c r="F36" s="235" t="str">
        <f>IF(Badges!F741="C","E","")</f>
        <v/>
      </c>
      <c r="G36" s="236"/>
      <c r="H36" s="235" t="str">
        <f>IF(Badges!G741="C","E","")</f>
        <v/>
      </c>
      <c r="I36" s="236"/>
      <c r="J36" s="235" t="str">
        <f>IF(Badges!H741="C","E","")</f>
        <v/>
      </c>
      <c r="K36" s="236"/>
      <c r="L36" s="235" t="str">
        <f>IF(Badges!I741="C","E","")</f>
        <v/>
      </c>
      <c r="M36" s="236"/>
      <c r="N36" s="235" t="str">
        <f>IF(Badges!J741="C","E","")</f>
        <v/>
      </c>
      <c r="O36" s="236"/>
      <c r="P36" s="235" t="str">
        <f>IF(Badges!K741="C","E","")</f>
        <v/>
      </c>
      <c r="Q36" s="236"/>
      <c r="R36" s="235" t="str">
        <f>IF(Badges!L741="C","E","")</f>
        <v/>
      </c>
      <c r="S36" s="236"/>
      <c r="T36" s="235" t="str">
        <f>IF(Badges!M741="C","E","")</f>
        <v/>
      </c>
      <c r="U36" s="236"/>
      <c r="V36" s="235" t="str">
        <f>IF(Badges!N741="C","E","")</f>
        <v/>
      </c>
      <c r="W36" s="236"/>
      <c r="X36" s="235" t="str">
        <f>IF(Badges!O741="C","E","")</f>
        <v/>
      </c>
      <c r="Y36" s="236"/>
      <c r="Z36" s="235" t="str">
        <f>IF(Badges!P741="C","E","")</f>
        <v/>
      </c>
      <c r="AA36" s="236"/>
      <c r="AB36" s="235" t="str">
        <f>IF(Badges!Q741="C","E","")</f>
        <v/>
      </c>
      <c r="AC36" s="236"/>
      <c r="AD36" s="235" t="str">
        <f>IF(Badges!R741="C","E","")</f>
        <v/>
      </c>
      <c r="AE36" s="236"/>
      <c r="AF36" s="235" t="str">
        <f>IF(Badges!S741="C","E","")</f>
        <v/>
      </c>
      <c r="AG36" s="236"/>
      <c r="AH36" s="235" t="str">
        <f>IF(Badges!T741="C","E","")</f>
        <v/>
      </c>
      <c r="AI36" s="236"/>
      <c r="AJ36" s="235" t="str">
        <f>IF(Badges!U741="C","E","")</f>
        <v/>
      </c>
      <c r="AK36" s="236"/>
      <c r="AL36" s="235" t="str">
        <f>IF(Badges!V741="C","E","")</f>
        <v/>
      </c>
      <c r="AM36" s="236"/>
      <c r="AN36" s="235" t="str">
        <f>IF(Badges!W741="C","E","")</f>
        <v/>
      </c>
      <c r="AO36" s="237"/>
    </row>
    <row r="37" spans="1:41">
      <c r="A37" s="234" t="str">
        <f>Badges!B742</f>
        <v>Truth Seeker</v>
      </c>
      <c r="B37" s="235" t="str">
        <f>IF(Badges!D764="C","E","")</f>
        <v/>
      </c>
      <c r="C37" s="236"/>
      <c r="D37" s="235" t="str">
        <f>IF(Badges!E764="C","E","")</f>
        <v/>
      </c>
      <c r="E37" s="236"/>
      <c r="F37" s="235" t="str">
        <f>IF(Badges!F764="C","E","")</f>
        <v/>
      </c>
      <c r="G37" s="236"/>
      <c r="H37" s="235" t="str">
        <f>IF(Badges!G764="C","E","")</f>
        <v/>
      </c>
      <c r="I37" s="236"/>
      <c r="J37" s="235" t="str">
        <f>IF(Badges!H764="C","E","")</f>
        <v/>
      </c>
      <c r="K37" s="236"/>
      <c r="L37" s="235" t="str">
        <f>IF(Badges!I764="C","E","")</f>
        <v/>
      </c>
      <c r="M37" s="236"/>
      <c r="N37" s="235" t="str">
        <f>IF(Badges!J764="C","E","")</f>
        <v/>
      </c>
      <c r="O37" s="236"/>
      <c r="P37" s="235" t="str">
        <f>IF(Badges!K764="C","E","")</f>
        <v/>
      </c>
      <c r="Q37" s="236"/>
      <c r="R37" s="235" t="str">
        <f>IF(Badges!L764="C","E","")</f>
        <v/>
      </c>
      <c r="S37" s="236"/>
      <c r="T37" s="235" t="str">
        <f>IF(Badges!M764="C","E","")</f>
        <v/>
      </c>
      <c r="U37" s="236"/>
      <c r="V37" s="235" t="str">
        <f>IF(Badges!N764="C","E","")</f>
        <v/>
      </c>
      <c r="W37" s="236"/>
      <c r="X37" s="235" t="str">
        <f>IF(Badges!O764="C","E","")</f>
        <v/>
      </c>
      <c r="Y37" s="236"/>
      <c r="Z37" s="235" t="str">
        <f>IF(Badges!P764="C","E","")</f>
        <v/>
      </c>
      <c r="AA37" s="236"/>
      <c r="AB37" s="235" t="str">
        <f>IF(Badges!Q764="C","E","")</f>
        <v/>
      </c>
      <c r="AC37" s="236"/>
      <c r="AD37" s="235" t="str">
        <f>IF(Badges!R764="C","E","")</f>
        <v/>
      </c>
      <c r="AE37" s="236"/>
      <c r="AF37" s="235" t="str">
        <f>IF(Badges!S764="C","E","")</f>
        <v/>
      </c>
      <c r="AG37" s="236"/>
      <c r="AH37" s="235" t="str">
        <f>IF(Badges!T764="C","E","")</f>
        <v/>
      </c>
      <c r="AI37" s="236"/>
      <c r="AJ37" s="235" t="str">
        <f>IF(Badges!U764="C","E","")</f>
        <v/>
      </c>
      <c r="AK37" s="236"/>
      <c r="AL37" s="235" t="str">
        <f>IF(Badges!V764="C","E","")</f>
        <v/>
      </c>
      <c r="AM37" s="236"/>
      <c r="AN37" s="235" t="str">
        <f>IF(Badges!W764="C","E","")</f>
        <v/>
      </c>
      <c r="AO37" s="237"/>
    </row>
    <row r="38" spans="1:41">
      <c r="A38" s="234" t="str">
        <f>Badges!B765</f>
        <v>Voice for Animals</v>
      </c>
      <c r="B38" s="235" t="str">
        <f>IF(Badges!D787="C","E","")</f>
        <v/>
      </c>
      <c r="C38" s="236"/>
      <c r="D38" s="235" t="str">
        <f>IF(Badges!E787="C","E","")</f>
        <v/>
      </c>
      <c r="E38" s="236"/>
      <c r="F38" s="235" t="str">
        <f>IF(Badges!F787="C","E","")</f>
        <v/>
      </c>
      <c r="G38" s="236"/>
      <c r="H38" s="235" t="str">
        <f>IF(Badges!G787="C","E","")</f>
        <v/>
      </c>
      <c r="I38" s="236"/>
      <c r="J38" s="235" t="str">
        <f>IF(Badges!H787="C","E","")</f>
        <v/>
      </c>
      <c r="K38" s="236"/>
      <c r="L38" s="235" t="str">
        <f>IF(Badges!I787="C","E","")</f>
        <v/>
      </c>
      <c r="M38" s="236"/>
      <c r="N38" s="235" t="str">
        <f>IF(Badges!J787="C","E","")</f>
        <v/>
      </c>
      <c r="O38" s="236"/>
      <c r="P38" s="235" t="str">
        <f>IF(Badges!K787="C","E","")</f>
        <v/>
      </c>
      <c r="Q38" s="236"/>
      <c r="R38" s="235" t="str">
        <f>IF(Badges!L787="C","E","")</f>
        <v/>
      </c>
      <c r="S38" s="236"/>
      <c r="T38" s="235" t="str">
        <f>IF(Badges!M787="C","E","")</f>
        <v/>
      </c>
      <c r="U38" s="236"/>
      <c r="V38" s="235" t="str">
        <f>IF(Badges!N787="C","E","")</f>
        <v/>
      </c>
      <c r="W38" s="236"/>
      <c r="X38" s="235" t="str">
        <f>IF(Badges!O787="C","E","")</f>
        <v/>
      </c>
      <c r="Y38" s="236"/>
      <c r="Z38" s="235" t="str">
        <f>IF(Badges!P787="C","E","")</f>
        <v/>
      </c>
      <c r="AA38" s="236"/>
      <c r="AB38" s="235" t="str">
        <f>IF(Badges!Q787="C","E","")</f>
        <v/>
      </c>
      <c r="AC38" s="236"/>
      <c r="AD38" s="235" t="str">
        <f>IF(Badges!R787="C","E","")</f>
        <v/>
      </c>
      <c r="AE38" s="236"/>
      <c r="AF38" s="235" t="str">
        <f>IF(Badges!S787="C","E","")</f>
        <v/>
      </c>
      <c r="AG38" s="236"/>
      <c r="AH38" s="235" t="str">
        <f>IF(Badges!T787="C","E","")</f>
        <v/>
      </c>
      <c r="AI38" s="236"/>
      <c r="AJ38" s="235" t="str">
        <f>IF(Badges!U787="C","E","")</f>
        <v/>
      </c>
      <c r="AK38" s="236"/>
      <c r="AL38" s="235" t="str">
        <f>IF(Badges!V787="C","E","")</f>
        <v/>
      </c>
      <c r="AM38" s="236"/>
      <c r="AN38" s="235" t="str">
        <f>IF(Badges!W787="C","E","")</f>
        <v/>
      </c>
      <c r="AO38" s="237"/>
    </row>
    <row r="39" spans="1:41">
      <c r="A39" s="234" t="str">
        <f>Badges!$B$788</f>
        <v>Website Designer</v>
      </c>
      <c r="B39" s="235" t="str">
        <f>IF(Badges!D810="C","E","")</f>
        <v/>
      </c>
      <c r="C39" s="236"/>
      <c r="D39" s="235" t="str">
        <f>IF(Badges!E810="C","E","")</f>
        <v/>
      </c>
      <c r="E39" s="236"/>
      <c r="F39" s="235" t="str">
        <f>IF(Badges!F810="C","E","")</f>
        <v/>
      </c>
      <c r="G39" s="236"/>
      <c r="H39" s="235" t="str">
        <f>IF(Badges!G810="C","E","")</f>
        <v/>
      </c>
      <c r="I39" s="236"/>
      <c r="J39" s="235" t="str">
        <f>IF(Badges!H810="C","E","")</f>
        <v/>
      </c>
      <c r="K39" s="236"/>
      <c r="L39" s="235" t="str">
        <f>IF(Badges!I810="C","E","")</f>
        <v/>
      </c>
      <c r="M39" s="236"/>
      <c r="N39" s="235" t="str">
        <f>IF(Badges!J810="C","E","")</f>
        <v/>
      </c>
      <c r="O39" s="236"/>
      <c r="P39" s="235" t="str">
        <f>IF(Badges!K810="C","E","")</f>
        <v/>
      </c>
      <c r="Q39" s="236"/>
      <c r="R39" s="235" t="str">
        <f>IF(Badges!L810="C","E","")</f>
        <v/>
      </c>
      <c r="S39" s="236"/>
      <c r="T39" s="235" t="str">
        <f>IF(Badges!M810="C","E","")</f>
        <v/>
      </c>
      <c r="U39" s="236"/>
      <c r="V39" s="235" t="str">
        <f>IF(Badges!N810="C","E","")</f>
        <v/>
      </c>
      <c r="W39" s="236"/>
      <c r="X39" s="235" t="str">
        <f>IF(Badges!O810="C","E","")</f>
        <v/>
      </c>
      <c r="Y39" s="236"/>
      <c r="Z39" s="235" t="str">
        <f>IF(Badges!P810="C","E","")</f>
        <v/>
      </c>
      <c r="AA39" s="236"/>
      <c r="AB39" s="235" t="str">
        <f>IF(Badges!Q810="C","E","")</f>
        <v/>
      </c>
      <c r="AC39" s="236"/>
      <c r="AD39" s="235" t="str">
        <f>IF(Badges!R810="C","E","")</f>
        <v/>
      </c>
      <c r="AE39" s="236"/>
      <c r="AF39" s="235" t="str">
        <f>IF(Badges!S810="C","E","")</f>
        <v/>
      </c>
      <c r="AG39" s="236"/>
      <c r="AH39" s="235" t="str">
        <f>IF(Badges!T810="C","E","")</f>
        <v/>
      </c>
      <c r="AI39" s="236"/>
      <c r="AJ39" s="235" t="str">
        <f>IF(Badges!U810="C","E","")</f>
        <v/>
      </c>
      <c r="AK39" s="236"/>
      <c r="AL39" s="235" t="str">
        <f>IF(Badges!V810="C","E","")</f>
        <v/>
      </c>
      <c r="AM39" s="236"/>
      <c r="AN39" s="235" t="str">
        <f>IF(Badges!W810="C","E","")</f>
        <v/>
      </c>
      <c r="AO39" s="237"/>
    </row>
    <row r="40" spans="1:41">
      <c r="A40" s="234" t="str">
        <f>Badges!B811</f>
        <v>Women's Health</v>
      </c>
      <c r="B40" s="235" t="str">
        <f>IF(Badges!D833="C","E","")</f>
        <v/>
      </c>
      <c r="C40" s="236"/>
      <c r="D40" s="235" t="str">
        <f>IF(Badges!E833="C","E","")</f>
        <v/>
      </c>
      <c r="E40" s="236"/>
      <c r="F40" s="235" t="str">
        <f>IF(Badges!F833="C","E","")</f>
        <v/>
      </c>
      <c r="G40" s="236"/>
      <c r="H40" s="235" t="str">
        <f>IF(Badges!G833="C","E","")</f>
        <v/>
      </c>
      <c r="I40" s="236"/>
      <c r="J40" s="235" t="str">
        <f>IF(Badges!H833="C","E","")</f>
        <v/>
      </c>
      <c r="K40" s="236"/>
      <c r="L40" s="235" t="str">
        <f>IF(Badges!I833="C","E","")</f>
        <v/>
      </c>
      <c r="M40" s="236"/>
      <c r="N40" s="235" t="str">
        <f>IF(Badges!J833="C","E","")</f>
        <v/>
      </c>
      <c r="O40" s="236"/>
      <c r="P40" s="235" t="str">
        <f>IF(Badges!K833="C","E","")</f>
        <v/>
      </c>
      <c r="Q40" s="236"/>
      <c r="R40" s="235" t="str">
        <f>IF(Badges!L833="C","E","")</f>
        <v/>
      </c>
      <c r="S40" s="236"/>
      <c r="T40" s="235" t="str">
        <f>IF(Badges!M833="C","E","")</f>
        <v/>
      </c>
      <c r="U40" s="236"/>
      <c r="V40" s="235" t="str">
        <f>IF(Badges!N833="C","E","")</f>
        <v/>
      </c>
      <c r="W40" s="236"/>
      <c r="X40" s="235" t="str">
        <f>IF(Badges!O833="C","E","")</f>
        <v/>
      </c>
      <c r="Y40" s="236"/>
      <c r="Z40" s="235" t="str">
        <f>IF(Badges!P833="C","E","")</f>
        <v/>
      </c>
      <c r="AA40" s="236"/>
      <c r="AB40" s="235" t="str">
        <f>IF(Badges!Q833="C","E","")</f>
        <v/>
      </c>
      <c r="AC40" s="236"/>
      <c r="AD40" s="235" t="str">
        <f>IF(Badges!R833="C","E","")</f>
        <v/>
      </c>
      <c r="AE40" s="236"/>
      <c r="AF40" s="235" t="str">
        <f>IF(Badges!S833="C","E","")</f>
        <v/>
      </c>
      <c r="AG40" s="236"/>
      <c r="AH40" s="235" t="str">
        <f>IF(Badges!T833="C","E","")</f>
        <v/>
      </c>
      <c r="AI40" s="236"/>
      <c r="AJ40" s="235" t="str">
        <f>IF(Badges!U833="C","E","")</f>
        <v/>
      </c>
      <c r="AK40" s="236"/>
      <c r="AL40" s="235" t="str">
        <f>IF(Badges!V833="C","E","")</f>
        <v/>
      </c>
      <c r="AM40" s="236"/>
      <c r="AN40" s="235" t="str">
        <f>IF(Badges!W833="C","E","")</f>
        <v/>
      </c>
      <c r="AO40" s="237"/>
    </row>
    <row r="41" spans="1:41">
      <c r="A41" s="248" t="str">
        <f>Badges!A835</f>
        <v>Coding for Good</v>
      </c>
      <c r="B41" s="251" t="str">
        <f>IF(Badges!D826="C","E","")</f>
        <v/>
      </c>
      <c r="C41" s="334"/>
      <c r="D41" s="251"/>
      <c r="E41" s="334"/>
      <c r="F41" s="251"/>
      <c r="G41" s="334"/>
      <c r="H41" s="251"/>
      <c r="I41" s="334"/>
      <c r="J41" s="251"/>
      <c r="K41" s="334"/>
      <c r="L41" s="251"/>
      <c r="M41" s="334"/>
      <c r="N41" s="251"/>
      <c r="O41" s="334"/>
      <c r="P41" s="251"/>
      <c r="Q41" s="334"/>
      <c r="R41" s="251"/>
      <c r="S41" s="334"/>
      <c r="T41" s="251"/>
      <c r="U41" s="334"/>
      <c r="V41" s="251"/>
      <c r="W41" s="334"/>
      <c r="X41" s="251"/>
      <c r="Y41" s="334"/>
      <c r="Z41" s="251"/>
      <c r="AA41" s="334"/>
      <c r="AB41" s="251"/>
      <c r="AC41" s="334"/>
      <c r="AD41" s="251"/>
      <c r="AE41" s="334"/>
      <c r="AF41" s="251"/>
      <c r="AG41" s="334"/>
      <c r="AH41" s="251"/>
      <c r="AI41" s="334"/>
      <c r="AJ41" s="251"/>
      <c r="AK41" s="334"/>
      <c r="AL41" s="251"/>
      <c r="AM41" s="334"/>
      <c r="AN41" s="251"/>
      <c r="AO41" s="335"/>
    </row>
    <row r="42" spans="1:41">
      <c r="A42" s="336" t="str">
        <f>Badges!B836</f>
        <v>Coding Basics</v>
      </c>
      <c r="B42" s="235" t="str">
        <f>IF(Badges!D842="C","E","")</f>
        <v/>
      </c>
      <c r="C42" s="236"/>
      <c r="D42" s="235" t="str">
        <f>IF(Badges!E842="C","E","")</f>
        <v/>
      </c>
      <c r="E42" s="236"/>
      <c r="F42" s="235" t="str">
        <f>IF(Badges!F842="C","E","")</f>
        <v/>
      </c>
      <c r="G42" s="236"/>
      <c r="H42" s="235" t="str">
        <f>IF(Badges!G842="C","E","")</f>
        <v/>
      </c>
      <c r="I42" s="236"/>
      <c r="J42" s="235" t="str">
        <f>IF(Badges!H842="C","E","")</f>
        <v/>
      </c>
      <c r="K42" s="236"/>
      <c r="L42" s="235" t="str">
        <f>IF(Badges!I842="C","E","")</f>
        <v/>
      </c>
      <c r="M42" s="236"/>
      <c r="N42" s="235" t="str">
        <f>IF(Badges!J842="C","E","")</f>
        <v/>
      </c>
      <c r="O42" s="236"/>
      <c r="P42" s="235" t="str">
        <f>IF(Badges!K842="C","E","")</f>
        <v/>
      </c>
      <c r="Q42" s="236"/>
      <c r="R42" s="235" t="str">
        <f>IF(Badges!L842="C","E","")</f>
        <v/>
      </c>
      <c r="S42" s="236"/>
      <c r="T42" s="235" t="str">
        <f>IF(Badges!M842="C","E","")</f>
        <v/>
      </c>
      <c r="U42" s="236"/>
      <c r="V42" s="235" t="str">
        <f>IF(Badges!N842="C","E","")</f>
        <v/>
      </c>
      <c r="W42" s="236"/>
      <c r="X42" s="235" t="str">
        <f>IF(Badges!O842="C","E","")</f>
        <v/>
      </c>
      <c r="Y42" s="236"/>
      <c r="Z42" s="235" t="str">
        <f>IF(Badges!P842="C","E","")</f>
        <v/>
      </c>
      <c r="AA42" s="236"/>
      <c r="AB42" s="235" t="str">
        <f>IF(Badges!Q842="C","E","")</f>
        <v/>
      </c>
      <c r="AC42" s="236"/>
      <c r="AD42" s="235" t="str">
        <f>IF(Badges!R842="C","E","")</f>
        <v/>
      </c>
      <c r="AE42" s="236"/>
      <c r="AF42" s="235" t="str">
        <f>IF(Badges!S842="C","E","")</f>
        <v/>
      </c>
      <c r="AG42" s="236"/>
      <c r="AH42" s="235" t="str">
        <f>IF(Badges!T842="C","E","")</f>
        <v/>
      </c>
      <c r="AI42" s="236"/>
      <c r="AJ42" s="235" t="str">
        <f>IF(Badges!U842="C","E","")</f>
        <v/>
      </c>
      <c r="AK42" s="236"/>
      <c r="AL42" s="235" t="str">
        <f>IF(Badges!V842="C","E","")</f>
        <v/>
      </c>
      <c r="AM42" s="236"/>
      <c r="AN42" s="235" t="str">
        <f>IF(Badges!W842="C","E","")</f>
        <v/>
      </c>
      <c r="AO42" s="237"/>
    </row>
    <row r="43" spans="1:41">
      <c r="A43" s="336" t="str">
        <f>Badges!B843</f>
        <v>Digital Game Design</v>
      </c>
      <c r="B43" s="235" t="str">
        <f>IF(Badges!D849="C","E","")</f>
        <v/>
      </c>
      <c r="C43" s="236"/>
      <c r="D43" s="235" t="str">
        <f>IF(Badges!E849="C","E","")</f>
        <v/>
      </c>
      <c r="E43" s="236"/>
      <c r="F43" s="235" t="str">
        <f>IF(Badges!F849="C","E","")</f>
        <v/>
      </c>
      <c r="G43" s="236"/>
      <c r="H43" s="235" t="str">
        <f>IF(Badges!G849="C","E","")</f>
        <v/>
      </c>
      <c r="I43" s="236"/>
      <c r="J43" s="235" t="str">
        <f>IF(Badges!H849="C","E","")</f>
        <v/>
      </c>
      <c r="K43" s="236"/>
      <c r="L43" s="235" t="str">
        <f>IF(Badges!I849="C","E","")</f>
        <v/>
      </c>
      <c r="M43" s="236"/>
      <c r="N43" s="235" t="str">
        <f>IF(Badges!J849="C","E","")</f>
        <v/>
      </c>
      <c r="O43" s="236"/>
      <c r="P43" s="235" t="str">
        <f>IF(Badges!K849="C","E","")</f>
        <v/>
      </c>
      <c r="Q43" s="236"/>
      <c r="R43" s="235" t="str">
        <f>IF(Badges!L849="C","E","")</f>
        <v/>
      </c>
      <c r="S43" s="236"/>
      <c r="T43" s="235" t="str">
        <f>IF(Badges!M849="C","E","")</f>
        <v/>
      </c>
      <c r="U43" s="236"/>
      <c r="V43" s="235" t="str">
        <f>IF(Badges!N849="C","E","")</f>
        <v/>
      </c>
      <c r="W43" s="236"/>
      <c r="X43" s="235" t="str">
        <f>IF(Badges!O849="C","E","")</f>
        <v/>
      </c>
      <c r="Y43" s="236"/>
      <c r="Z43" s="235" t="str">
        <f>IF(Badges!P849="C","E","")</f>
        <v/>
      </c>
      <c r="AA43" s="236"/>
      <c r="AB43" s="235" t="str">
        <f>IF(Badges!Q849="C","E","")</f>
        <v/>
      </c>
      <c r="AC43" s="236"/>
      <c r="AD43" s="235" t="str">
        <f>IF(Badges!R849="C","E","")</f>
        <v/>
      </c>
      <c r="AE43" s="236"/>
      <c r="AF43" s="235" t="str">
        <f>IF(Badges!S849="C","E","")</f>
        <v/>
      </c>
      <c r="AG43" s="236"/>
      <c r="AH43" s="235" t="str">
        <f>IF(Badges!T849="C","E","")</f>
        <v/>
      </c>
      <c r="AI43" s="236"/>
      <c r="AJ43" s="235" t="str">
        <f>IF(Badges!U849="C","E","")</f>
        <v/>
      </c>
      <c r="AK43" s="236"/>
      <c r="AL43" s="235" t="str">
        <f>IF(Badges!V849="C","E","")</f>
        <v/>
      </c>
      <c r="AM43" s="236"/>
      <c r="AN43" s="235" t="str">
        <f>IF(Badges!W849="C","E","")</f>
        <v/>
      </c>
      <c r="AO43" s="237"/>
    </row>
    <row r="44" spans="1:41">
      <c r="A44" s="336" t="str">
        <f>Badges!B850</f>
        <v>App Development</v>
      </c>
      <c r="B44" s="235" t="str">
        <f>IF(Badges!D856="C","E","")</f>
        <v/>
      </c>
      <c r="C44" s="236"/>
      <c r="D44" s="235" t="str">
        <f>IF(Badges!E856="C","E","")</f>
        <v/>
      </c>
      <c r="E44" s="236"/>
      <c r="F44" s="235" t="str">
        <f>IF(Badges!F856="C","E","")</f>
        <v/>
      </c>
      <c r="G44" s="236"/>
      <c r="H44" s="235" t="str">
        <f>IF(Badges!G856="C","E","")</f>
        <v/>
      </c>
      <c r="I44" s="236"/>
      <c r="J44" s="235" t="str">
        <f>IF(Badges!H856="C","E","")</f>
        <v/>
      </c>
      <c r="K44" s="236"/>
      <c r="L44" s="235" t="str">
        <f>IF(Badges!I856="C","E","")</f>
        <v/>
      </c>
      <c r="M44" s="236"/>
      <c r="N44" s="235" t="str">
        <f>IF(Badges!J856="C","E","")</f>
        <v/>
      </c>
      <c r="O44" s="236"/>
      <c r="P44" s="235" t="str">
        <f>IF(Badges!K856="C","E","")</f>
        <v/>
      </c>
      <c r="Q44" s="236"/>
      <c r="R44" s="235" t="str">
        <f>IF(Badges!L856="C","E","")</f>
        <v/>
      </c>
      <c r="S44" s="236"/>
      <c r="T44" s="235" t="str">
        <f>IF(Badges!M856="C","E","")</f>
        <v/>
      </c>
      <c r="U44" s="236"/>
      <c r="V44" s="235" t="str">
        <f>IF(Badges!N856="C","E","")</f>
        <v/>
      </c>
      <c r="W44" s="236"/>
      <c r="X44" s="235" t="str">
        <f>IF(Badges!O856="C","E","")</f>
        <v/>
      </c>
      <c r="Y44" s="236"/>
      <c r="Z44" s="235" t="str">
        <f>IF(Badges!P856="C","E","")</f>
        <v/>
      </c>
      <c r="AA44" s="236"/>
      <c r="AB44" s="235" t="str">
        <f>IF(Badges!Q856="C","E","")</f>
        <v/>
      </c>
      <c r="AC44" s="236"/>
      <c r="AD44" s="235" t="str">
        <f>IF(Badges!R856="C","E","")</f>
        <v/>
      </c>
      <c r="AE44" s="236"/>
      <c r="AF44" s="235" t="str">
        <f>IF(Badges!S856="C","E","")</f>
        <v/>
      </c>
      <c r="AG44" s="236"/>
      <c r="AH44" s="235" t="str">
        <f>IF(Badges!T856="C","E","")</f>
        <v/>
      </c>
      <c r="AI44" s="236"/>
      <c r="AJ44" s="235" t="str">
        <f>IF(Badges!U856="C","E","")</f>
        <v/>
      </c>
      <c r="AK44" s="236"/>
      <c r="AL44" s="235" t="str">
        <f>IF(Badges!V856="C","E","")</f>
        <v/>
      </c>
      <c r="AM44" s="236"/>
      <c r="AN44" s="235" t="str">
        <f>IF(Badges!W856="C","E","")</f>
        <v/>
      </c>
      <c r="AO44" s="237"/>
    </row>
    <row r="45" spans="1:41">
      <c r="A45" s="248" t="str">
        <f>Badges!A857</f>
        <v>Cybersecurity</v>
      </c>
      <c r="B45" s="251"/>
      <c r="C45" s="334"/>
      <c r="D45" s="251"/>
      <c r="E45" s="334"/>
      <c r="F45" s="251"/>
      <c r="G45" s="334"/>
      <c r="H45" s="251"/>
      <c r="I45" s="334"/>
      <c r="J45" s="251"/>
      <c r="K45" s="334"/>
      <c r="L45" s="251"/>
      <c r="M45" s="334"/>
      <c r="N45" s="251"/>
      <c r="O45" s="334"/>
      <c r="P45" s="251"/>
      <c r="Q45" s="334"/>
      <c r="R45" s="251"/>
      <c r="S45" s="334"/>
      <c r="T45" s="251"/>
      <c r="U45" s="334"/>
      <c r="V45" s="251"/>
      <c r="W45" s="334"/>
      <c r="X45" s="251"/>
      <c r="Y45" s="334"/>
      <c r="Z45" s="251"/>
      <c r="AA45" s="334"/>
      <c r="AB45" s="251"/>
      <c r="AC45" s="334"/>
      <c r="AD45" s="251"/>
      <c r="AE45" s="334"/>
      <c r="AF45" s="251"/>
      <c r="AG45" s="334"/>
      <c r="AH45" s="251"/>
      <c r="AI45" s="334"/>
      <c r="AJ45" s="251"/>
      <c r="AK45" s="334"/>
      <c r="AL45" s="251"/>
      <c r="AM45" s="334"/>
      <c r="AN45" s="251"/>
      <c r="AO45" s="335"/>
    </row>
    <row r="46" spans="1:41">
      <c r="A46" s="336" t="str">
        <f>Badges!B858</f>
        <v>Cybersecurity Basics</v>
      </c>
      <c r="B46" s="235" t="str">
        <f>IF(Badges!D864="C","E","")</f>
        <v/>
      </c>
      <c r="C46" s="236"/>
      <c r="D46" s="235" t="str">
        <f>IF(Badges!E864="C","E","")</f>
        <v/>
      </c>
      <c r="E46" s="236"/>
      <c r="F46" s="235" t="str">
        <f>IF(Badges!F864="C","E","")</f>
        <v/>
      </c>
      <c r="G46" s="236"/>
      <c r="H46" s="235" t="str">
        <f>IF(Badges!G864="C","E","")</f>
        <v/>
      </c>
      <c r="I46" s="236"/>
      <c r="J46" s="235" t="str">
        <f>IF(Badges!H864="C","E","")</f>
        <v/>
      </c>
      <c r="K46" s="236"/>
      <c r="L46" s="235" t="str">
        <f>IF(Badges!I864="C","E","")</f>
        <v/>
      </c>
      <c r="M46" s="236"/>
      <c r="N46" s="235" t="str">
        <f>IF(Badges!J864="C","E","")</f>
        <v/>
      </c>
      <c r="O46" s="236"/>
      <c r="P46" s="235" t="str">
        <f>IF(Badges!K864="C","E","")</f>
        <v/>
      </c>
      <c r="Q46" s="236"/>
      <c r="R46" s="235" t="str">
        <f>IF(Badges!L864="C","E","")</f>
        <v/>
      </c>
      <c r="S46" s="236"/>
      <c r="T46" s="235" t="str">
        <f>IF(Badges!M864="C","E","")</f>
        <v/>
      </c>
      <c r="U46" s="236"/>
      <c r="V46" s="235" t="str">
        <f>IF(Badges!N864="C","E","")</f>
        <v/>
      </c>
      <c r="W46" s="236"/>
      <c r="X46" s="235" t="str">
        <f>IF(Badges!O864="C","E","")</f>
        <v/>
      </c>
      <c r="Y46" s="236"/>
      <c r="Z46" s="235" t="str">
        <f>IF(Badges!P864="C","E","")</f>
        <v/>
      </c>
      <c r="AA46" s="236"/>
      <c r="AB46" s="235" t="str">
        <f>IF(Badges!Q864="C","E","")</f>
        <v/>
      </c>
      <c r="AC46" s="236"/>
      <c r="AD46" s="235" t="str">
        <f>IF(Badges!R864="C","E","")</f>
        <v/>
      </c>
      <c r="AE46" s="236"/>
      <c r="AF46" s="235" t="str">
        <f>IF(Badges!S864="C","E","")</f>
        <v/>
      </c>
      <c r="AG46" s="236"/>
      <c r="AH46" s="235" t="str">
        <f>IF(Badges!T864="C","E","")</f>
        <v/>
      </c>
      <c r="AI46" s="236"/>
      <c r="AJ46" s="235" t="str">
        <f>IF(Badges!U864="C","E","")</f>
        <v/>
      </c>
      <c r="AK46" s="236"/>
      <c r="AL46" s="235" t="str">
        <f>IF(Badges!V864="C","E","")</f>
        <v/>
      </c>
      <c r="AM46" s="236"/>
      <c r="AN46" s="235" t="str">
        <f>IF(Badges!W864="C","E","")</f>
        <v/>
      </c>
      <c r="AO46" s="237"/>
    </row>
    <row r="47" spans="1:41">
      <c r="A47" s="336" t="str">
        <f>Badges!B865</f>
        <v>Cybersecurity Safeguards</v>
      </c>
      <c r="B47" s="235" t="str">
        <f>IF(Badges!D871="C","E","")</f>
        <v/>
      </c>
      <c r="C47" s="236"/>
      <c r="D47" s="235" t="str">
        <f>IF(Badges!E871="C","E","")</f>
        <v/>
      </c>
      <c r="E47" s="236"/>
      <c r="F47" s="235" t="str">
        <f>IF(Badges!F871="C","E","")</f>
        <v/>
      </c>
      <c r="G47" s="236"/>
      <c r="H47" s="235" t="str">
        <f>IF(Badges!G871="C","E","")</f>
        <v/>
      </c>
      <c r="I47" s="236"/>
      <c r="J47" s="235" t="str">
        <f>IF(Badges!H871="C","E","")</f>
        <v/>
      </c>
      <c r="K47" s="236"/>
      <c r="L47" s="235" t="str">
        <f>IF(Badges!I871="C","E","")</f>
        <v/>
      </c>
      <c r="M47" s="236"/>
      <c r="N47" s="235" t="str">
        <f>IF(Badges!J871="C","E","")</f>
        <v/>
      </c>
      <c r="O47" s="236"/>
      <c r="P47" s="235" t="str">
        <f>IF(Badges!K871="C","E","")</f>
        <v/>
      </c>
      <c r="Q47" s="236"/>
      <c r="R47" s="235" t="str">
        <f>IF(Badges!L871="C","E","")</f>
        <v/>
      </c>
      <c r="S47" s="236"/>
      <c r="T47" s="235" t="str">
        <f>IF(Badges!M871="C","E","")</f>
        <v/>
      </c>
      <c r="U47" s="236"/>
      <c r="V47" s="235" t="str">
        <f>IF(Badges!N871="C","E","")</f>
        <v/>
      </c>
      <c r="W47" s="236"/>
      <c r="X47" s="235" t="str">
        <f>IF(Badges!O871="C","E","")</f>
        <v/>
      </c>
      <c r="Y47" s="236"/>
      <c r="Z47" s="235" t="str">
        <f>IF(Badges!P871="C","E","")</f>
        <v/>
      </c>
      <c r="AA47" s="236"/>
      <c r="AB47" s="235" t="str">
        <f>IF(Badges!Q871="C","E","")</f>
        <v/>
      </c>
      <c r="AC47" s="236"/>
      <c r="AD47" s="235" t="str">
        <f>IF(Badges!R871="C","E","")</f>
        <v/>
      </c>
      <c r="AE47" s="236"/>
      <c r="AF47" s="235" t="str">
        <f>IF(Badges!S871="C","E","")</f>
        <v/>
      </c>
      <c r="AG47" s="236"/>
      <c r="AH47" s="235" t="str">
        <f>IF(Badges!T871="C","E","")</f>
        <v/>
      </c>
      <c r="AI47" s="236"/>
      <c r="AJ47" s="235" t="str">
        <f>IF(Badges!U871="C","E","")</f>
        <v/>
      </c>
      <c r="AK47" s="236"/>
      <c r="AL47" s="235" t="str">
        <f>IF(Badges!V871="C","E","")</f>
        <v/>
      </c>
      <c r="AM47" s="236"/>
      <c r="AN47" s="235" t="str">
        <f>IF(Badges!W871="C","E","")</f>
        <v/>
      </c>
      <c r="AO47" s="237"/>
    </row>
    <row r="48" spans="1:41">
      <c r="A48" s="336" t="str">
        <f>Badges!B872</f>
        <v>Cybersecurity Investigator</v>
      </c>
      <c r="B48" s="235" t="str">
        <f>IF(Badges!D878="C","E","")</f>
        <v/>
      </c>
      <c r="C48" s="236"/>
      <c r="D48" s="235" t="str">
        <f>IF(Badges!E878="C","E","")</f>
        <v/>
      </c>
      <c r="E48" s="236"/>
      <c r="F48" s="235" t="str">
        <f>IF(Badges!F878="C","E","")</f>
        <v/>
      </c>
      <c r="G48" s="236"/>
      <c r="H48" s="235" t="str">
        <f>IF(Badges!G878="C","E","")</f>
        <v/>
      </c>
      <c r="I48" s="236"/>
      <c r="J48" s="235" t="str">
        <f>IF(Badges!H878="C","E","")</f>
        <v/>
      </c>
      <c r="K48" s="236"/>
      <c r="L48" s="235" t="str">
        <f>IF(Badges!I878="C","E","")</f>
        <v/>
      </c>
      <c r="M48" s="236"/>
      <c r="N48" s="235" t="str">
        <f>IF(Badges!J878="C","E","")</f>
        <v/>
      </c>
      <c r="O48" s="236"/>
      <c r="P48" s="235" t="str">
        <f>IF(Badges!K878="C","E","")</f>
        <v/>
      </c>
      <c r="Q48" s="236"/>
      <c r="R48" s="235" t="str">
        <f>IF(Badges!L878="C","E","")</f>
        <v/>
      </c>
      <c r="S48" s="236"/>
      <c r="T48" s="235" t="str">
        <f>IF(Badges!M878="C","E","")</f>
        <v/>
      </c>
      <c r="U48" s="236"/>
      <c r="V48" s="235" t="str">
        <f>IF(Badges!N878="C","E","")</f>
        <v/>
      </c>
      <c r="W48" s="236"/>
      <c r="X48" s="235" t="str">
        <f>IF(Badges!O878="C","E","")</f>
        <v/>
      </c>
      <c r="Y48" s="236"/>
      <c r="Z48" s="235" t="str">
        <f>IF(Badges!P878="C","E","")</f>
        <v/>
      </c>
      <c r="AA48" s="236"/>
      <c r="AB48" s="235" t="str">
        <f>IF(Badges!Q878="C","E","")</f>
        <v/>
      </c>
      <c r="AC48" s="236"/>
      <c r="AD48" s="235" t="str">
        <f>IF(Badges!R878="C","E","")</f>
        <v/>
      </c>
      <c r="AE48" s="236"/>
      <c r="AF48" s="235" t="str">
        <f>IF(Badges!S878="C","E","")</f>
        <v/>
      </c>
      <c r="AG48" s="236"/>
      <c r="AH48" s="235" t="str">
        <f>IF(Badges!T878="C","E","")</f>
        <v/>
      </c>
      <c r="AI48" s="236"/>
      <c r="AJ48" s="235" t="str">
        <f>IF(Badges!U878="C","E","")</f>
        <v/>
      </c>
      <c r="AK48" s="236"/>
      <c r="AL48" s="235" t="str">
        <f>IF(Badges!V878="C","E","")</f>
        <v/>
      </c>
      <c r="AM48" s="236"/>
      <c r="AN48" s="235" t="str">
        <f>IF(Badges!W878="C","E","")</f>
        <v/>
      </c>
      <c r="AO48" s="237"/>
    </row>
    <row r="49" spans="1:41">
      <c r="A49" s="248" t="str">
        <f>Badges!A879</f>
        <v>Robotics</v>
      </c>
      <c r="B49" s="251"/>
      <c r="C49" s="334"/>
      <c r="D49" s="251"/>
      <c r="E49" s="334"/>
      <c r="F49" s="251"/>
      <c r="G49" s="334"/>
      <c r="H49" s="251"/>
      <c r="I49" s="334"/>
      <c r="J49" s="251"/>
      <c r="K49" s="334"/>
      <c r="L49" s="251"/>
      <c r="M49" s="334"/>
      <c r="N49" s="251"/>
      <c r="O49" s="334"/>
      <c r="P49" s="251"/>
      <c r="Q49" s="334"/>
      <c r="R49" s="251"/>
      <c r="S49" s="334"/>
      <c r="T49" s="251"/>
      <c r="U49" s="334"/>
      <c r="V49" s="251"/>
      <c r="W49" s="334"/>
      <c r="X49" s="251"/>
      <c r="Y49" s="334"/>
      <c r="Z49" s="251"/>
      <c r="AA49" s="334"/>
      <c r="AB49" s="251"/>
      <c r="AC49" s="334"/>
      <c r="AD49" s="251"/>
      <c r="AE49" s="334"/>
      <c r="AF49" s="251"/>
      <c r="AG49" s="334"/>
      <c r="AH49" s="251"/>
      <c r="AI49" s="334"/>
      <c r="AJ49" s="251"/>
      <c r="AK49" s="334"/>
      <c r="AL49" s="251"/>
      <c r="AM49" s="334"/>
      <c r="AN49" s="251"/>
      <c r="AO49" s="335"/>
    </row>
    <row r="50" spans="1:41">
      <c r="A50" s="336" t="str">
        <f>Badges!B880</f>
        <v>Programming Robots</v>
      </c>
      <c r="B50" s="235" t="str">
        <f>IF(Badges!D886="C","E","")</f>
        <v/>
      </c>
      <c r="C50" s="236"/>
      <c r="D50" s="235" t="str">
        <f>IF(Badges!E886="C","E","")</f>
        <v/>
      </c>
      <c r="E50" s="236"/>
      <c r="F50" s="235" t="str">
        <f>IF(Badges!F886="C","E","")</f>
        <v/>
      </c>
      <c r="G50" s="236"/>
      <c r="H50" s="235" t="str">
        <f>IF(Badges!G886="C","E","")</f>
        <v/>
      </c>
      <c r="I50" s="236"/>
      <c r="J50" s="235" t="str">
        <f>IF(Badges!H886="C","E","")</f>
        <v/>
      </c>
      <c r="K50" s="236"/>
      <c r="L50" s="235" t="str">
        <f>IF(Badges!I886="C","E","")</f>
        <v/>
      </c>
      <c r="M50" s="236"/>
      <c r="N50" s="235" t="str">
        <f>IF(Badges!J886="C","E","")</f>
        <v/>
      </c>
      <c r="O50" s="236"/>
      <c r="P50" s="235" t="str">
        <f>IF(Badges!K886="C","E","")</f>
        <v/>
      </c>
      <c r="Q50" s="236"/>
      <c r="R50" s="235" t="str">
        <f>IF(Badges!L886="C","E","")</f>
        <v/>
      </c>
      <c r="S50" s="236"/>
      <c r="T50" s="235" t="str">
        <f>IF(Badges!M886="C","E","")</f>
        <v/>
      </c>
      <c r="U50" s="236"/>
      <c r="V50" s="235" t="str">
        <f>IF(Badges!N886="C","E","")</f>
        <v/>
      </c>
      <c r="W50" s="236"/>
      <c r="X50" s="235" t="str">
        <f>IF(Badges!O886="C","E","")</f>
        <v/>
      </c>
      <c r="Y50" s="236"/>
      <c r="Z50" s="235" t="str">
        <f>IF(Badges!P886="C","E","")</f>
        <v/>
      </c>
      <c r="AA50" s="236"/>
      <c r="AB50" s="235" t="str">
        <f>IF(Badges!Q886="C","E","")</f>
        <v/>
      </c>
      <c r="AC50" s="236"/>
      <c r="AD50" s="235" t="str">
        <f>IF(Badges!R886="C","E","")</f>
        <v/>
      </c>
      <c r="AE50" s="236"/>
      <c r="AF50" s="235" t="str">
        <f>IF(Badges!S886="C","E","")</f>
        <v/>
      </c>
      <c r="AG50" s="236"/>
      <c r="AH50" s="235" t="str">
        <f>IF(Badges!T886="C","E","")</f>
        <v/>
      </c>
      <c r="AI50" s="236"/>
      <c r="AJ50" s="235" t="str">
        <f>IF(Badges!U886="C","E","")</f>
        <v/>
      </c>
      <c r="AK50" s="236"/>
      <c r="AL50" s="235" t="str">
        <f>IF(Badges!V886="C","E","")</f>
        <v/>
      </c>
      <c r="AM50" s="236"/>
      <c r="AN50" s="235" t="str">
        <f>IF(Badges!W886="C","E","")</f>
        <v/>
      </c>
      <c r="AO50" s="237"/>
    </row>
    <row r="51" spans="1:41">
      <c r="A51" s="336" t="str">
        <f>Badges!B887</f>
        <v>Designing Robots</v>
      </c>
      <c r="B51" s="235" t="str">
        <f>IF(Badges!D893="C","E","")</f>
        <v/>
      </c>
      <c r="C51" s="236"/>
      <c r="D51" s="235" t="str">
        <f>IF(Badges!E893="C","E","")</f>
        <v/>
      </c>
      <c r="E51" s="236"/>
      <c r="F51" s="235" t="str">
        <f>IF(Badges!F893="C","E","")</f>
        <v/>
      </c>
      <c r="G51" s="236"/>
      <c r="H51" s="235" t="str">
        <f>IF(Badges!G893="C","E","")</f>
        <v/>
      </c>
      <c r="I51" s="236"/>
      <c r="J51" s="235" t="str">
        <f>IF(Badges!H893="C","E","")</f>
        <v/>
      </c>
      <c r="K51" s="236"/>
      <c r="L51" s="235" t="str">
        <f>IF(Badges!I893="C","E","")</f>
        <v/>
      </c>
      <c r="M51" s="236"/>
      <c r="N51" s="235" t="str">
        <f>IF(Badges!J893="C","E","")</f>
        <v/>
      </c>
      <c r="O51" s="236"/>
      <c r="P51" s="235" t="str">
        <f>IF(Badges!K893="C","E","")</f>
        <v/>
      </c>
      <c r="Q51" s="236"/>
      <c r="R51" s="235" t="str">
        <f>IF(Badges!L893="C","E","")</f>
        <v/>
      </c>
      <c r="S51" s="236"/>
      <c r="T51" s="235" t="str">
        <f>IF(Badges!M893="C","E","")</f>
        <v/>
      </c>
      <c r="U51" s="236"/>
      <c r="V51" s="235" t="str">
        <f>IF(Badges!N893="C","E","")</f>
        <v/>
      </c>
      <c r="W51" s="236"/>
      <c r="X51" s="235" t="str">
        <f>IF(Badges!O893="C","E","")</f>
        <v/>
      </c>
      <c r="Y51" s="236"/>
      <c r="Z51" s="235" t="str">
        <f>IF(Badges!P893="C","E","")</f>
        <v/>
      </c>
      <c r="AA51" s="236"/>
      <c r="AB51" s="235" t="str">
        <f>IF(Badges!Q893="C","E","")</f>
        <v/>
      </c>
      <c r="AC51" s="236"/>
      <c r="AD51" s="235" t="str">
        <f>IF(Badges!R893="C","E","")</f>
        <v/>
      </c>
      <c r="AE51" s="236"/>
      <c r="AF51" s="235" t="str">
        <f>IF(Badges!S893="C","E","")</f>
        <v/>
      </c>
      <c r="AG51" s="236"/>
      <c r="AH51" s="235" t="str">
        <f>IF(Badges!T893="C","E","")</f>
        <v/>
      </c>
      <c r="AI51" s="236"/>
      <c r="AJ51" s="235" t="str">
        <f>IF(Badges!U893="C","E","")</f>
        <v/>
      </c>
      <c r="AK51" s="236"/>
      <c r="AL51" s="235" t="str">
        <f>IF(Badges!V893="C","E","")</f>
        <v/>
      </c>
      <c r="AM51" s="236"/>
      <c r="AN51" s="235" t="str">
        <f>IF(Badges!W893="C","E","")</f>
        <v/>
      </c>
      <c r="AO51" s="237"/>
    </row>
    <row r="52" spans="1:41">
      <c r="A52" s="336" t="str">
        <f>Badges!B894</f>
        <v>Showcasing Robots</v>
      </c>
      <c r="B52" s="235" t="str">
        <f>IF(Badges!D900="C","E","")</f>
        <v/>
      </c>
      <c r="C52" s="236"/>
      <c r="D52" s="235" t="str">
        <f>IF(Badges!E900="C","E","")</f>
        <v/>
      </c>
      <c r="E52" s="236"/>
      <c r="F52" s="235" t="str">
        <f>IF(Badges!F900="C","E","")</f>
        <v/>
      </c>
      <c r="G52" s="236"/>
      <c r="H52" s="235" t="str">
        <f>IF(Badges!G900="C","E","")</f>
        <v/>
      </c>
      <c r="I52" s="236"/>
      <c r="J52" s="235" t="str">
        <f>IF(Badges!H900="C","E","")</f>
        <v/>
      </c>
      <c r="K52" s="236"/>
      <c r="L52" s="235" t="str">
        <f>IF(Badges!I900="C","E","")</f>
        <v/>
      </c>
      <c r="M52" s="236"/>
      <c r="N52" s="235" t="str">
        <f>IF(Badges!J900="C","E","")</f>
        <v/>
      </c>
      <c r="O52" s="236"/>
      <c r="P52" s="235" t="str">
        <f>IF(Badges!K900="C","E","")</f>
        <v/>
      </c>
      <c r="Q52" s="236"/>
      <c r="R52" s="235" t="str">
        <f>IF(Badges!L900="C","E","")</f>
        <v/>
      </c>
      <c r="S52" s="236"/>
      <c r="T52" s="235" t="str">
        <f>IF(Badges!M900="C","E","")</f>
        <v/>
      </c>
      <c r="U52" s="236"/>
      <c r="V52" s="235" t="str">
        <f>IF(Badges!N900="C","E","")</f>
        <v/>
      </c>
      <c r="W52" s="236"/>
      <c r="X52" s="235" t="str">
        <f>IF(Badges!O900="C","E","")</f>
        <v/>
      </c>
      <c r="Y52" s="236"/>
      <c r="Z52" s="235" t="str">
        <f>IF(Badges!P900="C","E","")</f>
        <v/>
      </c>
      <c r="AA52" s="236"/>
      <c r="AB52" s="235" t="str">
        <f>IF(Badges!Q900="C","E","")</f>
        <v/>
      </c>
      <c r="AC52" s="236"/>
      <c r="AD52" s="235" t="str">
        <f>IF(Badges!R900="C","E","")</f>
        <v/>
      </c>
      <c r="AE52" s="236"/>
      <c r="AF52" s="235" t="str">
        <f>IF(Badges!S900="C","E","")</f>
        <v/>
      </c>
      <c r="AG52" s="236"/>
      <c r="AH52" s="235" t="str">
        <f>IF(Badges!T900="C","E","")</f>
        <v/>
      </c>
      <c r="AI52" s="236"/>
      <c r="AJ52" s="235" t="str">
        <f>IF(Badges!U900="C","E","")</f>
        <v/>
      </c>
      <c r="AK52" s="236"/>
      <c r="AL52" s="235" t="str">
        <f>IF(Badges!V900="C","E","")</f>
        <v/>
      </c>
      <c r="AM52" s="236"/>
      <c r="AN52" s="235" t="str">
        <f>IF(Badges!W900="C","E","")</f>
        <v/>
      </c>
      <c r="AO52" s="237"/>
    </row>
    <row r="53" spans="1:41">
      <c r="A53" s="239" t="s">
        <v>80</v>
      </c>
      <c r="B53" s="240"/>
      <c r="C53" s="241"/>
      <c r="D53" s="240"/>
      <c r="E53" s="241"/>
      <c r="F53" s="240"/>
      <c r="G53" s="241"/>
      <c r="H53" s="240"/>
      <c r="I53" s="241"/>
      <c r="J53" s="240"/>
      <c r="K53" s="241"/>
      <c r="L53" s="240"/>
      <c r="M53" s="241"/>
      <c r="N53" s="240"/>
      <c r="O53" s="241"/>
      <c r="P53" s="240"/>
      <c r="Q53" s="241"/>
      <c r="R53" s="240"/>
      <c r="S53" s="241"/>
      <c r="T53" s="240"/>
      <c r="U53" s="241"/>
      <c r="V53" s="240"/>
      <c r="W53" s="241"/>
      <c r="X53" s="240"/>
      <c r="Y53" s="241"/>
      <c r="Z53" s="240"/>
      <c r="AA53" s="241"/>
      <c r="AB53" s="240"/>
      <c r="AC53" s="241"/>
      <c r="AD53" s="240"/>
      <c r="AE53" s="241"/>
      <c r="AF53" s="240"/>
      <c r="AG53" s="241"/>
      <c r="AH53" s="240"/>
      <c r="AI53" s="241"/>
      <c r="AJ53" s="240"/>
      <c r="AK53" s="241"/>
      <c r="AL53" s="240"/>
      <c r="AM53" s="241"/>
      <c r="AN53" s="240"/>
      <c r="AO53" s="242"/>
    </row>
    <row r="54" spans="1:41">
      <c r="A54" s="243" t="str">
        <f>Journey!A6</f>
        <v>GIRLtopia</v>
      </c>
      <c r="B54" s="244"/>
      <c r="C54" s="245"/>
      <c r="D54" s="244"/>
      <c r="E54" s="245"/>
      <c r="F54" s="244"/>
      <c r="G54" s="245"/>
      <c r="H54" s="244"/>
      <c r="I54" s="245"/>
      <c r="J54" s="244"/>
      <c r="K54" s="245"/>
      <c r="L54" s="244"/>
      <c r="M54" s="245"/>
      <c r="N54" s="244"/>
      <c r="O54" s="245"/>
      <c r="P54" s="244"/>
      <c r="Q54" s="245"/>
      <c r="R54" s="244"/>
      <c r="S54" s="245"/>
      <c r="T54" s="244"/>
      <c r="U54" s="245"/>
      <c r="V54" s="244"/>
      <c r="W54" s="245"/>
      <c r="X54" s="244"/>
      <c r="Y54" s="245"/>
      <c r="Z54" s="244"/>
      <c r="AA54" s="245"/>
      <c r="AB54" s="244"/>
      <c r="AC54" s="245"/>
      <c r="AD54" s="244"/>
      <c r="AE54" s="245"/>
      <c r="AF54" s="244"/>
      <c r="AG54" s="245"/>
      <c r="AH54" s="244"/>
      <c r="AI54" s="245"/>
      <c r="AJ54" s="244"/>
      <c r="AK54" s="245"/>
      <c r="AL54" s="244"/>
      <c r="AM54" s="245"/>
      <c r="AN54" s="244"/>
      <c r="AO54" s="246"/>
    </row>
    <row r="55" spans="1:41">
      <c r="A55" s="247" t="str">
        <f>Journey!B7</f>
        <v>The Senior Visionary Award</v>
      </c>
      <c r="B55" s="235" t="str">
        <f>IF(Journey!D11="C","E","")</f>
        <v/>
      </c>
      <c r="C55" s="236"/>
      <c r="D55" s="235" t="str">
        <f>IF(Journey!E11="C","E","")</f>
        <v/>
      </c>
      <c r="E55" s="236"/>
      <c r="F55" s="235" t="str">
        <f>IF(Journey!F11="C","E","")</f>
        <v/>
      </c>
      <c r="G55" s="236"/>
      <c r="H55" s="235" t="str">
        <f>IF(Journey!G11="C","E","")</f>
        <v/>
      </c>
      <c r="I55" s="236"/>
      <c r="J55" s="235" t="str">
        <f>IF(Journey!H11="C","E","")</f>
        <v/>
      </c>
      <c r="K55" s="236"/>
      <c r="L55" s="235" t="str">
        <f>IF(Journey!I11="C","E","")</f>
        <v/>
      </c>
      <c r="M55" s="236"/>
      <c r="N55" s="235" t="str">
        <f>IF(Journey!J11="C","E","")</f>
        <v/>
      </c>
      <c r="O55" s="236"/>
      <c r="P55" s="235" t="str">
        <f>IF(Journey!K11="C","E","")</f>
        <v/>
      </c>
      <c r="Q55" s="236"/>
      <c r="R55" s="235" t="str">
        <f>IF(Journey!L11="C","E","")</f>
        <v/>
      </c>
      <c r="S55" s="236"/>
      <c r="T55" s="235" t="str">
        <f>IF(Journey!M11="C","E","")</f>
        <v/>
      </c>
      <c r="U55" s="236"/>
      <c r="V55" s="235" t="str">
        <f>IF(Journey!N11="C","E","")</f>
        <v/>
      </c>
      <c r="W55" s="236"/>
      <c r="X55" s="235" t="str">
        <f>IF(Journey!O11="C","E","")</f>
        <v/>
      </c>
      <c r="Y55" s="236"/>
      <c r="Z55" s="235" t="str">
        <f>IF(Journey!P11="C","E","")</f>
        <v/>
      </c>
      <c r="AA55" s="236"/>
      <c r="AB55" s="235" t="str">
        <f>IF(Journey!Q11="C","E","")</f>
        <v/>
      </c>
      <c r="AC55" s="236"/>
      <c r="AD55" s="235" t="str">
        <f>IF(Journey!R11="C","E","")</f>
        <v/>
      </c>
      <c r="AE55" s="236"/>
      <c r="AF55" s="235" t="str">
        <f>IF(Journey!S11="C","E","")</f>
        <v/>
      </c>
      <c r="AG55" s="236"/>
      <c r="AH55" s="235" t="str">
        <f>IF(Journey!T11="C","E","")</f>
        <v/>
      </c>
      <c r="AI55" s="236"/>
      <c r="AJ55" s="235" t="str">
        <f>IF(Journey!U11="C","E","")</f>
        <v/>
      </c>
      <c r="AK55" s="236"/>
      <c r="AL55" s="235" t="str">
        <f>IF(Journey!V11="C","E","")</f>
        <v/>
      </c>
      <c r="AM55" s="236"/>
      <c r="AN55" s="235" t="str">
        <f>IF(Journey!W11="C","E","")</f>
        <v/>
      </c>
      <c r="AO55" s="237"/>
    </row>
    <row r="56" spans="1:41">
      <c r="A56" s="248" t="str">
        <f>Journey!A14</f>
        <v>SOW WHAT?</v>
      </c>
      <c r="B56" s="228"/>
      <c r="C56" s="230"/>
      <c r="D56" s="228"/>
      <c r="E56" s="230"/>
      <c r="F56" s="228"/>
      <c r="G56" s="230"/>
      <c r="H56" s="228"/>
      <c r="I56" s="230"/>
      <c r="J56" s="228"/>
      <c r="K56" s="230"/>
      <c r="L56" s="228"/>
      <c r="M56" s="230"/>
      <c r="N56" s="228"/>
      <c r="O56" s="230"/>
      <c r="P56" s="228"/>
      <c r="Q56" s="230"/>
      <c r="R56" s="228"/>
      <c r="S56" s="230"/>
      <c r="T56" s="228"/>
      <c r="U56" s="230"/>
      <c r="V56" s="228"/>
      <c r="W56" s="230"/>
      <c r="X56" s="228"/>
      <c r="Y56" s="230"/>
      <c r="Z56" s="228"/>
      <c r="AA56" s="230"/>
      <c r="AB56" s="228"/>
      <c r="AC56" s="230"/>
      <c r="AD56" s="228"/>
      <c r="AE56" s="230"/>
      <c r="AF56" s="228"/>
      <c r="AG56" s="230"/>
      <c r="AH56" s="228"/>
      <c r="AI56" s="230"/>
      <c r="AJ56" s="228"/>
      <c r="AK56" s="230"/>
      <c r="AL56" s="228"/>
      <c r="AM56" s="230"/>
      <c r="AN56" s="228"/>
      <c r="AO56" s="238"/>
    </row>
    <row r="57" spans="1:41">
      <c r="A57" s="247" t="str">
        <f>Journey!B15</f>
        <v>Harvest Award</v>
      </c>
      <c r="B57" s="235" t="str">
        <f>IF(Journey!D19="C","E","")</f>
        <v/>
      </c>
      <c r="C57" s="236"/>
      <c r="D57" s="235" t="str">
        <f>IF(Journey!E19="C","E","")</f>
        <v/>
      </c>
      <c r="E57" s="236"/>
      <c r="F57" s="235" t="str">
        <f>IF(Journey!F19="C","E","")</f>
        <v/>
      </c>
      <c r="G57" s="236"/>
      <c r="H57" s="235" t="str">
        <f>IF(Journey!G19="C","E","")</f>
        <v/>
      </c>
      <c r="I57" s="236"/>
      <c r="J57" s="235" t="str">
        <f>IF(Journey!H19="C","E","")</f>
        <v/>
      </c>
      <c r="K57" s="236"/>
      <c r="L57" s="235" t="str">
        <f>IF(Journey!I19="C","E","")</f>
        <v/>
      </c>
      <c r="M57" s="236"/>
      <c r="N57" s="235" t="str">
        <f>IF(Journey!J19="C","E","")</f>
        <v/>
      </c>
      <c r="O57" s="236"/>
      <c r="P57" s="235" t="str">
        <f>IF(Journey!K19="C","E","")</f>
        <v/>
      </c>
      <c r="Q57" s="236"/>
      <c r="R57" s="235" t="str">
        <f>IF(Journey!L19="C","E","")</f>
        <v/>
      </c>
      <c r="S57" s="236"/>
      <c r="T57" s="235" t="str">
        <f>IF(Journey!M19="C","E","")</f>
        <v/>
      </c>
      <c r="U57" s="236"/>
      <c r="V57" s="235" t="str">
        <f>IF(Journey!N19="C","E","")</f>
        <v/>
      </c>
      <c r="W57" s="236"/>
      <c r="X57" s="235" t="str">
        <f>IF(Journey!O19="C","E","")</f>
        <v/>
      </c>
      <c r="Y57" s="236"/>
      <c r="Z57" s="235" t="str">
        <f>IF(Journey!P19="C","E","")</f>
        <v/>
      </c>
      <c r="AA57" s="236"/>
      <c r="AB57" s="235" t="str">
        <f>IF(Journey!Q19="C","E","")</f>
        <v/>
      </c>
      <c r="AC57" s="236"/>
      <c r="AD57" s="235" t="str">
        <f>IF(Journey!R19="C","E","")</f>
        <v/>
      </c>
      <c r="AE57" s="236"/>
      <c r="AF57" s="235" t="str">
        <f>IF(Journey!S19="C","E","")</f>
        <v/>
      </c>
      <c r="AG57" s="236"/>
      <c r="AH57" s="235" t="str">
        <f>IF(Journey!T19="C","E","")</f>
        <v/>
      </c>
      <c r="AI57" s="236"/>
      <c r="AJ57" s="235" t="str">
        <f>IF(Journey!U19="C","E","")</f>
        <v/>
      </c>
      <c r="AK57" s="236"/>
      <c r="AL57" s="235" t="str">
        <f>IF(Journey!V19="C","E","")</f>
        <v/>
      </c>
      <c r="AM57" s="236"/>
      <c r="AN57" s="235" t="str">
        <f>IF(Journey!W19="C","E","")</f>
        <v/>
      </c>
      <c r="AO57" s="237"/>
    </row>
    <row r="58" spans="1:41">
      <c r="A58" s="248" t="str">
        <f>Journey!A22</f>
        <v>MISSION: SISTERHOOD!</v>
      </c>
      <c r="B58" s="228"/>
      <c r="C58" s="230"/>
      <c r="D58" s="228"/>
      <c r="E58" s="230"/>
      <c r="F58" s="228"/>
      <c r="G58" s="230"/>
      <c r="H58" s="228"/>
      <c r="I58" s="230"/>
      <c r="J58" s="228"/>
      <c r="K58" s="230"/>
      <c r="L58" s="228"/>
      <c r="M58" s="230"/>
      <c r="N58" s="228"/>
      <c r="O58" s="230"/>
      <c r="P58" s="228"/>
      <c r="Q58" s="230"/>
      <c r="R58" s="228"/>
      <c r="S58" s="230"/>
      <c r="T58" s="228"/>
      <c r="U58" s="230"/>
      <c r="V58" s="228"/>
      <c r="W58" s="230"/>
      <c r="X58" s="228"/>
      <c r="Y58" s="230"/>
      <c r="Z58" s="228"/>
      <c r="AA58" s="230"/>
      <c r="AB58" s="228"/>
      <c r="AC58" s="230"/>
      <c r="AD58" s="228"/>
      <c r="AE58" s="230"/>
      <c r="AF58" s="228"/>
      <c r="AG58" s="230"/>
      <c r="AH58" s="228"/>
      <c r="AI58" s="230"/>
      <c r="AJ58" s="228"/>
      <c r="AK58" s="230"/>
      <c r="AL58" s="228"/>
      <c r="AM58" s="230"/>
      <c r="AN58" s="228"/>
      <c r="AO58" s="238"/>
    </row>
    <row r="59" spans="1:41">
      <c r="A59" s="247" t="str">
        <f>Journey!B23</f>
        <v>The Sisterhood Award</v>
      </c>
      <c r="B59" s="394" t="str">
        <f>IF(Journey!D29="C","E","")</f>
        <v/>
      </c>
      <c r="C59" s="249"/>
      <c r="D59" s="394" t="str">
        <f>IF(Journey!E29="C","E","")</f>
        <v/>
      </c>
      <c r="E59" s="249"/>
      <c r="F59" s="394" t="str">
        <f>IF(Journey!F29="C","E","")</f>
        <v/>
      </c>
      <c r="G59" s="249"/>
      <c r="H59" s="394" t="str">
        <f>IF(Journey!G29="C","E","")</f>
        <v/>
      </c>
      <c r="I59" s="249"/>
      <c r="J59" s="394" t="str">
        <f>IF(Journey!H29="C","E","")</f>
        <v/>
      </c>
      <c r="K59" s="249"/>
      <c r="L59" s="394" t="str">
        <f>IF(Journey!I29="C","E","")</f>
        <v/>
      </c>
      <c r="M59" s="249"/>
      <c r="N59" s="394" t="str">
        <f>IF(Journey!J29="C","E","")</f>
        <v/>
      </c>
      <c r="O59" s="249"/>
      <c r="P59" s="394" t="str">
        <f>IF(Journey!K29="C","E","")</f>
        <v/>
      </c>
      <c r="Q59" s="249"/>
      <c r="R59" s="394" t="str">
        <f>IF(Journey!L29="C","E","")</f>
        <v/>
      </c>
      <c r="S59" s="249"/>
      <c r="T59" s="394" t="str">
        <f>IF(Journey!M29="C","E","")</f>
        <v/>
      </c>
      <c r="U59" s="249"/>
      <c r="V59" s="394" t="str">
        <f>IF(Journey!N29="C","E","")</f>
        <v/>
      </c>
      <c r="W59" s="249"/>
      <c r="X59" s="394" t="str">
        <f>IF(Journey!O29="C","E","")</f>
        <v/>
      </c>
      <c r="Y59" s="249"/>
      <c r="Z59" s="394" t="str">
        <f>IF(Journey!P29="C","E","")</f>
        <v/>
      </c>
      <c r="AA59" s="249"/>
      <c r="AB59" s="394" t="str">
        <f>IF(Journey!Q29="C","E","")</f>
        <v/>
      </c>
      <c r="AC59" s="249"/>
      <c r="AD59" s="394" t="str">
        <f>IF(Journey!R29="C","E","")</f>
        <v/>
      </c>
      <c r="AE59" s="249"/>
      <c r="AF59" s="394" t="str">
        <f>IF(Journey!S29="C","E","")</f>
        <v/>
      </c>
      <c r="AG59" s="249"/>
      <c r="AH59" s="394" t="str">
        <f>IF(Journey!T29="C","E","")</f>
        <v/>
      </c>
      <c r="AI59" s="249"/>
      <c r="AJ59" s="394" t="str">
        <f>IF(Journey!U29="C","E","")</f>
        <v/>
      </c>
      <c r="AK59" s="249"/>
      <c r="AL59" s="394" t="str">
        <f>IF(Journey!V29="C","E","")</f>
        <v/>
      </c>
      <c r="AM59" s="249"/>
      <c r="AN59" s="394" t="str">
        <f>IF(Journey!W29="C","E","")</f>
        <v/>
      </c>
      <c r="AO59" s="250"/>
    </row>
    <row r="60" spans="1:41">
      <c r="A60" s="248" t="str">
        <f>Journey!A31</f>
        <v>Outdoor</v>
      </c>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3"/>
    </row>
    <row r="61" spans="1:41">
      <c r="A61" s="247" t="str">
        <f>Journey!C36</f>
        <v>Take Action</v>
      </c>
      <c r="B61" s="235" t="str">
        <f>IF(Journey!D36="C","E","")</f>
        <v/>
      </c>
      <c r="C61" s="236"/>
      <c r="D61" s="235" t="str">
        <f>IF(Journey!E36="C","E","")</f>
        <v/>
      </c>
      <c r="E61" s="236"/>
      <c r="F61" s="235" t="str">
        <f>IF(Journey!F36="C","E","")</f>
        <v/>
      </c>
      <c r="G61" s="236"/>
      <c r="H61" s="235" t="str">
        <f>IF(Journey!G36="C","E","")</f>
        <v/>
      </c>
      <c r="I61" s="236"/>
      <c r="J61" s="235" t="str">
        <f>IF(Journey!H36="C","E","")</f>
        <v/>
      </c>
      <c r="K61" s="236"/>
      <c r="L61" s="235" t="str">
        <f>IF(Journey!I37="C","E","")</f>
        <v/>
      </c>
      <c r="M61" s="236"/>
      <c r="N61" s="235" t="str">
        <f>IF(Journey!J37="C","E","")</f>
        <v/>
      </c>
      <c r="O61" s="236"/>
      <c r="P61" s="235" t="str">
        <f>IF(Journey!K37="C","E","")</f>
        <v/>
      </c>
      <c r="Q61" s="236"/>
      <c r="R61" s="235" t="str">
        <f>IF(Journey!L37="C","E","")</f>
        <v/>
      </c>
      <c r="S61" s="236"/>
      <c r="T61" s="235" t="str">
        <f>IF(Journey!M37="C","E","")</f>
        <v/>
      </c>
      <c r="U61" s="236"/>
      <c r="V61" s="235" t="str">
        <f>IF(Journey!N37="C","E","")</f>
        <v/>
      </c>
      <c r="W61" s="236"/>
      <c r="X61" s="235" t="str">
        <f>IF(Journey!O37="C","E","")</f>
        <v/>
      </c>
      <c r="Y61" s="236"/>
      <c r="Z61" s="235" t="str">
        <f>IF(Journey!P37="C","E","")</f>
        <v/>
      </c>
      <c r="AA61" s="236"/>
      <c r="AB61" s="235" t="str">
        <f>IF(Journey!Q37="C","E","")</f>
        <v/>
      </c>
      <c r="AC61" s="236"/>
      <c r="AD61" s="235" t="str">
        <f>IF(Journey!R37="C","E","")</f>
        <v/>
      </c>
      <c r="AE61" s="236"/>
      <c r="AF61" s="235" t="str">
        <f>IF(Journey!S37="C","E","")</f>
        <v/>
      </c>
      <c r="AG61" s="236"/>
      <c r="AH61" s="235" t="str">
        <f>IF(Journey!T37="C","E","")</f>
        <v/>
      </c>
      <c r="AI61" s="236"/>
      <c r="AJ61" s="235" t="str">
        <f>IF(Journey!U37="C","E","")</f>
        <v/>
      </c>
      <c r="AK61" s="236"/>
      <c r="AL61" s="235" t="str">
        <f>IF(Journey!V37="C","E","")</f>
        <v/>
      </c>
      <c r="AM61" s="236"/>
      <c r="AN61" s="235" t="str">
        <f>IF(Journey!W37="C","E","")</f>
        <v/>
      </c>
      <c r="AO61" s="237"/>
    </row>
    <row r="62" spans="1:41">
      <c r="A62" s="248" t="str">
        <f>Journey!A39</f>
        <v>Think Like:</v>
      </c>
      <c r="B62" s="228"/>
      <c r="C62" s="230"/>
      <c r="D62" s="228"/>
      <c r="E62" s="230"/>
      <c r="F62" s="228"/>
      <c r="G62" s="230"/>
      <c r="H62" s="228"/>
      <c r="I62" s="230"/>
      <c r="J62" s="228"/>
      <c r="K62" s="230"/>
      <c r="L62" s="228"/>
      <c r="M62" s="230"/>
      <c r="N62" s="228"/>
      <c r="O62" s="230"/>
      <c r="P62" s="228"/>
      <c r="Q62" s="230"/>
      <c r="R62" s="228"/>
      <c r="S62" s="230"/>
      <c r="T62" s="228"/>
      <c r="U62" s="230"/>
      <c r="V62" s="228"/>
      <c r="W62" s="230"/>
      <c r="X62" s="228"/>
      <c r="Y62" s="230"/>
      <c r="Z62" s="228"/>
      <c r="AA62" s="230"/>
      <c r="AB62" s="228"/>
      <c r="AC62" s="230"/>
      <c r="AD62" s="228"/>
      <c r="AE62" s="230"/>
      <c r="AF62" s="228"/>
      <c r="AG62" s="230"/>
      <c r="AH62" s="228"/>
      <c r="AI62" s="230"/>
      <c r="AJ62" s="228"/>
      <c r="AK62" s="230"/>
      <c r="AL62" s="228"/>
      <c r="AM62" s="230"/>
      <c r="AN62" s="228"/>
      <c r="AO62" s="238"/>
    </row>
    <row r="63" spans="1:41">
      <c r="A63" s="247" t="str">
        <f>Journey!B40</f>
        <v>Think Like a Citizen Scientist</v>
      </c>
      <c r="B63" s="235" t="str">
        <f>IF(Journey!D46="A","E","")</f>
        <v/>
      </c>
      <c r="C63" s="236"/>
      <c r="D63" s="235" t="str">
        <f>IF(Journey!E46="A","E","")</f>
        <v/>
      </c>
      <c r="E63" s="236"/>
      <c r="F63" s="235" t="str">
        <f>IF(Journey!F46="A","E","")</f>
        <v/>
      </c>
      <c r="G63" s="236"/>
      <c r="H63" s="235" t="str">
        <f>IF(Journey!G46="A","E","")</f>
        <v/>
      </c>
      <c r="I63" s="236"/>
      <c r="J63" s="235" t="str">
        <f>IF(Journey!H46="A","E","")</f>
        <v/>
      </c>
      <c r="K63" s="236"/>
      <c r="L63" s="235" t="str">
        <f>IF(Journey!I46="A","E","")</f>
        <v/>
      </c>
      <c r="M63" s="236"/>
      <c r="N63" s="235" t="str">
        <f>IF(Journey!J46="A","E","")</f>
        <v/>
      </c>
      <c r="O63" s="236"/>
      <c r="P63" s="235" t="str">
        <f>IF(Journey!K46="A","E","")</f>
        <v/>
      </c>
      <c r="Q63" s="236"/>
      <c r="R63" s="235" t="str">
        <f>IF(Journey!L46="A","E","")</f>
        <v/>
      </c>
      <c r="S63" s="236"/>
      <c r="T63" s="235" t="str">
        <f>IF(Journey!M46="A","E","")</f>
        <v/>
      </c>
      <c r="U63" s="236"/>
      <c r="V63" s="235" t="str">
        <f>IF(Journey!N46="A","E","")</f>
        <v/>
      </c>
      <c r="W63" s="236"/>
      <c r="X63" s="235" t="str">
        <f>IF(Journey!O46="A","E","")</f>
        <v/>
      </c>
      <c r="Y63" s="236"/>
      <c r="Z63" s="235" t="str">
        <f>IF(Journey!P46="A","E","")</f>
        <v/>
      </c>
      <c r="AA63" s="236"/>
      <c r="AB63" s="235" t="str">
        <f>IF(Journey!Q46="A","E","")</f>
        <v/>
      </c>
      <c r="AC63" s="236"/>
      <c r="AD63" s="235" t="str">
        <f>IF(Journey!R46="A","E","")</f>
        <v/>
      </c>
      <c r="AE63" s="236"/>
      <c r="AF63" s="235" t="str">
        <f>IF(Journey!S46="A","E","")</f>
        <v/>
      </c>
      <c r="AG63" s="236"/>
      <c r="AH63" s="235" t="str">
        <f>IF(Journey!T46="A","E","")</f>
        <v/>
      </c>
      <c r="AI63" s="236"/>
      <c r="AJ63" s="235" t="str">
        <f>IF(Journey!U46="A","E","")</f>
        <v/>
      </c>
      <c r="AK63" s="236"/>
      <c r="AL63" s="235" t="str">
        <f>IF(Journey!V46="A","E","")</f>
        <v/>
      </c>
      <c r="AM63" s="236"/>
      <c r="AN63" s="235" t="str">
        <f>IF(Journey!W46="A","E","")</f>
        <v/>
      </c>
      <c r="AO63" s="237"/>
    </row>
    <row r="64" spans="1:41">
      <c r="A64" s="396" t="s">
        <v>671</v>
      </c>
      <c r="B64" s="235" t="str">
        <f>IF(Journey!D49="A","E","")</f>
        <v/>
      </c>
      <c r="C64" s="236"/>
      <c r="D64" s="235" t="str">
        <f>IF(Journey!E49="A","E","")</f>
        <v/>
      </c>
      <c r="E64" s="236"/>
      <c r="F64" s="235" t="str">
        <f>IF(Journey!F49="A","E","")</f>
        <v/>
      </c>
      <c r="G64" s="236"/>
      <c r="H64" s="235" t="str">
        <f>IF(Journey!G49="A","E","")</f>
        <v/>
      </c>
      <c r="I64" s="236"/>
      <c r="J64" s="235" t="str">
        <f>IF(Journey!H49="A","E","")</f>
        <v/>
      </c>
      <c r="K64" s="236"/>
      <c r="L64" s="235" t="str">
        <f>IF(Journey!I49="A","E","")</f>
        <v/>
      </c>
      <c r="M64" s="236"/>
      <c r="N64" s="235" t="str">
        <f>IF(Journey!J49="A","E","")</f>
        <v/>
      </c>
      <c r="O64" s="236"/>
      <c r="P64" s="235" t="str">
        <f>IF(Journey!K49="A","E","")</f>
        <v/>
      </c>
      <c r="Q64" s="236"/>
      <c r="R64" s="235" t="str">
        <f>IF(Journey!L49="A","E","")</f>
        <v/>
      </c>
      <c r="S64" s="236"/>
      <c r="T64" s="235" t="str">
        <f>IF(Journey!M49="A","E","")</f>
        <v/>
      </c>
      <c r="U64" s="236"/>
      <c r="V64" s="235" t="str">
        <f>IF(Journey!N49="A","E","")</f>
        <v/>
      </c>
      <c r="W64" s="236"/>
      <c r="X64" s="235" t="str">
        <f>IF(Journey!O49="A","E","")</f>
        <v/>
      </c>
      <c r="Y64" s="236"/>
      <c r="Z64" s="235" t="str">
        <f>IF(Journey!P49="A","E","")</f>
        <v/>
      </c>
      <c r="AA64" s="236"/>
      <c r="AB64" s="235" t="str">
        <f>IF(Journey!Q49="A","E","")</f>
        <v/>
      </c>
      <c r="AC64" s="236"/>
      <c r="AD64" s="235" t="str">
        <f>IF(Journey!R49="A","E","")</f>
        <v/>
      </c>
      <c r="AE64" s="236"/>
      <c r="AF64" s="235" t="str">
        <f>IF(Journey!S49="A","E","")</f>
        <v/>
      </c>
      <c r="AG64" s="236"/>
      <c r="AH64" s="235" t="str">
        <f>IF(Journey!T49="A","E","")</f>
        <v/>
      </c>
      <c r="AI64" s="236"/>
      <c r="AJ64" s="235" t="str">
        <f>IF(Journey!U49="A","E","")</f>
        <v/>
      </c>
      <c r="AK64" s="236"/>
      <c r="AL64" s="235" t="str">
        <f>IF(Journey!V49="A","E","")</f>
        <v/>
      </c>
      <c r="AM64" s="236"/>
      <c r="AN64" s="235" t="str">
        <f>IF(Journey!W49="A","E","")</f>
        <v/>
      </c>
      <c r="AO64" s="237"/>
    </row>
    <row r="65" spans="1:41">
      <c r="A65" s="247" t="str">
        <f>Journey!B51</f>
        <v>Think Like an Engineer</v>
      </c>
      <c r="B65" s="235" t="str">
        <f>IF(Journey!D57="A","E","")</f>
        <v/>
      </c>
      <c r="C65" s="236"/>
      <c r="D65" s="235" t="str">
        <f>IF(Journey!E57="A","E","")</f>
        <v/>
      </c>
      <c r="E65" s="236"/>
      <c r="F65" s="235" t="str">
        <f>IF(Journey!F57="A","E","")</f>
        <v/>
      </c>
      <c r="G65" s="236"/>
      <c r="H65" s="235" t="str">
        <f>IF(Journey!G57="A","E","")</f>
        <v/>
      </c>
      <c r="I65" s="236"/>
      <c r="J65" s="235" t="str">
        <f>IF(Journey!H57="A","E","")</f>
        <v/>
      </c>
      <c r="K65" s="236"/>
      <c r="L65" s="235" t="str">
        <f>IF(Journey!I57="A","E","")</f>
        <v/>
      </c>
      <c r="M65" s="236"/>
      <c r="N65" s="235" t="str">
        <f>IF(Journey!J57="A","E","")</f>
        <v/>
      </c>
      <c r="O65" s="236"/>
      <c r="P65" s="235" t="str">
        <f>IF(Journey!K57="A","E","")</f>
        <v/>
      </c>
      <c r="Q65" s="236"/>
      <c r="R65" s="235" t="str">
        <f>IF(Journey!L57="A","E","")</f>
        <v/>
      </c>
      <c r="S65" s="236"/>
      <c r="T65" s="235" t="str">
        <f>IF(Journey!M57="A","E","")</f>
        <v/>
      </c>
      <c r="U65" s="236"/>
      <c r="V65" s="235" t="str">
        <f>IF(Journey!N57="A","E","")</f>
        <v/>
      </c>
      <c r="W65" s="236"/>
      <c r="X65" s="235" t="str">
        <f>IF(Journey!O57="A","E","")</f>
        <v/>
      </c>
      <c r="Y65" s="236"/>
      <c r="Z65" s="235" t="str">
        <f>IF(Journey!P57="A","E","")</f>
        <v/>
      </c>
      <c r="AA65" s="236"/>
      <c r="AB65" s="235" t="str">
        <f>IF(Journey!Q57="A","E","")</f>
        <v/>
      </c>
      <c r="AC65" s="236"/>
      <c r="AD65" s="235" t="str">
        <f>IF(Journey!R57="A","E","")</f>
        <v/>
      </c>
      <c r="AE65" s="236"/>
      <c r="AF65" s="235" t="str">
        <f>IF(Journey!S57="A","E","")</f>
        <v/>
      </c>
      <c r="AG65" s="236"/>
      <c r="AH65" s="235" t="str">
        <f>IF(Journey!T57="A","E","")</f>
        <v/>
      </c>
      <c r="AI65" s="236"/>
      <c r="AJ65" s="235" t="str">
        <f>IF(Journey!U57="A","E","")</f>
        <v/>
      </c>
      <c r="AK65" s="236"/>
      <c r="AL65" s="235" t="str">
        <f>IF(Journey!V57="A","E","")</f>
        <v/>
      </c>
      <c r="AM65" s="236"/>
      <c r="AN65" s="235" t="str">
        <f>IF(Journey!W57="A","E","")</f>
        <v/>
      </c>
      <c r="AO65" s="237"/>
    </row>
    <row r="66" spans="1:41">
      <c r="A66" s="396" t="s">
        <v>671</v>
      </c>
      <c r="B66" s="235" t="str">
        <f>IF(Journey!D60="A","E","")</f>
        <v/>
      </c>
      <c r="C66" s="236"/>
      <c r="D66" s="235" t="str">
        <f>IF(Journey!E60="A","E","")</f>
        <v/>
      </c>
      <c r="E66" s="236"/>
      <c r="F66" s="235" t="str">
        <f>IF(Journey!F60="A","E","")</f>
        <v/>
      </c>
      <c r="G66" s="236"/>
      <c r="H66" s="235" t="str">
        <f>IF(Journey!G60="A","E","")</f>
        <v/>
      </c>
      <c r="I66" s="236"/>
      <c r="J66" s="235" t="str">
        <f>IF(Journey!H60="A","E","")</f>
        <v/>
      </c>
      <c r="K66" s="236"/>
      <c r="L66" s="235" t="str">
        <f>IF(Journey!I60="A","E","")</f>
        <v/>
      </c>
      <c r="M66" s="236"/>
      <c r="N66" s="235" t="str">
        <f>IF(Journey!J60="A","E","")</f>
        <v/>
      </c>
      <c r="O66" s="236"/>
      <c r="P66" s="235" t="str">
        <f>IF(Journey!K60="A","E","")</f>
        <v/>
      </c>
      <c r="Q66" s="236"/>
      <c r="R66" s="235" t="str">
        <f>IF(Journey!L60="A","E","")</f>
        <v/>
      </c>
      <c r="S66" s="236"/>
      <c r="T66" s="235" t="str">
        <f>IF(Journey!M60="A","E","")</f>
        <v/>
      </c>
      <c r="U66" s="236"/>
      <c r="V66" s="235" t="str">
        <f>IF(Journey!N60="A","E","")</f>
        <v/>
      </c>
      <c r="W66" s="236"/>
      <c r="X66" s="235" t="str">
        <f>IF(Journey!O60="A","E","")</f>
        <v/>
      </c>
      <c r="Y66" s="236"/>
      <c r="Z66" s="235" t="str">
        <f>IF(Journey!P60="A","E","")</f>
        <v/>
      </c>
      <c r="AA66" s="236"/>
      <c r="AB66" s="235" t="str">
        <f>IF(Journey!Q60="A","E","")</f>
        <v/>
      </c>
      <c r="AC66" s="236"/>
      <c r="AD66" s="235" t="str">
        <f>IF(Journey!R60="A","E","")</f>
        <v/>
      </c>
      <c r="AE66" s="236"/>
      <c r="AF66" s="235" t="str">
        <f>IF(Journey!S60="A","E","")</f>
        <v/>
      </c>
      <c r="AG66" s="236"/>
      <c r="AH66" s="235" t="str">
        <f>IF(Journey!T60="A","E","")</f>
        <v/>
      </c>
      <c r="AI66" s="236"/>
      <c r="AJ66" s="235" t="str">
        <f>IF(Journey!U60="A","E","")</f>
        <v/>
      </c>
      <c r="AK66" s="236"/>
      <c r="AL66" s="235" t="str">
        <f>IF(Journey!V60="A","E","")</f>
        <v/>
      </c>
      <c r="AM66" s="236"/>
      <c r="AN66" s="235" t="str">
        <f>IF(Journey!W60="A","E","")</f>
        <v/>
      </c>
      <c r="AO66" s="237"/>
    </row>
    <row r="67" spans="1:41">
      <c r="A67" s="247" t="str">
        <f>Journey!B62</f>
        <v>Think Like a Programmer</v>
      </c>
      <c r="B67" s="235" t="str">
        <f>IF(Journey!D68="A","E","")</f>
        <v/>
      </c>
      <c r="C67" s="236"/>
      <c r="D67" s="235" t="str">
        <f>IF(Journey!E68="A","E","")</f>
        <v/>
      </c>
      <c r="E67" s="236"/>
      <c r="F67" s="235" t="str">
        <f>IF(Journey!F68="A","E","")</f>
        <v/>
      </c>
      <c r="G67" s="236"/>
      <c r="H67" s="235" t="str">
        <f>IF(Journey!G68="A","E","")</f>
        <v/>
      </c>
      <c r="I67" s="236"/>
      <c r="J67" s="235" t="str">
        <f>IF(Journey!H68="A","E","")</f>
        <v/>
      </c>
      <c r="K67" s="236"/>
      <c r="L67" s="235" t="str">
        <f>IF(Journey!I68="A","E","")</f>
        <v/>
      </c>
      <c r="M67" s="236"/>
      <c r="N67" s="235" t="str">
        <f>IF(Journey!J68="A","E","")</f>
        <v/>
      </c>
      <c r="O67" s="236"/>
      <c r="P67" s="235" t="str">
        <f>IF(Journey!K68="A","E","")</f>
        <v/>
      </c>
      <c r="Q67" s="236"/>
      <c r="R67" s="235" t="str">
        <f>IF(Journey!L68="A","E","")</f>
        <v/>
      </c>
      <c r="S67" s="236"/>
      <c r="T67" s="235" t="str">
        <f>IF(Journey!M68="A","E","")</f>
        <v/>
      </c>
      <c r="U67" s="236"/>
      <c r="V67" s="235" t="str">
        <f>IF(Journey!N68="A","E","")</f>
        <v/>
      </c>
      <c r="W67" s="236"/>
      <c r="X67" s="235" t="str">
        <f>IF(Journey!O68="A","E","")</f>
        <v/>
      </c>
      <c r="Y67" s="236"/>
      <c r="Z67" s="235" t="str">
        <f>IF(Journey!P68="A","E","")</f>
        <v/>
      </c>
      <c r="AA67" s="236"/>
      <c r="AB67" s="235" t="str">
        <f>IF(Journey!Q68="A","E","")</f>
        <v/>
      </c>
      <c r="AC67" s="236"/>
      <c r="AD67" s="235" t="str">
        <f>IF(Journey!R68="A","E","")</f>
        <v/>
      </c>
      <c r="AE67" s="236"/>
      <c r="AF67" s="235" t="str">
        <f>IF(Journey!S68="A","E","")</f>
        <v/>
      </c>
      <c r="AG67" s="236"/>
      <c r="AH67" s="235" t="str">
        <f>IF(Journey!T68="A","E","")</f>
        <v/>
      </c>
      <c r="AI67" s="236"/>
      <c r="AJ67" s="235" t="str">
        <f>IF(Journey!U68="A","E","")</f>
        <v/>
      </c>
      <c r="AK67" s="236"/>
      <c r="AL67" s="235" t="str">
        <f>IF(Journey!V68="A","E","")</f>
        <v/>
      </c>
      <c r="AM67" s="236"/>
      <c r="AN67" s="235" t="str">
        <f>IF(Journey!W68="A","E","")</f>
        <v/>
      </c>
      <c r="AO67" s="237"/>
    </row>
    <row r="68" spans="1:41">
      <c r="A68" s="396" t="s">
        <v>671</v>
      </c>
      <c r="B68" s="235" t="str">
        <f>IF(Journey!D71="A","E","")</f>
        <v/>
      </c>
      <c r="C68" s="236"/>
      <c r="D68" s="235" t="str">
        <f>IF(Journey!E71="A","E","")</f>
        <v/>
      </c>
      <c r="E68" s="236"/>
      <c r="F68" s="235" t="str">
        <f>IF(Journey!F71="A","E","")</f>
        <v/>
      </c>
      <c r="G68" s="236"/>
      <c r="H68" s="235" t="str">
        <f>IF(Journey!G71="A","E","")</f>
        <v/>
      </c>
      <c r="I68" s="236"/>
      <c r="J68" s="235" t="str">
        <f>IF(Journey!H71="A","E","")</f>
        <v/>
      </c>
      <c r="K68" s="236"/>
      <c r="L68" s="235" t="str">
        <f>IF(Journey!I71="A","E","")</f>
        <v/>
      </c>
      <c r="M68" s="236"/>
      <c r="N68" s="235" t="str">
        <f>IF(Journey!J71="A","E","")</f>
        <v/>
      </c>
      <c r="O68" s="236"/>
      <c r="P68" s="235" t="str">
        <f>IF(Journey!K71="A","E","")</f>
        <v/>
      </c>
      <c r="Q68" s="236"/>
      <c r="R68" s="235" t="str">
        <f>IF(Journey!L71="A","E","")</f>
        <v/>
      </c>
      <c r="S68" s="236"/>
      <c r="T68" s="235" t="str">
        <f>IF(Journey!M71="A","E","")</f>
        <v/>
      </c>
      <c r="U68" s="236"/>
      <c r="V68" s="235" t="str">
        <f>IF(Journey!N71="A","E","")</f>
        <v/>
      </c>
      <c r="W68" s="236"/>
      <c r="X68" s="235" t="str">
        <f>IF(Journey!O71="A","E","")</f>
        <v/>
      </c>
      <c r="Y68" s="236"/>
      <c r="Z68" s="235" t="str">
        <f>IF(Journey!P71="A","E","")</f>
        <v/>
      </c>
      <c r="AA68" s="236"/>
      <c r="AB68" s="235" t="str">
        <f>IF(Journey!Q71="A","E","")</f>
        <v/>
      </c>
      <c r="AC68" s="236"/>
      <c r="AD68" s="235" t="str">
        <f>IF(Journey!R71="A","E","")</f>
        <v/>
      </c>
      <c r="AE68" s="236"/>
      <c r="AF68" s="235" t="str">
        <f>IF(Journey!S71="A","E","")</f>
        <v/>
      </c>
      <c r="AG68" s="236"/>
      <c r="AH68" s="235" t="str">
        <f>IF(Journey!T71="A","E","")</f>
        <v/>
      </c>
      <c r="AI68" s="236"/>
      <c r="AJ68" s="235" t="str">
        <f>IF(Journey!U71="A","E","")</f>
        <v/>
      </c>
      <c r="AK68" s="236"/>
      <c r="AL68" s="235" t="str">
        <f>IF(Journey!V71="A","E","")</f>
        <v/>
      </c>
      <c r="AM68" s="236"/>
      <c r="AN68" s="235" t="str">
        <f>IF(Journey!W71="A","E","")</f>
        <v/>
      </c>
      <c r="AO68" s="237"/>
    </row>
    <row r="69" spans="1:41">
      <c r="A69" s="227" t="str">
        <f>'Council Own'!A5:W5</f>
        <v>Council's Own</v>
      </c>
      <c r="B69" s="228"/>
      <c r="C69" s="230"/>
      <c r="D69" s="228"/>
      <c r="E69" s="230"/>
      <c r="F69" s="228"/>
      <c r="G69" s="230"/>
      <c r="H69" s="228"/>
      <c r="I69" s="230"/>
      <c r="J69" s="228"/>
      <c r="K69" s="230"/>
      <c r="L69" s="228"/>
      <c r="M69" s="230"/>
      <c r="N69" s="228"/>
      <c r="O69" s="230"/>
      <c r="P69" s="228"/>
      <c r="Q69" s="230"/>
      <c r="R69" s="228"/>
      <c r="S69" s="230"/>
      <c r="T69" s="228"/>
      <c r="U69" s="230"/>
      <c r="V69" s="228"/>
      <c r="W69" s="230"/>
      <c r="X69" s="228"/>
      <c r="Y69" s="230"/>
      <c r="Z69" s="228"/>
      <c r="AA69" s="230"/>
      <c r="AB69" s="228"/>
      <c r="AC69" s="230"/>
      <c r="AD69" s="228"/>
      <c r="AE69" s="230"/>
      <c r="AF69" s="228"/>
      <c r="AG69" s="230"/>
      <c r="AH69" s="228"/>
      <c r="AI69" s="230"/>
      <c r="AJ69" s="228"/>
      <c r="AK69" s="230"/>
      <c r="AL69" s="228"/>
      <c r="AM69" s="230"/>
      <c r="AN69" s="228"/>
      <c r="AO69" s="238"/>
    </row>
    <row r="70" spans="1:41">
      <c r="A70" s="234" t="str">
        <f>'Council Own'!B6</f>
        <v>&lt;&lt;List Badge 1 Here&gt;&gt;</v>
      </c>
      <c r="B70" s="260" t="str">
        <f>IF('Council Own'!D28="C","E","")</f>
        <v/>
      </c>
      <c r="C70" s="261"/>
      <c r="D70" s="260" t="str">
        <f>IF('Council Own'!E28="C","E","")</f>
        <v/>
      </c>
      <c r="E70" s="261"/>
      <c r="F70" s="260" t="str">
        <f>IF('Council Own'!F28="C","E","")</f>
        <v/>
      </c>
      <c r="G70" s="261"/>
      <c r="H70" s="260" t="str">
        <f>IF('Council Own'!G28="C","E","")</f>
        <v/>
      </c>
      <c r="I70" s="261"/>
      <c r="J70" s="260" t="str">
        <f>IF('Council Own'!H28="C","E","")</f>
        <v/>
      </c>
      <c r="K70" s="261"/>
      <c r="L70" s="260" t="str">
        <f>IF('Council Own'!I28="C","E","")</f>
        <v/>
      </c>
      <c r="M70" s="261"/>
      <c r="N70" s="260" t="str">
        <f>IF('Council Own'!J28="C","E","")</f>
        <v/>
      </c>
      <c r="O70" s="261"/>
      <c r="P70" s="260" t="str">
        <f>IF('Council Own'!K28="C","E","")</f>
        <v/>
      </c>
      <c r="Q70" s="261"/>
      <c r="R70" s="260" t="str">
        <f>IF('Council Own'!L28="C","E","")</f>
        <v/>
      </c>
      <c r="S70" s="261"/>
      <c r="T70" s="260" t="str">
        <f>IF('Council Own'!M28="C","E","")</f>
        <v/>
      </c>
      <c r="U70" s="261"/>
      <c r="V70" s="260" t="str">
        <f>IF('Council Own'!N28="C","E","")</f>
        <v/>
      </c>
      <c r="W70" s="261"/>
      <c r="X70" s="260" t="str">
        <f>IF('Council Own'!O28="C","E","")</f>
        <v/>
      </c>
      <c r="Y70" s="261"/>
      <c r="Z70" s="260" t="str">
        <f>IF('Council Own'!P28="C","E","")</f>
        <v/>
      </c>
      <c r="AA70" s="261"/>
      <c r="AB70" s="260" t="str">
        <f>IF('Council Own'!Q28="C","E","")</f>
        <v/>
      </c>
      <c r="AC70" s="261"/>
      <c r="AD70" s="260" t="str">
        <f>IF('Council Own'!R28="C","E","")</f>
        <v/>
      </c>
      <c r="AE70" s="261"/>
      <c r="AF70" s="260" t="str">
        <f>IF('Council Own'!S28="C","E","")</f>
        <v/>
      </c>
      <c r="AG70" s="261"/>
      <c r="AH70" s="260" t="str">
        <f>IF('Council Own'!T28="C","E","")</f>
        <v/>
      </c>
      <c r="AI70" s="261"/>
      <c r="AJ70" s="260" t="str">
        <f>IF('Council Own'!U28="C","E","")</f>
        <v/>
      </c>
      <c r="AK70" s="261"/>
      <c r="AL70" s="260" t="str">
        <f>IF('Council Own'!V28="C","E","")</f>
        <v/>
      </c>
      <c r="AM70" s="261"/>
      <c r="AN70" s="260" t="str">
        <f>IF('Council Own'!W28="C","E","")</f>
        <v/>
      </c>
      <c r="AO70" s="262"/>
    </row>
    <row r="71" spans="1:41">
      <c r="A71" s="234" t="str">
        <f>'Council Own'!B30</f>
        <v>&lt;&lt;List Badge 2 Here&gt;&gt;</v>
      </c>
      <c r="B71" s="260" t="str">
        <f>IF('Council Own'!D52="C","E","")</f>
        <v/>
      </c>
      <c r="C71" s="261"/>
      <c r="D71" s="260" t="str">
        <f>IF('Council Own'!E52="C","E","")</f>
        <v/>
      </c>
      <c r="E71" s="261"/>
      <c r="F71" s="260" t="str">
        <f>IF('Council Own'!F52="C","E","")</f>
        <v/>
      </c>
      <c r="G71" s="261"/>
      <c r="H71" s="260" t="str">
        <f>IF('Council Own'!G52="C","E","")</f>
        <v/>
      </c>
      <c r="I71" s="261"/>
      <c r="J71" s="260" t="str">
        <f>IF('Council Own'!H52="C","E","")</f>
        <v/>
      </c>
      <c r="K71" s="261"/>
      <c r="L71" s="260" t="str">
        <f>IF('Council Own'!I52="C","E","")</f>
        <v/>
      </c>
      <c r="M71" s="261"/>
      <c r="N71" s="260" t="str">
        <f>IF('Council Own'!J52="C","E","")</f>
        <v/>
      </c>
      <c r="O71" s="261"/>
      <c r="P71" s="260" t="str">
        <f>IF('Council Own'!K52="C","E","")</f>
        <v/>
      </c>
      <c r="Q71" s="261"/>
      <c r="R71" s="260" t="str">
        <f>IF('Council Own'!L52="C","E","")</f>
        <v/>
      </c>
      <c r="S71" s="261"/>
      <c r="T71" s="260" t="str">
        <f>IF('Council Own'!M52="C","E","")</f>
        <v/>
      </c>
      <c r="U71" s="261"/>
      <c r="V71" s="260" t="str">
        <f>IF('Council Own'!N52="C","E","")</f>
        <v/>
      </c>
      <c r="W71" s="261"/>
      <c r="X71" s="260" t="str">
        <f>IF('Council Own'!O52="C","E","")</f>
        <v/>
      </c>
      <c r="Y71" s="261"/>
      <c r="Z71" s="260" t="str">
        <f>IF('Council Own'!P52="C","E","")</f>
        <v/>
      </c>
      <c r="AA71" s="261"/>
      <c r="AB71" s="260" t="str">
        <f>IF('Council Own'!Q52="C","E","")</f>
        <v/>
      </c>
      <c r="AC71" s="261"/>
      <c r="AD71" s="260" t="str">
        <f>IF('Council Own'!R52="C","E","")</f>
        <v/>
      </c>
      <c r="AE71" s="261"/>
      <c r="AF71" s="260" t="str">
        <f>IF('Council Own'!S52="C","E","")</f>
        <v/>
      </c>
      <c r="AG71" s="261"/>
      <c r="AH71" s="260" t="str">
        <f>IF('Council Own'!T52="C","E","")</f>
        <v/>
      </c>
      <c r="AI71" s="261"/>
      <c r="AJ71" s="260" t="str">
        <f>IF('Council Own'!U52="C","E","")</f>
        <v/>
      </c>
      <c r="AK71" s="261"/>
      <c r="AL71" s="260" t="str">
        <f>IF('Council Own'!V52="C","E","")</f>
        <v/>
      </c>
      <c r="AM71" s="261"/>
      <c r="AN71" s="260" t="str">
        <f>IF('Council Own'!W52="C","E","")</f>
        <v/>
      </c>
      <c r="AO71" s="262"/>
    </row>
    <row r="72" spans="1:41">
      <c r="A72" s="234" t="str">
        <f>'Council Own'!B54</f>
        <v>&lt;&lt;List Badge 3 Here&gt;&gt;</v>
      </c>
      <c r="B72" s="260" t="str">
        <f>IF('Council Own'!D76="C","E","")</f>
        <v/>
      </c>
      <c r="C72" s="261"/>
      <c r="D72" s="260" t="str">
        <f>IF('Council Own'!E76="C","E","")</f>
        <v/>
      </c>
      <c r="E72" s="261"/>
      <c r="F72" s="260" t="str">
        <f>IF('Council Own'!F76="C","E","")</f>
        <v/>
      </c>
      <c r="G72" s="261"/>
      <c r="H72" s="260" t="str">
        <f>IF('Council Own'!G76="C","E","")</f>
        <v/>
      </c>
      <c r="I72" s="261"/>
      <c r="J72" s="260" t="str">
        <f>IF('Council Own'!H76="C","E","")</f>
        <v/>
      </c>
      <c r="K72" s="261"/>
      <c r="L72" s="260" t="str">
        <f>IF('Council Own'!I76="C","E","")</f>
        <v/>
      </c>
      <c r="M72" s="261"/>
      <c r="N72" s="260" t="str">
        <f>IF('Council Own'!J76="C","E","")</f>
        <v/>
      </c>
      <c r="O72" s="261"/>
      <c r="P72" s="260" t="str">
        <f>IF('Council Own'!K76="C","E","")</f>
        <v/>
      </c>
      <c r="Q72" s="261"/>
      <c r="R72" s="260" t="str">
        <f>IF('Council Own'!L76="C","E","")</f>
        <v/>
      </c>
      <c r="S72" s="261"/>
      <c r="T72" s="260" t="str">
        <f>IF('Council Own'!M76="C","E","")</f>
        <v/>
      </c>
      <c r="U72" s="261"/>
      <c r="V72" s="260" t="str">
        <f>IF('Council Own'!N76="C","E","")</f>
        <v/>
      </c>
      <c r="W72" s="261"/>
      <c r="X72" s="260" t="str">
        <f>IF('Council Own'!O76="C","E","")</f>
        <v/>
      </c>
      <c r="Y72" s="261"/>
      <c r="Z72" s="260" t="str">
        <f>IF('Council Own'!P76="C","E","")</f>
        <v/>
      </c>
      <c r="AA72" s="261"/>
      <c r="AB72" s="260" t="str">
        <f>IF('Council Own'!Q76="C","E","")</f>
        <v/>
      </c>
      <c r="AC72" s="261"/>
      <c r="AD72" s="260" t="str">
        <f>IF('Council Own'!R76="C","E","")</f>
        <v/>
      </c>
      <c r="AE72" s="261"/>
      <c r="AF72" s="260" t="str">
        <f>IF('Council Own'!S76="C","E","")</f>
        <v/>
      </c>
      <c r="AG72" s="261"/>
      <c r="AH72" s="260" t="str">
        <f>IF('Council Own'!T76="C","E","")</f>
        <v/>
      </c>
      <c r="AI72" s="261"/>
      <c r="AJ72" s="260" t="str">
        <f>IF('Council Own'!U76="C","E","")</f>
        <v/>
      </c>
      <c r="AK72" s="261"/>
      <c r="AL72" s="260" t="str">
        <f>IF('Council Own'!V76="C","E","")</f>
        <v/>
      </c>
      <c r="AM72" s="261"/>
      <c r="AN72" s="260" t="str">
        <f>IF('Council Own'!W76="C","E","")</f>
        <v/>
      </c>
      <c r="AO72" s="262"/>
    </row>
    <row r="73" spans="1:41">
      <c r="A73" s="234" t="str">
        <f>'Council Own'!B78</f>
        <v>&lt;&lt;List Badge 4 Here&gt;&gt;</v>
      </c>
      <c r="B73" s="260" t="str">
        <f>IF('Council Own'!D100="C","E","")</f>
        <v/>
      </c>
      <c r="C73" s="261"/>
      <c r="D73" s="260" t="str">
        <f>IF('Council Own'!E100="C","E","")</f>
        <v/>
      </c>
      <c r="E73" s="261"/>
      <c r="F73" s="260" t="str">
        <f>IF('Council Own'!F100="C","E","")</f>
        <v/>
      </c>
      <c r="G73" s="261"/>
      <c r="H73" s="260" t="str">
        <f>IF('Council Own'!G100="C","E","")</f>
        <v/>
      </c>
      <c r="I73" s="261"/>
      <c r="J73" s="260" t="str">
        <f>IF('Council Own'!H100="C","E","")</f>
        <v/>
      </c>
      <c r="K73" s="261"/>
      <c r="L73" s="260" t="str">
        <f>IF('Council Own'!I100="C","E","")</f>
        <v/>
      </c>
      <c r="M73" s="261"/>
      <c r="N73" s="260" t="str">
        <f>IF('Council Own'!J100="C","E","")</f>
        <v/>
      </c>
      <c r="O73" s="261"/>
      <c r="P73" s="260" t="str">
        <f>IF('Council Own'!K100="C","E","")</f>
        <v/>
      </c>
      <c r="Q73" s="261"/>
      <c r="R73" s="260" t="str">
        <f>IF('Council Own'!L100="C","E","")</f>
        <v/>
      </c>
      <c r="S73" s="261"/>
      <c r="T73" s="260" t="str">
        <f>IF('Council Own'!M100="C","E","")</f>
        <v/>
      </c>
      <c r="U73" s="261"/>
      <c r="V73" s="260" t="str">
        <f>IF('Council Own'!N100="C","E","")</f>
        <v/>
      </c>
      <c r="W73" s="261"/>
      <c r="X73" s="260" t="str">
        <f>IF('Council Own'!O100="C","E","")</f>
        <v/>
      </c>
      <c r="Y73" s="261"/>
      <c r="Z73" s="260" t="str">
        <f>IF('Council Own'!P100="C","E","")</f>
        <v/>
      </c>
      <c r="AA73" s="261"/>
      <c r="AB73" s="260" t="str">
        <f>IF('Council Own'!Q100="C","E","")</f>
        <v/>
      </c>
      <c r="AC73" s="261"/>
      <c r="AD73" s="260" t="str">
        <f>IF('Council Own'!R100="C","E","")</f>
        <v/>
      </c>
      <c r="AE73" s="261"/>
      <c r="AF73" s="260" t="str">
        <f>IF('Council Own'!S100="C","E","")</f>
        <v/>
      </c>
      <c r="AG73" s="261"/>
      <c r="AH73" s="260" t="str">
        <f>IF('Council Own'!T100="C","E","")</f>
        <v/>
      </c>
      <c r="AI73" s="261"/>
      <c r="AJ73" s="260" t="str">
        <f>IF('Council Own'!U100="C","E","")</f>
        <v/>
      </c>
      <c r="AK73" s="261"/>
      <c r="AL73" s="260" t="str">
        <f>IF('Council Own'!V100="C","E","")</f>
        <v/>
      </c>
      <c r="AM73" s="261"/>
      <c r="AN73" s="260" t="str">
        <f>IF('Council Own'!W100="C","E","")</f>
        <v/>
      </c>
      <c r="AO73" s="262"/>
    </row>
    <row r="74" spans="1:41">
      <c r="A74" s="234" t="str">
        <f>'Council Own'!B102</f>
        <v>&lt;&lt;List Badge 5 Here&gt;&gt;</v>
      </c>
      <c r="B74" s="260" t="str">
        <f>IF('Council Own'!D124="C","E","")</f>
        <v/>
      </c>
      <c r="C74" s="263"/>
      <c r="D74" s="260" t="str">
        <f>IF('Council Own'!E124="C","E","")</f>
        <v/>
      </c>
      <c r="E74" s="263"/>
      <c r="F74" s="260" t="str">
        <f>IF('Council Own'!F124="C","E","")</f>
        <v/>
      </c>
      <c r="G74" s="263"/>
      <c r="H74" s="260" t="str">
        <f>IF('Council Own'!G124="C","E","")</f>
        <v/>
      </c>
      <c r="I74" s="263"/>
      <c r="J74" s="260" t="str">
        <f>IF('Council Own'!H124="C","E","")</f>
        <v/>
      </c>
      <c r="K74" s="263"/>
      <c r="L74" s="260" t="str">
        <f>IF('Council Own'!I124="C","E","")</f>
        <v/>
      </c>
      <c r="M74" s="263"/>
      <c r="N74" s="260" t="str">
        <f>IF('Council Own'!J124="C","E","")</f>
        <v/>
      </c>
      <c r="O74" s="263"/>
      <c r="P74" s="260" t="str">
        <f>IF('Council Own'!K124="C","E","")</f>
        <v/>
      </c>
      <c r="Q74" s="263"/>
      <c r="R74" s="260" t="str">
        <f>IF('Council Own'!L124="C","E","")</f>
        <v/>
      </c>
      <c r="S74" s="263"/>
      <c r="T74" s="260" t="str">
        <f>IF('Council Own'!M124="C","E","")</f>
        <v/>
      </c>
      <c r="U74" s="263"/>
      <c r="V74" s="260" t="str">
        <f>IF('Council Own'!N124="C","E","")</f>
        <v/>
      </c>
      <c r="W74" s="263"/>
      <c r="X74" s="260" t="str">
        <f>IF('Council Own'!O124="C","E","")</f>
        <v/>
      </c>
      <c r="Y74" s="263"/>
      <c r="Z74" s="260" t="str">
        <f>IF('Council Own'!P124="C","E","")</f>
        <v/>
      </c>
      <c r="AA74" s="263"/>
      <c r="AB74" s="260" t="str">
        <f>IF('Council Own'!Q124="C","E","")</f>
        <v/>
      </c>
      <c r="AC74" s="263"/>
      <c r="AD74" s="260" t="str">
        <f>IF('Council Own'!R124="C","E","")</f>
        <v/>
      </c>
      <c r="AE74" s="263"/>
      <c r="AF74" s="260" t="str">
        <f>IF('Council Own'!S124="C","E","")</f>
        <v/>
      </c>
      <c r="AG74" s="263"/>
      <c r="AH74" s="260" t="str">
        <f>IF('Council Own'!T124="C","E","")</f>
        <v/>
      </c>
      <c r="AI74" s="263"/>
      <c r="AJ74" s="260" t="str">
        <f>IF('Council Own'!U124="C","E","")</f>
        <v/>
      </c>
      <c r="AK74" s="263"/>
      <c r="AL74" s="260" t="str">
        <f>IF('Council Own'!V124="C","E","")</f>
        <v/>
      </c>
      <c r="AM74" s="263"/>
      <c r="AN74" s="260" t="str">
        <f>IF('Council Own'!W124="C","E","")</f>
        <v/>
      </c>
      <c r="AO74" s="264"/>
    </row>
    <row r="75" spans="1:41">
      <c r="A75" s="234" t="str">
        <f>'Council Own'!B126</f>
        <v>&lt;&lt;List Badge 6 Here&gt;&gt;</v>
      </c>
      <c r="B75" s="260" t="str">
        <f>IF('Council Own'!D148="C","E","")</f>
        <v/>
      </c>
      <c r="C75" s="261"/>
      <c r="D75" s="260" t="str">
        <f>IF('Council Own'!E148="C","E","")</f>
        <v/>
      </c>
      <c r="E75" s="261"/>
      <c r="F75" s="260" t="str">
        <f>IF('Council Own'!F148="C","E","")</f>
        <v/>
      </c>
      <c r="G75" s="261"/>
      <c r="H75" s="260" t="str">
        <f>IF('Council Own'!G148="C","E","")</f>
        <v/>
      </c>
      <c r="I75" s="261"/>
      <c r="J75" s="260" t="str">
        <f>IF('Council Own'!H148="C","E","")</f>
        <v/>
      </c>
      <c r="K75" s="261"/>
      <c r="L75" s="260" t="str">
        <f>IF('Council Own'!I148="C","E","")</f>
        <v/>
      </c>
      <c r="M75" s="261"/>
      <c r="N75" s="260" t="str">
        <f>IF('Council Own'!J148="C","E","")</f>
        <v/>
      </c>
      <c r="O75" s="261"/>
      <c r="P75" s="260" t="str">
        <f>IF('Council Own'!K148="C","E","")</f>
        <v/>
      </c>
      <c r="Q75" s="261"/>
      <c r="R75" s="260" t="str">
        <f>IF('Council Own'!L148="C","E","")</f>
        <v/>
      </c>
      <c r="S75" s="261"/>
      <c r="T75" s="260" t="str">
        <f>IF('Council Own'!M148="C","E","")</f>
        <v/>
      </c>
      <c r="U75" s="261"/>
      <c r="V75" s="260" t="str">
        <f>IF('Council Own'!N148="C","E","")</f>
        <v/>
      </c>
      <c r="W75" s="261"/>
      <c r="X75" s="260" t="str">
        <f>IF('Council Own'!O148="C","E","")</f>
        <v/>
      </c>
      <c r="Y75" s="261"/>
      <c r="Z75" s="260" t="str">
        <f>IF('Council Own'!P148="C","E","")</f>
        <v/>
      </c>
      <c r="AA75" s="261"/>
      <c r="AB75" s="260" t="str">
        <f>IF('Council Own'!Q148="C","E","")</f>
        <v/>
      </c>
      <c r="AC75" s="261"/>
      <c r="AD75" s="260" t="str">
        <f>IF('Council Own'!R148="C","E","")</f>
        <v/>
      </c>
      <c r="AE75" s="261"/>
      <c r="AF75" s="260" t="str">
        <f>IF('Council Own'!S148="C","E","")</f>
        <v/>
      </c>
      <c r="AG75" s="261"/>
      <c r="AH75" s="260" t="str">
        <f>IF('Council Own'!T148="C","E","")</f>
        <v/>
      </c>
      <c r="AI75" s="261"/>
      <c r="AJ75" s="260" t="str">
        <f>IF('Council Own'!U148="C","E","")</f>
        <v/>
      </c>
      <c r="AK75" s="261"/>
      <c r="AL75" s="260" t="str">
        <f>IF('Council Own'!V148="C","E","")</f>
        <v/>
      </c>
      <c r="AM75" s="261"/>
      <c r="AN75" s="260" t="str">
        <f>IF('Council Own'!W148="C","E","")</f>
        <v/>
      </c>
      <c r="AO75" s="262"/>
    </row>
    <row r="76" spans="1:41">
      <c r="A76" s="234" t="str">
        <f>'Council Own'!B150</f>
        <v>&lt;&lt;List Badge 7 Here&gt;&gt;</v>
      </c>
      <c r="B76" s="260" t="str">
        <f>IF('Council Own'!D172="C","E","")</f>
        <v/>
      </c>
      <c r="C76" s="261"/>
      <c r="D76" s="260" t="str">
        <f>IF('Council Own'!E172="C","E","")</f>
        <v/>
      </c>
      <c r="E76" s="261"/>
      <c r="F76" s="260" t="str">
        <f>IF('Council Own'!F172="C","E","")</f>
        <v/>
      </c>
      <c r="G76" s="261"/>
      <c r="H76" s="260" t="str">
        <f>IF('Council Own'!G172="C","E","")</f>
        <v/>
      </c>
      <c r="I76" s="261"/>
      <c r="J76" s="260" t="str">
        <f>IF('Council Own'!H172="C","E","")</f>
        <v/>
      </c>
      <c r="K76" s="261"/>
      <c r="L76" s="260" t="str">
        <f>IF('Council Own'!I172="C","E","")</f>
        <v/>
      </c>
      <c r="M76" s="261"/>
      <c r="N76" s="260" t="str">
        <f>IF('Council Own'!J172="C","E","")</f>
        <v/>
      </c>
      <c r="O76" s="261"/>
      <c r="P76" s="260" t="str">
        <f>IF('Council Own'!K172="C","E","")</f>
        <v/>
      </c>
      <c r="Q76" s="261"/>
      <c r="R76" s="260" t="str">
        <f>IF('Council Own'!L172="C","E","")</f>
        <v/>
      </c>
      <c r="S76" s="261"/>
      <c r="T76" s="260" t="str">
        <f>IF('Council Own'!M172="C","E","")</f>
        <v/>
      </c>
      <c r="U76" s="261"/>
      <c r="V76" s="260" t="str">
        <f>IF('Council Own'!N172="C","E","")</f>
        <v/>
      </c>
      <c r="W76" s="261"/>
      <c r="X76" s="260" t="str">
        <f>IF('Council Own'!O172="C","E","")</f>
        <v/>
      </c>
      <c r="Y76" s="261"/>
      <c r="Z76" s="260" t="str">
        <f>IF('Council Own'!P172="C","E","")</f>
        <v/>
      </c>
      <c r="AA76" s="261"/>
      <c r="AB76" s="260" t="str">
        <f>IF('Council Own'!Q172="C","E","")</f>
        <v/>
      </c>
      <c r="AC76" s="261"/>
      <c r="AD76" s="260" t="str">
        <f>IF('Council Own'!R172="C","E","")</f>
        <v/>
      </c>
      <c r="AE76" s="261"/>
      <c r="AF76" s="260" t="str">
        <f>IF('Council Own'!S172="C","E","")</f>
        <v/>
      </c>
      <c r="AG76" s="261"/>
      <c r="AH76" s="260" t="str">
        <f>IF('Council Own'!T172="C","E","")</f>
        <v/>
      </c>
      <c r="AI76" s="261"/>
      <c r="AJ76" s="260" t="str">
        <f>IF('Council Own'!U172="C","E","")</f>
        <v/>
      </c>
      <c r="AK76" s="261"/>
      <c r="AL76" s="260" t="str">
        <f>IF('Council Own'!V172="C","E","")</f>
        <v/>
      </c>
      <c r="AM76" s="261"/>
      <c r="AN76" s="260" t="str">
        <f>IF('Council Own'!W172="C","E","")</f>
        <v/>
      </c>
      <c r="AO76" s="262"/>
    </row>
    <row r="77" spans="1:41">
      <c r="A77" s="234" t="str">
        <f>'Council Own'!B174</f>
        <v>&lt;&lt;List Badge 8 Here&gt;&gt;</v>
      </c>
      <c r="B77" s="260" t="str">
        <f>IF('Council Own'!D196="C","E","")</f>
        <v/>
      </c>
      <c r="C77" s="261"/>
      <c r="D77" s="260" t="str">
        <f>IF('Council Own'!E196="C","E","")</f>
        <v/>
      </c>
      <c r="E77" s="261"/>
      <c r="F77" s="260" t="str">
        <f>IF('Council Own'!F196="C","E","")</f>
        <v/>
      </c>
      <c r="G77" s="261"/>
      <c r="H77" s="260" t="str">
        <f>IF('Council Own'!G196="C","E","")</f>
        <v/>
      </c>
      <c r="I77" s="261"/>
      <c r="J77" s="260" t="str">
        <f>IF('Council Own'!H196="C","E","")</f>
        <v/>
      </c>
      <c r="K77" s="261"/>
      <c r="L77" s="260" t="str">
        <f>IF('Council Own'!I196="C","E","")</f>
        <v/>
      </c>
      <c r="M77" s="261"/>
      <c r="N77" s="260" t="str">
        <f>IF('Council Own'!J196="C","E","")</f>
        <v/>
      </c>
      <c r="O77" s="261"/>
      <c r="P77" s="260" t="str">
        <f>IF('Council Own'!K196="C","E","")</f>
        <v/>
      </c>
      <c r="Q77" s="261"/>
      <c r="R77" s="260" t="str">
        <f>IF('Council Own'!L196="C","E","")</f>
        <v/>
      </c>
      <c r="S77" s="261"/>
      <c r="T77" s="260" t="str">
        <f>IF('Council Own'!M196="C","E","")</f>
        <v/>
      </c>
      <c r="U77" s="261"/>
      <c r="V77" s="260" t="str">
        <f>IF('Council Own'!N196="C","E","")</f>
        <v/>
      </c>
      <c r="W77" s="261"/>
      <c r="X77" s="260" t="str">
        <f>IF('Council Own'!O196="C","E","")</f>
        <v/>
      </c>
      <c r="Y77" s="261"/>
      <c r="Z77" s="260" t="str">
        <f>IF('Council Own'!P196="C","E","")</f>
        <v/>
      </c>
      <c r="AA77" s="261"/>
      <c r="AB77" s="260" t="str">
        <f>IF('Council Own'!Q196="C","E","")</f>
        <v/>
      </c>
      <c r="AC77" s="261"/>
      <c r="AD77" s="260" t="str">
        <f>IF('Council Own'!R196="C","E","")</f>
        <v/>
      </c>
      <c r="AE77" s="261"/>
      <c r="AF77" s="260" t="str">
        <f>IF('Council Own'!S196="C","E","")</f>
        <v/>
      </c>
      <c r="AG77" s="261"/>
      <c r="AH77" s="260" t="str">
        <f>IF('Council Own'!T196="C","E","")</f>
        <v/>
      </c>
      <c r="AI77" s="261"/>
      <c r="AJ77" s="260" t="str">
        <f>IF('Council Own'!U196="C","E","")</f>
        <v/>
      </c>
      <c r="AK77" s="261"/>
      <c r="AL77" s="260" t="str">
        <f>IF('Council Own'!V196="C","E","")</f>
        <v/>
      </c>
      <c r="AM77" s="261"/>
      <c r="AN77" s="260" t="str">
        <f>IF('Council Own'!W196="C","E","")</f>
        <v/>
      </c>
      <c r="AO77" s="262"/>
    </row>
    <row r="78" spans="1:41">
      <c r="A78" s="234" t="str">
        <f>'Council Own'!B198</f>
        <v>&lt;&lt;List Badge 9 Here&gt;&gt;</v>
      </c>
      <c r="B78" s="260" t="str">
        <f>IF('Council Own'!D220="C","E","")</f>
        <v/>
      </c>
      <c r="C78" s="261"/>
      <c r="D78" s="260" t="str">
        <f>IF('Council Own'!E220="C","E","")</f>
        <v/>
      </c>
      <c r="E78" s="261"/>
      <c r="F78" s="260" t="str">
        <f>IF('Council Own'!F220="C","E","")</f>
        <v/>
      </c>
      <c r="G78" s="261"/>
      <c r="H78" s="260" t="str">
        <f>IF('Council Own'!G220="C","E","")</f>
        <v/>
      </c>
      <c r="I78" s="261"/>
      <c r="J78" s="260" t="str">
        <f>IF('Council Own'!H220="C","E","")</f>
        <v/>
      </c>
      <c r="K78" s="261"/>
      <c r="L78" s="260" t="str">
        <f>IF('Council Own'!I220="C","E","")</f>
        <v/>
      </c>
      <c r="M78" s="261"/>
      <c r="N78" s="260" t="str">
        <f>IF('Council Own'!J220="C","E","")</f>
        <v/>
      </c>
      <c r="O78" s="261"/>
      <c r="P78" s="260" t="str">
        <f>IF('Council Own'!K220="C","E","")</f>
        <v/>
      </c>
      <c r="Q78" s="261"/>
      <c r="R78" s="260" t="str">
        <f>IF('Council Own'!L220="C","E","")</f>
        <v/>
      </c>
      <c r="S78" s="261"/>
      <c r="T78" s="260" t="str">
        <f>IF('Council Own'!M220="C","E","")</f>
        <v/>
      </c>
      <c r="U78" s="261"/>
      <c r="V78" s="260" t="str">
        <f>IF('Council Own'!N220="C","E","")</f>
        <v/>
      </c>
      <c r="W78" s="261"/>
      <c r="X78" s="260" t="str">
        <f>IF('Council Own'!O220="C","E","")</f>
        <v/>
      </c>
      <c r="Y78" s="261"/>
      <c r="Z78" s="260" t="str">
        <f>IF('Council Own'!P220="C","E","")</f>
        <v/>
      </c>
      <c r="AA78" s="261"/>
      <c r="AB78" s="260" t="str">
        <f>IF('Council Own'!Q220="C","E","")</f>
        <v/>
      </c>
      <c r="AC78" s="261"/>
      <c r="AD78" s="260" t="str">
        <f>IF('Council Own'!R220="C","E","")</f>
        <v/>
      </c>
      <c r="AE78" s="261"/>
      <c r="AF78" s="260" t="str">
        <f>IF('Council Own'!S220="C","E","")</f>
        <v/>
      </c>
      <c r="AG78" s="261"/>
      <c r="AH78" s="260" t="str">
        <f>IF('Council Own'!T220="C","E","")</f>
        <v/>
      </c>
      <c r="AI78" s="261"/>
      <c r="AJ78" s="260" t="str">
        <f>IF('Council Own'!U220="C","E","")</f>
        <v/>
      </c>
      <c r="AK78" s="261"/>
      <c r="AL78" s="260" t="str">
        <f>IF('Council Own'!V220="C","E","")</f>
        <v/>
      </c>
      <c r="AM78" s="261"/>
      <c r="AN78" s="260" t="str">
        <f>IF('Council Own'!W220="C","E","")</f>
        <v/>
      </c>
      <c r="AO78" s="262"/>
    </row>
    <row r="79" spans="1:41">
      <c r="A79" s="234" t="str">
        <f>'Council Own'!B222</f>
        <v>&lt;&lt;List Badge 10 Here&gt;&gt;</v>
      </c>
      <c r="B79" s="260" t="str">
        <f>IF('Council Own'!D244="C","E","")</f>
        <v/>
      </c>
      <c r="C79" s="263"/>
      <c r="D79" s="260" t="str">
        <f>IF('Council Own'!E244="C","E","")</f>
        <v/>
      </c>
      <c r="E79" s="263"/>
      <c r="F79" s="260" t="str">
        <f>IF('Council Own'!F244="C","E","")</f>
        <v/>
      </c>
      <c r="G79" s="263"/>
      <c r="H79" s="260" t="str">
        <f>IF('Council Own'!G244="C","E","")</f>
        <v/>
      </c>
      <c r="I79" s="263"/>
      <c r="J79" s="260" t="str">
        <f>IF('Council Own'!H244="C","E","")</f>
        <v/>
      </c>
      <c r="K79" s="263"/>
      <c r="L79" s="260" t="str">
        <f>IF('Council Own'!I244="C","E","")</f>
        <v/>
      </c>
      <c r="M79" s="263"/>
      <c r="N79" s="260" t="str">
        <f>IF('Council Own'!J244="C","E","")</f>
        <v/>
      </c>
      <c r="O79" s="263"/>
      <c r="P79" s="260" t="str">
        <f>IF('Council Own'!K244="C","E","")</f>
        <v/>
      </c>
      <c r="Q79" s="263"/>
      <c r="R79" s="260" t="str">
        <f>IF('Council Own'!L244="C","E","")</f>
        <v/>
      </c>
      <c r="S79" s="263"/>
      <c r="T79" s="260" t="str">
        <f>IF('Council Own'!M244="C","E","")</f>
        <v/>
      </c>
      <c r="U79" s="263"/>
      <c r="V79" s="260" t="str">
        <f>IF('Council Own'!N244="C","E","")</f>
        <v/>
      </c>
      <c r="W79" s="263"/>
      <c r="X79" s="260" t="str">
        <f>IF('Council Own'!O244="C","E","")</f>
        <v/>
      </c>
      <c r="Y79" s="263"/>
      <c r="Z79" s="260" t="str">
        <f>IF('Council Own'!P244="C","E","")</f>
        <v/>
      </c>
      <c r="AA79" s="263"/>
      <c r="AB79" s="260" t="str">
        <f>IF('Council Own'!Q244="C","E","")</f>
        <v/>
      </c>
      <c r="AC79" s="263"/>
      <c r="AD79" s="260" t="str">
        <f>IF('Council Own'!R244="C","E","")</f>
        <v/>
      </c>
      <c r="AE79" s="263"/>
      <c r="AF79" s="260" t="str">
        <f>IF('Council Own'!S244="C","E","")</f>
        <v/>
      </c>
      <c r="AG79" s="263"/>
      <c r="AH79" s="260" t="str">
        <f>IF('Council Own'!T244="C","E","")</f>
        <v/>
      </c>
      <c r="AI79" s="263"/>
      <c r="AJ79" s="260" t="str">
        <f>IF('Council Own'!U244="C","E","")</f>
        <v/>
      </c>
      <c r="AK79" s="263"/>
      <c r="AL79" s="260" t="str">
        <f>IF('Council Own'!V244="C","E","")</f>
        <v/>
      </c>
      <c r="AM79" s="263"/>
      <c r="AN79" s="260" t="str">
        <f>IF('Council Own'!W244="C","E","")</f>
        <v/>
      </c>
      <c r="AO79" s="264"/>
    </row>
    <row r="80" spans="1:41">
      <c r="A80" s="227" t="s">
        <v>91</v>
      </c>
      <c r="B80" s="251"/>
      <c r="C80" s="230"/>
      <c r="D80" s="251"/>
      <c r="E80" s="230"/>
      <c r="F80" s="251"/>
      <c r="G80" s="230"/>
      <c r="H80" s="251"/>
      <c r="I80" s="230"/>
      <c r="J80" s="251"/>
      <c r="K80" s="230"/>
      <c r="L80" s="251"/>
      <c r="M80" s="230"/>
      <c r="N80" s="251"/>
      <c r="O80" s="230"/>
      <c r="P80" s="251"/>
      <c r="Q80" s="230"/>
      <c r="R80" s="251"/>
      <c r="S80" s="230"/>
      <c r="T80" s="251"/>
      <c r="U80" s="230"/>
      <c r="V80" s="251"/>
      <c r="W80" s="230"/>
      <c r="X80" s="251"/>
      <c r="Y80" s="230"/>
      <c r="Z80" s="251"/>
      <c r="AA80" s="230"/>
      <c r="AB80" s="251"/>
      <c r="AC80" s="230"/>
      <c r="AD80" s="251"/>
      <c r="AE80" s="230"/>
      <c r="AF80" s="251"/>
      <c r="AG80" s="230"/>
      <c r="AH80" s="251"/>
      <c r="AI80" s="230"/>
      <c r="AJ80" s="251"/>
      <c r="AK80" s="230"/>
      <c r="AL80" s="251"/>
      <c r="AM80" s="230"/>
      <c r="AN80" s="251"/>
      <c r="AO80" s="238"/>
    </row>
    <row r="81" spans="1:41">
      <c r="A81" s="248" t="str">
        <f>'Age-Level'!$B$5</f>
        <v>Cookie Entrepreneur Family (Year 1)</v>
      </c>
      <c r="B81" s="235" t="str">
        <f>IF('Age-Level'!D11="C","E","")</f>
        <v/>
      </c>
      <c r="C81" s="236"/>
      <c r="D81" s="235" t="str">
        <f>IF('Age-Level'!E11="C","E","")</f>
        <v/>
      </c>
      <c r="E81" s="236"/>
      <c r="F81" s="235" t="str">
        <f>IF('Age-Level'!F11="C","E","")</f>
        <v/>
      </c>
      <c r="G81" s="236"/>
      <c r="H81" s="235" t="str">
        <f>IF('Age-Level'!G11="C","E","")</f>
        <v/>
      </c>
      <c r="I81" s="236"/>
      <c r="J81" s="235" t="str">
        <f>IF('Age-Level'!H11="C","E","")</f>
        <v/>
      </c>
      <c r="K81" s="236"/>
      <c r="L81" s="235" t="str">
        <f>IF('Age-Level'!I11="C","E","")</f>
        <v/>
      </c>
      <c r="M81" s="236"/>
      <c r="N81" s="235" t="str">
        <f>IF('Age-Level'!J11="C","E","")</f>
        <v/>
      </c>
      <c r="O81" s="236"/>
      <c r="P81" s="235" t="str">
        <f>IF('Age-Level'!K11="C","E","")</f>
        <v/>
      </c>
      <c r="Q81" s="236"/>
      <c r="R81" s="235" t="str">
        <f>IF('Age-Level'!L11="C","E","")</f>
        <v/>
      </c>
      <c r="S81" s="236"/>
      <c r="T81" s="235" t="str">
        <f>IF('Age-Level'!M11="C","E","")</f>
        <v/>
      </c>
      <c r="U81" s="236"/>
      <c r="V81" s="235" t="str">
        <f>IF('Age-Level'!N11="C","E","")</f>
        <v/>
      </c>
      <c r="W81" s="236"/>
      <c r="X81" s="235" t="str">
        <f>IF('Age-Level'!O11="C","E","")</f>
        <v/>
      </c>
      <c r="Y81" s="236"/>
      <c r="Z81" s="235" t="str">
        <f>IF('Age-Level'!P11="C","E","")</f>
        <v/>
      </c>
      <c r="AA81" s="236"/>
      <c r="AB81" s="235" t="str">
        <f>IF('Age-Level'!Q11="C","E","")</f>
        <v/>
      </c>
      <c r="AC81" s="236"/>
      <c r="AD81" s="235" t="str">
        <f>IF('Age-Level'!R11="C","E","")</f>
        <v/>
      </c>
      <c r="AE81" s="236"/>
      <c r="AF81" s="235" t="str">
        <f>IF('Age-Level'!S11="C","E","")</f>
        <v/>
      </c>
      <c r="AG81" s="236"/>
      <c r="AH81" s="235" t="str">
        <f>IF('Age-Level'!T11="C","E","")</f>
        <v/>
      </c>
      <c r="AI81" s="236"/>
      <c r="AJ81" s="235" t="str">
        <f>IF('Age-Level'!U11="C","E","")</f>
        <v/>
      </c>
      <c r="AK81" s="236"/>
      <c r="AL81" s="235" t="str">
        <f>IF('Age-Level'!V11="C","E","")</f>
        <v/>
      </c>
      <c r="AM81" s="236"/>
      <c r="AN81" s="235" t="str">
        <f>IF('Age-Level'!W11="C","E","")</f>
        <v/>
      </c>
      <c r="AO81" s="237"/>
    </row>
    <row r="82" spans="1:41">
      <c r="A82" s="248" t="str">
        <f>'Age-Level'!$B$12</f>
        <v>Cookie Entrepreneur Family (Year 2)</v>
      </c>
      <c r="B82" s="235" t="str">
        <f>IF('Age-Level'!D18="C","E","")</f>
        <v/>
      </c>
      <c r="C82" s="236"/>
      <c r="D82" s="235" t="str">
        <f>IF('Age-Level'!E18="C","E","")</f>
        <v/>
      </c>
      <c r="E82" s="236"/>
      <c r="F82" s="235" t="str">
        <f>IF('Age-Level'!F18="C","E","")</f>
        <v/>
      </c>
      <c r="G82" s="236"/>
      <c r="H82" s="235" t="str">
        <f>IF('Age-Level'!G18="C","E","")</f>
        <v/>
      </c>
      <c r="I82" s="236"/>
      <c r="J82" s="235" t="str">
        <f>IF('Age-Level'!H18="C","E","")</f>
        <v/>
      </c>
      <c r="K82" s="236"/>
      <c r="L82" s="235" t="str">
        <f>IF('Age-Level'!I18="C","E","")</f>
        <v/>
      </c>
      <c r="M82" s="236"/>
      <c r="N82" s="235" t="str">
        <f>IF('Age-Level'!J18="C","E","")</f>
        <v/>
      </c>
      <c r="O82" s="236"/>
      <c r="P82" s="235" t="str">
        <f>IF('Age-Level'!K18="C","E","")</f>
        <v/>
      </c>
      <c r="Q82" s="236"/>
      <c r="R82" s="235" t="str">
        <f>IF('Age-Level'!L18="C","E","")</f>
        <v/>
      </c>
      <c r="S82" s="236"/>
      <c r="T82" s="235" t="str">
        <f>IF('Age-Level'!M18="C","E","")</f>
        <v/>
      </c>
      <c r="U82" s="236"/>
      <c r="V82" s="235" t="str">
        <f>IF('Age-Level'!N18="C","E","")</f>
        <v/>
      </c>
      <c r="W82" s="236"/>
      <c r="X82" s="235" t="str">
        <f>IF('Age-Level'!O18="C","E","")</f>
        <v/>
      </c>
      <c r="Y82" s="236"/>
      <c r="Z82" s="235" t="str">
        <f>IF('Age-Level'!P18="C","E","")</f>
        <v/>
      </c>
      <c r="AA82" s="236"/>
      <c r="AB82" s="235" t="str">
        <f>IF('Age-Level'!Q18="C","E","")</f>
        <v/>
      </c>
      <c r="AC82" s="236"/>
      <c r="AD82" s="235" t="str">
        <f>IF('Age-Level'!R18="C","E","")</f>
        <v/>
      </c>
      <c r="AE82" s="236"/>
      <c r="AF82" s="235" t="str">
        <f>IF('Age-Level'!S18="C","E","")</f>
        <v/>
      </c>
      <c r="AG82" s="236"/>
      <c r="AH82" s="235" t="str">
        <f>IF('Age-Level'!T18="C","E","")</f>
        <v/>
      </c>
      <c r="AI82" s="236"/>
      <c r="AJ82" s="235" t="str">
        <f>IF('Age-Level'!U18="C","E","")</f>
        <v/>
      </c>
      <c r="AK82" s="236"/>
      <c r="AL82" s="235" t="str">
        <f>IF('Age-Level'!V18="C","E","")</f>
        <v/>
      </c>
      <c r="AM82" s="236"/>
      <c r="AN82" s="235" t="str">
        <f>IF('Age-Level'!W18="C","E","")</f>
        <v/>
      </c>
      <c r="AO82" s="237"/>
    </row>
    <row r="83" spans="1:41">
      <c r="A83" s="248" t="str">
        <f>'Age-Level'!B19</f>
        <v>My Promise, My Faith (Year 1)</v>
      </c>
      <c r="B83" s="235" t="str">
        <f>IF('Age-Level'!D25="C","E","")</f>
        <v/>
      </c>
      <c r="C83" s="249"/>
      <c r="D83" s="235" t="str">
        <f>IF('Age-Level'!E25="C","E","")</f>
        <v/>
      </c>
      <c r="E83" s="249"/>
      <c r="F83" s="235" t="str">
        <f>IF('Age-Level'!F25="C","E","")</f>
        <v/>
      </c>
      <c r="G83" s="249"/>
      <c r="H83" s="235" t="str">
        <f>IF('Age-Level'!G25="C","E","")</f>
        <v/>
      </c>
      <c r="I83" s="249"/>
      <c r="J83" s="235" t="str">
        <f>IF('Age-Level'!H25="C","E","")</f>
        <v/>
      </c>
      <c r="K83" s="249"/>
      <c r="L83" s="235" t="str">
        <f>IF('Age-Level'!I25="C","E","")</f>
        <v/>
      </c>
      <c r="M83" s="249"/>
      <c r="N83" s="235" t="str">
        <f>IF('Age-Level'!J25="C","E","")</f>
        <v/>
      </c>
      <c r="O83" s="249"/>
      <c r="P83" s="235" t="str">
        <f>IF('Age-Level'!K25="C","E","")</f>
        <v/>
      </c>
      <c r="Q83" s="249"/>
      <c r="R83" s="235" t="str">
        <f>IF('Age-Level'!L25="C","E","")</f>
        <v/>
      </c>
      <c r="S83" s="249"/>
      <c r="T83" s="235" t="str">
        <f>IF('Age-Level'!M25="C","E","")</f>
        <v/>
      </c>
      <c r="U83" s="249"/>
      <c r="V83" s="235" t="str">
        <f>IF('Age-Level'!N25="C","E","")</f>
        <v/>
      </c>
      <c r="W83" s="249"/>
      <c r="X83" s="235" t="str">
        <f>IF('Age-Level'!O25="C","E","")</f>
        <v/>
      </c>
      <c r="Y83" s="249"/>
      <c r="Z83" s="235" t="str">
        <f>IF('Age-Level'!P25="C","E","")</f>
        <v/>
      </c>
      <c r="AA83" s="249"/>
      <c r="AB83" s="235" t="str">
        <f>IF('Age-Level'!Q25="C","E","")</f>
        <v/>
      </c>
      <c r="AC83" s="249"/>
      <c r="AD83" s="235" t="str">
        <f>IF('Age-Level'!R25="C","E","")</f>
        <v/>
      </c>
      <c r="AE83" s="249"/>
      <c r="AF83" s="235" t="str">
        <f>IF('Age-Level'!S25="C","E","")</f>
        <v/>
      </c>
      <c r="AG83" s="249"/>
      <c r="AH83" s="235" t="str">
        <f>IF('Age-Level'!T25="C","E","")</f>
        <v/>
      </c>
      <c r="AI83" s="249"/>
      <c r="AJ83" s="235" t="str">
        <f>IF('Age-Level'!U25="C","E","")</f>
        <v/>
      </c>
      <c r="AK83" s="249"/>
      <c r="AL83" s="235" t="str">
        <f>IF('Age-Level'!V25="C","E","")</f>
        <v/>
      </c>
      <c r="AM83" s="249"/>
      <c r="AN83" s="235" t="str">
        <f>IF('Age-Level'!W25="C","E","")</f>
        <v/>
      </c>
      <c r="AO83" s="250"/>
    </row>
    <row r="84" spans="1:41">
      <c r="A84" s="248" t="str">
        <f>'Age-Level'!B26</f>
        <v>My Promise, My Faith (Year 2)</v>
      </c>
      <c r="B84" s="235" t="str">
        <f>IF('Age-Level'!D32="C","E","")</f>
        <v/>
      </c>
      <c r="C84" s="249"/>
      <c r="D84" s="235" t="str">
        <f>IF('Age-Level'!E32="C","E","")</f>
        <v/>
      </c>
      <c r="E84" s="249"/>
      <c r="F84" s="235" t="str">
        <f>IF('Age-Level'!F32="C","E","")</f>
        <v/>
      </c>
      <c r="G84" s="249"/>
      <c r="H84" s="235" t="str">
        <f>IF('Age-Level'!G32="C","E","")</f>
        <v/>
      </c>
      <c r="I84" s="249"/>
      <c r="J84" s="235" t="str">
        <f>IF('Age-Level'!H32="C","E","")</f>
        <v/>
      </c>
      <c r="K84" s="249"/>
      <c r="L84" s="235" t="str">
        <f>IF('Age-Level'!I32="C","E","")</f>
        <v/>
      </c>
      <c r="M84" s="249"/>
      <c r="N84" s="235" t="str">
        <f>IF('Age-Level'!J32="C","E","")</f>
        <v/>
      </c>
      <c r="O84" s="249"/>
      <c r="P84" s="235" t="str">
        <f>IF('Age-Level'!K32="C","E","")</f>
        <v/>
      </c>
      <c r="Q84" s="249"/>
      <c r="R84" s="235" t="str">
        <f>IF('Age-Level'!L32="C","E","")</f>
        <v/>
      </c>
      <c r="S84" s="249"/>
      <c r="T84" s="235" t="str">
        <f>IF('Age-Level'!M32="C","E","")</f>
        <v/>
      </c>
      <c r="U84" s="249"/>
      <c r="V84" s="235" t="str">
        <f>IF('Age-Level'!N32="C","E","")</f>
        <v/>
      </c>
      <c r="W84" s="249"/>
      <c r="X84" s="235" t="str">
        <f>IF('Age-Level'!O32="C","E","")</f>
        <v/>
      </c>
      <c r="Y84" s="249"/>
      <c r="Z84" s="235" t="str">
        <f>IF('Age-Level'!P32="C","E","")</f>
        <v/>
      </c>
      <c r="AA84" s="249"/>
      <c r="AB84" s="235" t="str">
        <f>IF('Age-Level'!Q32="C","E","")</f>
        <v/>
      </c>
      <c r="AC84" s="249"/>
      <c r="AD84" s="235" t="str">
        <f>IF('Age-Level'!R32="C","E","")</f>
        <v/>
      </c>
      <c r="AE84" s="249"/>
      <c r="AF84" s="235" t="str">
        <f>IF('Age-Level'!S32="C","E","")</f>
        <v/>
      </c>
      <c r="AG84" s="249"/>
      <c r="AH84" s="235" t="str">
        <f>IF('Age-Level'!T32="C","E","")</f>
        <v/>
      </c>
      <c r="AI84" s="249"/>
      <c r="AJ84" s="235" t="str">
        <f>IF('Age-Level'!U32="C","E","")</f>
        <v/>
      </c>
      <c r="AK84" s="249"/>
      <c r="AL84" s="235" t="str">
        <f>IF('Age-Level'!V32="C","E","")</f>
        <v/>
      </c>
      <c r="AM84" s="249"/>
      <c r="AN84" s="235" t="str">
        <f>IF('Age-Level'!W32="C","E","")</f>
        <v/>
      </c>
      <c r="AO84" s="250"/>
    </row>
    <row r="85" spans="1:41">
      <c r="A85" s="248" t="str">
        <f>'Age-Level'!$B$33</f>
        <v>Community Service bar</v>
      </c>
      <c r="B85" s="235" t="str">
        <f>IF('Age-Level'!D35="C","E","")</f>
        <v/>
      </c>
      <c r="C85" s="236"/>
      <c r="D85" s="235" t="str">
        <f>IF('Age-Level'!E35="C","E","")</f>
        <v/>
      </c>
      <c r="E85" s="236"/>
      <c r="F85" s="235" t="str">
        <f>IF('Age-Level'!F35="C","E","")</f>
        <v/>
      </c>
      <c r="G85" s="236"/>
      <c r="H85" s="235" t="str">
        <f>IF('Age-Level'!G35="C","E","")</f>
        <v/>
      </c>
      <c r="I85" s="236"/>
      <c r="J85" s="235" t="str">
        <f>IF('Age-Level'!H35="C","E","")</f>
        <v/>
      </c>
      <c r="K85" s="236"/>
      <c r="L85" s="235" t="str">
        <f>IF('Age-Level'!I35="C","E","")</f>
        <v/>
      </c>
      <c r="M85" s="236"/>
      <c r="N85" s="235" t="str">
        <f>IF('Age-Level'!J35="C","E","")</f>
        <v/>
      </c>
      <c r="O85" s="236"/>
      <c r="P85" s="235" t="str">
        <f>IF('Age-Level'!K35="C","E","")</f>
        <v/>
      </c>
      <c r="Q85" s="236"/>
      <c r="R85" s="235" t="str">
        <f>IF('Age-Level'!L35="C","E","")</f>
        <v/>
      </c>
      <c r="S85" s="236"/>
      <c r="T85" s="235" t="str">
        <f>IF('Age-Level'!M35="C","E","")</f>
        <v/>
      </c>
      <c r="U85" s="236"/>
      <c r="V85" s="235" t="str">
        <f>IF('Age-Level'!N35="C","E","")</f>
        <v/>
      </c>
      <c r="W85" s="236"/>
      <c r="X85" s="235" t="str">
        <f>IF('Age-Level'!O35="C","E","")</f>
        <v/>
      </c>
      <c r="Y85" s="236"/>
      <c r="Z85" s="235" t="str">
        <f>IF('Age-Level'!P35="C","E","")</f>
        <v/>
      </c>
      <c r="AA85" s="236"/>
      <c r="AB85" s="235" t="str">
        <f>IF('Age-Level'!Q35="C","E","")</f>
        <v/>
      </c>
      <c r="AC85" s="236"/>
      <c r="AD85" s="235" t="str">
        <f>IF('Age-Level'!R35="C","E","")</f>
        <v/>
      </c>
      <c r="AE85" s="236"/>
      <c r="AF85" s="235" t="str">
        <f>IF('Age-Level'!S35="C","E","")</f>
        <v/>
      </c>
      <c r="AG85" s="236"/>
      <c r="AH85" s="235" t="str">
        <f>IF('Age-Level'!T35="C","E","")</f>
        <v/>
      </c>
      <c r="AI85" s="236"/>
      <c r="AJ85" s="235" t="str">
        <f>IF('Age-Level'!U35="C","E","")</f>
        <v/>
      </c>
      <c r="AK85" s="236"/>
      <c r="AL85" s="235" t="str">
        <f>IF('Age-Level'!V35="C","E","")</f>
        <v/>
      </c>
      <c r="AM85" s="236"/>
      <c r="AN85" s="235" t="str">
        <f>IF('Age-Level'!W35="C","E","")</f>
        <v/>
      </c>
      <c r="AO85" s="237"/>
    </row>
    <row r="86" spans="1:41">
      <c r="A86" s="248" t="str">
        <f>'Age-Level'!$B$36</f>
        <v>Service to Girl Scouting bar</v>
      </c>
      <c r="B86" s="235" t="str">
        <f>IF('Age-Level'!D38="C","E","")</f>
        <v/>
      </c>
      <c r="C86" s="236"/>
      <c r="D86" s="235" t="str">
        <f>IF('Age-Level'!E38="C","E","")</f>
        <v/>
      </c>
      <c r="E86" s="236"/>
      <c r="F86" s="235" t="str">
        <f>IF('Age-Level'!F38="C","E","")</f>
        <v/>
      </c>
      <c r="G86" s="236"/>
      <c r="H86" s="235" t="str">
        <f>IF('Age-Level'!G38="C","E","")</f>
        <v/>
      </c>
      <c r="I86" s="236"/>
      <c r="J86" s="235" t="str">
        <f>IF('Age-Level'!H38="C","E","")</f>
        <v/>
      </c>
      <c r="K86" s="236"/>
      <c r="L86" s="235" t="str">
        <f>IF('Age-Level'!I38="C","E","")</f>
        <v/>
      </c>
      <c r="M86" s="236"/>
      <c r="N86" s="235" t="str">
        <f>IF('Age-Level'!J38="C","E","")</f>
        <v/>
      </c>
      <c r="O86" s="236"/>
      <c r="P86" s="235" t="str">
        <f>IF('Age-Level'!K38="C","E","")</f>
        <v/>
      </c>
      <c r="Q86" s="236"/>
      <c r="R86" s="235" t="str">
        <f>IF('Age-Level'!L38="C","E","")</f>
        <v/>
      </c>
      <c r="S86" s="236"/>
      <c r="T86" s="235" t="str">
        <f>IF('Age-Level'!M38="C","E","")</f>
        <v/>
      </c>
      <c r="U86" s="236"/>
      <c r="V86" s="235" t="str">
        <f>IF('Age-Level'!N38="C","E","")</f>
        <v/>
      </c>
      <c r="W86" s="236"/>
      <c r="X86" s="235" t="str">
        <f>IF('Age-Level'!O38="C","E","")</f>
        <v/>
      </c>
      <c r="Y86" s="236"/>
      <c r="Z86" s="235" t="str">
        <f>IF('Age-Level'!P38="C","E","")</f>
        <v/>
      </c>
      <c r="AA86" s="236"/>
      <c r="AB86" s="235" t="str">
        <f>IF('Age-Level'!Q38="C","E","")</f>
        <v/>
      </c>
      <c r="AC86" s="236"/>
      <c r="AD86" s="235" t="str">
        <f>IF('Age-Level'!R38="C","E","")</f>
        <v/>
      </c>
      <c r="AE86" s="236"/>
      <c r="AF86" s="235" t="str">
        <f>IF('Age-Level'!S38="C","E","")</f>
        <v/>
      </c>
      <c r="AG86" s="236"/>
      <c r="AH86" s="235" t="str">
        <f>IF('Age-Level'!T38="C","E","")</f>
        <v/>
      </c>
      <c r="AI86" s="236"/>
      <c r="AJ86" s="235" t="str">
        <f>IF('Age-Level'!U38="C","E","")</f>
        <v/>
      </c>
      <c r="AK86" s="236"/>
      <c r="AL86" s="235" t="str">
        <f>IF('Age-Level'!V38="C","E","")</f>
        <v/>
      </c>
      <c r="AM86" s="236"/>
      <c r="AN86" s="235" t="str">
        <f>IF('Age-Level'!W38="C","E","")</f>
        <v/>
      </c>
      <c r="AO86" s="237"/>
    </row>
    <row r="87" spans="1:41">
      <c r="A87" s="248" t="str">
        <f>'Age-Level'!$B$39</f>
        <v>Counselor-in-Training (CIT) I</v>
      </c>
      <c r="B87" s="235" t="str">
        <f>IF('Age-Level'!D42="C","E","")</f>
        <v/>
      </c>
      <c r="C87" s="236"/>
      <c r="D87" s="235" t="str">
        <f>IF('Age-Level'!E42="C","E","")</f>
        <v/>
      </c>
      <c r="E87" s="236"/>
      <c r="F87" s="235" t="str">
        <f>IF('Age-Level'!F42="C","E","")</f>
        <v/>
      </c>
      <c r="G87" s="236"/>
      <c r="H87" s="235" t="str">
        <f>IF('Age-Level'!G42="C","E","")</f>
        <v/>
      </c>
      <c r="I87" s="236"/>
      <c r="J87" s="235" t="str">
        <f>IF('Age-Level'!H42="C","E","")</f>
        <v/>
      </c>
      <c r="K87" s="236"/>
      <c r="L87" s="235" t="str">
        <f>IF('Age-Level'!I42="C","E","")</f>
        <v/>
      </c>
      <c r="M87" s="236"/>
      <c r="N87" s="235" t="str">
        <f>IF('Age-Level'!J42="C","E","")</f>
        <v/>
      </c>
      <c r="O87" s="236"/>
      <c r="P87" s="235" t="str">
        <f>IF('Age-Level'!K42="C","E","")</f>
        <v/>
      </c>
      <c r="Q87" s="236"/>
      <c r="R87" s="235" t="str">
        <f>IF('Age-Level'!L42="C","E","")</f>
        <v/>
      </c>
      <c r="S87" s="236"/>
      <c r="T87" s="235" t="str">
        <f>IF('Age-Level'!M42="C","E","")</f>
        <v/>
      </c>
      <c r="U87" s="236"/>
      <c r="V87" s="235" t="str">
        <f>IF('Age-Level'!N42="C","E","")</f>
        <v/>
      </c>
      <c r="W87" s="236"/>
      <c r="X87" s="235" t="str">
        <f>IF('Age-Level'!O42="C","E","")</f>
        <v/>
      </c>
      <c r="Y87" s="236"/>
      <c r="Z87" s="235" t="str">
        <f>IF('Age-Level'!P42="C","E","")</f>
        <v/>
      </c>
      <c r="AA87" s="236"/>
      <c r="AB87" s="235" t="str">
        <f>IF('Age-Level'!Q42="C","E","")</f>
        <v/>
      </c>
      <c r="AC87" s="236"/>
      <c r="AD87" s="235" t="str">
        <f>IF('Age-Level'!R42="C","E","")</f>
        <v/>
      </c>
      <c r="AE87" s="236"/>
      <c r="AF87" s="235" t="str">
        <f>IF('Age-Level'!S42="C","E","")</f>
        <v/>
      </c>
      <c r="AG87" s="236"/>
      <c r="AH87" s="235" t="str">
        <f>IF('Age-Level'!T42="C","E","")</f>
        <v/>
      </c>
      <c r="AI87" s="236"/>
      <c r="AJ87" s="235" t="str">
        <f>IF('Age-Level'!U42="C","E","")</f>
        <v/>
      </c>
      <c r="AK87" s="236"/>
      <c r="AL87" s="235" t="str">
        <f>IF('Age-Level'!V42="C","E","")</f>
        <v/>
      </c>
      <c r="AM87" s="236"/>
      <c r="AN87" s="235" t="str">
        <f>IF('Age-Level'!W42="C","E","")</f>
        <v/>
      </c>
      <c r="AO87" s="237"/>
    </row>
    <row r="88" spans="1:41">
      <c r="A88" s="248" t="str">
        <f>'Age-Level'!$B$43</f>
        <v>Volunteer in Training (VIT)</v>
      </c>
      <c r="B88" s="235" t="str">
        <f>IF('Age-Level'!D47="C","E","")</f>
        <v/>
      </c>
      <c r="C88" s="236"/>
      <c r="D88" s="235" t="str">
        <f>IF('Age-Level'!E47="C","E","")</f>
        <v/>
      </c>
      <c r="E88" s="236"/>
      <c r="F88" s="235" t="str">
        <f>IF('Age-Level'!F47="C","E","")</f>
        <v/>
      </c>
      <c r="G88" s="236"/>
      <c r="H88" s="235" t="str">
        <f>IF('Age-Level'!G47="C","E","")</f>
        <v/>
      </c>
      <c r="I88" s="236"/>
      <c r="J88" s="235" t="str">
        <f>IF('Age-Level'!H47="C","E","")</f>
        <v/>
      </c>
      <c r="K88" s="236"/>
      <c r="L88" s="235" t="str">
        <f>IF('Age-Level'!I47="C","E","")</f>
        <v/>
      </c>
      <c r="M88" s="236"/>
      <c r="N88" s="235" t="str">
        <f>IF('Age-Level'!J47="C","E","")</f>
        <v/>
      </c>
      <c r="O88" s="236"/>
      <c r="P88" s="235" t="str">
        <f>IF('Age-Level'!K47="C","E","")</f>
        <v/>
      </c>
      <c r="Q88" s="236"/>
      <c r="R88" s="235" t="str">
        <f>IF('Age-Level'!L47="C","E","")</f>
        <v/>
      </c>
      <c r="S88" s="236"/>
      <c r="T88" s="235" t="str">
        <f>IF('Age-Level'!M47="C","E","")</f>
        <v/>
      </c>
      <c r="U88" s="236"/>
      <c r="V88" s="235" t="str">
        <f>IF('Age-Level'!N47="C","E","")</f>
        <v/>
      </c>
      <c r="W88" s="236"/>
      <c r="X88" s="235" t="str">
        <f>IF('Age-Level'!O47="C","E","")</f>
        <v/>
      </c>
      <c r="Y88" s="236"/>
      <c r="Z88" s="235" t="str">
        <f>IF('Age-Level'!P47="C","E","")</f>
        <v/>
      </c>
      <c r="AA88" s="236"/>
      <c r="AB88" s="235" t="str">
        <f>IF('Age-Level'!Q47="C","E","")</f>
        <v/>
      </c>
      <c r="AC88" s="236"/>
      <c r="AD88" s="235" t="str">
        <f>IF('Age-Level'!R47="C","E","")</f>
        <v/>
      </c>
      <c r="AE88" s="236"/>
      <c r="AF88" s="235" t="str">
        <f>IF('Age-Level'!S47="C","E","")</f>
        <v/>
      </c>
      <c r="AG88" s="236"/>
      <c r="AH88" s="235" t="str">
        <f>IF('Age-Level'!T47="C","E","")</f>
        <v/>
      </c>
      <c r="AI88" s="236"/>
      <c r="AJ88" s="235" t="str">
        <f>IF('Age-Level'!U47="C","E","")</f>
        <v/>
      </c>
      <c r="AK88" s="236"/>
      <c r="AL88" s="235" t="str">
        <f>IF('Age-Level'!V47="C","E","")</f>
        <v/>
      </c>
      <c r="AM88" s="236"/>
      <c r="AN88" s="235" t="str">
        <f>IF('Age-Level'!W47="C","E","")</f>
        <v/>
      </c>
      <c r="AO88" s="237"/>
    </row>
    <row r="89" spans="1:41">
      <c r="A89" s="248" t="str">
        <f>'Age-Level'!B48</f>
        <v>Safety Award</v>
      </c>
      <c r="B89" s="235" t="str">
        <f>IF('Age-Level'!D54="C","E","")</f>
        <v/>
      </c>
      <c r="C89" s="249"/>
      <c r="D89" s="235" t="str">
        <f>IF('Age-Level'!E54="C","E","")</f>
        <v/>
      </c>
      <c r="E89" s="249"/>
      <c r="F89" s="235" t="str">
        <f>IF('Age-Level'!F54="C","E","")</f>
        <v/>
      </c>
      <c r="G89" s="249"/>
      <c r="H89" s="235" t="str">
        <f>IF('Age-Level'!G54="C","E","")</f>
        <v/>
      </c>
      <c r="I89" s="249"/>
      <c r="J89" s="235" t="str">
        <f>IF('Age-Level'!H54="C","E","")</f>
        <v/>
      </c>
      <c r="K89" s="249"/>
      <c r="L89" s="235" t="str">
        <f>IF('Age-Level'!I54="C","E","")</f>
        <v/>
      </c>
      <c r="M89" s="249"/>
      <c r="N89" s="235" t="str">
        <f>IF('Age-Level'!J54="C","E","")</f>
        <v/>
      </c>
      <c r="O89" s="249"/>
      <c r="P89" s="235" t="str">
        <f>IF('Age-Level'!K54="C","E","")</f>
        <v/>
      </c>
      <c r="Q89" s="249"/>
      <c r="R89" s="235" t="str">
        <f>IF('Age-Level'!L54="C","E","")</f>
        <v/>
      </c>
      <c r="S89" s="249"/>
      <c r="T89" s="235" t="str">
        <f>IF('Age-Level'!M54="C","E","")</f>
        <v/>
      </c>
      <c r="U89" s="249"/>
      <c r="V89" s="235" t="str">
        <f>IF('Age-Level'!N54="C","E","")</f>
        <v/>
      </c>
      <c r="W89" s="249"/>
      <c r="X89" s="235" t="str">
        <f>IF('Age-Level'!O54="C","E","")</f>
        <v/>
      </c>
      <c r="Y89" s="249"/>
      <c r="Z89" s="235" t="str">
        <f>IF('Age-Level'!P54="C","E","")</f>
        <v/>
      </c>
      <c r="AA89" s="249"/>
      <c r="AB89" s="235" t="str">
        <f>IF('Age-Level'!Q54="C","E","")</f>
        <v/>
      </c>
      <c r="AC89" s="249"/>
      <c r="AD89" s="235" t="str">
        <f>IF('Age-Level'!R54="C","E","")</f>
        <v/>
      </c>
      <c r="AE89" s="249"/>
      <c r="AF89" s="235" t="str">
        <f>IF('Age-Level'!S54="C","E","")</f>
        <v/>
      </c>
      <c r="AG89" s="249"/>
      <c r="AH89" s="235" t="str">
        <f>IF('Age-Level'!T54="C","E","")</f>
        <v/>
      </c>
      <c r="AI89" s="249"/>
      <c r="AJ89" s="235" t="str">
        <f>IF('Age-Level'!U54="C","E","")</f>
        <v/>
      </c>
      <c r="AK89" s="249"/>
      <c r="AL89" s="235" t="str">
        <f>IF('Age-Level'!V54="C","E","")</f>
        <v/>
      </c>
      <c r="AM89" s="249"/>
      <c r="AN89" s="235" t="str">
        <f>IF('Age-Level'!W54="C","E","")</f>
        <v/>
      </c>
      <c r="AO89" s="250"/>
    </row>
    <row r="90" spans="1:41">
      <c r="A90" s="248" t="str">
        <f>'Age-Level'!$B$55</f>
        <v>Journey Summit Pin</v>
      </c>
      <c r="B90" s="235" t="str">
        <f>IF('Age-Level'!D56="C","E","")</f>
        <v/>
      </c>
      <c r="C90" s="236"/>
      <c r="D90" s="235" t="str">
        <f>IF('Age-Level'!E56="C","E","")</f>
        <v/>
      </c>
      <c r="E90" s="236"/>
      <c r="F90" s="235" t="str">
        <f>IF('Age-Level'!F56="C","E","")</f>
        <v/>
      </c>
      <c r="G90" s="236"/>
      <c r="H90" s="235" t="str">
        <f>IF('Age-Level'!G56="C","E","")</f>
        <v/>
      </c>
      <c r="I90" s="236"/>
      <c r="J90" s="235" t="str">
        <f>IF('Age-Level'!H56="C","E","")</f>
        <v/>
      </c>
      <c r="K90" s="236"/>
      <c r="L90" s="235" t="str">
        <f>IF('Age-Level'!I56="C","E","")</f>
        <v/>
      </c>
      <c r="M90" s="236"/>
      <c r="N90" s="235" t="str">
        <f>IF('Age-Level'!J56="C","E","")</f>
        <v/>
      </c>
      <c r="O90" s="236"/>
      <c r="P90" s="235" t="str">
        <f>IF('Age-Level'!K56="C","E","")</f>
        <v/>
      </c>
      <c r="Q90" s="236"/>
      <c r="R90" s="235" t="str">
        <f>IF('Age-Level'!L56="C","E","")</f>
        <v/>
      </c>
      <c r="S90" s="236"/>
      <c r="T90" s="235" t="str">
        <f>IF('Age-Level'!M56="C","E","")</f>
        <v/>
      </c>
      <c r="U90" s="236"/>
      <c r="V90" s="235" t="str">
        <f>IF('Age-Level'!N56="C","E","")</f>
        <v/>
      </c>
      <c r="W90" s="236"/>
      <c r="X90" s="235" t="str">
        <f>IF('Age-Level'!O56="C","E","")</f>
        <v/>
      </c>
      <c r="Y90" s="236"/>
      <c r="Z90" s="235" t="str">
        <f>IF('Age-Level'!P56="C","E","")</f>
        <v/>
      </c>
      <c r="AA90" s="236"/>
      <c r="AB90" s="235" t="str">
        <f>IF('Age-Level'!Q56="C","E","")</f>
        <v/>
      </c>
      <c r="AC90" s="236"/>
      <c r="AD90" s="235" t="str">
        <f>IF('Age-Level'!R56="C","E","")</f>
        <v/>
      </c>
      <c r="AE90" s="236"/>
      <c r="AF90" s="235" t="str">
        <f>IF('Age-Level'!S56="C","E","")</f>
        <v/>
      </c>
      <c r="AG90" s="236"/>
      <c r="AH90" s="235" t="str">
        <f>IF('Age-Level'!T56="C","E","")</f>
        <v/>
      </c>
      <c r="AI90" s="236"/>
      <c r="AJ90" s="235" t="str">
        <f>IF('Age-Level'!U56="C","E","")</f>
        <v/>
      </c>
      <c r="AK90" s="236"/>
      <c r="AL90" s="235" t="str">
        <f>IF('Age-Level'!V56="C","E","")</f>
        <v/>
      </c>
      <c r="AM90" s="236"/>
      <c r="AN90" s="235" t="str">
        <f>IF('Age-Level'!W56="C","E","")</f>
        <v/>
      </c>
      <c r="AO90" s="237"/>
    </row>
    <row r="91" spans="1:41">
      <c r="A91" s="252" t="str">
        <f>'Age-Level'!B57</f>
        <v>The Silver and Gold Torch award</v>
      </c>
      <c r="B91" s="235" t="str">
        <f>IF('Age-Level'!D60="C","E","")</f>
        <v/>
      </c>
      <c r="C91" s="253"/>
      <c r="D91" s="235" t="str">
        <f>IF('Age-Level'!E60="C","E","")</f>
        <v/>
      </c>
      <c r="E91" s="253"/>
      <c r="F91" s="235" t="str">
        <f>IF('Age-Level'!F60="C","E","")</f>
        <v/>
      </c>
      <c r="G91" s="253"/>
      <c r="H91" s="235" t="str">
        <f>IF('Age-Level'!G60="C","E","")</f>
        <v/>
      </c>
      <c r="I91" s="253"/>
      <c r="J91" s="235" t="str">
        <f>IF('Age-Level'!H60="C","E","")</f>
        <v/>
      </c>
      <c r="K91" s="253"/>
      <c r="L91" s="235" t="str">
        <f>IF('Age-Level'!I60="C","E","")</f>
        <v/>
      </c>
      <c r="M91" s="253"/>
      <c r="N91" s="235" t="str">
        <f>IF('Age-Level'!J60="C","E","")</f>
        <v/>
      </c>
      <c r="O91" s="253"/>
      <c r="P91" s="235" t="str">
        <f>IF('Age-Level'!K60="C","E","")</f>
        <v/>
      </c>
      <c r="Q91" s="253"/>
      <c r="R91" s="235" t="str">
        <f>IF('Age-Level'!L60="C","E","")</f>
        <v/>
      </c>
      <c r="S91" s="253"/>
      <c r="T91" s="235" t="str">
        <f>IF('Age-Level'!M60="C","E","")</f>
        <v/>
      </c>
      <c r="U91" s="253"/>
      <c r="V91" s="235" t="str">
        <f>IF('Age-Level'!N60="C","E","")</f>
        <v/>
      </c>
      <c r="W91" s="253"/>
      <c r="X91" s="235" t="str">
        <f>IF('Age-Level'!O60="C","E","")</f>
        <v/>
      </c>
      <c r="Y91" s="253"/>
      <c r="Z91" s="235" t="str">
        <f>IF('Age-Level'!P60="C","E","")</f>
        <v/>
      </c>
      <c r="AA91" s="253"/>
      <c r="AB91" s="235" t="str">
        <f>IF('Age-Level'!Q60="C","E","")</f>
        <v/>
      </c>
      <c r="AC91" s="253"/>
      <c r="AD91" s="235" t="str">
        <f>IF('Age-Level'!R60="C","E","")</f>
        <v/>
      </c>
      <c r="AE91" s="253"/>
      <c r="AF91" s="235" t="str">
        <f>IF('Age-Level'!S60="C","E","")</f>
        <v/>
      </c>
      <c r="AG91" s="253"/>
      <c r="AH91" s="235" t="str">
        <f>IF('Age-Level'!T60="C","E","")</f>
        <v/>
      </c>
      <c r="AI91" s="253"/>
      <c r="AJ91" s="235" t="str">
        <f>IF('Age-Level'!U60="C","E","")</f>
        <v/>
      </c>
      <c r="AK91" s="253"/>
      <c r="AL91" s="235" t="str">
        <f>IF('Age-Level'!V60="C","E","")</f>
        <v/>
      </c>
      <c r="AM91" s="253"/>
      <c r="AN91" s="235" t="str">
        <f>IF('Age-Level'!W60="C","E","")</f>
        <v/>
      </c>
      <c r="AO91" s="258"/>
    </row>
    <row r="92" spans="1:41">
      <c r="A92" s="248" t="str">
        <f>'Age-Level'!B62</f>
        <v>Global Action Award (Year 1)</v>
      </c>
      <c r="B92" s="235" t="str">
        <f>IF('Age-Level'!D79="C","E","")</f>
        <v/>
      </c>
      <c r="C92" s="236"/>
      <c r="D92" s="235" t="str">
        <f>IF('Age-Level'!E79="C","E","")</f>
        <v/>
      </c>
      <c r="E92" s="236"/>
      <c r="F92" s="235" t="str">
        <f>IF('Age-Level'!F79="C","E","")</f>
        <v/>
      </c>
      <c r="G92" s="236"/>
      <c r="H92" s="235" t="str">
        <f>IF('Age-Level'!G79="C","E","")</f>
        <v/>
      </c>
      <c r="I92" s="236"/>
      <c r="J92" s="235" t="str">
        <f>IF('Age-Level'!H79="C","E","")</f>
        <v/>
      </c>
      <c r="K92" s="236"/>
      <c r="L92" s="235" t="str">
        <f>IF('Age-Level'!I79="C","E","")</f>
        <v/>
      </c>
      <c r="M92" s="236"/>
      <c r="N92" s="235" t="str">
        <f>IF('Age-Level'!J79="C","E","")</f>
        <v/>
      </c>
      <c r="O92" s="236"/>
      <c r="P92" s="235" t="str">
        <f>IF('Age-Level'!K79="C","E","")</f>
        <v/>
      </c>
      <c r="Q92" s="236"/>
      <c r="R92" s="235" t="str">
        <f>IF('Age-Level'!L79="C","E","")</f>
        <v/>
      </c>
      <c r="S92" s="236"/>
      <c r="T92" s="235" t="str">
        <f>IF('Age-Level'!M79="C","E","")</f>
        <v/>
      </c>
      <c r="U92" s="236"/>
      <c r="V92" s="235" t="str">
        <f>IF('Age-Level'!N79="C","E","")</f>
        <v/>
      </c>
      <c r="W92" s="236"/>
      <c r="X92" s="235" t="str">
        <f>IF('Age-Level'!O79="C","E","")</f>
        <v/>
      </c>
      <c r="Y92" s="236"/>
      <c r="Z92" s="235" t="str">
        <f>IF('Age-Level'!P79="C","E","")</f>
        <v/>
      </c>
      <c r="AA92" s="236"/>
      <c r="AB92" s="235" t="str">
        <f>IF('Age-Level'!Q79="C","E","")</f>
        <v/>
      </c>
      <c r="AC92" s="236"/>
      <c r="AD92" s="235" t="str">
        <f>IF('Age-Level'!R79="C","E","")</f>
        <v/>
      </c>
      <c r="AE92" s="236"/>
      <c r="AF92" s="235" t="str">
        <f>IF('Age-Level'!S79="C","E","")</f>
        <v/>
      </c>
      <c r="AG92" s="236"/>
      <c r="AH92" s="235" t="str">
        <f>IF('Age-Level'!T79="C","E","")</f>
        <v/>
      </c>
      <c r="AI92" s="236"/>
      <c r="AJ92" s="235" t="str">
        <f>IF('Age-Level'!U79="C","E","")</f>
        <v/>
      </c>
      <c r="AK92" s="236"/>
      <c r="AL92" s="235" t="str">
        <f>IF('Age-Level'!V79="C","E","")</f>
        <v/>
      </c>
      <c r="AM92" s="236"/>
      <c r="AN92" s="235" t="str">
        <f>IF('Age-Level'!W79="C","E","")</f>
        <v/>
      </c>
      <c r="AO92" s="237"/>
    </row>
    <row r="93" spans="1:41">
      <c r="A93" s="248" t="str">
        <f>'Age-Level'!B80</f>
        <v>Global Action Award (Year 2)</v>
      </c>
      <c r="B93" s="235" t="str">
        <f>IF('Age-Level'!D97="C","E","")</f>
        <v/>
      </c>
      <c r="C93" s="236"/>
      <c r="D93" s="235" t="str">
        <f>IF('Age-Level'!E97="C","E","")</f>
        <v/>
      </c>
      <c r="E93" s="236"/>
      <c r="F93" s="235" t="str">
        <f>IF('Age-Level'!F97="C","E","")</f>
        <v/>
      </c>
      <c r="G93" s="236"/>
      <c r="H93" s="235" t="str">
        <f>IF('Age-Level'!G97="C","E","")</f>
        <v/>
      </c>
      <c r="I93" s="236"/>
      <c r="J93" s="235" t="str">
        <f>IF('Age-Level'!H97="C","E","")</f>
        <v/>
      </c>
      <c r="K93" s="236"/>
      <c r="L93" s="235" t="str">
        <f>IF('Age-Level'!I97="C","E","")</f>
        <v/>
      </c>
      <c r="M93" s="236"/>
      <c r="N93" s="235" t="str">
        <f>IF('Age-Level'!J97="C","E","")</f>
        <v/>
      </c>
      <c r="O93" s="236"/>
      <c r="P93" s="235" t="str">
        <f>IF('Age-Level'!K97="C","E","")</f>
        <v/>
      </c>
      <c r="Q93" s="236"/>
      <c r="R93" s="235" t="str">
        <f>IF('Age-Level'!L97="C","E","")</f>
        <v/>
      </c>
      <c r="S93" s="236"/>
      <c r="T93" s="235" t="str">
        <f>IF('Age-Level'!M97="C","E","")</f>
        <v/>
      </c>
      <c r="U93" s="236"/>
      <c r="V93" s="235" t="str">
        <f>IF('Age-Level'!N97="C","E","")</f>
        <v/>
      </c>
      <c r="W93" s="236"/>
      <c r="X93" s="235" t="str">
        <f>IF('Age-Level'!O97="C","E","")</f>
        <v/>
      </c>
      <c r="Y93" s="236"/>
      <c r="Z93" s="235" t="str">
        <f>IF('Age-Level'!P97="C","E","")</f>
        <v/>
      </c>
      <c r="AA93" s="236"/>
      <c r="AB93" s="235" t="str">
        <f>IF('Age-Level'!Q97="C","E","")</f>
        <v/>
      </c>
      <c r="AC93" s="236"/>
      <c r="AD93" s="235" t="str">
        <f>IF('Age-Level'!R97="C","E","")</f>
        <v/>
      </c>
      <c r="AE93" s="236"/>
      <c r="AF93" s="235" t="str">
        <f>IF('Age-Level'!S97="C","E","")</f>
        <v/>
      </c>
      <c r="AG93" s="236"/>
      <c r="AH93" s="235" t="str">
        <f>IF('Age-Level'!T97="C","E","")</f>
        <v/>
      </c>
      <c r="AI93" s="236"/>
      <c r="AJ93" s="235" t="str">
        <f>IF('Age-Level'!U97="C","E","")</f>
        <v/>
      </c>
      <c r="AK93" s="236"/>
      <c r="AL93" s="235" t="str">
        <f>IF('Age-Level'!V97="C","E","")</f>
        <v/>
      </c>
      <c r="AM93" s="236"/>
      <c r="AN93" s="235" t="str">
        <f>IF('Age-Level'!W97="C","E","")</f>
        <v/>
      </c>
      <c r="AO93" s="237"/>
    </row>
    <row r="94" spans="1:41">
      <c r="A94" s="248" t="str">
        <f>'Age-Level'!B98</f>
        <v>Thinking Day (Year 1)</v>
      </c>
      <c r="B94" s="235" t="str">
        <f>IF('Age-Level'!D115="C","E","")</f>
        <v/>
      </c>
      <c r="C94" s="236"/>
      <c r="D94" s="235" t="str">
        <f>IF('Age-Level'!E115="C","E","")</f>
        <v/>
      </c>
      <c r="E94" s="236"/>
      <c r="F94" s="235" t="str">
        <f>IF('Age-Level'!F115="C","E","")</f>
        <v/>
      </c>
      <c r="G94" s="236"/>
      <c r="H94" s="235" t="str">
        <f>IF('Age-Level'!G115="C","E","")</f>
        <v/>
      </c>
      <c r="I94" s="236"/>
      <c r="J94" s="235" t="str">
        <f>IF('Age-Level'!H115="C","E","")</f>
        <v/>
      </c>
      <c r="K94" s="236"/>
      <c r="L94" s="235" t="str">
        <f>IF('Age-Level'!I115="C","E","")</f>
        <v/>
      </c>
      <c r="M94" s="236"/>
      <c r="N94" s="235" t="str">
        <f>IF('Age-Level'!J115="C","E","")</f>
        <v/>
      </c>
      <c r="O94" s="236"/>
      <c r="P94" s="235" t="str">
        <f>IF('Age-Level'!K115="C","E","")</f>
        <v/>
      </c>
      <c r="Q94" s="236"/>
      <c r="R94" s="235" t="str">
        <f>IF('Age-Level'!L115="C","E","")</f>
        <v/>
      </c>
      <c r="S94" s="236"/>
      <c r="T94" s="235" t="str">
        <f>IF('Age-Level'!M115="C","E","")</f>
        <v/>
      </c>
      <c r="U94" s="236"/>
      <c r="V94" s="235" t="str">
        <f>IF('Age-Level'!N115="C","E","")</f>
        <v/>
      </c>
      <c r="W94" s="236"/>
      <c r="X94" s="235" t="str">
        <f>IF('Age-Level'!O115="C","E","")</f>
        <v/>
      </c>
      <c r="Y94" s="236"/>
      <c r="Z94" s="235" t="str">
        <f>IF('Age-Level'!P115="C","E","")</f>
        <v/>
      </c>
      <c r="AA94" s="236"/>
      <c r="AB94" s="235" t="str">
        <f>IF('Age-Level'!Q115="C","E","")</f>
        <v/>
      </c>
      <c r="AC94" s="236"/>
      <c r="AD94" s="235" t="str">
        <f>IF('Age-Level'!R115="C","E","")</f>
        <v/>
      </c>
      <c r="AE94" s="236"/>
      <c r="AF94" s="235" t="str">
        <f>IF('Age-Level'!S115="C","E","")</f>
        <v/>
      </c>
      <c r="AG94" s="236"/>
      <c r="AH94" s="235" t="str">
        <f>IF('Age-Level'!T115="C","E","")</f>
        <v/>
      </c>
      <c r="AI94" s="236"/>
      <c r="AJ94" s="235" t="str">
        <f>IF('Age-Level'!U115="C","E","")</f>
        <v/>
      </c>
      <c r="AK94" s="236"/>
      <c r="AL94" s="235" t="str">
        <f>IF('Age-Level'!V115="C","E","")</f>
        <v/>
      </c>
      <c r="AM94" s="236"/>
      <c r="AN94" s="235" t="str">
        <f>IF('Age-Level'!W115="C","E","")</f>
        <v/>
      </c>
      <c r="AO94" s="237"/>
    </row>
    <row r="95" spans="1:41">
      <c r="A95" s="248" t="str">
        <f>'Age-Level'!B116</f>
        <v>Thinking Day (Year 2)</v>
      </c>
      <c r="B95" s="235" t="str">
        <f>IF('Age-Level'!D133="C","E","")</f>
        <v/>
      </c>
      <c r="C95" s="236"/>
      <c r="D95" s="235" t="str">
        <f>IF('Age-Level'!E133="C","E","")</f>
        <v/>
      </c>
      <c r="E95" s="236"/>
      <c r="F95" s="235" t="str">
        <f>IF('Age-Level'!F133="C","E","")</f>
        <v/>
      </c>
      <c r="G95" s="236"/>
      <c r="H95" s="235" t="str">
        <f>IF('Age-Level'!G133="C","E","")</f>
        <v/>
      </c>
      <c r="I95" s="236"/>
      <c r="J95" s="235" t="str">
        <f>IF('Age-Level'!H133="C","E","")</f>
        <v/>
      </c>
      <c r="K95" s="236"/>
      <c r="L95" s="235" t="str">
        <f>IF('Age-Level'!I133="C","E","")</f>
        <v/>
      </c>
      <c r="M95" s="236"/>
      <c r="N95" s="235" t="str">
        <f>IF('Age-Level'!J133="C","E","")</f>
        <v/>
      </c>
      <c r="O95" s="236"/>
      <c r="P95" s="235" t="str">
        <f>IF('Age-Level'!K133="C","E","")</f>
        <v/>
      </c>
      <c r="Q95" s="236"/>
      <c r="R95" s="235" t="str">
        <f>IF('Age-Level'!L133="C","E","")</f>
        <v/>
      </c>
      <c r="S95" s="236"/>
      <c r="T95" s="235" t="str">
        <f>IF('Age-Level'!M133="C","E","")</f>
        <v/>
      </c>
      <c r="U95" s="236"/>
      <c r="V95" s="235" t="str">
        <f>IF('Age-Level'!N133="C","E","")</f>
        <v/>
      </c>
      <c r="W95" s="236"/>
      <c r="X95" s="235" t="str">
        <f>IF('Age-Level'!O133="C","E","")</f>
        <v/>
      </c>
      <c r="Y95" s="236"/>
      <c r="Z95" s="235" t="str">
        <f>IF('Age-Level'!P133="C","E","")</f>
        <v/>
      </c>
      <c r="AA95" s="236"/>
      <c r="AB95" s="235" t="str">
        <f>IF('Age-Level'!Q133="C","E","")</f>
        <v/>
      </c>
      <c r="AC95" s="236"/>
      <c r="AD95" s="235" t="str">
        <f>IF('Age-Level'!R133="C","E","")</f>
        <v/>
      </c>
      <c r="AE95" s="236"/>
      <c r="AF95" s="235" t="str">
        <f>IF('Age-Level'!S133="C","E","")</f>
        <v/>
      </c>
      <c r="AG95" s="236"/>
      <c r="AH95" s="235" t="str">
        <f>IF('Age-Level'!T133="C","E","")</f>
        <v/>
      </c>
      <c r="AI95" s="236"/>
      <c r="AJ95" s="235" t="str">
        <f>IF('Age-Level'!U133="C","E","")</f>
        <v/>
      </c>
      <c r="AK95" s="236"/>
      <c r="AL95" s="235" t="str">
        <f>IF('Age-Level'!V133="C","E","")</f>
        <v/>
      </c>
      <c r="AM95" s="236"/>
      <c r="AN95" s="235" t="str">
        <f>IF('Age-Level'!W133="C","E","")</f>
        <v/>
      </c>
      <c r="AO95" s="237"/>
    </row>
    <row r="96" spans="1:41">
      <c r="A96" s="248" t="str">
        <f>'Age-Level'!C136</f>
        <v>Investiture</v>
      </c>
      <c r="B96" s="235" t="str">
        <f>IF('Age-Level'!D136="C","E","")</f>
        <v/>
      </c>
      <c r="C96" s="236"/>
      <c r="D96" s="235" t="str">
        <f>IF('Age-Level'!E136="C","E","")</f>
        <v/>
      </c>
      <c r="E96" s="236"/>
      <c r="F96" s="235" t="str">
        <f>IF('Age-Level'!F136="C","E","")</f>
        <v/>
      </c>
      <c r="G96" s="236"/>
      <c r="H96" s="235" t="str">
        <f>IF('Age-Level'!G136="C","E","")</f>
        <v/>
      </c>
      <c r="I96" s="236"/>
      <c r="J96" s="235" t="str">
        <f>IF('Age-Level'!H136="C","E","")</f>
        <v/>
      </c>
      <c r="K96" s="236"/>
      <c r="L96" s="235" t="str">
        <f>IF('Age-Level'!I136="C","E","")</f>
        <v/>
      </c>
      <c r="M96" s="236"/>
      <c r="N96" s="235" t="str">
        <f>IF('Age-Level'!J136="C","E","")</f>
        <v/>
      </c>
      <c r="O96" s="236"/>
      <c r="P96" s="235" t="str">
        <f>IF('Age-Level'!K136="C","E","")</f>
        <v/>
      </c>
      <c r="Q96" s="236"/>
      <c r="R96" s="235" t="str">
        <f>IF('Age-Level'!L136="C","E","")</f>
        <v/>
      </c>
      <c r="S96" s="236"/>
      <c r="T96" s="235" t="str">
        <f>IF('Age-Level'!M136="C","E","")</f>
        <v/>
      </c>
      <c r="U96" s="236"/>
      <c r="V96" s="235" t="str">
        <f>IF('Age-Level'!N136="C","E","")</f>
        <v/>
      </c>
      <c r="W96" s="236"/>
      <c r="X96" s="235" t="str">
        <f>IF('Age-Level'!O136="C","E","")</f>
        <v/>
      </c>
      <c r="Y96" s="236"/>
      <c r="Z96" s="235" t="str">
        <f>IF('Age-Level'!P136="C","E","")</f>
        <v/>
      </c>
      <c r="AA96" s="236"/>
      <c r="AB96" s="235" t="str">
        <f>IF('Age-Level'!Q136="C","E","")</f>
        <v/>
      </c>
      <c r="AC96" s="236"/>
      <c r="AD96" s="235" t="str">
        <f>IF('Age-Level'!R136="C","E","")</f>
        <v/>
      </c>
      <c r="AE96" s="236"/>
      <c r="AF96" s="235" t="str">
        <f>IF('Age-Level'!S136="C","E","")</f>
        <v/>
      </c>
      <c r="AG96" s="236"/>
      <c r="AH96" s="235" t="str">
        <f>IF('Age-Level'!T136="C","E","")</f>
        <v/>
      </c>
      <c r="AI96" s="236"/>
      <c r="AJ96" s="235" t="str">
        <f>IF('Age-Level'!U136="C","E","")</f>
        <v/>
      </c>
      <c r="AK96" s="236"/>
      <c r="AL96" s="235" t="str">
        <f>IF('Age-Level'!V136="C","E","")</f>
        <v/>
      </c>
      <c r="AM96" s="236"/>
      <c r="AN96" s="235" t="str">
        <f>IF('Age-Level'!W136="C","E","")</f>
        <v/>
      </c>
      <c r="AO96" s="237"/>
    </row>
    <row r="97" spans="1:41">
      <c r="A97" s="248" t="str">
        <f>'Age-Level'!C137</f>
        <v>1st year Rededication</v>
      </c>
      <c r="B97" s="235" t="str">
        <f>IF('Age-Level'!D137="C","E","")</f>
        <v/>
      </c>
      <c r="C97" s="236"/>
      <c r="D97" s="235" t="str">
        <f>IF('Age-Level'!E137="C","E","")</f>
        <v/>
      </c>
      <c r="E97" s="236"/>
      <c r="F97" s="235" t="str">
        <f>IF('Age-Level'!F137="C","E","")</f>
        <v/>
      </c>
      <c r="G97" s="236"/>
      <c r="H97" s="235" t="str">
        <f>IF('Age-Level'!G137="C","E","")</f>
        <v/>
      </c>
      <c r="I97" s="236"/>
      <c r="J97" s="235" t="str">
        <f>IF('Age-Level'!H137="C","E","")</f>
        <v/>
      </c>
      <c r="K97" s="236"/>
      <c r="L97" s="235" t="str">
        <f>IF('Age-Level'!I137="C","E","")</f>
        <v/>
      </c>
      <c r="M97" s="236"/>
      <c r="N97" s="235" t="str">
        <f>IF('Age-Level'!J137="C","E","")</f>
        <v/>
      </c>
      <c r="O97" s="236"/>
      <c r="P97" s="235" t="str">
        <f>IF('Age-Level'!K137="C","E","")</f>
        <v/>
      </c>
      <c r="Q97" s="236"/>
      <c r="R97" s="235" t="str">
        <f>IF('Age-Level'!L137="C","E","")</f>
        <v/>
      </c>
      <c r="S97" s="236"/>
      <c r="T97" s="235" t="str">
        <f>IF('Age-Level'!M137="C","E","")</f>
        <v/>
      </c>
      <c r="U97" s="236"/>
      <c r="V97" s="235" t="str">
        <f>IF('Age-Level'!N137="C","E","")</f>
        <v/>
      </c>
      <c r="W97" s="236"/>
      <c r="X97" s="235" t="str">
        <f>IF('Age-Level'!O137="C","E","")</f>
        <v/>
      </c>
      <c r="Y97" s="236"/>
      <c r="Z97" s="235" t="str">
        <f>IF('Age-Level'!P137="C","E","")</f>
        <v/>
      </c>
      <c r="AA97" s="236"/>
      <c r="AB97" s="235" t="str">
        <f>IF('Age-Level'!Q137="C","E","")</f>
        <v/>
      </c>
      <c r="AC97" s="236"/>
      <c r="AD97" s="235" t="str">
        <f>IF('Age-Level'!R137="C","E","")</f>
        <v/>
      </c>
      <c r="AE97" s="236"/>
      <c r="AF97" s="235" t="str">
        <f>IF('Age-Level'!S137="C","E","")</f>
        <v/>
      </c>
      <c r="AG97" s="236"/>
      <c r="AH97" s="235" t="str">
        <f>IF('Age-Level'!T137="C","E","")</f>
        <v/>
      </c>
      <c r="AI97" s="236"/>
      <c r="AJ97" s="235" t="str">
        <f>IF('Age-Level'!U137="C","E","")</f>
        <v/>
      </c>
      <c r="AK97" s="236"/>
      <c r="AL97" s="235" t="str">
        <f>IF('Age-Level'!V137="C","E","")</f>
        <v/>
      </c>
      <c r="AM97" s="236"/>
      <c r="AN97" s="235" t="str">
        <f>IF('Age-Level'!W137="C","E","")</f>
        <v/>
      </c>
      <c r="AO97" s="237"/>
    </row>
    <row r="98" spans="1:41">
      <c r="A98" s="248" t="str">
        <f>'Age-Level'!C138</f>
        <v>2nd year Rededication</v>
      </c>
      <c r="B98" s="235" t="str">
        <f>IF('Age-Level'!D138="C","E","")</f>
        <v/>
      </c>
      <c r="C98" s="236"/>
      <c r="D98" s="235" t="str">
        <f>IF('Age-Level'!E138="C","E","")</f>
        <v/>
      </c>
      <c r="E98" s="236"/>
      <c r="F98" s="235" t="str">
        <f>IF('Age-Level'!F138="C","E","")</f>
        <v/>
      </c>
      <c r="G98" s="236"/>
      <c r="H98" s="235" t="str">
        <f>IF('Age-Level'!G138="C","E","")</f>
        <v/>
      </c>
      <c r="I98" s="236"/>
      <c r="J98" s="235" t="str">
        <f>IF('Age-Level'!H138="C","E","")</f>
        <v/>
      </c>
      <c r="K98" s="236"/>
      <c r="L98" s="235" t="str">
        <f>IF('Age-Level'!I138="C","E","")</f>
        <v/>
      </c>
      <c r="M98" s="236"/>
      <c r="N98" s="235" t="str">
        <f>IF('Age-Level'!J138="C","E","")</f>
        <v/>
      </c>
      <c r="O98" s="236"/>
      <c r="P98" s="235" t="str">
        <f>IF('Age-Level'!K138="C","E","")</f>
        <v/>
      </c>
      <c r="Q98" s="236"/>
      <c r="R98" s="235" t="str">
        <f>IF('Age-Level'!L138="C","E","")</f>
        <v/>
      </c>
      <c r="S98" s="236"/>
      <c r="T98" s="235" t="str">
        <f>IF('Age-Level'!M138="C","E","")</f>
        <v/>
      </c>
      <c r="U98" s="236"/>
      <c r="V98" s="235" t="str">
        <f>IF('Age-Level'!N138="C","E","")</f>
        <v/>
      </c>
      <c r="W98" s="236"/>
      <c r="X98" s="235" t="str">
        <f>IF('Age-Level'!O138="C","E","")</f>
        <v/>
      </c>
      <c r="Y98" s="236"/>
      <c r="Z98" s="235" t="str">
        <f>IF('Age-Level'!P138="C","E","")</f>
        <v/>
      </c>
      <c r="AA98" s="236"/>
      <c r="AB98" s="235" t="str">
        <f>IF('Age-Level'!Q138="C","E","")</f>
        <v/>
      </c>
      <c r="AC98" s="236"/>
      <c r="AD98" s="235" t="str">
        <f>IF('Age-Level'!R138="C","E","")</f>
        <v/>
      </c>
      <c r="AE98" s="236"/>
      <c r="AF98" s="235" t="str">
        <f>IF('Age-Level'!S138="C","E","")</f>
        <v/>
      </c>
      <c r="AG98" s="236"/>
      <c r="AH98" s="235" t="str">
        <f>IF('Age-Level'!T138="C","E","")</f>
        <v/>
      </c>
      <c r="AI98" s="236"/>
      <c r="AJ98" s="235" t="str">
        <f>IF('Age-Level'!U138="C","E","")</f>
        <v/>
      </c>
      <c r="AK98" s="236"/>
      <c r="AL98" s="235" t="str">
        <f>IF('Age-Level'!V138="C","E","")</f>
        <v/>
      </c>
      <c r="AM98" s="236"/>
      <c r="AN98" s="235" t="str">
        <f>IF('Age-Level'!W138="C","E","")</f>
        <v/>
      </c>
      <c r="AO98" s="237"/>
    </row>
    <row r="99" spans="1:41">
      <c r="A99" s="248" t="str">
        <f>'Age-Level'!C139</f>
        <v>3rd year Rededication</v>
      </c>
      <c r="B99" s="235" t="str">
        <f>IF('Age-Level'!D139="C","E","")</f>
        <v/>
      </c>
      <c r="C99" s="249"/>
      <c r="D99" s="235" t="str">
        <f>IF('Age-Level'!E139="C","E","")</f>
        <v/>
      </c>
      <c r="E99" s="249"/>
      <c r="F99" s="235" t="str">
        <f>IF('Age-Level'!F139="C","E","")</f>
        <v/>
      </c>
      <c r="G99" s="249"/>
      <c r="H99" s="235" t="str">
        <f>IF('Age-Level'!G139="C","E","")</f>
        <v/>
      </c>
      <c r="I99" s="249"/>
      <c r="J99" s="235" t="str">
        <f>IF('Age-Level'!H139="C","E","")</f>
        <v/>
      </c>
      <c r="K99" s="249"/>
      <c r="L99" s="235" t="str">
        <f>IF('Age-Level'!I139="C","E","")</f>
        <v/>
      </c>
      <c r="M99" s="249"/>
      <c r="N99" s="235" t="str">
        <f>IF('Age-Level'!J139="C","E","")</f>
        <v/>
      </c>
      <c r="O99" s="249"/>
      <c r="P99" s="235" t="str">
        <f>IF('Age-Level'!K139="C","E","")</f>
        <v/>
      </c>
      <c r="Q99" s="249"/>
      <c r="R99" s="235" t="str">
        <f>IF('Age-Level'!L139="C","E","")</f>
        <v/>
      </c>
      <c r="S99" s="249"/>
      <c r="T99" s="235" t="str">
        <f>IF('Age-Level'!M139="C","E","")</f>
        <v/>
      </c>
      <c r="U99" s="249"/>
      <c r="V99" s="235" t="str">
        <f>IF('Age-Level'!N139="C","E","")</f>
        <v/>
      </c>
      <c r="W99" s="249"/>
      <c r="X99" s="235" t="str">
        <f>IF('Age-Level'!O139="C","E","")</f>
        <v/>
      </c>
      <c r="Y99" s="249"/>
      <c r="Z99" s="235" t="str">
        <f>IF('Age-Level'!P139="C","E","")</f>
        <v/>
      </c>
      <c r="AA99" s="249"/>
      <c r="AB99" s="235" t="str">
        <f>IF('Age-Level'!Q139="C","E","")</f>
        <v/>
      </c>
      <c r="AC99" s="249"/>
      <c r="AD99" s="235" t="str">
        <f>IF('Age-Level'!R139="C","E","")</f>
        <v/>
      </c>
      <c r="AE99" s="249"/>
      <c r="AF99" s="235" t="str">
        <f>IF('Age-Level'!S139="C","E","")</f>
        <v/>
      </c>
      <c r="AG99" s="249"/>
      <c r="AH99" s="235" t="str">
        <f>IF('Age-Level'!T139="C","E","")</f>
        <v/>
      </c>
      <c r="AI99" s="249"/>
      <c r="AJ99" s="235" t="str">
        <f>IF('Age-Level'!U139="C","E","")</f>
        <v/>
      </c>
      <c r="AK99" s="249"/>
      <c r="AL99" s="235" t="str">
        <f>IF('Age-Level'!V139="C","E","")</f>
        <v/>
      </c>
      <c r="AM99" s="249"/>
      <c r="AN99" s="235" t="str">
        <f>IF('Age-Level'!W139="C","E","")</f>
        <v/>
      </c>
      <c r="AO99" s="250"/>
    </row>
    <row r="100" spans="1:41">
      <c r="A100" s="248" t="str">
        <f>'Age-Level'!C140</f>
        <v>4th year Rededication</v>
      </c>
      <c r="B100" s="235" t="str">
        <f>IF('Age-Level'!D140="C","E","")</f>
        <v/>
      </c>
      <c r="C100" s="249"/>
      <c r="D100" s="235" t="str">
        <f>IF('Age-Level'!E140="C","E","")</f>
        <v/>
      </c>
      <c r="E100" s="249"/>
      <c r="F100" s="235" t="str">
        <f>IF('Age-Level'!F140="C","E","")</f>
        <v/>
      </c>
      <c r="G100" s="249"/>
      <c r="H100" s="235" t="str">
        <f>IF('Age-Level'!G140="C","E","")</f>
        <v/>
      </c>
      <c r="I100" s="249"/>
      <c r="J100" s="235" t="str">
        <f>IF('Age-Level'!H140="C","E","")</f>
        <v/>
      </c>
      <c r="K100" s="249"/>
      <c r="L100" s="235" t="str">
        <f>IF('Age-Level'!I140="C","E","")</f>
        <v/>
      </c>
      <c r="M100" s="249"/>
      <c r="N100" s="235" t="str">
        <f>IF('Age-Level'!J140="C","E","")</f>
        <v/>
      </c>
      <c r="O100" s="249"/>
      <c r="P100" s="235" t="str">
        <f>IF('Age-Level'!K140="C","E","")</f>
        <v/>
      </c>
      <c r="Q100" s="249"/>
      <c r="R100" s="235" t="str">
        <f>IF('Age-Level'!L140="C","E","")</f>
        <v/>
      </c>
      <c r="S100" s="249"/>
      <c r="T100" s="235" t="str">
        <f>IF('Age-Level'!M140="C","E","")</f>
        <v/>
      </c>
      <c r="U100" s="249"/>
      <c r="V100" s="235" t="str">
        <f>IF('Age-Level'!N140="C","E","")</f>
        <v/>
      </c>
      <c r="W100" s="249"/>
      <c r="X100" s="235" t="str">
        <f>IF('Age-Level'!O140="C","E","")</f>
        <v/>
      </c>
      <c r="Y100" s="249"/>
      <c r="Z100" s="235" t="str">
        <f>IF('Age-Level'!P140="C","E","")</f>
        <v/>
      </c>
      <c r="AA100" s="249"/>
      <c r="AB100" s="235" t="str">
        <f>IF('Age-Level'!Q140="C","E","")</f>
        <v/>
      </c>
      <c r="AC100" s="249"/>
      <c r="AD100" s="235" t="str">
        <f>IF('Age-Level'!R140="C","E","")</f>
        <v/>
      </c>
      <c r="AE100" s="249"/>
      <c r="AF100" s="235" t="str">
        <f>IF('Age-Level'!S140="C","E","")</f>
        <v/>
      </c>
      <c r="AG100" s="249"/>
      <c r="AH100" s="235" t="str">
        <f>IF('Age-Level'!T140="C","E","")</f>
        <v/>
      </c>
      <c r="AI100" s="249"/>
      <c r="AJ100" s="235" t="str">
        <f>IF('Age-Level'!U140="C","E","")</f>
        <v/>
      </c>
      <c r="AK100" s="249"/>
      <c r="AL100" s="235" t="str">
        <f>IF('Age-Level'!V140="C","E","")</f>
        <v/>
      </c>
      <c r="AM100" s="249"/>
      <c r="AN100" s="235" t="str">
        <f>IF('Age-Level'!W140="C","E","")</f>
        <v/>
      </c>
      <c r="AO100" s="250"/>
    </row>
    <row r="101" spans="1:41">
      <c r="A101" s="248" t="str">
        <f>'Age-Level'!C141</f>
        <v>5th year Rededication</v>
      </c>
      <c r="B101" s="235" t="str">
        <f>IF('Age-Level'!D141="C","E","")</f>
        <v/>
      </c>
      <c r="C101" s="249"/>
      <c r="D101" s="235" t="str">
        <f>IF('Age-Level'!E141="C","E","")</f>
        <v/>
      </c>
      <c r="E101" s="249"/>
      <c r="F101" s="235" t="str">
        <f>IF('Age-Level'!F141="C","E","")</f>
        <v/>
      </c>
      <c r="G101" s="249"/>
      <c r="H101" s="235" t="str">
        <f>IF('Age-Level'!G141="C","E","")</f>
        <v/>
      </c>
      <c r="I101" s="249"/>
      <c r="J101" s="235" t="str">
        <f>IF('Age-Level'!H141="C","E","")</f>
        <v/>
      </c>
      <c r="K101" s="249"/>
      <c r="L101" s="235" t="str">
        <f>IF('Age-Level'!I141="C","E","")</f>
        <v/>
      </c>
      <c r="M101" s="249"/>
      <c r="N101" s="235" t="str">
        <f>IF('Age-Level'!J141="C","E","")</f>
        <v/>
      </c>
      <c r="O101" s="249"/>
      <c r="P101" s="235" t="str">
        <f>IF('Age-Level'!K141="C","E","")</f>
        <v/>
      </c>
      <c r="Q101" s="249"/>
      <c r="R101" s="235" t="str">
        <f>IF('Age-Level'!L141="C","E","")</f>
        <v/>
      </c>
      <c r="S101" s="249"/>
      <c r="T101" s="235" t="str">
        <f>IF('Age-Level'!M141="C","E","")</f>
        <v/>
      </c>
      <c r="U101" s="249"/>
      <c r="V101" s="235" t="str">
        <f>IF('Age-Level'!N141="C","E","")</f>
        <v/>
      </c>
      <c r="W101" s="249"/>
      <c r="X101" s="235" t="str">
        <f>IF('Age-Level'!O141="C","E","")</f>
        <v/>
      </c>
      <c r="Y101" s="249"/>
      <c r="Z101" s="235" t="str">
        <f>IF('Age-Level'!P141="C","E","")</f>
        <v/>
      </c>
      <c r="AA101" s="249"/>
      <c r="AB101" s="235" t="str">
        <f>IF('Age-Level'!Q141="C","E","")</f>
        <v/>
      </c>
      <c r="AC101" s="249"/>
      <c r="AD101" s="235" t="str">
        <f>IF('Age-Level'!R141="C","E","")</f>
        <v/>
      </c>
      <c r="AE101" s="249"/>
      <c r="AF101" s="235" t="str">
        <f>IF('Age-Level'!S141="C","E","")</f>
        <v/>
      </c>
      <c r="AG101" s="249"/>
      <c r="AH101" s="235" t="str">
        <f>IF('Age-Level'!T141="C","E","")</f>
        <v/>
      </c>
      <c r="AI101" s="249"/>
      <c r="AJ101" s="235" t="str">
        <f>IF('Age-Level'!U141="C","E","")</f>
        <v/>
      </c>
      <c r="AK101" s="249"/>
      <c r="AL101" s="235" t="str">
        <f>IF('Age-Level'!V141="C","E","")</f>
        <v/>
      </c>
      <c r="AM101" s="249"/>
      <c r="AN101" s="235" t="str">
        <f>IF('Age-Level'!W141="C","E","")</f>
        <v/>
      </c>
      <c r="AO101" s="250"/>
    </row>
    <row r="102" spans="1:41">
      <c r="A102" s="248" t="str">
        <f>'Age-Level'!C142</f>
        <v>6th year Rededication</v>
      </c>
      <c r="B102" s="235" t="str">
        <f>IF('Age-Level'!D142="C","E","")</f>
        <v/>
      </c>
      <c r="C102" s="249"/>
      <c r="D102" s="235" t="str">
        <f>IF('Age-Level'!E142="C","E","")</f>
        <v/>
      </c>
      <c r="E102" s="249"/>
      <c r="F102" s="235" t="str">
        <f>IF('Age-Level'!F142="C","E","")</f>
        <v/>
      </c>
      <c r="G102" s="249"/>
      <c r="H102" s="235" t="str">
        <f>IF('Age-Level'!G142="C","E","")</f>
        <v/>
      </c>
      <c r="I102" s="249"/>
      <c r="J102" s="235" t="str">
        <f>IF('Age-Level'!H142="C","E","")</f>
        <v/>
      </c>
      <c r="K102" s="249"/>
      <c r="L102" s="235" t="str">
        <f>IF('Age-Level'!I142="C","E","")</f>
        <v/>
      </c>
      <c r="M102" s="249"/>
      <c r="N102" s="235" t="str">
        <f>IF('Age-Level'!J142="C","E","")</f>
        <v/>
      </c>
      <c r="O102" s="249"/>
      <c r="P102" s="235" t="str">
        <f>IF('Age-Level'!K142="C","E","")</f>
        <v/>
      </c>
      <c r="Q102" s="249"/>
      <c r="R102" s="235" t="str">
        <f>IF('Age-Level'!L142="C","E","")</f>
        <v/>
      </c>
      <c r="S102" s="249"/>
      <c r="T102" s="235" t="str">
        <f>IF('Age-Level'!M142="C","E","")</f>
        <v/>
      </c>
      <c r="U102" s="249"/>
      <c r="V102" s="235" t="str">
        <f>IF('Age-Level'!N142="C","E","")</f>
        <v/>
      </c>
      <c r="W102" s="249"/>
      <c r="X102" s="235" t="str">
        <f>IF('Age-Level'!O142="C","E","")</f>
        <v/>
      </c>
      <c r="Y102" s="249"/>
      <c r="Z102" s="235" t="str">
        <f>IF('Age-Level'!P142="C","E","")</f>
        <v/>
      </c>
      <c r="AA102" s="249"/>
      <c r="AB102" s="235" t="str">
        <f>IF('Age-Level'!Q142="C","E","")</f>
        <v/>
      </c>
      <c r="AC102" s="249"/>
      <c r="AD102" s="235" t="str">
        <f>IF('Age-Level'!R142="C","E","")</f>
        <v/>
      </c>
      <c r="AE102" s="249"/>
      <c r="AF102" s="235" t="str">
        <f>IF('Age-Level'!S142="C","E","")</f>
        <v/>
      </c>
      <c r="AG102" s="249"/>
      <c r="AH102" s="235" t="str">
        <f>IF('Age-Level'!T142="C","E","")</f>
        <v/>
      </c>
      <c r="AI102" s="249"/>
      <c r="AJ102" s="235" t="str">
        <f>IF('Age-Level'!U142="C","E","")</f>
        <v/>
      </c>
      <c r="AK102" s="249"/>
      <c r="AL102" s="235" t="str">
        <f>IF('Age-Level'!V142="C","E","")</f>
        <v/>
      </c>
      <c r="AM102" s="249"/>
      <c r="AN102" s="235" t="str">
        <f>IF('Age-Level'!W142="C","E","")</f>
        <v/>
      </c>
      <c r="AO102" s="250"/>
    </row>
    <row r="103" spans="1:41">
      <c r="A103" s="248" t="str">
        <f>'Age-Level'!C143</f>
        <v>7th year Rededication</v>
      </c>
      <c r="B103" s="235" t="str">
        <f>IF('Age-Level'!D143="C","E","")</f>
        <v/>
      </c>
      <c r="C103" s="249"/>
      <c r="D103" s="235" t="str">
        <f>IF('Age-Level'!E143="C","E","")</f>
        <v/>
      </c>
      <c r="E103" s="249"/>
      <c r="F103" s="235" t="str">
        <f>IF('Age-Level'!F143="C","E","")</f>
        <v/>
      </c>
      <c r="G103" s="249"/>
      <c r="H103" s="235" t="str">
        <f>IF('Age-Level'!G143="C","E","")</f>
        <v/>
      </c>
      <c r="I103" s="249"/>
      <c r="J103" s="235" t="str">
        <f>IF('Age-Level'!H143="C","E","")</f>
        <v/>
      </c>
      <c r="K103" s="249"/>
      <c r="L103" s="235" t="str">
        <f>IF('Age-Level'!I143="C","E","")</f>
        <v/>
      </c>
      <c r="M103" s="249"/>
      <c r="N103" s="235" t="str">
        <f>IF('Age-Level'!J143="C","E","")</f>
        <v/>
      </c>
      <c r="O103" s="249"/>
      <c r="P103" s="235" t="str">
        <f>IF('Age-Level'!K143="C","E","")</f>
        <v/>
      </c>
      <c r="Q103" s="249"/>
      <c r="R103" s="235" t="str">
        <f>IF('Age-Level'!L143="C","E","")</f>
        <v/>
      </c>
      <c r="S103" s="249"/>
      <c r="T103" s="235" t="str">
        <f>IF('Age-Level'!M143="C","E","")</f>
        <v/>
      </c>
      <c r="U103" s="249"/>
      <c r="V103" s="235" t="str">
        <f>IF('Age-Level'!N143="C","E","")</f>
        <v/>
      </c>
      <c r="W103" s="249"/>
      <c r="X103" s="235" t="str">
        <f>IF('Age-Level'!O143="C","E","")</f>
        <v/>
      </c>
      <c r="Y103" s="249"/>
      <c r="Z103" s="235" t="str">
        <f>IF('Age-Level'!P143="C","E","")</f>
        <v/>
      </c>
      <c r="AA103" s="249"/>
      <c r="AB103" s="235" t="str">
        <f>IF('Age-Level'!Q143="C","E","")</f>
        <v/>
      </c>
      <c r="AC103" s="249"/>
      <c r="AD103" s="235" t="str">
        <f>IF('Age-Level'!R143="C","E","")</f>
        <v/>
      </c>
      <c r="AE103" s="249"/>
      <c r="AF103" s="235" t="str">
        <f>IF('Age-Level'!S143="C","E","")</f>
        <v/>
      </c>
      <c r="AG103" s="249"/>
      <c r="AH103" s="235" t="str">
        <f>IF('Age-Level'!T143="C","E","")</f>
        <v/>
      </c>
      <c r="AI103" s="249"/>
      <c r="AJ103" s="235" t="str">
        <f>IF('Age-Level'!U143="C","E","")</f>
        <v/>
      </c>
      <c r="AK103" s="249"/>
      <c r="AL103" s="235" t="str">
        <f>IF('Age-Level'!V143="C","E","")</f>
        <v/>
      </c>
      <c r="AM103" s="249"/>
      <c r="AN103" s="235" t="str">
        <f>IF('Age-Level'!W143="C","E","")</f>
        <v/>
      </c>
      <c r="AO103" s="250"/>
    </row>
    <row r="104" spans="1:41">
      <c r="A104" s="248" t="str">
        <f>'Age-Level'!C144</f>
        <v>8th year Rededication</v>
      </c>
      <c r="B104" s="235" t="str">
        <f>IF('Age-Level'!D144="C","E","")</f>
        <v/>
      </c>
      <c r="C104" s="249"/>
      <c r="D104" s="235" t="str">
        <f>IF('Age-Level'!E144="C","E","")</f>
        <v/>
      </c>
      <c r="E104" s="249"/>
      <c r="F104" s="235" t="str">
        <f>IF('Age-Level'!F144="C","E","")</f>
        <v/>
      </c>
      <c r="G104" s="249"/>
      <c r="H104" s="235" t="str">
        <f>IF('Age-Level'!G144="C","E","")</f>
        <v/>
      </c>
      <c r="I104" s="249"/>
      <c r="J104" s="235" t="str">
        <f>IF('Age-Level'!H144="C","E","")</f>
        <v/>
      </c>
      <c r="K104" s="249"/>
      <c r="L104" s="235" t="str">
        <f>IF('Age-Level'!I144="C","E","")</f>
        <v/>
      </c>
      <c r="M104" s="249"/>
      <c r="N104" s="235" t="str">
        <f>IF('Age-Level'!J144="C","E","")</f>
        <v/>
      </c>
      <c r="O104" s="249"/>
      <c r="P104" s="235" t="str">
        <f>IF('Age-Level'!K144="C","E","")</f>
        <v/>
      </c>
      <c r="Q104" s="249"/>
      <c r="R104" s="235" t="str">
        <f>IF('Age-Level'!L144="C","E","")</f>
        <v/>
      </c>
      <c r="S104" s="249"/>
      <c r="T104" s="235" t="str">
        <f>IF('Age-Level'!M144="C","E","")</f>
        <v/>
      </c>
      <c r="U104" s="249"/>
      <c r="V104" s="235" t="str">
        <f>IF('Age-Level'!N144="C","E","")</f>
        <v/>
      </c>
      <c r="W104" s="249"/>
      <c r="X104" s="235" t="str">
        <f>IF('Age-Level'!O144="C","E","")</f>
        <v/>
      </c>
      <c r="Y104" s="249"/>
      <c r="Z104" s="235" t="str">
        <f>IF('Age-Level'!P144="C","E","")</f>
        <v/>
      </c>
      <c r="AA104" s="249"/>
      <c r="AB104" s="235" t="str">
        <f>IF('Age-Level'!Q144="C","E","")</f>
        <v/>
      </c>
      <c r="AC104" s="249"/>
      <c r="AD104" s="235" t="str">
        <f>IF('Age-Level'!R144="C","E","")</f>
        <v/>
      </c>
      <c r="AE104" s="249"/>
      <c r="AF104" s="235" t="str">
        <f>IF('Age-Level'!S144="C","E","")</f>
        <v/>
      </c>
      <c r="AG104" s="249"/>
      <c r="AH104" s="235" t="str">
        <f>IF('Age-Level'!T144="C","E","")</f>
        <v/>
      </c>
      <c r="AI104" s="249"/>
      <c r="AJ104" s="235" t="str">
        <f>IF('Age-Level'!U144="C","E","")</f>
        <v/>
      </c>
      <c r="AK104" s="249"/>
      <c r="AL104" s="235" t="str">
        <f>IF('Age-Level'!V144="C","E","")</f>
        <v/>
      </c>
      <c r="AM104" s="249"/>
      <c r="AN104" s="235" t="str">
        <f>IF('Age-Level'!W144="C","E","")</f>
        <v/>
      </c>
      <c r="AO104" s="250"/>
    </row>
    <row r="105" spans="1:41">
      <c r="A105" s="248" t="str">
        <f>'Age-Level'!C145</f>
        <v>9th year Rededication</v>
      </c>
      <c r="B105" s="235" t="str">
        <f>IF('Age-Level'!D145="C","E","")</f>
        <v/>
      </c>
      <c r="C105" s="249"/>
      <c r="D105" s="235" t="str">
        <f>IF('Age-Level'!E145="C","E","")</f>
        <v/>
      </c>
      <c r="E105" s="249"/>
      <c r="F105" s="235" t="str">
        <f>IF('Age-Level'!F145="C","E","")</f>
        <v/>
      </c>
      <c r="G105" s="249"/>
      <c r="H105" s="235" t="str">
        <f>IF('Age-Level'!G145="C","E","")</f>
        <v/>
      </c>
      <c r="I105" s="249"/>
      <c r="J105" s="235" t="str">
        <f>IF('Age-Level'!H145="C","E","")</f>
        <v/>
      </c>
      <c r="K105" s="249"/>
      <c r="L105" s="235" t="str">
        <f>IF('Age-Level'!I145="C","E","")</f>
        <v/>
      </c>
      <c r="M105" s="249"/>
      <c r="N105" s="235" t="str">
        <f>IF('Age-Level'!J145="C","E","")</f>
        <v/>
      </c>
      <c r="O105" s="249"/>
      <c r="P105" s="235" t="str">
        <f>IF('Age-Level'!K145="C","E","")</f>
        <v/>
      </c>
      <c r="Q105" s="249"/>
      <c r="R105" s="235" t="str">
        <f>IF('Age-Level'!L145="C","E","")</f>
        <v/>
      </c>
      <c r="S105" s="249"/>
      <c r="T105" s="235" t="str">
        <f>IF('Age-Level'!M145="C","E","")</f>
        <v/>
      </c>
      <c r="U105" s="249"/>
      <c r="V105" s="235" t="str">
        <f>IF('Age-Level'!N145="C","E","")</f>
        <v/>
      </c>
      <c r="W105" s="249"/>
      <c r="X105" s="235" t="str">
        <f>IF('Age-Level'!O145="C","E","")</f>
        <v/>
      </c>
      <c r="Y105" s="249"/>
      <c r="Z105" s="235" t="str">
        <f>IF('Age-Level'!P145="C","E","")</f>
        <v/>
      </c>
      <c r="AA105" s="249"/>
      <c r="AB105" s="235" t="str">
        <f>IF('Age-Level'!Q145="C","E","")</f>
        <v/>
      </c>
      <c r="AC105" s="249"/>
      <c r="AD105" s="235" t="str">
        <f>IF('Age-Level'!R145="C","E","")</f>
        <v/>
      </c>
      <c r="AE105" s="249"/>
      <c r="AF105" s="235" t="str">
        <f>IF('Age-Level'!S145="C","E","")</f>
        <v/>
      </c>
      <c r="AG105" s="249"/>
      <c r="AH105" s="235" t="str">
        <f>IF('Age-Level'!T145="C","E","")</f>
        <v/>
      </c>
      <c r="AI105" s="249"/>
      <c r="AJ105" s="235" t="str">
        <f>IF('Age-Level'!U145="C","E","")</f>
        <v/>
      </c>
      <c r="AK105" s="249"/>
      <c r="AL105" s="235" t="str">
        <f>IF('Age-Level'!V145="C","E","")</f>
        <v/>
      </c>
      <c r="AM105" s="249"/>
      <c r="AN105" s="235" t="str">
        <f>IF('Age-Level'!W145="C","E","")</f>
        <v/>
      </c>
      <c r="AO105" s="250"/>
    </row>
    <row r="106" spans="1:41">
      <c r="A106" s="248" t="str">
        <f>'Age-Level'!C146</f>
        <v>10th year Rededication</v>
      </c>
      <c r="B106" s="235" t="str">
        <f>IF('Age-Level'!D146="C","E","")</f>
        <v/>
      </c>
      <c r="C106" s="249"/>
      <c r="D106" s="235" t="str">
        <f>IF('Age-Level'!E146="C","E","")</f>
        <v/>
      </c>
      <c r="E106" s="249"/>
      <c r="F106" s="235" t="str">
        <f>IF('Age-Level'!F146="C","E","")</f>
        <v/>
      </c>
      <c r="G106" s="249"/>
      <c r="H106" s="235" t="str">
        <f>IF('Age-Level'!G146="C","E","")</f>
        <v/>
      </c>
      <c r="I106" s="249"/>
      <c r="J106" s="235" t="str">
        <f>IF('Age-Level'!H146="C","E","")</f>
        <v/>
      </c>
      <c r="K106" s="249"/>
      <c r="L106" s="235" t="str">
        <f>IF('Age-Level'!I146="C","E","")</f>
        <v/>
      </c>
      <c r="M106" s="249"/>
      <c r="N106" s="235" t="str">
        <f>IF('Age-Level'!J146="C","E","")</f>
        <v/>
      </c>
      <c r="O106" s="249"/>
      <c r="P106" s="235" t="str">
        <f>IF('Age-Level'!K146="C","E","")</f>
        <v/>
      </c>
      <c r="Q106" s="249"/>
      <c r="R106" s="235" t="str">
        <f>IF('Age-Level'!L146="C","E","")</f>
        <v/>
      </c>
      <c r="S106" s="249"/>
      <c r="T106" s="235" t="str">
        <f>IF('Age-Level'!M146="C","E","")</f>
        <v/>
      </c>
      <c r="U106" s="249"/>
      <c r="V106" s="235" t="str">
        <f>IF('Age-Level'!N146="C","E","")</f>
        <v/>
      </c>
      <c r="W106" s="249"/>
      <c r="X106" s="235" t="str">
        <f>IF('Age-Level'!O146="C","E","")</f>
        <v/>
      </c>
      <c r="Y106" s="249"/>
      <c r="Z106" s="235" t="str">
        <f>IF('Age-Level'!P146="C","E","")</f>
        <v/>
      </c>
      <c r="AA106" s="249"/>
      <c r="AB106" s="235" t="str">
        <f>IF('Age-Level'!Q146="C","E","")</f>
        <v/>
      </c>
      <c r="AC106" s="249"/>
      <c r="AD106" s="235" t="str">
        <f>IF('Age-Level'!R146="C","E","")</f>
        <v/>
      </c>
      <c r="AE106" s="249"/>
      <c r="AF106" s="235" t="str">
        <f>IF('Age-Level'!S146="C","E","")</f>
        <v/>
      </c>
      <c r="AG106" s="249"/>
      <c r="AH106" s="235" t="str">
        <f>IF('Age-Level'!T146="C","E","")</f>
        <v/>
      </c>
      <c r="AI106" s="249"/>
      <c r="AJ106" s="235" t="str">
        <f>IF('Age-Level'!U146="C","E","")</f>
        <v/>
      </c>
      <c r="AK106" s="249"/>
      <c r="AL106" s="235" t="str">
        <f>IF('Age-Level'!V146="C","E","")</f>
        <v/>
      </c>
      <c r="AM106" s="249"/>
      <c r="AN106" s="235" t="str">
        <f>IF('Age-Level'!W146="C","E","")</f>
        <v/>
      </c>
      <c r="AO106" s="250"/>
    </row>
    <row r="107" spans="1:41">
      <c r="A107" s="227" t="str">
        <f>Bridging!B6</f>
        <v>Bridge to Ambassador</v>
      </c>
      <c r="B107" s="235" t="str">
        <f>IF(Bridging!D10="C","E","")</f>
        <v/>
      </c>
      <c r="C107" s="236"/>
      <c r="D107" s="235" t="str">
        <f>IF(Bridging!E10="C","E","")</f>
        <v/>
      </c>
      <c r="E107" s="236"/>
      <c r="F107" s="235" t="str">
        <f>IF(Bridging!F10="C","E","")</f>
        <v/>
      </c>
      <c r="G107" s="236"/>
      <c r="H107" s="235" t="str">
        <f>IF(Bridging!G10="C","E","")</f>
        <v/>
      </c>
      <c r="I107" s="236"/>
      <c r="J107" s="235" t="str">
        <f>IF(Bridging!H10="C","E","")</f>
        <v/>
      </c>
      <c r="K107" s="236"/>
      <c r="L107" s="235" t="str">
        <f>IF(Bridging!I10="C","E","")</f>
        <v/>
      </c>
      <c r="M107" s="236"/>
      <c r="N107" s="235" t="str">
        <f>IF(Bridging!J10="C","E","")</f>
        <v/>
      </c>
      <c r="O107" s="236"/>
      <c r="P107" s="235" t="str">
        <f>IF(Bridging!K10="C","E","")</f>
        <v/>
      </c>
      <c r="Q107" s="236"/>
      <c r="R107" s="235" t="str">
        <f>IF(Bridging!L10="C","E","")</f>
        <v/>
      </c>
      <c r="S107" s="236"/>
      <c r="T107" s="235" t="str">
        <f>IF(Bridging!M10="C","E","")</f>
        <v/>
      </c>
      <c r="U107" s="236"/>
      <c r="V107" s="235" t="str">
        <f>IF(Bridging!N10="C","E","")</f>
        <v/>
      </c>
      <c r="W107" s="236"/>
      <c r="X107" s="235" t="str">
        <f>IF(Bridging!O10="C","E","")</f>
        <v/>
      </c>
      <c r="Y107" s="236"/>
      <c r="Z107" s="235" t="str">
        <f>IF(Bridging!P10="C","E","")</f>
        <v/>
      </c>
      <c r="AA107" s="236"/>
      <c r="AB107" s="235" t="str">
        <f>IF(Bridging!Q10="C","E","")</f>
        <v/>
      </c>
      <c r="AC107" s="236"/>
      <c r="AD107" s="235" t="str">
        <f>IF(Bridging!R10="C","E","")</f>
        <v/>
      </c>
      <c r="AE107" s="236"/>
      <c r="AF107" s="235" t="str">
        <f>IF(Bridging!S10="C","E","")</f>
        <v/>
      </c>
      <c r="AG107" s="236"/>
      <c r="AH107" s="235" t="str">
        <f>IF(Bridging!T10="C","E","")</f>
        <v/>
      </c>
      <c r="AI107" s="236"/>
      <c r="AJ107" s="235" t="str">
        <f>IF(Bridging!U10="C","E","")</f>
        <v/>
      </c>
      <c r="AK107" s="236"/>
      <c r="AL107" s="235" t="str">
        <f>IF(Bridging!V10="C","E","")</f>
        <v/>
      </c>
      <c r="AM107" s="236"/>
      <c r="AN107" s="235" t="str">
        <f>IF(Bridging!W10="C","E","")</f>
        <v/>
      </c>
      <c r="AO107" s="237"/>
    </row>
    <row r="108" spans="1:41">
      <c r="A108" s="227" t="s">
        <v>93</v>
      </c>
      <c r="B108" s="235" t="str">
        <f>IF(Gold!D15="C","E","")</f>
        <v/>
      </c>
      <c r="C108" s="236"/>
      <c r="D108" s="235" t="str">
        <f>IF(Gold!E15="C","E","")</f>
        <v/>
      </c>
      <c r="E108" s="236"/>
      <c r="F108" s="235" t="str">
        <f>IF(Gold!F15="C","E","")</f>
        <v/>
      </c>
      <c r="G108" s="236"/>
      <c r="H108" s="235" t="str">
        <f>IF(Gold!G15="C","E","")</f>
        <v/>
      </c>
      <c r="I108" s="236"/>
      <c r="J108" s="235" t="str">
        <f>IF(Gold!H15="C","E","")</f>
        <v/>
      </c>
      <c r="K108" s="236"/>
      <c r="L108" s="235" t="str">
        <f>IF(Gold!I15="C","E","")</f>
        <v/>
      </c>
      <c r="M108" s="236"/>
      <c r="N108" s="235" t="str">
        <f>IF(Gold!J15="C","E","")</f>
        <v/>
      </c>
      <c r="O108" s="236"/>
      <c r="P108" s="235" t="str">
        <f>IF(Gold!K15="C","E","")</f>
        <v/>
      </c>
      <c r="Q108" s="236"/>
      <c r="R108" s="235" t="str">
        <f>IF(Gold!L15="C","E","")</f>
        <v/>
      </c>
      <c r="S108" s="236"/>
      <c r="T108" s="235" t="str">
        <f>IF(Gold!M15="C","E","")</f>
        <v/>
      </c>
      <c r="U108" s="236"/>
      <c r="V108" s="235" t="str">
        <f>IF(Gold!N15="C","E","")</f>
        <v/>
      </c>
      <c r="W108" s="236"/>
      <c r="X108" s="235" t="str">
        <f>IF(Gold!O15="C","E","")</f>
        <v/>
      </c>
      <c r="Y108" s="236"/>
      <c r="Z108" s="235" t="str">
        <f>IF(Gold!P15="C","E","")</f>
        <v/>
      </c>
      <c r="AA108" s="236"/>
      <c r="AB108" s="235" t="str">
        <f>IF(Gold!Q15="C","E","")</f>
        <v/>
      </c>
      <c r="AC108" s="236"/>
      <c r="AD108" s="235" t="str">
        <f>IF(Gold!R15="C","E","")</f>
        <v/>
      </c>
      <c r="AE108" s="236"/>
      <c r="AF108" s="235" t="str">
        <f>IF(Gold!S15="C","E","")</f>
        <v/>
      </c>
      <c r="AG108" s="236"/>
      <c r="AH108" s="235" t="str">
        <f>IF(Gold!T15="C","E","")</f>
        <v/>
      </c>
      <c r="AI108" s="236"/>
      <c r="AJ108" s="235" t="str">
        <f>IF(Gold!U15="C","E","")</f>
        <v/>
      </c>
      <c r="AK108" s="236"/>
      <c r="AL108" s="235" t="str">
        <f>IF(Gold!V15="C","E","")</f>
        <v/>
      </c>
      <c r="AM108" s="236"/>
      <c r="AN108" s="235" t="str">
        <f>IF(Gold!W15="C","E","")</f>
        <v/>
      </c>
      <c r="AO108" s="237"/>
    </row>
    <row r="109" spans="1:41">
      <c r="A109" s="227" t="s">
        <v>92</v>
      </c>
      <c r="B109" s="251"/>
      <c r="C109" s="230"/>
      <c r="D109" s="251"/>
      <c r="E109" s="230"/>
      <c r="F109" s="251"/>
      <c r="G109" s="230"/>
      <c r="H109" s="251"/>
      <c r="I109" s="230"/>
      <c r="J109" s="251"/>
      <c r="K109" s="230"/>
      <c r="L109" s="251"/>
      <c r="M109" s="230"/>
      <c r="N109" s="251"/>
      <c r="O109" s="230"/>
      <c r="P109" s="251"/>
      <c r="Q109" s="230"/>
      <c r="R109" s="251"/>
      <c r="S109" s="230"/>
      <c r="T109" s="251"/>
      <c r="U109" s="230"/>
      <c r="V109" s="251"/>
      <c r="W109" s="230"/>
      <c r="X109" s="251"/>
      <c r="Y109" s="230"/>
      <c r="Z109" s="251"/>
      <c r="AA109" s="230"/>
      <c r="AB109" s="251"/>
      <c r="AC109" s="230"/>
      <c r="AD109" s="251"/>
      <c r="AE109" s="230"/>
      <c r="AF109" s="251"/>
      <c r="AG109" s="230"/>
      <c r="AH109" s="251"/>
      <c r="AI109" s="230"/>
      <c r="AJ109" s="251"/>
      <c r="AK109" s="230"/>
      <c r="AL109" s="251"/>
      <c r="AM109" s="230"/>
      <c r="AN109" s="251"/>
      <c r="AO109" s="238"/>
    </row>
    <row r="110" spans="1:41">
      <c r="A110" s="234" t="str">
        <f>'Fun Patches'!C5</f>
        <v>&lt;LIST PATCH HERE&gt;</v>
      </c>
      <c r="B110" s="235" t="str">
        <f>IF('Fun Patches'!D5="C","E","")</f>
        <v/>
      </c>
      <c r="C110" s="236"/>
      <c r="D110" s="235" t="str">
        <f>IF('Fun Patches'!E5="C","E","")</f>
        <v/>
      </c>
      <c r="E110" s="236"/>
      <c r="F110" s="235" t="str">
        <f>IF('Fun Patches'!F5="C","E","")</f>
        <v/>
      </c>
      <c r="G110" s="236"/>
      <c r="H110" s="235" t="str">
        <f>IF('Fun Patches'!G5="C","E","")</f>
        <v/>
      </c>
      <c r="I110" s="236"/>
      <c r="J110" s="235" t="str">
        <f>IF('Fun Patches'!H5="C","E","")</f>
        <v/>
      </c>
      <c r="K110" s="236"/>
      <c r="L110" s="235" t="str">
        <f>IF('Fun Patches'!I5="C","E","")</f>
        <v/>
      </c>
      <c r="M110" s="236"/>
      <c r="N110" s="235" t="str">
        <f>IF('Fun Patches'!J5="C","E","")</f>
        <v/>
      </c>
      <c r="O110" s="236"/>
      <c r="P110" s="235" t="str">
        <f>IF('Fun Patches'!K5="C","E","")</f>
        <v/>
      </c>
      <c r="Q110" s="236"/>
      <c r="R110" s="235" t="str">
        <f>IF('Fun Patches'!L5="C","E","")</f>
        <v/>
      </c>
      <c r="S110" s="236"/>
      <c r="T110" s="235" t="str">
        <f>IF('Fun Patches'!M5="C","E","")</f>
        <v/>
      </c>
      <c r="U110" s="236"/>
      <c r="V110" s="235" t="str">
        <f>IF('Fun Patches'!N5="C","E","")</f>
        <v/>
      </c>
      <c r="W110" s="236"/>
      <c r="X110" s="235" t="str">
        <f>IF('Fun Patches'!O5="C","E","")</f>
        <v/>
      </c>
      <c r="Y110" s="236"/>
      <c r="Z110" s="235" t="str">
        <f>IF('Fun Patches'!P5="C","E","")</f>
        <v/>
      </c>
      <c r="AA110" s="236"/>
      <c r="AB110" s="235" t="str">
        <f>IF('Fun Patches'!Q5="C","E","")</f>
        <v/>
      </c>
      <c r="AC110" s="236"/>
      <c r="AD110" s="235" t="str">
        <f>IF('Fun Patches'!R5="C","E","")</f>
        <v/>
      </c>
      <c r="AE110" s="236"/>
      <c r="AF110" s="235" t="str">
        <f>IF('Fun Patches'!S5="C","E","")</f>
        <v/>
      </c>
      <c r="AG110" s="236"/>
      <c r="AH110" s="235" t="str">
        <f>IF('Fun Patches'!T5="C","E","")</f>
        <v/>
      </c>
      <c r="AI110" s="236"/>
      <c r="AJ110" s="235" t="str">
        <f>IF('Fun Patches'!U5="C","E","")</f>
        <v/>
      </c>
      <c r="AK110" s="236"/>
      <c r="AL110" s="235" t="str">
        <f>IF('Fun Patches'!V5="C","E","")</f>
        <v/>
      </c>
      <c r="AM110" s="236"/>
      <c r="AN110" s="235" t="str">
        <f>IF('Fun Patches'!W5="C","E","")</f>
        <v/>
      </c>
      <c r="AO110" s="237"/>
    </row>
    <row r="111" spans="1:41">
      <c r="A111" s="234" t="str">
        <f>'Fun Patches'!C6</f>
        <v>&lt;LIST PATCH HERE&gt;</v>
      </c>
      <c r="B111" s="235" t="str">
        <f>IF('Fun Patches'!D6="C","E","")</f>
        <v/>
      </c>
      <c r="C111" s="236"/>
      <c r="D111" s="235" t="str">
        <f>IF('Fun Patches'!E6="C","E","")</f>
        <v/>
      </c>
      <c r="E111" s="236"/>
      <c r="F111" s="235" t="str">
        <f>IF('Fun Patches'!F6="C","E","")</f>
        <v/>
      </c>
      <c r="G111" s="236"/>
      <c r="H111" s="235" t="str">
        <f>IF('Fun Patches'!G6="C","E","")</f>
        <v/>
      </c>
      <c r="I111" s="236"/>
      <c r="J111" s="235" t="str">
        <f>IF('Fun Patches'!H6="C","E","")</f>
        <v/>
      </c>
      <c r="K111" s="236"/>
      <c r="L111" s="235" t="str">
        <f>IF('Fun Patches'!I6="C","E","")</f>
        <v/>
      </c>
      <c r="M111" s="236"/>
      <c r="N111" s="235" t="str">
        <f>IF('Fun Patches'!J6="C","E","")</f>
        <v/>
      </c>
      <c r="O111" s="236"/>
      <c r="P111" s="235" t="str">
        <f>IF('Fun Patches'!K6="C","E","")</f>
        <v/>
      </c>
      <c r="Q111" s="236"/>
      <c r="R111" s="235" t="str">
        <f>IF('Fun Patches'!L6="C","E","")</f>
        <v/>
      </c>
      <c r="S111" s="236"/>
      <c r="T111" s="235" t="str">
        <f>IF('Fun Patches'!M6="C","E","")</f>
        <v/>
      </c>
      <c r="U111" s="236"/>
      <c r="V111" s="235" t="str">
        <f>IF('Fun Patches'!N6="C","E","")</f>
        <v/>
      </c>
      <c r="W111" s="236"/>
      <c r="X111" s="235" t="str">
        <f>IF('Fun Patches'!O6="C","E","")</f>
        <v/>
      </c>
      <c r="Y111" s="236"/>
      <c r="Z111" s="235" t="str">
        <f>IF('Fun Patches'!P6="C","E","")</f>
        <v/>
      </c>
      <c r="AA111" s="236"/>
      <c r="AB111" s="235" t="str">
        <f>IF('Fun Patches'!Q6="C","E","")</f>
        <v/>
      </c>
      <c r="AC111" s="236"/>
      <c r="AD111" s="235" t="str">
        <f>IF('Fun Patches'!R6="C","E","")</f>
        <v/>
      </c>
      <c r="AE111" s="236"/>
      <c r="AF111" s="235" t="str">
        <f>IF('Fun Patches'!S6="C","E","")</f>
        <v/>
      </c>
      <c r="AG111" s="236"/>
      <c r="AH111" s="235" t="str">
        <f>IF('Fun Patches'!T6="C","E","")</f>
        <v/>
      </c>
      <c r="AI111" s="236"/>
      <c r="AJ111" s="235" t="str">
        <f>IF('Fun Patches'!U6="C","E","")</f>
        <v/>
      </c>
      <c r="AK111" s="236"/>
      <c r="AL111" s="235" t="str">
        <f>IF('Fun Patches'!V6="C","E","")</f>
        <v/>
      </c>
      <c r="AM111" s="236"/>
      <c r="AN111" s="235" t="str">
        <f>IF('Fun Patches'!W6="C","E","")</f>
        <v/>
      </c>
      <c r="AO111" s="237"/>
    </row>
    <row r="112" spans="1:41">
      <c r="A112" s="234" t="str">
        <f>'Fun Patches'!C7</f>
        <v>&lt;LIST PATCH HERE&gt;</v>
      </c>
      <c r="B112" s="235" t="str">
        <f>IF('Fun Patches'!D7="C","E","")</f>
        <v/>
      </c>
      <c r="C112" s="236"/>
      <c r="D112" s="235" t="str">
        <f>IF('Fun Patches'!E7="C","E","")</f>
        <v/>
      </c>
      <c r="E112" s="236"/>
      <c r="F112" s="235" t="str">
        <f>IF('Fun Patches'!F7="C","E","")</f>
        <v/>
      </c>
      <c r="G112" s="236"/>
      <c r="H112" s="235" t="str">
        <f>IF('Fun Patches'!G7="C","E","")</f>
        <v/>
      </c>
      <c r="I112" s="236"/>
      <c r="J112" s="235" t="str">
        <f>IF('Fun Patches'!H7="C","E","")</f>
        <v/>
      </c>
      <c r="K112" s="236"/>
      <c r="L112" s="235" t="str">
        <f>IF('Fun Patches'!I7="C","E","")</f>
        <v/>
      </c>
      <c r="M112" s="236"/>
      <c r="N112" s="235" t="str">
        <f>IF('Fun Patches'!J7="C","E","")</f>
        <v/>
      </c>
      <c r="O112" s="236"/>
      <c r="P112" s="235" t="str">
        <f>IF('Fun Patches'!K7="C","E","")</f>
        <v/>
      </c>
      <c r="Q112" s="236"/>
      <c r="R112" s="235" t="str">
        <f>IF('Fun Patches'!L7="C","E","")</f>
        <v/>
      </c>
      <c r="S112" s="236"/>
      <c r="T112" s="235" t="str">
        <f>IF('Fun Patches'!M7="C","E","")</f>
        <v/>
      </c>
      <c r="U112" s="236"/>
      <c r="V112" s="235" t="str">
        <f>IF('Fun Patches'!N7="C","E","")</f>
        <v/>
      </c>
      <c r="W112" s="236"/>
      <c r="X112" s="235" t="str">
        <f>IF('Fun Patches'!O7="C","E","")</f>
        <v/>
      </c>
      <c r="Y112" s="236"/>
      <c r="Z112" s="235" t="str">
        <f>IF('Fun Patches'!P7="C","E","")</f>
        <v/>
      </c>
      <c r="AA112" s="236"/>
      <c r="AB112" s="235" t="str">
        <f>IF('Fun Patches'!Q7="C","E","")</f>
        <v/>
      </c>
      <c r="AC112" s="236"/>
      <c r="AD112" s="235" t="str">
        <f>IF('Fun Patches'!R7="C","E","")</f>
        <v/>
      </c>
      <c r="AE112" s="236"/>
      <c r="AF112" s="235" t="str">
        <f>IF('Fun Patches'!S7="C","E","")</f>
        <v/>
      </c>
      <c r="AG112" s="236"/>
      <c r="AH112" s="235" t="str">
        <f>IF('Fun Patches'!T7="C","E","")</f>
        <v/>
      </c>
      <c r="AI112" s="236"/>
      <c r="AJ112" s="235" t="str">
        <f>IF('Fun Patches'!U7="C","E","")</f>
        <v/>
      </c>
      <c r="AK112" s="236"/>
      <c r="AL112" s="235" t="str">
        <f>IF('Fun Patches'!V7="C","E","")</f>
        <v/>
      </c>
      <c r="AM112" s="236"/>
      <c r="AN112" s="235" t="str">
        <f>IF('Fun Patches'!W7="C","E","")</f>
        <v/>
      </c>
      <c r="AO112" s="237"/>
    </row>
    <row r="113" spans="1:41">
      <c r="A113" s="234" t="str">
        <f>'Fun Patches'!C8</f>
        <v>&lt;LIST PATCH HERE&gt;</v>
      </c>
      <c r="B113" s="235" t="str">
        <f>IF('Fun Patches'!D8="C","E","")</f>
        <v/>
      </c>
      <c r="C113" s="236"/>
      <c r="D113" s="235" t="str">
        <f>IF('Fun Patches'!E8="C","E","")</f>
        <v/>
      </c>
      <c r="E113" s="236"/>
      <c r="F113" s="235" t="str">
        <f>IF('Fun Patches'!F8="C","E","")</f>
        <v/>
      </c>
      <c r="G113" s="236"/>
      <c r="H113" s="235" t="str">
        <f>IF('Fun Patches'!G8="C","E","")</f>
        <v/>
      </c>
      <c r="I113" s="236"/>
      <c r="J113" s="235" t="str">
        <f>IF('Fun Patches'!H8="C","E","")</f>
        <v/>
      </c>
      <c r="K113" s="236"/>
      <c r="L113" s="235" t="str">
        <f>IF('Fun Patches'!I8="C","E","")</f>
        <v/>
      </c>
      <c r="M113" s="236"/>
      <c r="N113" s="235" t="str">
        <f>IF('Fun Patches'!J8="C","E","")</f>
        <v/>
      </c>
      <c r="O113" s="236"/>
      <c r="P113" s="235" t="str">
        <f>IF('Fun Patches'!K8="C","E","")</f>
        <v/>
      </c>
      <c r="Q113" s="236"/>
      <c r="R113" s="235" t="str">
        <f>IF('Fun Patches'!L8="C","E","")</f>
        <v/>
      </c>
      <c r="S113" s="236"/>
      <c r="T113" s="235" t="str">
        <f>IF('Fun Patches'!M8="C","E","")</f>
        <v/>
      </c>
      <c r="U113" s="236"/>
      <c r="V113" s="235" t="str">
        <f>IF('Fun Patches'!N8="C","E","")</f>
        <v/>
      </c>
      <c r="W113" s="236"/>
      <c r="X113" s="235" t="str">
        <f>IF('Fun Patches'!O8="C","E","")</f>
        <v/>
      </c>
      <c r="Y113" s="236"/>
      <c r="Z113" s="235" t="str">
        <f>IF('Fun Patches'!P8="C","E","")</f>
        <v/>
      </c>
      <c r="AA113" s="236"/>
      <c r="AB113" s="235" t="str">
        <f>IF('Fun Patches'!Q8="C","E","")</f>
        <v/>
      </c>
      <c r="AC113" s="236"/>
      <c r="AD113" s="235" t="str">
        <f>IF('Fun Patches'!R8="C","E","")</f>
        <v/>
      </c>
      <c r="AE113" s="236"/>
      <c r="AF113" s="235" t="str">
        <f>IF('Fun Patches'!S8="C","E","")</f>
        <v/>
      </c>
      <c r="AG113" s="236"/>
      <c r="AH113" s="235" t="str">
        <f>IF('Fun Patches'!T8="C","E","")</f>
        <v/>
      </c>
      <c r="AI113" s="236"/>
      <c r="AJ113" s="235" t="str">
        <f>IF('Fun Patches'!U8="C","E","")</f>
        <v/>
      </c>
      <c r="AK113" s="236"/>
      <c r="AL113" s="235" t="str">
        <f>IF('Fun Patches'!V8="C","E","")</f>
        <v/>
      </c>
      <c r="AM113" s="236"/>
      <c r="AN113" s="235" t="str">
        <f>IF('Fun Patches'!W8="C","E","")</f>
        <v/>
      </c>
      <c r="AO113" s="237"/>
    </row>
    <row r="114" spans="1:41">
      <c r="A114" s="234" t="str">
        <f>'Fun Patches'!C9</f>
        <v>&lt;LIST PATCH HERE&gt;</v>
      </c>
      <c r="B114" s="235" t="str">
        <f>IF('Fun Patches'!D9="C","E","")</f>
        <v/>
      </c>
      <c r="C114" s="236"/>
      <c r="D114" s="235" t="str">
        <f>IF('Fun Patches'!E9="C","E","")</f>
        <v/>
      </c>
      <c r="E114" s="236"/>
      <c r="F114" s="235" t="str">
        <f>IF('Fun Patches'!F9="C","E","")</f>
        <v/>
      </c>
      <c r="G114" s="236"/>
      <c r="H114" s="235" t="str">
        <f>IF('Fun Patches'!G9="C","E","")</f>
        <v/>
      </c>
      <c r="I114" s="236"/>
      <c r="J114" s="235" t="str">
        <f>IF('Fun Patches'!H9="C","E","")</f>
        <v/>
      </c>
      <c r="K114" s="236"/>
      <c r="L114" s="235" t="str">
        <f>IF('Fun Patches'!I9="C","E","")</f>
        <v/>
      </c>
      <c r="M114" s="236"/>
      <c r="N114" s="235" t="str">
        <f>IF('Fun Patches'!J9="C","E","")</f>
        <v/>
      </c>
      <c r="O114" s="236"/>
      <c r="P114" s="235" t="str">
        <f>IF('Fun Patches'!K9="C","E","")</f>
        <v/>
      </c>
      <c r="Q114" s="236"/>
      <c r="R114" s="235" t="str">
        <f>IF('Fun Patches'!L9="C","E","")</f>
        <v/>
      </c>
      <c r="S114" s="236"/>
      <c r="T114" s="235" t="str">
        <f>IF('Fun Patches'!M9="C","E","")</f>
        <v/>
      </c>
      <c r="U114" s="236"/>
      <c r="V114" s="235" t="str">
        <f>IF('Fun Patches'!N9="C","E","")</f>
        <v/>
      </c>
      <c r="W114" s="236"/>
      <c r="X114" s="235" t="str">
        <f>IF('Fun Patches'!O9="C","E","")</f>
        <v/>
      </c>
      <c r="Y114" s="236"/>
      <c r="Z114" s="235" t="str">
        <f>IF('Fun Patches'!P9="C","E","")</f>
        <v/>
      </c>
      <c r="AA114" s="236"/>
      <c r="AB114" s="235" t="str">
        <f>IF('Fun Patches'!Q9="C","E","")</f>
        <v/>
      </c>
      <c r="AC114" s="236"/>
      <c r="AD114" s="235" t="str">
        <f>IF('Fun Patches'!R9="C","E","")</f>
        <v/>
      </c>
      <c r="AE114" s="236"/>
      <c r="AF114" s="235" t="str">
        <f>IF('Fun Patches'!S9="C","E","")</f>
        <v/>
      </c>
      <c r="AG114" s="236"/>
      <c r="AH114" s="235" t="str">
        <f>IF('Fun Patches'!T9="C","E","")</f>
        <v/>
      </c>
      <c r="AI114" s="236"/>
      <c r="AJ114" s="235" t="str">
        <f>IF('Fun Patches'!U9="C","E","")</f>
        <v/>
      </c>
      <c r="AK114" s="236"/>
      <c r="AL114" s="235" t="str">
        <f>IF('Fun Patches'!V9="C","E","")</f>
        <v/>
      </c>
      <c r="AM114" s="236"/>
      <c r="AN114" s="235" t="str">
        <f>IF('Fun Patches'!W9="C","E","")</f>
        <v/>
      </c>
      <c r="AO114" s="237"/>
    </row>
    <row r="115" spans="1:41">
      <c r="A115" s="234" t="str">
        <f>'Fun Patches'!C10</f>
        <v>&lt;LIST PATCH HERE&gt;</v>
      </c>
      <c r="B115" s="235" t="str">
        <f>IF('Fun Patches'!D10="C","E","")</f>
        <v/>
      </c>
      <c r="C115" s="236"/>
      <c r="D115" s="235" t="str">
        <f>IF('Fun Patches'!E10="C","E","")</f>
        <v/>
      </c>
      <c r="E115" s="236"/>
      <c r="F115" s="235" t="str">
        <f>IF('Fun Patches'!F10="C","E","")</f>
        <v/>
      </c>
      <c r="G115" s="236"/>
      <c r="H115" s="235" t="str">
        <f>IF('Fun Patches'!G10="C","E","")</f>
        <v/>
      </c>
      <c r="I115" s="236"/>
      <c r="J115" s="235" t="str">
        <f>IF('Fun Patches'!H10="C","E","")</f>
        <v/>
      </c>
      <c r="K115" s="236"/>
      <c r="L115" s="235" t="str">
        <f>IF('Fun Patches'!I10="C","E","")</f>
        <v/>
      </c>
      <c r="M115" s="236"/>
      <c r="N115" s="235" t="str">
        <f>IF('Fun Patches'!J10="C","E","")</f>
        <v/>
      </c>
      <c r="O115" s="236"/>
      <c r="P115" s="235" t="str">
        <f>IF('Fun Patches'!K10="C","E","")</f>
        <v/>
      </c>
      <c r="Q115" s="236"/>
      <c r="R115" s="235" t="str">
        <f>IF('Fun Patches'!L10="C","E","")</f>
        <v/>
      </c>
      <c r="S115" s="236"/>
      <c r="T115" s="235" t="str">
        <f>IF('Fun Patches'!M10="C","E","")</f>
        <v/>
      </c>
      <c r="U115" s="236"/>
      <c r="V115" s="235" t="str">
        <f>IF('Fun Patches'!N10="C","E","")</f>
        <v/>
      </c>
      <c r="W115" s="236"/>
      <c r="X115" s="235" t="str">
        <f>IF('Fun Patches'!O10="C","E","")</f>
        <v/>
      </c>
      <c r="Y115" s="236"/>
      <c r="Z115" s="235" t="str">
        <f>IF('Fun Patches'!P10="C","E","")</f>
        <v/>
      </c>
      <c r="AA115" s="236"/>
      <c r="AB115" s="235" t="str">
        <f>IF('Fun Patches'!Q10="C","E","")</f>
        <v/>
      </c>
      <c r="AC115" s="236"/>
      <c r="AD115" s="235" t="str">
        <f>IF('Fun Patches'!R10="C","E","")</f>
        <v/>
      </c>
      <c r="AE115" s="236"/>
      <c r="AF115" s="235" t="str">
        <f>IF('Fun Patches'!S10="C","E","")</f>
        <v/>
      </c>
      <c r="AG115" s="236"/>
      <c r="AH115" s="235" t="str">
        <f>IF('Fun Patches'!T10="C","E","")</f>
        <v/>
      </c>
      <c r="AI115" s="236"/>
      <c r="AJ115" s="235" t="str">
        <f>IF('Fun Patches'!U10="C","E","")</f>
        <v/>
      </c>
      <c r="AK115" s="236"/>
      <c r="AL115" s="235" t="str">
        <f>IF('Fun Patches'!V10="C","E","")</f>
        <v/>
      </c>
      <c r="AM115" s="236"/>
      <c r="AN115" s="235" t="str">
        <f>IF('Fun Patches'!W10="C","E","")</f>
        <v/>
      </c>
      <c r="AO115" s="237"/>
    </row>
    <row r="116" spans="1:41">
      <c r="A116" s="234" t="str">
        <f>'Fun Patches'!C11</f>
        <v>&lt;LIST PATCH HERE&gt;</v>
      </c>
      <c r="B116" s="235" t="str">
        <f>IF('Fun Patches'!D11="C","E","")</f>
        <v/>
      </c>
      <c r="C116" s="236"/>
      <c r="D116" s="235" t="str">
        <f>IF('Fun Patches'!E11="C","E","")</f>
        <v/>
      </c>
      <c r="E116" s="236"/>
      <c r="F116" s="235" t="str">
        <f>IF('Fun Patches'!F11="C","E","")</f>
        <v/>
      </c>
      <c r="G116" s="236"/>
      <c r="H116" s="235" t="str">
        <f>IF('Fun Patches'!G11="C","E","")</f>
        <v/>
      </c>
      <c r="I116" s="236"/>
      <c r="J116" s="235" t="str">
        <f>IF('Fun Patches'!H11="C","E","")</f>
        <v/>
      </c>
      <c r="K116" s="236"/>
      <c r="L116" s="235" t="str">
        <f>IF('Fun Patches'!I11="C","E","")</f>
        <v/>
      </c>
      <c r="M116" s="236"/>
      <c r="N116" s="235" t="str">
        <f>IF('Fun Patches'!J11="C","E","")</f>
        <v/>
      </c>
      <c r="O116" s="236"/>
      <c r="P116" s="235" t="str">
        <f>IF('Fun Patches'!K11="C","E","")</f>
        <v/>
      </c>
      <c r="Q116" s="236"/>
      <c r="R116" s="235" t="str">
        <f>IF('Fun Patches'!L11="C","E","")</f>
        <v/>
      </c>
      <c r="S116" s="236"/>
      <c r="T116" s="235" t="str">
        <f>IF('Fun Patches'!M11="C","E","")</f>
        <v/>
      </c>
      <c r="U116" s="236"/>
      <c r="V116" s="235" t="str">
        <f>IF('Fun Patches'!N11="C","E","")</f>
        <v/>
      </c>
      <c r="W116" s="236"/>
      <c r="X116" s="235" t="str">
        <f>IF('Fun Patches'!O11="C","E","")</f>
        <v/>
      </c>
      <c r="Y116" s="236"/>
      <c r="Z116" s="235" t="str">
        <f>IF('Fun Patches'!P11="C","E","")</f>
        <v/>
      </c>
      <c r="AA116" s="236"/>
      <c r="AB116" s="235" t="str">
        <f>IF('Fun Patches'!Q11="C","E","")</f>
        <v/>
      </c>
      <c r="AC116" s="236"/>
      <c r="AD116" s="235" t="str">
        <f>IF('Fun Patches'!R11="C","E","")</f>
        <v/>
      </c>
      <c r="AE116" s="236"/>
      <c r="AF116" s="235" t="str">
        <f>IF('Fun Patches'!S11="C","E","")</f>
        <v/>
      </c>
      <c r="AG116" s="236"/>
      <c r="AH116" s="235" t="str">
        <f>IF('Fun Patches'!T11="C","E","")</f>
        <v/>
      </c>
      <c r="AI116" s="236"/>
      <c r="AJ116" s="235" t="str">
        <f>IF('Fun Patches'!U11="C","E","")</f>
        <v/>
      </c>
      <c r="AK116" s="236"/>
      <c r="AL116" s="235" t="str">
        <f>IF('Fun Patches'!V11="C","E","")</f>
        <v/>
      </c>
      <c r="AM116" s="236"/>
      <c r="AN116" s="235" t="str">
        <f>IF('Fun Patches'!W11="C","E","")</f>
        <v/>
      </c>
      <c r="AO116" s="237"/>
    </row>
    <row r="117" spans="1:41">
      <c r="A117" s="234" t="str">
        <f>'Fun Patches'!C12</f>
        <v>&lt;LIST PATCH HERE&gt;</v>
      </c>
      <c r="B117" s="235" t="str">
        <f>IF('Fun Patches'!D12="C","E","")</f>
        <v/>
      </c>
      <c r="C117" s="236"/>
      <c r="D117" s="235" t="str">
        <f>IF('Fun Patches'!E12="C","E","")</f>
        <v/>
      </c>
      <c r="E117" s="236"/>
      <c r="F117" s="235" t="str">
        <f>IF('Fun Patches'!F12="C","E","")</f>
        <v/>
      </c>
      <c r="G117" s="236"/>
      <c r="H117" s="235" t="str">
        <f>IF('Fun Patches'!G12="C","E","")</f>
        <v/>
      </c>
      <c r="I117" s="236"/>
      <c r="J117" s="235" t="str">
        <f>IF('Fun Patches'!H12="C","E","")</f>
        <v/>
      </c>
      <c r="K117" s="236"/>
      <c r="L117" s="235" t="str">
        <f>IF('Fun Patches'!I12="C","E","")</f>
        <v/>
      </c>
      <c r="M117" s="236"/>
      <c r="N117" s="235" t="str">
        <f>IF('Fun Patches'!J12="C","E","")</f>
        <v/>
      </c>
      <c r="O117" s="236"/>
      <c r="P117" s="235" t="str">
        <f>IF('Fun Patches'!K12="C","E","")</f>
        <v/>
      </c>
      <c r="Q117" s="236"/>
      <c r="R117" s="235" t="str">
        <f>IF('Fun Patches'!L12="C","E","")</f>
        <v/>
      </c>
      <c r="S117" s="236"/>
      <c r="T117" s="235" t="str">
        <f>IF('Fun Patches'!M12="C","E","")</f>
        <v/>
      </c>
      <c r="U117" s="236"/>
      <c r="V117" s="235" t="str">
        <f>IF('Fun Patches'!N12="C","E","")</f>
        <v/>
      </c>
      <c r="W117" s="236"/>
      <c r="X117" s="235" t="str">
        <f>IF('Fun Patches'!O12="C","E","")</f>
        <v/>
      </c>
      <c r="Y117" s="236"/>
      <c r="Z117" s="235" t="str">
        <f>IF('Fun Patches'!P12="C","E","")</f>
        <v/>
      </c>
      <c r="AA117" s="236"/>
      <c r="AB117" s="235" t="str">
        <f>IF('Fun Patches'!Q12="C","E","")</f>
        <v/>
      </c>
      <c r="AC117" s="236"/>
      <c r="AD117" s="235" t="str">
        <f>IF('Fun Patches'!R12="C","E","")</f>
        <v/>
      </c>
      <c r="AE117" s="236"/>
      <c r="AF117" s="235" t="str">
        <f>IF('Fun Patches'!S12="C","E","")</f>
        <v/>
      </c>
      <c r="AG117" s="236"/>
      <c r="AH117" s="235" t="str">
        <f>IF('Fun Patches'!T12="C","E","")</f>
        <v/>
      </c>
      <c r="AI117" s="236"/>
      <c r="AJ117" s="235" t="str">
        <f>IF('Fun Patches'!U12="C","E","")</f>
        <v/>
      </c>
      <c r="AK117" s="236"/>
      <c r="AL117" s="235" t="str">
        <f>IF('Fun Patches'!V12="C","E","")</f>
        <v/>
      </c>
      <c r="AM117" s="236"/>
      <c r="AN117" s="235" t="str">
        <f>IF('Fun Patches'!W12="C","E","")</f>
        <v/>
      </c>
      <c r="AO117" s="237"/>
    </row>
    <row r="118" spans="1:41">
      <c r="A118" s="234" t="str">
        <f>'Fun Patches'!C13</f>
        <v>&lt;LIST PATCH HERE&gt;</v>
      </c>
      <c r="B118" s="235" t="str">
        <f>IF('Fun Patches'!D13="C","E","")</f>
        <v/>
      </c>
      <c r="C118" s="236"/>
      <c r="D118" s="235" t="str">
        <f>IF('Fun Patches'!E13="C","E","")</f>
        <v/>
      </c>
      <c r="E118" s="236"/>
      <c r="F118" s="235" t="str">
        <f>IF('Fun Patches'!F13="C","E","")</f>
        <v/>
      </c>
      <c r="G118" s="236"/>
      <c r="H118" s="235" t="str">
        <f>IF('Fun Patches'!G13="C","E","")</f>
        <v/>
      </c>
      <c r="I118" s="236"/>
      <c r="J118" s="235" t="str">
        <f>IF('Fun Patches'!H13="C","E","")</f>
        <v/>
      </c>
      <c r="K118" s="236"/>
      <c r="L118" s="235" t="str">
        <f>IF('Fun Patches'!I13="C","E","")</f>
        <v/>
      </c>
      <c r="M118" s="236"/>
      <c r="N118" s="235" t="str">
        <f>IF('Fun Patches'!J13="C","E","")</f>
        <v/>
      </c>
      <c r="O118" s="236"/>
      <c r="P118" s="235" t="str">
        <f>IF('Fun Patches'!K13="C","E","")</f>
        <v/>
      </c>
      <c r="Q118" s="236"/>
      <c r="R118" s="235" t="str">
        <f>IF('Fun Patches'!L13="C","E","")</f>
        <v/>
      </c>
      <c r="S118" s="236"/>
      <c r="T118" s="235" t="str">
        <f>IF('Fun Patches'!M13="C","E","")</f>
        <v/>
      </c>
      <c r="U118" s="236"/>
      <c r="V118" s="235" t="str">
        <f>IF('Fun Patches'!N13="C","E","")</f>
        <v/>
      </c>
      <c r="W118" s="236"/>
      <c r="X118" s="235" t="str">
        <f>IF('Fun Patches'!O13="C","E","")</f>
        <v/>
      </c>
      <c r="Y118" s="236"/>
      <c r="Z118" s="235" t="str">
        <f>IF('Fun Patches'!P13="C","E","")</f>
        <v/>
      </c>
      <c r="AA118" s="236"/>
      <c r="AB118" s="235" t="str">
        <f>IF('Fun Patches'!Q13="C","E","")</f>
        <v/>
      </c>
      <c r="AC118" s="236"/>
      <c r="AD118" s="235" t="str">
        <f>IF('Fun Patches'!R13="C","E","")</f>
        <v/>
      </c>
      <c r="AE118" s="236"/>
      <c r="AF118" s="235" t="str">
        <f>IF('Fun Patches'!S13="C","E","")</f>
        <v/>
      </c>
      <c r="AG118" s="236"/>
      <c r="AH118" s="235" t="str">
        <f>IF('Fun Patches'!T13="C","E","")</f>
        <v/>
      </c>
      <c r="AI118" s="236"/>
      <c r="AJ118" s="235" t="str">
        <f>IF('Fun Patches'!U13="C","E","")</f>
        <v/>
      </c>
      <c r="AK118" s="236"/>
      <c r="AL118" s="235" t="str">
        <f>IF('Fun Patches'!V13="C","E","")</f>
        <v/>
      </c>
      <c r="AM118" s="236"/>
      <c r="AN118" s="235" t="str">
        <f>IF('Fun Patches'!W13="C","E","")</f>
        <v/>
      </c>
      <c r="AO118" s="237"/>
    </row>
    <row r="119" spans="1:41">
      <c r="A119" s="234" t="str">
        <f>'Fun Patches'!C14</f>
        <v>&lt;LIST PATCH HERE&gt;</v>
      </c>
      <c r="B119" s="235" t="str">
        <f>IF('Fun Patches'!D14="C","E","")</f>
        <v/>
      </c>
      <c r="C119" s="236"/>
      <c r="D119" s="235" t="str">
        <f>IF('Fun Patches'!E14="C","E","")</f>
        <v/>
      </c>
      <c r="E119" s="236"/>
      <c r="F119" s="235" t="str">
        <f>IF('Fun Patches'!F14="C","E","")</f>
        <v/>
      </c>
      <c r="G119" s="236"/>
      <c r="H119" s="235" t="str">
        <f>IF('Fun Patches'!G14="C","E","")</f>
        <v/>
      </c>
      <c r="I119" s="236"/>
      <c r="J119" s="235" t="str">
        <f>IF('Fun Patches'!H14="C","E","")</f>
        <v/>
      </c>
      <c r="K119" s="236"/>
      <c r="L119" s="235" t="str">
        <f>IF('Fun Patches'!I14="C","E","")</f>
        <v/>
      </c>
      <c r="M119" s="236"/>
      <c r="N119" s="235" t="str">
        <f>IF('Fun Patches'!J14="C","E","")</f>
        <v/>
      </c>
      <c r="O119" s="236"/>
      <c r="P119" s="235" t="str">
        <f>IF('Fun Patches'!K14="C","E","")</f>
        <v/>
      </c>
      <c r="Q119" s="236"/>
      <c r="R119" s="235" t="str">
        <f>IF('Fun Patches'!L14="C","E","")</f>
        <v/>
      </c>
      <c r="S119" s="236"/>
      <c r="T119" s="235" t="str">
        <f>IF('Fun Patches'!M14="C","E","")</f>
        <v/>
      </c>
      <c r="U119" s="236"/>
      <c r="V119" s="235" t="str">
        <f>IF('Fun Patches'!N14="C","E","")</f>
        <v/>
      </c>
      <c r="W119" s="236"/>
      <c r="X119" s="235" t="str">
        <f>IF('Fun Patches'!O14="C","E","")</f>
        <v/>
      </c>
      <c r="Y119" s="236"/>
      <c r="Z119" s="235" t="str">
        <f>IF('Fun Patches'!P14="C","E","")</f>
        <v/>
      </c>
      <c r="AA119" s="236"/>
      <c r="AB119" s="235" t="str">
        <f>IF('Fun Patches'!Q14="C","E","")</f>
        <v/>
      </c>
      <c r="AC119" s="236"/>
      <c r="AD119" s="235" t="str">
        <f>IF('Fun Patches'!R14="C","E","")</f>
        <v/>
      </c>
      <c r="AE119" s="236"/>
      <c r="AF119" s="235" t="str">
        <f>IF('Fun Patches'!S14="C","E","")</f>
        <v/>
      </c>
      <c r="AG119" s="236"/>
      <c r="AH119" s="235" t="str">
        <f>IF('Fun Patches'!T14="C","E","")</f>
        <v/>
      </c>
      <c r="AI119" s="236"/>
      <c r="AJ119" s="235" t="str">
        <f>IF('Fun Patches'!U14="C","E","")</f>
        <v/>
      </c>
      <c r="AK119" s="236"/>
      <c r="AL119" s="235" t="str">
        <f>IF('Fun Patches'!V14="C","E","")</f>
        <v/>
      </c>
      <c r="AM119" s="236"/>
      <c r="AN119" s="235" t="str">
        <f>IF('Fun Patches'!W14="C","E","")</f>
        <v/>
      </c>
      <c r="AO119" s="237"/>
    </row>
    <row r="120" spans="1:41">
      <c r="A120" s="234" t="str">
        <f>'Fun Patches'!C15</f>
        <v>&lt;LIST PATCH HERE&gt;</v>
      </c>
      <c r="B120" s="235" t="str">
        <f>IF('Fun Patches'!D15="C","E","")</f>
        <v/>
      </c>
      <c r="C120" s="236"/>
      <c r="D120" s="235" t="str">
        <f>IF('Fun Patches'!E15="C","E","")</f>
        <v/>
      </c>
      <c r="E120" s="236"/>
      <c r="F120" s="235" t="str">
        <f>IF('Fun Patches'!F15="C","E","")</f>
        <v/>
      </c>
      <c r="G120" s="236"/>
      <c r="H120" s="235" t="str">
        <f>IF('Fun Patches'!G15="C","E","")</f>
        <v/>
      </c>
      <c r="I120" s="236"/>
      <c r="J120" s="235" t="str">
        <f>IF('Fun Patches'!H15="C","E","")</f>
        <v/>
      </c>
      <c r="K120" s="236"/>
      <c r="L120" s="235" t="str">
        <f>IF('Fun Patches'!I15="C","E","")</f>
        <v/>
      </c>
      <c r="M120" s="236"/>
      <c r="N120" s="235" t="str">
        <f>IF('Fun Patches'!J15="C","E","")</f>
        <v/>
      </c>
      <c r="O120" s="236"/>
      <c r="P120" s="235" t="str">
        <f>IF('Fun Patches'!K15="C","E","")</f>
        <v/>
      </c>
      <c r="Q120" s="236"/>
      <c r="R120" s="235" t="str">
        <f>IF('Fun Patches'!L15="C","E","")</f>
        <v/>
      </c>
      <c r="S120" s="236"/>
      <c r="T120" s="235" t="str">
        <f>IF('Fun Patches'!M15="C","E","")</f>
        <v/>
      </c>
      <c r="U120" s="236"/>
      <c r="V120" s="235" t="str">
        <f>IF('Fun Patches'!N15="C","E","")</f>
        <v/>
      </c>
      <c r="W120" s="236"/>
      <c r="X120" s="235" t="str">
        <f>IF('Fun Patches'!O15="C","E","")</f>
        <v/>
      </c>
      <c r="Y120" s="236"/>
      <c r="Z120" s="235" t="str">
        <f>IF('Fun Patches'!P15="C","E","")</f>
        <v/>
      </c>
      <c r="AA120" s="236"/>
      <c r="AB120" s="235" t="str">
        <f>IF('Fun Patches'!Q15="C","E","")</f>
        <v/>
      </c>
      <c r="AC120" s="236"/>
      <c r="AD120" s="235" t="str">
        <f>IF('Fun Patches'!R15="C","E","")</f>
        <v/>
      </c>
      <c r="AE120" s="236"/>
      <c r="AF120" s="235" t="str">
        <f>IF('Fun Patches'!S15="C","E","")</f>
        <v/>
      </c>
      <c r="AG120" s="236"/>
      <c r="AH120" s="235" t="str">
        <f>IF('Fun Patches'!T15="C","E","")</f>
        <v/>
      </c>
      <c r="AI120" s="236"/>
      <c r="AJ120" s="235" t="str">
        <f>IF('Fun Patches'!U15="C","E","")</f>
        <v/>
      </c>
      <c r="AK120" s="236"/>
      <c r="AL120" s="235" t="str">
        <f>IF('Fun Patches'!V15="C","E","")</f>
        <v/>
      </c>
      <c r="AM120" s="236"/>
      <c r="AN120" s="235" t="str">
        <f>IF('Fun Patches'!W15="C","E","")</f>
        <v/>
      </c>
      <c r="AO120" s="237"/>
    </row>
    <row r="121" spans="1:41">
      <c r="A121" s="234" t="str">
        <f>'Fun Patches'!C16</f>
        <v>&lt;LIST PATCH HERE&gt;</v>
      </c>
      <c r="B121" s="235" t="str">
        <f>IF('Fun Patches'!D16="C","E","")</f>
        <v/>
      </c>
      <c r="C121" s="236"/>
      <c r="D121" s="235" t="str">
        <f>IF('Fun Patches'!E16="C","E","")</f>
        <v/>
      </c>
      <c r="E121" s="236"/>
      <c r="F121" s="235" t="str">
        <f>IF('Fun Patches'!F16="C","E","")</f>
        <v/>
      </c>
      <c r="G121" s="236"/>
      <c r="H121" s="235" t="str">
        <f>IF('Fun Patches'!G16="C","E","")</f>
        <v/>
      </c>
      <c r="I121" s="236"/>
      <c r="J121" s="235" t="str">
        <f>IF('Fun Patches'!H16="C","E","")</f>
        <v/>
      </c>
      <c r="K121" s="236"/>
      <c r="L121" s="235" t="str">
        <f>IF('Fun Patches'!I16="C","E","")</f>
        <v/>
      </c>
      <c r="M121" s="236"/>
      <c r="N121" s="235" t="str">
        <f>IF('Fun Patches'!J16="C","E","")</f>
        <v/>
      </c>
      <c r="O121" s="236"/>
      <c r="P121" s="235" t="str">
        <f>IF('Fun Patches'!K16="C","E","")</f>
        <v/>
      </c>
      <c r="Q121" s="236"/>
      <c r="R121" s="235" t="str">
        <f>IF('Fun Patches'!L16="C","E","")</f>
        <v/>
      </c>
      <c r="S121" s="236"/>
      <c r="T121" s="235" t="str">
        <f>IF('Fun Patches'!M16="C","E","")</f>
        <v/>
      </c>
      <c r="U121" s="236"/>
      <c r="V121" s="235" t="str">
        <f>IF('Fun Patches'!N16="C","E","")</f>
        <v/>
      </c>
      <c r="W121" s="236"/>
      <c r="X121" s="235" t="str">
        <f>IF('Fun Patches'!O16="C","E","")</f>
        <v/>
      </c>
      <c r="Y121" s="236"/>
      <c r="Z121" s="235" t="str">
        <f>IF('Fun Patches'!P16="C","E","")</f>
        <v/>
      </c>
      <c r="AA121" s="236"/>
      <c r="AB121" s="235" t="str">
        <f>IF('Fun Patches'!Q16="C","E","")</f>
        <v/>
      </c>
      <c r="AC121" s="236"/>
      <c r="AD121" s="235" t="str">
        <f>IF('Fun Patches'!R16="C","E","")</f>
        <v/>
      </c>
      <c r="AE121" s="236"/>
      <c r="AF121" s="235" t="str">
        <f>IF('Fun Patches'!S16="C","E","")</f>
        <v/>
      </c>
      <c r="AG121" s="236"/>
      <c r="AH121" s="235" t="str">
        <f>IF('Fun Patches'!T16="C","E","")</f>
        <v/>
      </c>
      <c r="AI121" s="236"/>
      <c r="AJ121" s="235" t="str">
        <f>IF('Fun Patches'!U16="C","E","")</f>
        <v/>
      </c>
      <c r="AK121" s="236"/>
      <c r="AL121" s="235" t="str">
        <f>IF('Fun Patches'!V16="C","E","")</f>
        <v/>
      </c>
      <c r="AM121" s="236"/>
      <c r="AN121" s="235" t="str">
        <f>IF('Fun Patches'!W16="C","E","")</f>
        <v/>
      </c>
      <c r="AO121" s="237"/>
    </row>
    <row r="122" spans="1:41">
      <c r="A122" s="234" t="str">
        <f>'Fun Patches'!C17</f>
        <v>&lt;LIST PATCH HERE&gt;</v>
      </c>
      <c r="B122" s="235" t="str">
        <f>IF('Fun Patches'!D17="C","E","")</f>
        <v/>
      </c>
      <c r="C122" s="236"/>
      <c r="D122" s="235" t="str">
        <f>IF('Fun Patches'!E17="C","E","")</f>
        <v/>
      </c>
      <c r="E122" s="236"/>
      <c r="F122" s="235" t="str">
        <f>IF('Fun Patches'!F17="C","E","")</f>
        <v/>
      </c>
      <c r="G122" s="236"/>
      <c r="H122" s="235" t="str">
        <f>IF('Fun Patches'!G17="C","E","")</f>
        <v/>
      </c>
      <c r="I122" s="236"/>
      <c r="J122" s="235" t="str">
        <f>IF('Fun Patches'!H17="C","E","")</f>
        <v/>
      </c>
      <c r="K122" s="236"/>
      <c r="L122" s="235" t="str">
        <f>IF('Fun Patches'!I17="C","E","")</f>
        <v/>
      </c>
      <c r="M122" s="236"/>
      <c r="N122" s="235" t="str">
        <f>IF('Fun Patches'!J17="C","E","")</f>
        <v/>
      </c>
      <c r="O122" s="236"/>
      <c r="P122" s="235" t="str">
        <f>IF('Fun Patches'!K17="C","E","")</f>
        <v/>
      </c>
      <c r="Q122" s="236"/>
      <c r="R122" s="235" t="str">
        <f>IF('Fun Patches'!L17="C","E","")</f>
        <v/>
      </c>
      <c r="S122" s="236"/>
      <c r="T122" s="235" t="str">
        <f>IF('Fun Patches'!M17="C","E","")</f>
        <v/>
      </c>
      <c r="U122" s="236"/>
      <c r="V122" s="235" t="str">
        <f>IF('Fun Patches'!N17="C","E","")</f>
        <v/>
      </c>
      <c r="W122" s="236"/>
      <c r="X122" s="235" t="str">
        <f>IF('Fun Patches'!O17="C","E","")</f>
        <v/>
      </c>
      <c r="Y122" s="236"/>
      <c r="Z122" s="235" t="str">
        <f>IF('Fun Patches'!P17="C","E","")</f>
        <v/>
      </c>
      <c r="AA122" s="236"/>
      <c r="AB122" s="235" t="str">
        <f>IF('Fun Patches'!Q17="C","E","")</f>
        <v/>
      </c>
      <c r="AC122" s="236"/>
      <c r="AD122" s="235" t="str">
        <f>IF('Fun Patches'!R17="C","E","")</f>
        <v/>
      </c>
      <c r="AE122" s="236"/>
      <c r="AF122" s="235" t="str">
        <f>IF('Fun Patches'!S17="C","E","")</f>
        <v/>
      </c>
      <c r="AG122" s="236"/>
      <c r="AH122" s="235" t="str">
        <f>IF('Fun Patches'!T17="C","E","")</f>
        <v/>
      </c>
      <c r="AI122" s="236"/>
      <c r="AJ122" s="235" t="str">
        <f>IF('Fun Patches'!U17="C","E","")</f>
        <v/>
      </c>
      <c r="AK122" s="236"/>
      <c r="AL122" s="235" t="str">
        <f>IF('Fun Patches'!V17="C","E","")</f>
        <v/>
      </c>
      <c r="AM122" s="236"/>
      <c r="AN122" s="235" t="str">
        <f>IF('Fun Patches'!W17="C","E","")</f>
        <v/>
      </c>
      <c r="AO122" s="237"/>
    </row>
    <row r="123" spans="1:41">
      <c r="A123" s="234" t="str">
        <f>'Fun Patches'!C18</f>
        <v>&lt;LIST PATCH HERE&gt;</v>
      </c>
      <c r="B123" s="235" t="str">
        <f>IF('Fun Patches'!D18="C","E","")</f>
        <v/>
      </c>
      <c r="C123" s="236"/>
      <c r="D123" s="235" t="str">
        <f>IF('Fun Patches'!E18="C","E","")</f>
        <v/>
      </c>
      <c r="E123" s="236"/>
      <c r="F123" s="235" t="str">
        <f>IF('Fun Patches'!F18="C","E","")</f>
        <v/>
      </c>
      <c r="G123" s="236"/>
      <c r="H123" s="235" t="str">
        <f>IF('Fun Patches'!G18="C","E","")</f>
        <v/>
      </c>
      <c r="I123" s="236"/>
      <c r="J123" s="235" t="str">
        <f>IF('Fun Patches'!H18="C","E","")</f>
        <v/>
      </c>
      <c r="K123" s="236"/>
      <c r="L123" s="235" t="str">
        <f>IF('Fun Patches'!I18="C","E","")</f>
        <v/>
      </c>
      <c r="M123" s="236"/>
      <c r="N123" s="235" t="str">
        <f>IF('Fun Patches'!J18="C","E","")</f>
        <v/>
      </c>
      <c r="O123" s="236"/>
      <c r="P123" s="235" t="str">
        <f>IF('Fun Patches'!K18="C","E","")</f>
        <v/>
      </c>
      <c r="Q123" s="236"/>
      <c r="R123" s="235" t="str">
        <f>IF('Fun Patches'!L18="C","E","")</f>
        <v/>
      </c>
      <c r="S123" s="236"/>
      <c r="T123" s="235" t="str">
        <f>IF('Fun Patches'!M18="C","E","")</f>
        <v/>
      </c>
      <c r="U123" s="236"/>
      <c r="V123" s="235" t="str">
        <f>IF('Fun Patches'!N18="C","E","")</f>
        <v/>
      </c>
      <c r="W123" s="236"/>
      <c r="X123" s="235" t="str">
        <f>IF('Fun Patches'!O18="C","E","")</f>
        <v/>
      </c>
      <c r="Y123" s="236"/>
      <c r="Z123" s="235" t="str">
        <f>IF('Fun Patches'!P18="C","E","")</f>
        <v/>
      </c>
      <c r="AA123" s="236"/>
      <c r="AB123" s="235" t="str">
        <f>IF('Fun Patches'!Q18="C","E","")</f>
        <v/>
      </c>
      <c r="AC123" s="236"/>
      <c r="AD123" s="235" t="str">
        <f>IF('Fun Patches'!R18="C","E","")</f>
        <v/>
      </c>
      <c r="AE123" s="236"/>
      <c r="AF123" s="235" t="str">
        <f>IF('Fun Patches'!S18="C","E","")</f>
        <v/>
      </c>
      <c r="AG123" s="236"/>
      <c r="AH123" s="235" t="str">
        <f>IF('Fun Patches'!T18="C","E","")</f>
        <v/>
      </c>
      <c r="AI123" s="236"/>
      <c r="AJ123" s="235" t="str">
        <f>IF('Fun Patches'!U18="C","E","")</f>
        <v/>
      </c>
      <c r="AK123" s="236"/>
      <c r="AL123" s="235" t="str">
        <f>IF('Fun Patches'!V18="C","E","")</f>
        <v/>
      </c>
      <c r="AM123" s="236"/>
      <c r="AN123" s="235" t="str">
        <f>IF('Fun Patches'!W18="C","E","")</f>
        <v/>
      </c>
      <c r="AO123" s="237"/>
    </row>
    <row r="124" spans="1:41">
      <c r="A124" s="234" t="str">
        <f>'Fun Patches'!C19</f>
        <v>&lt;LIST PATCH HERE&gt;</v>
      </c>
      <c r="B124" s="235" t="str">
        <f>IF('Fun Patches'!D19="C","E","")</f>
        <v/>
      </c>
      <c r="C124" s="236"/>
      <c r="D124" s="235" t="str">
        <f>IF('Fun Patches'!E19="C","E","")</f>
        <v/>
      </c>
      <c r="E124" s="236"/>
      <c r="F124" s="235" t="str">
        <f>IF('Fun Patches'!F19="C","E","")</f>
        <v/>
      </c>
      <c r="G124" s="236"/>
      <c r="H124" s="235" t="str">
        <f>IF('Fun Patches'!G19="C","E","")</f>
        <v/>
      </c>
      <c r="I124" s="236"/>
      <c r="J124" s="235" t="str">
        <f>IF('Fun Patches'!H19="C","E","")</f>
        <v/>
      </c>
      <c r="K124" s="236"/>
      <c r="L124" s="235" t="str">
        <f>IF('Fun Patches'!I19="C","E","")</f>
        <v/>
      </c>
      <c r="M124" s="236"/>
      <c r="N124" s="235" t="str">
        <f>IF('Fun Patches'!J19="C","E","")</f>
        <v/>
      </c>
      <c r="O124" s="236"/>
      <c r="P124" s="235" t="str">
        <f>IF('Fun Patches'!K19="C","E","")</f>
        <v/>
      </c>
      <c r="Q124" s="236"/>
      <c r="R124" s="235" t="str">
        <f>IF('Fun Patches'!L19="C","E","")</f>
        <v/>
      </c>
      <c r="S124" s="236"/>
      <c r="T124" s="235" t="str">
        <f>IF('Fun Patches'!M19="C","E","")</f>
        <v/>
      </c>
      <c r="U124" s="236"/>
      <c r="V124" s="235" t="str">
        <f>IF('Fun Patches'!N19="C","E","")</f>
        <v/>
      </c>
      <c r="W124" s="236"/>
      <c r="X124" s="235" t="str">
        <f>IF('Fun Patches'!O19="C","E","")</f>
        <v/>
      </c>
      <c r="Y124" s="236"/>
      <c r="Z124" s="235" t="str">
        <f>IF('Fun Patches'!P19="C","E","")</f>
        <v/>
      </c>
      <c r="AA124" s="236"/>
      <c r="AB124" s="235" t="str">
        <f>IF('Fun Patches'!Q19="C","E","")</f>
        <v/>
      </c>
      <c r="AC124" s="236"/>
      <c r="AD124" s="235" t="str">
        <f>IF('Fun Patches'!R19="C","E","")</f>
        <v/>
      </c>
      <c r="AE124" s="236"/>
      <c r="AF124" s="235" t="str">
        <f>IF('Fun Patches'!S19="C","E","")</f>
        <v/>
      </c>
      <c r="AG124" s="236"/>
      <c r="AH124" s="235" t="str">
        <f>IF('Fun Patches'!T19="C","E","")</f>
        <v/>
      </c>
      <c r="AI124" s="236"/>
      <c r="AJ124" s="235" t="str">
        <f>IF('Fun Patches'!U19="C","E","")</f>
        <v/>
      </c>
      <c r="AK124" s="236"/>
      <c r="AL124" s="235" t="str">
        <f>IF('Fun Patches'!V19="C","E","")</f>
        <v/>
      </c>
      <c r="AM124" s="236"/>
      <c r="AN124" s="235" t="str">
        <f>IF('Fun Patches'!W19="C","E","")</f>
        <v/>
      </c>
      <c r="AO124" s="237"/>
    </row>
    <row r="125" spans="1:41">
      <c r="A125" s="234" t="str">
        <f>'Fun Patches'!C20</f>
        <v>&lt;LIST PATCH HERE&gt;</v>
      </c>
      <c r="B125" s="235" t="str">
        <f>IF('Fun Patches'!D20="C","E","")</f>
        <v/>
      </c>
      <c r="C125" s="236"/>
      <c r="D125" s="235" t="str">
        <f>IF('Fun Patches'!E20="C","E","")</f>
        <v/>
      </c>
      <c r="E125" s="236"/>
      <c r="F125" s="235" t="str">
        <f>IF('Fun Patches'!F20="C","E","")</f>
        <v/>
      </c>
      <c r="G125" s="236"/>
      <c r="H125" s="235" t="str">
        <f>IF('Fun Patches'!G20="C","E","")</f>
        <v/>
      </c>
      <c r="I125" s="236"/>
      <c r="J125" s="235" t="str">
        <f>IF('Fun Patches'!H20="C","E","")</f>
        <v/>
      </c>
      <c r="K125" s="236"/>
      <c r="L125" s="235" t="str">
        <f>IF('Fun Patches'!I20="C","E","")</f>
        <v/>
      </c>
      <c r="M125" s="236"/>
      <c r="N125" s="235" t="str">
        <f>IF('Fun Patches'!J20="C","E","")</f>
        <v/>
      </c>
      <c r="O125" s="236"/>
      <c r="P125" s="235" t="str">
        <f>IF('Fun Patches'!K20="C","E","")</f>
        <v/>
      </c>
      <c r="Q125" s="236"/>
      <c r="R125" s="235" t="str">
        <f>IF('Fun Patches'!L20="C","E","")</f>
        <v/>
      </c>
      <c r="S125" s="236"/>
      <c r="T125" s="235" t="str">
        <f>IF('Fun Patches'!M20="C","E","")</f>
        <v/>
      </c>
      <c r="U125" s="236"/>
      <c r="V125" s="235" t="str">
        <f>IF('Fun Patches'!N20="C","E","")</f>
        <v/>
      </c>
      <c r="W125" s="236"/>
      <c r="X125" s="235" t="str">
        <f>IF('Fun Patches'!O20="C","E","")</f>
        <v/>
      </c>
      <c r="Y125" s="236"/>
      <c r="Z125" s="235" t="str">
        <f>IF('Fun Patches'!P20="C","E","")</f>
        <v/>
      </c>
      <c r="AA125" s="236"/>
      <c r="AB125" s="235" t="str">
        <f>IF('Fun Patches'!Q20="C","E","")</f>
        <v/>
      </c>
      <c r="AC125" s="236"/>
      <c r="AD125" s="235" t="str">
        <f>IF('Fun Patches'!R20="C","E","")</f>
        <v/>
      </c>
      <c r="AE125" s="236"/>
      <c r="AF125" s="235" t="str">
        <f>IF('Fun Patches'!S20="C","E","")</f>
        <v/>
      </c>
      <c r="AG125" s="236"/>
      <c r="AH125" s="235" t="str">
        <f>IF('Fun Patches'!T20="C","E","")</f>
        <v/>
      </c>
      <c r="AI125" s="236"/>
      <c r="AJ125" s="235" t="str">
        <f>IF('Fun Patches'!U20="C","E","")</f>
        <v/>
      </c>
      <c r="AK125" s="236"/>
      <c r="AL125" s="235" t="str">
        <f>IF('Fun Patches'!V20="C","E","")</f>
        <v/>
      </c>
      <c r="AM125" s="236"/>
      <c r="AN125" s="235" t="str">
        <f>IF('Fun Patches'!W20="C","E","")</f>
        <v/>
      </c>
      <c r="AO125" s="237"/>
    </row>
    <row r="126" spans="1:41">
      <c r="A126" s="234" t="str">
        <f>'Fun Patches'!C21</f>
        <v>&lt;LIST PATCH HERE&gt;</v>
      </c>
      <c r="B126" s="235" t="str">
        <f>IF('Fun Patches'!D21="C","E","")</f>
        <v/>
      </c>
      <c r="C126" s="236"/>
      <c r="D126" s="235" t="str">
        <f>IF('Fun Patches'!E21="C","E","")</f>
        <v/>
      </c>
      <c r="E126" s="236"/>
      <c r="F126" s="235" t="str">
        <f>IF('Fun Patches'!F21="C","E","")</f>
        <v/>
      </c>
      <c r="G126" s="236"/>
      <c r="H126" s="235" t="str">
        <f>IF('Fun Patches'!G21="C","E","")</f>
        <v/>
      </c>
      <c r="I126" s="236"/>
      <c r="J126" s="235" t="str">
        <f>IF('Fun Patches'!H21="C","E","")</f>
        <v/>
      </c>
      <c r="K126" s="236"/>
      <c r="L126" s="235" t="str">
        <f>IF('Fun Patches'!I21="C","E","")</f>
        <v/>
      </c>
      <c r="M126" s="236"/>
      <c r="N126" s="235" t="str">
        <f>IF('Fun Patches'!J21="C","E","")</f>
        <v/>
      </c>
      <c r="O126" s="236"/>
      <c r="P126" s="235" t="str">
        <f>IF('Fun Patches'!K21="C","E","")</f>
        <v/>
      </c>
      <c r="Q126" s="236"/>
      <c r="R126" s="235" t="str">
        <f>IF('Fun Patches'!L21="C","E","")</f>
        <v/>
      </c>
      <c r="S126" s="236"/>
      <c r="T126" s="235" t="str">
        <f>IF('Fun Patches'!M21="C","E","")</f>
        <v/>
      </c>
      <c r="U126" s="236"/>
      <c r="V126" s="235" t="str">
        <f>IF('Fun Patches'!N21="C","E","")</f>
        <v/>
      </c>
      <c r="W126" s="236"/>
      <c r="X126" s="235" t="str">
        <f>IF('Fun Patches'!O21="C","E","")</f>
        <v/>
      </c>
      <c r="Y126" s="236"/>
      <c r="Z126" s="235" t="str">
        <f>IF('Fun Patches'!P21="C","E","")</f>
        <v/>
      </c>
      <c r="AA126" s="236"/>
      <c r="AB126" s="235" t="str">
        <f>IF('Fun Patches'!Q21="C","E","")</f>
        <v/>
      </c>
      <c r="AC126" s="236"/>
      <c r="AD126" s="235" t="str">
        <f>IF('Fun Patches'!R21="C","E","")</f>
        <v/>
      </c>
      <c r="AE126" s="236"/>
      <c r="AF126" s="235" t="str">
        <f>IF('Fun Patches'!S21="C","E","")</f>
        <v/>
      </c>
      <c r="AG126" s="236"/>
      <c r="AH126" s="235" t="str">
        <f>IF('Fun Patches'!T21="C","E","")</f>
        <v/>
      </c>
      <c r="AI126" s="236"/>
      <c r="AJ126" s="235" t="str">
        <f>IF('Fun Patches'!U21="C","E","")</f>
        <v/>
      </c>
      <c r="AK126" s="236"/>
      <c r="AL126" s="235" t="str">
        <f>IF('Fun Patches'!V21="C","E","")</f>
        <v/>
      </c>
      <c r="AM126" s="236"/>
      <c r="AN126" s="235" t="str">
        <f>IF('Fun Patches'!W21="C","E","")</f>
        <v/>
      </c>
      <c r="AO126" s="237"/>
    </row>
    <row r="127" spans="1:41">
      <c r="A127" s="234" t="str">
        <f>'Fun Patches'!C22</f>
        <v>&lt;LIST PATCH HERE&gt;</v>
      </c>
      <c r="B127" s="235" t="str">
        <f>IF('Fun Patches'!D22="C","E","")</f>
        <v/>
      </c>
      <c r="C127" s="236"/>
      <c r="D127" s="235" t="str">
        <f>IF('Fun Patches'!E22="C","E","")</f>
        <v/>
      </c>
      <c r="E127" s="236"/>
      <c r="F127" s="235" t="str">
        <f>IF('Fun Patches'!F22="C","E","")</f>
        <v/>
      </c>
      <c r="G127" s="236"/>
      <c r="H127" s="235" t="str">
        <f>IF('Fun Patches'!G22="C","E","")</f>
        <v/>
      </c>
      <c r="I127" s="236"/>
      <c r="J127" s="235" t="str">
        <f>IF('Fun Patches'!H22="C","E","")</f>
        <v/>
      </c>
      <c r="K127" s="236"/>
      <c r="L127" s="235" t="str">
        <f>IF('Fun Patches'!I22="C","E","")</f>
        <v/>
      </c>
      <c r="M127" s="236"/>
      <c r="N127" s="235" t="str">
        <f>IF('Fun Patches'!J22="C","E","")</f>
        <v/>
      </c>
      <c r="O127" s="236"/>
      <c r="P127" s="235" t="str">
        <f>IF('Fun Patches'!K22="C","E","")</f>
        <v/>
      </c>
      <c r="Q127" s="236"/>
      <c r="R127" s="235" t="str">
        <f>IF('Fun Patches'!L22="C","E","")</f>
        <v/>
      </c>
      <c r="S127" s="236"/>
      <c r="T127" s="235" t="str">
        <f>IF('Fun Patches'!M22="C","E","")</f>
        <v/>
      </c>
      <c r="U127" s="236"/>
      <c r="V127" s="235" t="str">
        <f>IF('Fun Patches'!N22="C","E","")</f>
        <v/>
      </c>
      <c r="W127" s="236"/>
      <c r="X127" s="235" t="str">
        <f>IF('Fun Patches'!O22="C","E","")</f>
        <v/>
      </c>
      <c r="Y127" s="236"/>
      <c r="Z127" s="235" t="str">
        <f>IF('Fun Patches'!P22="C","E","")</f>
        <v/>
      </c>
      <c r="AA127" s="236"/>
      <c r="AB127" s="235" t="str">
        <f>IF('Fun Patches'!Q22="C","E","")</f>
        <v/>
      </c>
      <c r="AC127" s="236"/>
      <c r="AD127" s="235" t="str">
        <f>IF('Fun Patches'!R22="C","E","")</f>
        <v/>
      </c>
      <c r="AE127" s="236"/>
      <c r="AF127" s="235" t="str">
        <f>IF('Fun Patches'!S22="C","E","")</f>
        <v/>
      </c>
      <c r="AG127" s="236"/>
      <c r="AH127" s="235" t="str">
        <f>IF('Fun Patches'!T22="C","E","")</f>
        <v/>
      </c>
      <c r="AI127" s="236"/>
      <c r="AJ127" s="235" t="str">
        <f>IF('Fun Patches'!U22="C","E","")</f>
        <v/>
      </c>
      <c r="AK127" s="236"/>
      <c r="AL127" s="235" t="str">
        <f>IF('Fun Patches'!V22="C","E","")</f>
        <v/>
      </c>
      <c r="AM127" s="236"/>
      <c r="AN127" s="235" t="str">
        <f>IF('Fun Patches'!W22="C","E","")</f>
        <v/>
      </c>
      <c r="AO127" s="237"/>
    </row>
    <row r="128" spans="1:41">
      <c r="A128" s="234" t="str">
        <f>'Fun Patches'!C23</f>
        <v>&lt;LIST PATCH HERE&gt;</v>
      </c>
      <c r="B128" s="235" t="str">
        <f>IF('Fun Patches'!D23="C","E","")</f>
        <v/>
      </c>
      <c r="C128" s="236"/>
      <c r="D128" s="235" t="str">
        <f>IF('Fun Patches'!E23="C","E","")</f>
        <v/>
      </c>
      <c r="E128" s="236"/>
      <c r="F128" s="235" t="str">
        <f>IF('Fun Patches'!F23="C","E","")</f>
        <v/>
      </c>
      <c r="G128" s="236"/>
      <c r="H128" s="235" t="str">
        <f>IF('Fun Patches'!G23="C","E","")</f>
        <v/>
      </c>
      <c r="I128" s="236"/>
      <c r="J128" s="235" t="str">
        <f>IF('Fun Patches'!H23="C","E","")</f>
        <v/>
      </c>
      <c r="K128" s="236"/>
      <c r="L128" s="235" t="str">
        <f>IF('Fun Patches'!I23="C","E","")</f>
        <v/>
      </c>
      <c r="M128" s="236"/>
      <c r="N128" s="235" t="str">
        <f>IF('Fun Patches'!J23="C","E","")</f>
        <v/>
      </c>
      <c r="O128" s="236"/>
      <c r="P128" s="235" t="str">
        <f>IF('Fun Patches'!K23="C","E","")</f>
        <v/>
      </c>
      <c r="Q128" s="236"/>
      <c r="R128" s="235" t="str">
        <f>IF('Fun Patches'!L23="C","E","")</f>
        <v/>
      </c>
      <c r="S128" s="236"/>
      <c r="T128" s="235" t="str">
        <f>IF('Fun Patches'!M23="C","E","")</f>
        <v/>
      </c>
      <c r="U128" s="236"/>
      <c r="V128" s="235" t="str">
        <f>IF('Fun Patches'!N23="C","E","")</f>
        <v/>
      </c>
      <c r="W128" s="236"/>
      <c r="X128" s="235" t="str">
        <f>IF('Fun Patches'!O23="C","E","")</f>
        <v/>
      </c>
      <c r="Y128" s="236"/>
      <c r="Z128" s="235" t="str">
        <f>IF('Fun Patches'!P23="C","E","")</f>
        <v/>
      </c>
      <c r="AA128" s="236"/>
      <c r="AB128" s="235" t="str">
        <f>IF('Fun Patches'!Q23="C","E","")</f>
        <v/>
      </c>
      <c r="AC128" s="236"/>
      <c r="AD128" s="235" t="str">
        <f>IF('Fun Patches'!R23="C","E","")</f>
        <v/>
      </c>
      <c r="AE128" s="236"/>
      <c r="AF128" s="235" t="str">
        <f>IF('Fun Patches'!S23="C","E","")</f>
        <v/>
      </c>
      <c r="AG128" s="236"/>
      <c r="AH128" s="235" t="str">
        <f>IF('Fun Patches'!T23="C","E","")</f>
        <v/>
      </c>
      <c r="AI128" s="236"/>
      <c r="AJ128" s="235" t="str">
        <f>IF('Fun Patches'!U23="C","E","")</f>
        <v/>
      </c>
      <c r="AK128" s="236"/>
      <c r="AL128" s="235" t="str">
        <f>IF('Fun Patches'!V23="C","E","")</f>
        <v/>
      </c>
      <c r="AM128" s="236"/>
      <c r="AN128" s="235" t="str">
        <f>IF('Fun Patches'!W23="C","E","")</f>
        <v/>
      </c>
      <c r="AO128" s="237"/>
    </row>
    <row r="129" spans="1:41">
      <c r="A129" s="234" t="str">
        <f>'Fun Patches'!C24</f>
        <v>&lt;LIST PATCH HERE&gt;</v>
      </c>
      <c r="B129" s="235" t="str">
        <f>IF('Fun Patches'!D24="C","E","")</f>
        <v/>
      </c>
      <c r="C129" s="236"/>
      <c r="D129" s="235" t="str">
        <f>IF('Fun Patches'!E24="C","E","")</f>
        <v/>
      </c>
      <c r="E129" s="236"/>
      <c r="F129" s="235" t="str">
        <f>IF('Fun Patches'!F24="C","E","")</f>
        <v/>
      </c>
      <c r="G129" s="236"/>
      <c r="H129" s="235" t="str">
        <f>IF('Fun Patches'!G24="C","E","")</f>
        <v/>
      </c>
      <c r="I129" s="236"/>
      <c r="J129" s="235" t="str">
        <f>IF('Fun Patches'!H24="C","E","")</f>
        <v/>
      </c>
      <c r="K129" s="236"/>
      <c r="L129" s="235" t="str">
        <f>IF('Fun Patches'!I24="C","E","")</f>
        <v/>
      </c>
      <c r="M129" s="236"/>
      <c r="N129" s="235" t="str">
        <f>IF('Fun Patches'!J24="C","E","")</f>
        <v/>
      </c>
      <c r="O129" s="236"/>
      <c r="P129" s="235" t="str">
        <f>IF('Fun Patches'!K24="C","E","")</f>
        <v/>
      </c>
      <c r="Q129" s="236"/>
      <c r="R129" s="235" t="str">
        <f>IF('Fun Patches'!L24="C","E","")</f>
        <v/>
      </c>
      <c r="S129" s="236"/>
      <c r="T129" s="235" t="str">
        <f>IF('Fun Patches'!M24="C","E","")</f>
        <v/>
      </c>
      <c r="U129" s="236"/>
      <c r="V129" s="235" t="str">
        <f>IF('Fun Patches'!N24="C","E","")</f>
        <v/>
      </c>
      <c r="W129" s="236"/>
      <c r="X129" s="235" t="str">
        <f>IF('Fun Patches'!O24="C","E","")</f>
        <v/>
      </c>
      <c r="Y129" s="236"/>
      <c r="Z129" s="235" t="str">
        <f>IF('Fun Patches'!P24="C","E","")</f>
        <v/>
      </c>
      <c r="AA129" s="236"/>
      <c r="AB129" s="235" t="str">
        <f>IF('Fun Patches'!Q24="C","E","")</f>
        <v/>
      </c>
      <c r="AC129" s="236"/>
      <c r="AD129" s="235" t="str">
        <f>IF('Fun Patches'!R24="C","E","")</f>
        <v/>
      </c>
      <c r="AE129" s="236"/>
      <c r="AF129" s="235" t="str">
        <f>IF('Fun Patches'!S24="C","E","")</f>
        <v/>
      </c>
      <c r="AG129" s="236"/>
      <c r="AH129" s="235" t="str">
        <f>IF('Fun Patches'!T24="C","E","")</f>
        <v/>
      </c>
      <c r="AI129" s="236"/>
      <c r="AJ129" s="235" t="str">
        <f>IF('Fun Patches'!U24="C","E","")</f>
        <v/>
      </c>
      <c r="AK129" s="236"/>
      <c r="AL129" s="235" t="str">
        <f>IF('Fun Patches'!V24="C","E","")</f>
        <v/>
      </c>
      <c r="AM129" s="236"/>
      <c r="AN129" s="235" t="str">
        <f>IF('Fun Patches'!W24="C","E","")</f>
        <v/>
      </c>
      <c r="AO129" s="237"/>
    </row>
    <row r="130" spans="1:41">
      <c r="A130" s="234" t="str">
        <f>'Fun Patches'!C25</f>
        <v>&lt;LIST PATCH HERE&gt;</v>
      </c>
      <c r="B130" s="235" t="str">
        <f>IF('Fun Patches'!D25="C","E","")</f>
        <v/>
      </c>
      <c r="C130" s="236"/>
      <c r="D130" s="235" t="str">
        <f>IF('Fun Patches'!E25="C","E","")</f>
        <v/>
      </c>
      <c r="E130" s="236"/>
      <c r="F130" s="235" t="str">
        <f>IF('Fun Patches'!F25="C","E","")</f>
        <v/>
      </c>
      <c r="G130" s="236"/>
      <c r="H130" s="235" t="str">
        <f>IF('Fun Patches'!G25="C","E","")</f>
        <v/>
      </c>
      <c r="I130" s="236"/>
      <c r="J130" s="235" t="str">
        <f>IF('Fun Patches'!H25="C","E","")</f>
        <v/>
      </c>
      <c r="K130" s="236"/>
      <c r="L130" s="235" t="str">
        <f>IF('Fun Patches'!I25="C","E","")</f>
        <v/>
      </c>
      <c r="M130" s="236"/>
      <c r="N130" s="235" t="str">
        <f>IF('Fun Patches'!J25="C","E","")</f>
        <v/>
      </c>
      <c r="O130" s="236"/>
      <c r="P130" s="235" t="str">
        <f>IF('Fun Patches'!K25="C","E","")</f>
        <v/>
      </c>
      <c r="Q130" s="236"/>
      <c r="R130" s="235" t="str">
        <f>IF('Fun Patches'!L25="C","E","")</f>
        <v/>
      </c>
      <c r="S130" s="236"/>
      <c r="T130" s="235" t="str">
        <f>IF('Fun Patches'!M25="C","E","")</f>
        <v/>
      </c>
      <c r="U130" s="236"/>
      <c r="V130" s="235" t="str">
        <f>IF('Fun Patches'!N25="C","E","")</f>
        <v/>
      </c>
      <c r="W130" s="236"/>
      <c r="X130" s="235" t="str">
        <f>IF('Fun Patches'!O25="C","E","")</f>
        <v/>
      </c>
      <c r="Y130" s="236"/>
      <c r="Z130" s="235" t="str">
        <f>IF('Fun Patches'!P25="C","E","")</f>
        <v/>
      </c>
      <c r="AA130" s="236"/>
      <c r="AB130" s="235" t="str">
        <f>IF('Fun Patches'!Q25="C","E","")</f>
        <v/>
      </c>
      <c r="AC130" s="236"/>
      <c r="AD130" s="235" t="str">
        <f>IF('Fun Patches'!R25="C","E","")</f>
        <v/>
      </c>
      <c r="AE130" s="236"/>
      <c r="AF130" s="235" t="str">
        <f>IF('Fun Patches'!S25="C","E","")</f>
        <v/>
      </c>
      <c r="AG130" s="236"/>
      <c r="AH130" s="235" t="str">
        <f>IF('Fun Patches'!T25="C","E","")</f>
        <v/>
      </c>
      <c r="AI130" s="236"/>
      <c r="AJ130" s="235" t="str">
        <f>IF('Fun Patches'!U25="C","E","")</f>
        <v/>
      </c>
      <c r="AK130" s="236"/>
      <c r="AL130" s="235" t="str">
        <f>IF('Fun Patches'!V25="C","E","")</f>
        <v/>
      </c>
      <c r="AM130" s="236"/>
      <c r="AN130" s="235" t="str">
        <f>IF('Fun Patches'!W25="C","E","")</f>
        <v/>
      </c>
      <c r="AO130" s="237"/>
    </row>
    <row r="131" spans="1:41">
      <c r="A131" s="234" t="str">
        <f>'Fun Patches'!C26</f>
        <v>&lt;LIST PATCH HERE&gt;</v>
      </c>
      <c r="B131" s="235" t="str">
        <f>IF('Fun Patches'!D26="C","E","")</f>
        <v/>
      </c>
      <c r="C131" s="236"/>
      <c r="D131" s="235" t="str">
        <f>IF('Fun Patches'!E26="C","E","")</f>
        <v/>
      </c>
      <c r="E131" s="236"/>
      <c r="F131" s="235" t="str">
        <f>IF('Fun Patches'!F26="C","E","")</f>
        <v/>
      </c>
      <c r="G131" s="236"/>
      <c r="H131" s="235" t="str">
        <f>IF('Fun Patches'!G26="C","E","")</f>
        <v/>
      </c>
      <c r="I131" s="236"/>
      <c r="J131" s="235" t="str">
        <f>IF('Fun Patches'!H26="C","E","")</f>
        <v/>
      </c>
      <c r="K131" s="236"/>
      <c r="L131" s="235" t="str">
        <f>IF('Fun Patches'!I26="C","E","")</f>
        <v/>
      </c>
      <c r="M131" s="236"/>
      <c r="N131" s="235" t="str">
        <f>IF('Fun Patches'!J26="C","E","")</f>
        <v/>
      </c>
      <c r="O131" s="236"/>
      <c r="P131" s="235" t="str">
        <f>IF('Fun Patches'!K26="C","E","")</f>
        <v/>
      </c>
      <c r="Q131" s="236"/>
      <c r="R131" s="235" t="str">
        <f>IF('Fun Patches'!L26="C","E","")</f>
        <v/>
      </c>
      <c r="S131" s="236"/>
      <c r="T131" s="235" t="str">
        <f>IF('Fun Patches'!M26="C","E","")</f>
        <v/>
      </c>
      <c r="U131" s="236"/>
      <c r="V131" s="235" t="str">
        <f>IF('Fun Patches'!N26="C","E","")</f>
        <v/>
      </c>
      <c r="W131" s="236"/>
      <c r="X131" s="235" t="str">
        <f>IF('Fun Patches'!O26="C","E","")</f>
        <v/>
      </c>
      <c r="Y131" s="236"/>
      <c r="Z131" s="235" t="str">
        <f>IF('Fun Patches'!P26="C","E","")</f>
        <v/>
      </c>
      <c r="AA131" s="236"/>
      <c r="AB131" s="235" t="str">
        <f>IF('Fun Patches'!Q26="C","E","")</f>
        <v/>
      </c>
      <c r="AC131" s="236"/>
      <c r="AD131" s="235" t="str">
        <f>IF('Fun Patches'!R26="C","E","")</f>
        <v/>
      </c>
      <c r="AE131" s="236"/>
      <c r="AF131" s="235" t="str">
        <f>IF('Fun Patches'!S26="C","E","")</f>
        <v/>
      </c>
      <c r="AG131" s="236"/>
      <c r="AH131" s="235" t="str">
        <f>IF('Fun Patches'!T26="C","E","")</f>
        <v/>
      </c>
      <c r="AI131" s="236"/>
      <c r="AJ131" s="235" t="str">
        <f>IF('Fun Patches'!U26="C","E","")</f>
        <v/>
      </c>
      <c r="AK131" s="236"/>
      <c r="AL131" s="235" t="str">
        <f>IF('Fun Patches'!V26="C","E","")</f>
        <v/>
      </c>
      <c r="AM131" s="236"/>
      <c r="AN131" s="235" t="str">
        <f>IF('Fun Patches'!W26="C","E","")</f>
        <v/>
      </c>
      <c r="AO131" s="237"/>
    </row>
    <row r="132" spans="1:41">
      <c r="A132" s="234" t="str">
        <f>'Fun Patches'!C27</f>
        <v>&lt;LIST PATCH HERE&gt;</v>
      </c>
      <c r="B132" s="235" t="str">
        <f>IF('Fun Patches'!D27="C","E","")</f>
        <v/>
      </c>
      <c r="C132" s="236"/>
      <c r="D132" s="235" t="str">
        <f>IF('Fun Patches'!E27="C","E","")</f>
        <v/>
      </c>
      <c r="E132" s="236"/>
      <c r="F132" s="235" t="str">
        <f>IF('Fun Patches'!F27="C","E","")</f>
        <v/>
      </c>
      <c r="G132" s="236"/>
      <c r="H132" s="235" t="str">
        <f>IF('Fun Patches'!G27="C","E","")</f>
        <v/>
      </c>
      <c r="I132" s="236"/>
      <c r="J132" s="235" t="str">
        <f>IF('Fun Patches'!H27="C","E","")</f>
        <v/>
      </c>
      <c r="K132" s="236"/>
      <c r="L132" s="235" t="str">
        <f>IF('Fun Patches'!I27="C","E","")</f>
        <v/>
      </c>
      <c r="M132" s="236"/>
      <c r="N132" s="235" t="str">
        <f>IF('Fun Patches'!J27="C","E","")</f>
        <v/>
      </c>
      <c r="O132" s="236"/>
      <c r="P132" s="235" t="str">
        <f>IF('Fun Patches'!K27="C","E","")</f>
        <v/>
      </c>
      <c r="Q132" s="236"/>
      <c r="R132" s="235" t="str">
        <f>IF('Fun Patches'!L27="C","E","")</f>
        <v/>
      </c>
      <c r="S132" s="236"/>
      <c r="T132" s="235" t="str">
        <f>IF('Fun Patches'!M27="C","E","")</f>
        <v/>
      </c>
      <c r="U132" s="236"/>
      <c r="V132" s="235" t="str">
        <f>IF('Fun Patches'!N27="C","E","")</f>
        <v/>
      </c>
      <c r="W132" s="236"/>
      <c r="X132" s="235" t="str">
        <f>IF('Fun Patches'!O27="C","E","")</f>
        <v/>
      </c>
      <c r="Y132" s="236"/>
      <c r="Z132" s="235" t="str">
        <f>IF('Fun Patches'!P27="C","E","")</f>
        <v/>
      </c>
      <c r="AA132" s="236"/>
      <c r="AB132" s="235" t="str">
        <f>IF('Fun Patches'!Q27="C","E","")</f>
        <v/>
      </c>
      <c r="AC132" s="236"/>
      <c r="AD132" s="235" t="str">
        <f>IF('Fun Patches'!R27="C","E","")</f>
        <v/>
      </c>
      <c r="AE132" s="236"/>
      <c r="AF132" s="235" t="str">
        <f>IF('Fun Patches'!S27="C","E","")</f>
        <v/>
      </c>
      <c r="AG132" s="236"/>
      <c r="AH132" s="235" t="str">
        <f>IF('Fun Patches'!T27="C","E","")</f>
        <v/>
      </c>
      <c r="AI132" s="236"/>
      <c r="AJ132" s="235" t="str">
        <f>IF('Fun Patches'!U27="C","E","")</f>
        <v/>
      </c>
      <c r="AK132" s="236"/>
      <c r="AL132" s="235" t="str">
        <f>IF('Fun Patches'!V27="C","E","")</f>
        <v/>
      </c>
      <c r="AM132" s="236"/>
      <c r="AN132" s="235" t="str">
        <f>IF('Fun Patches'!W27="C","E","")</f>
        <v/>
      </c>
      <c r="AO132" s="237"/>
    </row>
    <row r="133" spans="1:41">
      <c r="A133" s="234" t="str">
        <f>'Fun Patches'!C28</f>
        <v>&lt;LIST PATCH HERE&gt;</v>
      </c>
      <c r="B133" s="235" t="str">
        <f>IF('Fun Patches'!D28="C","E","")</f>
        <v/>
      </c>
      <c r="C133" s="236"/>
      <c r="D133" s="235" t="str">
        <f>IF('Fun Patches'!E28="C","E","")</f>
        <v/>
      </c>
      <c r="E133" s="236"/>
      <c r="F133" s="235" t="str">
        <f>IF('Fun Patches'!F28="C","E","")</f>
        <v/>
      </c>
      <c r="G133" s="236"/>
      <c r="H133" s="235" t="str">
        <f>IF('Fun Patches'!G28="C","E","")</f>
        <v/>
      </c>
      <c r="I133" s="236"/>
      <c r="J133" s="235" t="str">
        <f>IF('Fun Patches'!H28="C","E","")</f>
        <v/>
      </c>
      <c r="K133" s="236"/>
      <c r="L133" s="235" t="str">
        <f>IF('Fun Patches'!I28="C","E","")</f>
        <v/>
      </c>
      <c r="M133" s="236"/>
      <c r="N133" s="235" t="str">
        <f>IF('Fun Patches'!J28="C","E","")</f>
        <v/>
      </c>
      <c r="O133" s="236"/>
      <c r="P133" s="235" t="str">
        <f>IF('Fun Patches'!K28="C","E","")</f>
        <v/>
      </c>
      <c r="Q133" s="236"/>
      <c r="R133" s="235" t="str">
        <f>IF('Fun Patches'!L28="C","E","")</f>
        <v/>
      </c>
      <c r="S133" s="236"/>
      <c r="T133" s="235" t="str">
        <f>IF('Fun Patches'!M28="C","E","")</f>
        <v/>
      </c>
      <c r="U133" s="236"/>
      <c r="V133" s="235" t="str">
        <f>IF('Fun Patches'!N28="C","E","")</f>
        <v/>
      </c>
      <c r="W133" s="236"/>
      <c r="X133" s="235" t="str">
        <f>IF('Fun Patches'!O28="C","E","")</f>
        <v/>
      </c>
      <c r="Y133" s="236"/>
      <c r="Z133" s="235" t="str">
        <f>IF('Fun Patches'!P28="C","E","")</f>
        <v/>
      </c>
      <c r="AA133" s="236"/>
      <c r="AB133" s="235" t="str">
        <f>IF('Fun Patches'!Q28="C","E","")</f>
        <v/>
      </c>
      <c r="AC133" s="236"/>
      <c r="AD133" s="235" t="str">
        <f>IF('Fun Patches'!R28="C","E","")</f>
        <v/>
      </c>
      <c r="AE133" s="236"/>
      <c r="AF133" s="235" t="str">
        <f>IF('Fun Patches'!S28="C","E","")</f>
        <v/>
      </c>
      <c r="AG133" s="236"/>
      <c r="AH133" s="235" t="str">
        <f>IF('Fun Patches'!T28="C","E","")</f>
        <v/>
      </c>
      <c r="AI133" s="236"/>
      <c r="AJ133" s="235" t="str">
        <f>IF('Fun Patches'!U28="C","E","")</f>
        <v/>
      </c>
      <c r="AK133" s="236"/>
      <c r="AL133" s="235" t="str">
        <f>IF('Fun Patches'!V28="C","E","")</f>
        <v/>
      </c>
      <c r="AM133" s="236"/>
      <c r="AN133" s="235" t="str">
        <f>IF('Fun Patches'!W28="C","E","")</f>
        <v/>
      </c>
      <c r="AO133" s="237"/>
    </row>
    <row r="134" spans="1:41">
      <c r="A134" s="234" t="str">
        <f>'Fun Patches'!C29</f>
        <v>&lt;LIST PATCH HERE&gt;</v>
      </c>
      <c r="B134" s="235" t="str">
        <f>IF('Fun Patches'!D29="C","E","")</f>
        <v/>
      </c>
      <c r="C134" s="236"/>
      <c r="D134" s="235" t="str">
        <f>IF('Fun Patches'!E29="C","E","")</f>
        <v/>
      </c>
      <c r="E134" s="236"/>
      <c r="F134" s="235" t="str">
        <f>IF('Fun Patches'!F29="C","E","")</f>
        <v/>
      </c>
      <c r="G134" s="236"/>
      <c r="H134" s="235" t="str">
        <f>IF('Fun Patches'!G29="C","E","")</f>
        <v/>
      </c>
      <c r="I134" s="236"/>
      <c r="J134" s="235" t="str">
        <f>IF('Fun Patches'!H29="C","E","")</f>
        <v/>
      </c>
      <c r="K134" s="236"/>
      <c r="L134" s="235" t="str">
        <f>IF('Fun Patches'!I29="C","E","")</f>
        <v/>
      </c>
      <c r="M134" s="236"/>
      <c r="N134" s="235" t="str">
        <f>IF('Fun Patches'!J29="C","E","")</f>
        <v/>
      </c>
      <c r="O134" s="236"/>
      <c r="P134" s="235" t="str">
        <f>IF('Fun Patches'!K29="C","E","")</f>
        <v/>
      </c>
      <c r="Q134" s="236"/>
      <c r="R134" s="235" t="str">
        <f>IF('Fun Patches'!L29="C","E","")</f>
        <v/>
      </c>
      <c r="S134" s="236"/>
      <c r="T134" s="235" t="str">
        <f>IF('Fun Patches'!M29="C","E","")</f>
        <v/>
      </c>
      <c r="U134" s="236"/>
      <c r="V134" s="235" t="str">
        <f>IF('Fun Patches'!N29="C","E","")</f>
        <v/>
      </c>
      <c r="W134" s="236"/>
      <c r="X134" s="235" t="str">
        <f>IF('Fun Patches'!O29="C","E","")</f>
        <v/>
      </c>
      <c r="Y134" s="236"/>
      <c r="Z134" s="235" t="str">
        <f>IF('Fun Patches'!P29="C","E","")</f>
        <v/>
      </c>
      <c r="AA134" s="236"/>
      <c r="AB134" s="235" t="str">
        <f>IF('Fun Patches'!Q29="C","E","")</f>
        <v/>
      </c>
      <c r="AC134" s="236"/>
      <c r="AD134" s="235" t="str">
        <f>IF('Fun Patches'!R29="C","E","")</f>
        <v/>
      </c>
      <c r="AE134" s="236"/>
      <c r="AF134" s="235" t="str">
        <f>IF('Fun Patches'!S29="C","E","")</f>
        <v/>
      </c>
      <c r="AG134" s="236"/>
      <c r="AH134" s="235" t="str">
        <f>IF('Fun Patches'!T29="C","E","")</f>
        <v/>
      </c>
      <c r="AI134" s="236"/>
      <c r="AJ134" s="235" t="str">
        <f>IF('Fun Patches'!U29="C","E","")</f>
        <v/>
      </c>
      <c r="AK134" s="236"/>
      <c r="AL134" s="235" t="str">
        <f>IF('Fun Patches'!V29="C","E","")</f>
        <v/>
      </c>
      <c r="AM134" s="236"/>
      <c r="AN134" s="235" t="str">
        <f>IF('Fun Patches'!W29="C","E","")</f>
        <v/>
      </c>
      <c r="AO134" s="237"/>
    </row>
    <row r="135" spans="1:41">
      <c r="A135" s="234" t="str">
        <f>'Fun Patches'!C30</f>
        <v>&lt;LIST PATCH HERE&gt;</v>
      </c>
      <c r="B135" s="235" t="str">
        <f>IF('Fun Patches'!D30="C","E","")</f>
        <v/>
      </c>
      <c r="C135" s="236"/>
      <c r="D135" s="235" t="str">
        <f>IF('Fun Patches'!E30="C","E","")</f>
        <v/>
      </c>
      <c r="E135" s="236"/>
      <c r="F135" s="235" t="str">
        <f>IF('Fun Patches'!F30="C","E","")</f>
        <v/>
      </c>
      <c r="G135" s="236"/>
      <c r="H135" s="235" t="str">
        <f>IF('Fun Patches'!G30="C","E","")</f>
        <v/>
      </c>
      <c r="I135" s="236"/>
      <c r="J135" s="235" t="str">
        <f>IF('Fun Patches'!H30="C","E","")</f>
        <v/>
      </c>
      <c r="K135" s="236"/>
      <c r="L135" s="235" t="str">
        <f>IF('Fun Patches'!I30="C","E","")</f>
        <v/>
      </c>
      <c r="M135" s="236"/>
      <c r="N135" s="235" t="str">
        <f>IF('Fun Patches'!J30="C","E","")</f>
        <v/>
      </c>
      <c r="O135" s="236"/>
      <c r="P135" s="235" t="str">
        <f>IF('Fun Patches'!K30="C","E","")</f>
        <v/>
      </c>
      <c r="Q135" s="236"/>
      <c r="R135" s="235" t="str">
        <f>IF('Fun Patches'!L30="C","E","")</f>
        <v/>
      </c>
      <c r="S135" s="236"/>
      <c r="T135" s="235" t="str">
        <f>IF('Fun Patches'!M30="C","E","")</f>
        <v/>
      </c>
      <c r="U135" s="236"/>
      <c r="V135" s="235" t="str">
        <f>IF('Fun Patches'!N30="C","E","")</f>
        <v/>
      </c>
      <c r="W135" s="236"/>
      <c r="X135" s="235" t="str">
        <f>IF('Fun Patches'!O30="C","E","")</f>
        <v/>
      </c>
      <c r="Y135" s="236"/>
      <c r="Z135" s="235" t="str">
        <f>IF('Fun Patches'!P30="C","E","")</f>
        <v/>
      </c>
      <c r="AA135" s="236"/>
      <c r="AB135" s="235" t="str">
        <f>IF('Fun Patches'!Q30="C","E","")</f>
        <v/>
      </c>
      <c r="AC135" s="236"/>
      <c r="AD135" s="235" t="str">
        <f>IF('Fun Patches'!R30="C","E","")</f>
        <v/>
      </c>
      <c r="AE135" s="236"/>
      <c r="AF135" s="235" t="str">
        <f>IF('Fun Patches'!S30="C","E","")</f>
        <v/>
      </c>
      <c r="AG135" s="236"/>
      <c r="AH135" s="235" t="str">
        <f>IF('Fun Patches'!T30="C","E","")</f>
        <v/>
      </c>
      <c r="AI135" s="236"/>
      <c r="AJ135" s="235" t="str">
        <f>IF('Fun Patches'!U30="C","E","")</f>
        <v/>
      </c>
      <c r="AK135" s="236"/>
      <c r="AL135" s="235" t="str">
        <f>IF('Fun Patches'!V30="C","E","")</f>
        <v/>
      </c>
      <c r="AM135" s="236"/>
      <c r="AN135" s="235" t="str">
        <f>IF('Fun Patches'!W30="C","E","")</f>
        <v/>
      </c>
      <c r="AO135" s="237"/>
    </row>
    <row r="136" spans="1:41">
      <c r="A136" s="234" t="str">
        <f>'Fun Patches'!C31</f>
        <v>&lt;LIST PATCH HERE&gt;</v>
      </c>
      <c r="B136" s="235" t="str">
        <f>IF('Fun Patches'!D31="C","E","")</f>
        <v/>
      </c>
      <c r="C136" s="236"/>
      <c r="D136" s="235" t="str">
        <f>IF('Fun Patches'!E31="C","E","")</f>
        <v/>
      </c>
      <c r="E136" s="236"/>
      <c r="F136" s="235" t="str">
        <f>IF('Fun Patches'!F31="C","E","")</f>
        <v/>
      </c>
      <c r="G136" s="236"/>
      <c r="H136" s="235" t="str">
        <f>IF('Fun Patches'!G31="C","E","")</f>
        <v/>
      </c>
      <c r="I136" s="236"/>
      <c r="J136" s="235" t="str">
        <f>IF('Fun Patches'!H31="C","E","")</f>
        <v/>
      </c>
      <c r="K136" s="236"/>
      <c r="L136" s="235" t="str">
        <f>IF('Fun Patches'!I31="C","E","")</f>
        <v/>
      </c>
      <c r="M136" s="236"/>
      <c r="N136" s="235" t="str">
        <f>IF('Fun Patches'!J31="C","E","")</f>
        <v/>
      </c>
      <c r="O136" s="236"/>
      <c r="P136" s="235" t="str">
        <f>IF('Fun Patches'!K31="C","E","")</f>
        <v/>
      </c>
      <c r="Q136" s="236"/>
      <c r="R136" s="235" t="str">
        <f>IF('Fun Patches'!L31="C","E","")</f>
        <v/>
      </c>
      <c r="S136" s="236"/>
      <c r="T136" s="235" t="str">
        <f>IF('Fun Patches'!M31="C","E","")</f>
        <v/>
      </c>
      <c r="U136" s="236"/>
      <c r="V136" s="235" t="str">
        <f>IF('Fun Patches'!N31="C","E","")</f>
        <v/>
      </c>
      <c r="W136" s="236"/>
      <c r="X136" s="235" t="str">
        <f>IF('Fun Patches'!O31="C","E","")</f>
        <v/>
      </c>
      <c r="Y136" s="236"/>
      <c r="Z136" s="235" t="str">
        <f>IF('Fun Patches'!P31="C","E","")</f>
        <v/>
      </c>
      <c r="AA136" s="236"/>
      <c r="AB136" s="235" t="str">
        <f>IF('Fun Patches'!Q31="C","E","")</f>
        <v/>
      </c>
      <c r="AC136" s="236"/>
      <c r="AD136" s="235" t="str">
        <f>IF('Fun Patches'!R31="C","E","")</f>
        <v/>
      </c>
      <c r="AE136" s="236"/>
      <c r="AF136" s="235" t="str">
        <f>IF('Fun Patches'!S31="C","E","")</f>
        <v/>
      </c>
      <c r="AG136" s="236"/>
      <c r="AH136" s="235" t="str">
        <f>IF('Fun Patches'!T31="C","E","")</f>
        <v/>
      </c>
      <c r="AI136" s="236"/>
      <c r="AJ136" s="235" t="str">
        <f>IF('Fun Patches'!U31="C","E","")</f>
        <v/>
      </c>
      <c r="AK136" s="236"/>
      <c r="AL136" s="235" t="str">
        <f>IF('Fun Patches'!V31="C","E","")</f>
        <v/>
      </c>
      <c r="AM136" s="236"/>
      <c r="AN136" s="235" t="str">
        <f>IF('Fun Patches'!W31="C","E","")</f>
        <v/>
      </c>
      <c r="AO136" s="237"/>
    </row>
    <row r="137" spans="1:41">
      <c r="A137" s="234" t="str">
        <f>'Fun Patches'!C32</f>
        <v>&lt;LIST PATCH HERE&gt;</v>
      </c>
      <c r="B137" s="235" t="str">
        <f>IF('Fun Patches'!D32="C","E","")</f>
        <v/>
      </c>
      <c r="C137" s="236"/>
      <c r="D137" s="235" t="str">
        <f>IF('Fun Patches'!E32="C","E","")</f>
        <v/>
      </c>
      <c r="E137" s="236"/>
      <c r="F137" s="235" t="str">
        <f>IF('Fun Patches'!F32="C","E","")</f>
        <v/>
      </c>
      <c r="G137" s="236"/>
      <c r="H137" s="235" t="str">
        <f>IF('Fun Patches'!G32="C","E","")</f>
        <v/>
      </c>
      <c r="I137" s="236"/>
      <c r="J137" s="235" t="str">
        <f>IF('Fun Patches'!H32="C","E","")</f>
        <v/>
      </c>
      <c r="K137" s="236"/>
      <c r="L137" s="235" t="str">
        <f>IF('Fun Patches'!I32="C","E","")</f>
        <v/>
      </c>
      <c r="M137" s="236"/>
      <c r="N137" s="235" t="str">
        <f>IF('Fun Patches'!J32="C","E","")</f>
        <v/>
      </c>
      <c r="O137" s="236"/>
      <c r="P137" s="235" t="str">
        <f>IF('Fun Patches'!K32="C","E","")</f>
        <v/>
      </c>
      <c r="Q137" s="236"/>
      <c r="R137" s="235" t="str">
        <f>IF('Fun Patches'!L32="C","E","")</f>
        <v/>
      </c>
      <c r="S137" s="236"/>
      <c r="T137" s="235" t="str">
        <f>IF('Fun Patches'!M32="C","E","")</f>
        <v/>
      </c>
      <c r="U137" s="236"/>
      <c r="V137" s="235" t="str">
        <f>IF('Fun Patches'!N32="C","E","")</f>
        <v/>
      </c>
      <c r="W137" s="236"/>
      <c r="X137" s="235" t="str">
        <f>IF('Fun Patches'!O32="C","E","")</f>
        <v/>
      </c>
      <c r="Y137" s="236"/>
      <c r="Z137" s="235" t="str">
        <f>IF('Fun Patches'!P32="C","E","")</f>
        <v/>
      </c>
      <c r="AA137" s="236"/>
      <c r="AB137" s="235" t="str">
        <f>IF('Fun Patches'!Q32="C","E","")</f>
        <v/>
      </c>
      <c r="AC137" s="236"/>
      <c r="AD137" s="235" t="str">
        <f>IF('Fun Patches'!R32="C","E","")</f>
        <v/>
      </c>
      <c r="AE137" s="236"/>
      <c r="AF137" s="235" t="str">
        <f>IF('Fun Patches'!S32="C","E","")</f>
        <v/>
      </c>
      <c r="AG137" s="236"/>
      <c r="AH137" s="235" t="str">
        <f>IF('Fun Patches'!T32="C","E","")</f>
        <v/>
      </c>
      <c r="AI137" s="236"/>
      <c r="AJ137" s="235" t="str">
        <f>IF('Fun Patches'!U32="C","E","")</f>
        <v/>
      </c>
      <c r="AK137" s="236"/>
      <c r="AL137" s="235" t="str">
        <f>IF('Fun Patches'!V32="C","E","")</f>
        <v/>
      </c>
      <c r="AM137" s="236"/>
      <c r="AN137" s="235" t="str">
        <f>IF('Fun Patches'!W32="C","E","")</f>
        <v/>
      </c>
      <c r="AO137" s="237"/>
    </row>
    <row r="138" spans="1:41">
      <c r="A138" s="234" t="str">
        <f>'Fun Patches'!C33</f>
        <v>&lt;LIST PATCH HERE&gt;</v>
      </c>
      <c r="B138" s="235" t="str">
        <f>IF('Fun Patches'!D33="C","E","")</f>
        <v/>
      </c>
      <c r="C138" s="236"/>
      <c r="D138" s="235" t="str">
        <f>IF('Fun Patches'!E33="C","E","")</f>
        <v/>
      </c>
      <c r="E138" s="236"/>
      <c r="F138" s="235" t="str">
        <f>IF('Fun Patches'!F33="C","E","")</f>
        <v/>
      </c>
      <c r="G138" s="236"/>
      <c r="H138" s="235" t="str">
        <f>IF('Fun Patches'!G33="C","E","")</f>
        <v/>
      </c>
      <c r="I138" s="236"/>
      <c r="J138" s="235" t="str">
        <f>IF('Fun Patches'!H33="C","E","")</f>
        <v/>
      </c>
      <c r="K138" s="236"/>
      <c r="L138" s="235" t="str">
        <f>IF('Fun Patches'!I33="C","E","")</f>
        <v/>
      </c>
      <c r="M138" s="236"/>
      <c r="N138" s="235" t="str">
        <f>IF('Fun Patches'!J33="C","E","")</f>
        <v/>
      </c>
      <c r="O138" s="236"/>
      <c r="P138" s="235" t="str">
        <f>IF('Fun Patches'!K33="C","E","")</f>
        <v/>
      </c>
      <c r="Q138" s="236"/>
      <c r="R138" s="235" t="str">
        <f>IF('Fun Patches'!L33="C","E","")</f>
        <v/>
      </c>
      <c r="S138" s="236"/>
      <c r="T138" s="235" t="str">
        <f>IF('Fun Patches'!M33="C","E","")</f>
        <v/>
      </c>
      <c r="U138" s="236"/>
      <c r="V138" s="235" t="str">
        <f>IF('Fun Patches'!N33="C","E","")</f>
        <v/>
      </c>
      <c r="W138" s="236"/>
      <c r="X138" s="235" t="str">
        <f>IF('Fun Patches'!O33="C","E","")</f>
        <v/>
      </c>
      <c r="Y138" s="236"/>
      <c r="Z138" s="235" t="str">
        <f>IF('Fun Patches'!P33="C","E","")</f>
        <v/>
      </c>
      <c r="AA138" s="236"/>
      <c r="AB138" s="235" t="str">
        <f>IF('Fun Patches'!Q33="C","E","")</f>
        <v/>
      </c>
      <c r="AC138" s="236"/>
      <c r="AD138" s="235" t="str">
        <f>IF('Fun Patches'!R33="C","E","")</f>
        <v/>
      </c>
      <c r="AE138" s="236"/>
      <c r="AF138" s="235" t="str">
        <f>IF('Fun Patches'!S33="C","E","")</f>
        <v/>
      </c>
      <c r="AG138" s="236"/>
      <c r="AH138" s="235" t="str">
        <f>IF('Fun Patches'!T33="C","E","")</f>
        <v/>
      </c>
      <c r="AI138" s="236"/>
      <c r="AJ138" s="235" t="str">
        <f>IF('Fun Patches'!U33="C","E","")</f>
        <v/>
      </c>
      <c r="AK138" s="236"/>
      <c r="AL138" s="235" t="str">
        <f>IF('Fun Patches'!V33="C","E","")</f>
        <v/>
      </c>
      <c r="AM138" s="236"/>
      <c r="AN138" s="235" t="str">
        <f>IF('Fun Patches'!W33="C","E","")</f>
        <v/>
      </c>
      <c r="AO138" s="237"/>
    </row>
    <row r="139" spans="1:41">
      <c r="A139" s="234" t="str">
        <f>'Fun Patches'!C34</f>
        <v>&lt;LIST PATCH HERE&gt;</v>
      </c>
      <c r="B139" s="235" t="str">
        <f>IF('Fun Patches'!D34="C","E","")</f>
        <v/>
      </c>
      <c r="C139" s="236"/>
      <c r="D139" s="235" t="str">
        <f>IF('Fun Patches'!E34="C","E","")</f>
        <v/>
      </c>
      <c r="E139" s="236"/>
      <c r="F139" s="235" t="str">
        <f>IF('Fun Patches'!F34="C","E","")</f>
        <v/>
      </c>
      <c r="G139" s="236"/>
      <c r="H139" s="235" t="str">
        <f>IF('Fun Patches'!G34="C","E","")</f>
        <v/>
      </c>
      <c r="I139" s="236"/>
      <c r="J139" s="235" t="str">
        <f>IF('Fun Patches'!H34="C","E","")</f>
        <v/>
      </c>
      <c r="K139" s="236"/>
      <c r="L139" s="235" t="str">
        <f>IF('Fun Patches'!I34="C","E","")</f>
        <v/>
      </c>
      <c r="M139" s="236"/>
      <c r="N139" s="235" t="str">
        <f>IF('Fun Patches'!J34="C","E","")</f>
        <v/>
      </c>
      <c r="O139" s="236"/>
      <c r="P139" s="235" t="str">
        <f>IF('Fun Patches'!K34="C","E","")</f>
        <v/>
      </c>
      <c r="Q139" s="236"/>
      <c r="R139" s="235" t="str">
        <f>IF('Fun Patches'!L34="C","E","")</f>
        <v/>
      </c>
      <c r="S139" s="236"/>
      <c r="T139" s="235" t="str">
        <f>IF('Fun Patches'!M34="C","E","")</f>
        <v/>
      </c>
      <c r="U139" s="236"/>
      <c r="V139" s="235" t="str">
        <f>IF('Fun Patches'!N34="C","E","")</f>
        <v/>
      </c>
      <c r="W139" s="236"/>
      <c r="X139" s="235" t="str">
        <f>IF('Fun Patches'!O34="C","E","")</f>
        <v/>
      </c>
      <c r="Y139" s="236"/>
      <c r="Z139" s="235" t="str">
        <f>IF('Fun Patches'!P34="C","E","")</f>
        <v/>
      </c>
      <c r="AA139" s="236"/>
      <c r="AB139" s="235" t="str">
        <f>IF('Fun Patches'!Q34="C","E","")</f>
        <v/>
      </c>
      <c r="AC139" s="236"/>
      <c r="AD139" s="235" t="str">
        <f>IF('Fun Patches'!R34="C","E","")</f>
        <v/>
      </c>
      <c r="AE139" s="236"/>
      <c r="AF139" s="235" t="str">
        <f>IF('Fun Patches'!S34="C","E","")</f>
        <v/>
      </c>
      <c r="AG139" s="236"/>
      <c r="AH139" s="235" t="str">
        <f>IF('Fun Patches'!T34="C","E","")</f>
        <v/>
      </c>
      <c r="AI139" s="236"/>
      <c r="AJ139" s="235" t="str">
        <f>IF('Fun Patches'!U34="C","E","")</f>
        <v/>
      </c>
      <c r="AK139" s="236"/>
      <c r="AL139" s="235" t="str">
        <f>IF('Fun Patches'!V34="C","E","")</f>
        <v/>
      </c>
      <c r="AM139" s="236"/>
      <c r="AN139" s="235" t="str">
        <f>IF('Fun Patches'!W34="C","E","")</f>
        <v/>
      </c>
      <c r="AO139" s="237"/>
    </row>
    <row r="140" spans="1:41">
      <c r="A140" s="234" t="str">
        <f>'Fun Patches'!C35</f>
        <v>&lt;LIST PATCH HERE&gt;</v>
      </c>
      <c r="B140" s="235" t="str">
        <f>IF('Fun Patches'!D35="C","E","")</f>
        <v/>
      </c>
      <c r="C140" s="236"/>
      <c r="D140" s="235" t="str">
        <f>IF('Fun Patches'!E35="C","E","")</f>
        <v/>
      </c>
      <c r="E140" s="236"/>
      <c r="F140" s="235" t="str">
        <f>IF('Fun Patches'!F35="C","E","")</f>
        <v/>
      </c>
      <c r="G140" s="236"/>
      <c r="H140" s="235" t="str">
        <f>IF('Fun Patches'!G35="C","E","")</f>
        <v/>
      </c>
      <c r="I140" s="236"/>
      <c r="J140" s="235" t="str">
        <f>IF('Fun Patches'!H35="C","E","")</f>
        <v/>
      </c>
      <c r="K140" s="236"/>
      <c r="L140" s="235" t="str">
        <f>IF('Fun Patches'!I35="C","E","")</f>
        <v/>
      </c>
      <c r="M140" s="236"/>
      <c r="N140" s="235" t="str">
        <f>IF('Fun Patches'!J35="C","E","")</f>
        <v/>
      </c>
      <c r="O140" s="236"/>
      <c r="P140" s="235" t="str">
        <f>IF('Fun Patches'!K35="C","E","")</f>
        <v/>
      </c>
      <c r="Q140" s="236"/>
      <c r="R140" s="235" t="str">
        <f>IF('Fun Patches'!L35="C","E","")</f>
        <v/>
      </c>
      <c r="S140" s="236"/>
      <c r="T140" s="235" t="str">
        <f>IF('Fun Patches'!M35="C","E","")</f>
        <v/>
      </c>
      <c r="U140" s="236"/>
      <c r="V140" s="235" t="str">
        <f>IF('Fun Patches'!N35="C","E","")</f>
        <v/>
      </c>
      <c r="W140" s="236"/>
      <c r="X140" s="235" t="str">
        <f>IF('Fun Patches'!O35="C","E","")</f>
        <v/>
      </c>
      <c r="Y140" s="236"/>
      <c r="Z140" s="235" t="str">
        <f>IF('Fun Patches'!P35="C","E","")</f>
        <v/>
      </c>
      <c r="AA140" s="236"/>
      <c r="AB140" s="235" t="str">
        <f>IF('Fun Patches'!Q35="C","E","")</f>
        <v/>
      </c>
      <c r="AC140" s="236"/>
      <c r="AD140" s="235" t="str">
        <f>IF('Fun Patches'!R35="C","E","")</f>
        <v/>
      </c>
      <c r="AE140" s="236"/>
      <c r="AF140" s="235" t="str">
        <f>IF('Fun Patches'!S35="C","E","")</f>
        <v/>
      </c>
      <c r="AG140" s="236"/>
      <c r="AH140" s="235" t="str">
        <f>IF('Fun Patches'!T35="C","E","")</f>
        <v/>
      </c>
      <c r="AI140" s="236"/>
      <c r="AJ140" s="235" t="str">
        <f>IF('Fun Patches'!U35="C","E","")</f>
        <v/>
      </c>
      <c r="AK140" s="236"/>
      <c r="AL140" s="235" t="str">
        <f>IF('Fun Patches'!V35="C","E","")</f>
        <v/>
      </c>
      <c r="AM140" s="236"/>
      <c r="AN140" s="235" t="str">
        <f>IF('Fun Patches'!W35="C","E","")</f>
        <v/>
      </c>
      <c r="AO140" s="237"/>
    </row>
    <row r="141" spans="1:41">
      <c r="A141" s="234" t="str">
        <f>'Fun Patches'!C36</f>
        <v>&lt;LIST PATCH HERE&gt;</v>
      </c>
      <c r="B141" s="235" t="str">
        <f>IF('Fun Patches'!D36="C","E","")</f>
        <v/>
      </c>
      <c r="C141" s="236"/>
      <c r="D141" s="235" t="str">
        <f>IF('Fun Patches'!E36="C","E","")</f>
        <v/>
      </c>
      <c r="E141" s="236"/>
      <c r="F141" s="235" t="str">
        <f>IF('Fun Patches'!F36="C","E","")</f>
        <v/>
      </c>
      <c r="G141" s="236"/>
      <c r="H141" s="235" t="str">
        <f>IF('Fun Patches'!G36="C","E","")</f>
        <v/>
      </c>
      <c r="I141" s="236"/>
      <c r="J141" s="235" t="str">
        <f>IF('Fun Patches'!H36="C","E","")</f>
        <v/>
      </c>
      <c r="K141" s="236"/>
      <c r="L141" s="235" t="str">
        <f>IF('Fun Patches'!I36="C","E","")</f>
        <v/>
      </c>
      <c r="M141" s="236"/>
      <c r="N141" s="235" t="str">
        <f>IF('Fun Patches'!J36="C","E","")</f>
        <v/>
      </c>
      <c r="O141" s="236"/>
      <c r="P141" s="235" t="str">
        <f>IF('Fun Patches'!K36="C","E","")</f>
        <v/>
      </c>
      <c r="Q141" s="236"/>
      <c r="R141" s="235" t="str">
        <f>IF('Fun Patches'!L36="C","E","")</f>
        <v/>
      </c>
      <c r="S141" s="236"/>
      <c r="T141" s="235" t="str">
        <f>IF('Fun Patches'!M36="C","E","")</f>
        <v/>
      </c>
      <c r="U141" s="236"/>
      <c r="V141" s="235" t="str">
        <f>IF('Fun Patches'!N36="C","E","")</f>
        <v/>
      </c>
      <c r="W141" s="236"/>
      <c r="X141" s="235" t="str">
        <f>IF('Fun Patches'!O36="C","E","")</f>
        <v/>
      </c>
      <c r="Y141" s="236"/>
      <c r="Z141" s="235" t="str">
        <f>IF('Fun Patches'!P36="C","E","")</f>
        <v/>
      </c>
      <c r="AA141" s="236"/>
      <c r="AB141" s="235" t="str">
        <f>IF('Fun Patches'!Q36="C","E","")</f>
        <v/>
      </c>
      <c r="AC141" s="236"/>
      <c r="AD141" s="235" t="str">
        <f>IF('Fun Patches'!R36="C","E","")</f>
        <v/>
      </c>
      <c r="AE141" s="236"/>
      <c r="AF141" s="235" t="str">
        <f>IF('Fun Patches'!S36="C","E","")</f>
        <v/>
      </c>
      <c r="AG141" s="236"/>
      <c r="AH141" s="235" t="str">
        <f>IF('Fun Patches'!T36="C","E","")</f>
        <v/>
      </c>
      <c r="AI141" s="236"/>
      <c r="AJ141" s="235" t="str">
        <f>IF('Fun Patches'!U36="C","E","")</f>
        <v/>
      </c>
      <c r="AK141" s="236"/>
      <c r="AL141" s="235" t="str">
        <f>IF('Fun Patches'!V36="C","E","")</f>
        <v/>
      </c>
      <c r="AM141" s="236"/>
      <c r="AN141" s="235" t="str">
        <f>IF('Fun Patches'!W36="C","E","")</f>
        <v/>
      </c>
      <c r="AO141" s="237"/>
    </row>
    <row r="142" spans="1:41">
      <c r="A142" s="234" t="str">
        <f>'Fun Patches'!C37</f>
        <v>&lt;LIST PATCH HERE&gt;</v>
      </c>
      <c r="B142" s="235" t="str">
        <f>IF('Fun Patches'!D37="C","E","")</f>
        <v/>
      </c>
      <c r="C142" s="236"/>
      <c r="D142" s="235" t="str">
        <f>IF('Fun Patches'!E37="C","E","")</f>
        <v/>
      </c>
      <c r="E142" s="236"/>
      <c r="F142" s="235" t="str">
        <f>IF('Fun Patches'!F37="C","E","")</f>
        <v/>
      </c>
      <c r="G142" s="236"/>
      <c r="H142" s="235" t="str">
        <f>IF('Fun Patches'!G37="C","E","")</f>
        <v/>
      </c>
      <c r="I142" s="236"/>
      <c r="J142" s="235" t="str">
        <f>IF('Fun Patches'!H37="C","E","")</f>
        <v/>
      </c>
      <c r="K142" s="236"/>
      <c r="L142" s="235" t="str">
        <f>IF('Fun Patches'!I37="C","E","")</f>
        <v/>
      </c>
      <c r="M142" s="236"/>
      <c r="N142" s="235" t="str">
        <f>IF('Fun Patches'!J37="C","E","")</f>
        <v/>
      </c>
      <c r="O142" s="236"/>
      <c r="P142" s="235" t="str">
        <f>IF('Fun Patches'!K37="C","E","")</f>
        <v/>
      </c>
      <c r="Q142" s="236"/>
      <c r="R142" s="235" t="str">
        <f>IF('Fun Patches'!L37="C","E","")</f>
        <v/>
      </c>
      <c r="S142" s="236"/>
      <c r="T142" s="235" t="str">
        <f>IF('Fun Patches'!M37="C","E","")</f>
        <v/>
      </c>
      <c r="U142" s="236"/>
      <c r="V142" s="235" t="str">
        <f>IF('Fun Patches'!N37="C","E","")</f>
        <v/>
      </c>
      <c r="W142" s="236"/>
      <c r="X142" s="235" t="str">
        <f>IF('Fun Patches'!O37="C","E","")</f>
        <v/>
      </c>
      <c r="Y142" s="236"/>
      <c r="Z142" s="235" t="str">
        <f>IF('Fun Patches'!P37="C","E","")</f>
        <v/>
      </c>
      <c r="AA142" s="236"/>
      <c r="AB142" s="235" t="str">
        <f>IF('Fun Patches'!Q37="C","E","")</f>
        <v/>
      </c>
      <c r="AC142" s="236"/>
      <c r="AD142" s="235" t="str">
        <f>IF('Fun Patches'!R37="C","E","")</f>
        <v/>
      </c>
      <c r="AE142" s="236"/>
      <c r="AF142" s="235" t="str">
        <f>IF('Fun Patches'!S37="C","E","")</f>
        <v/>
      </c>
      <c r="AG142" s="236"/>
      <c r="AH142" s="235" t="str">
        <f>IF('Fun Patches'!T37="C","E","")</f>
        <v/>
      </c>
      <c r="AI142" s="236"/>
      <c r="AJ142" s="235" t="str">
        <f>IF('Fun Patches'!U37="C","E","")</f>
        <v/>
      </c>
      <c r="AK142" s="236"/>
      <c r="AL142" s="235" t="str">
        <f>IF('Fun Patches'!V37="C","E","")</f>
        <v/>
      </c>
      <c r="AM142" s="236"/>
      <c r="AN142" s="235" t="str">
        <f>IF('Fun Patches'!W37="C","E","")</f>
        <v/>
      </c>
      <c r="AO142" s="237"/>
    </row>
    <row r="143" spans="1:41">
      <c r="A143" s="234" t="str">
        <f>'Fun Patches'!C38</f>
        <v>&lt;LIST PATCH HERE&gt;</v>
      </c>
      <c r="B143" s="235" t="str">
        <f>IF('Fun Patches'!D38="C","E","")</f>
        <v/>
      </c>
      <c r="C143" s="236"/>
      <c r="D143" s="235" t="str">
        <f>IF('Fun Patches'!E38="C","E","")</f>
        <v/>
      </c>
      <c r="E143" s="236"/>
      <c r="F143" s="235" t="str">
        <f>IF('Fun Patches'!F38="C","E","")</f>
        <v/>
      </c>
      <c r="G143" s="236"/>
      <c r="H143" s="235" t="str">
        <f>IF('Fun Patches'!G38="C","E","")</f>
        <v/>
      </c>
      <c r="I143" s="236"/>
      <c r="J143" s="235" t="str">
        <f>IF('Fun Patches'!H38="C","E","")</f>
        <v/>
      </c>
      <c r="K143" s="236"/>
      <c r="L143" s="235" t="str">
        <f>IF('Fun Patches'!I38="C","E","")</f>
        <v/>
      </c>
      <c r="M143" s="236"/>
      <c r="N143" s="235" t="str">
        <f>IF('Fun Patches'!J38="C","E","")</f>
        <v/>
      </c>
      <c r="O143" s="236"/>
      <c r="P143" s="235" t="str">
        <f>IF('Fun Patches'!K38="C","E","")</f>
        <v/>
      </c>
      <c r="Q143" s="236"/>
      <c r="R143" s="235" t="str">
        <f>IF('Fun Patches'!L38="C","E","")</f>
        <v/>
      </c>
      <c r="S143" s="236"/>
      <c r="T143" s="235" t="str">
        <f>IF('Fun Patches'!M38="C","E","")</f>
        <v/>
      </c>
      <c r="U143" s="236"/>
      <c r="V143" s="235" t="str">
        <f>IF('Fun Patches'!N38="C","E","")</f>
        <v/>
      </c>
      <c r="W143" s="236"/>
      <c r="X143" s="235" t="str">
        <f>IF('Fun Patches'!O38="C","E","")</f>
        <v/>
      </c>
      <c r="Y143" s="236"/>
      <c r="Z143" s="235" t="str">
        <f>IF('Fun Patches'!P38="C","E","")</f>
        <v/>
      </c>
      <c r="AA143" s="236"/>
      <c r="AB143" s="235" t="str">
        <f>IF('Fun Patches'!Q38="C","E","")</f>
        <v/>
      </c>
      <c r="AC143" s="236"/>
      <c r="AD143" s="235" t="str">
        <f>IF('Fun Patches'!R38="C","E","")</f>
        <v/>
      </c>
      <c r="AE143" s="236"/>
      <c r="AF143" s="235" t="str">
        <f>IF('Fun Patches'!S38="C","E","")</f>
        <v/>
      </c>
      <c r="AG143" s="236"/>
      <c r="AH143" s="235" t="str">
        <f>IF('Fun Patches'!T38="C","E","")</f>
        <v/>
      </c>
      <c r="AI143" s="236"/>
      <c r="AJ143" s="235" t="str">
        <f>IF('Fun Patches'!U38="C","E","")</f>
        <v/>
      </c>
      <c r="AK143" s="236"/>
      <c r="AL143" s="235" t="str">
        <f>IF('Fun Patches'!V38="C","E","")</f>
        <v/>
      </c>
      <c r="AM143" s="236"/>
      <c r="AN143" s="235" t="str">
        <f>IF('Fun Patches'!W38="C","E","")</f>
        <v/>
      </c>
      <c r="AO143" s="237"/>
    </row>
    <row r="144" spans="1:41">
      <c r="A144" s="234" t="str">
        <f>'Fun Patches'!C39</f>
        <v>&lt;LIST PATCH HERE&gt;</v>
      </c>
      <c r="B144" s="235" t="str">
        <f>IF('Fun Patches'!D39="C","E","")</f>
        <v/>
      </c>
      <c r="C144" s="236"/>
      <c r="D144" s="235" t="str">
        <f>IF('Fun Patches'!E39="C","E","")</f>
        <v/>
      </c>
      <c r="E144" s="236"/>
      <c r="F144" s="235" t="str">
        <f>IF('Fun Patches'!F39="C","E","")</f>
        <v/>
      </c>
      <c r="G144" s="236"/>
      <c r="H144" s="235" t="str">
        <f>IF('Fun Patches'!G39="C","E","")</f>
        <v/>
      </c>
      <c r="I144" s="236"/>
      <c r="J144" s="235" t="str">
        <f>IF('Fun Patches'!H39="C","E","")</f>
        <v/>
      </c>
      <c r="K144" s="236"/>
      <c r="L144" s="235" t="str">
        <f>IF('Fun Patches'!I39="C","E","")</f>
        <v/>
      </c>
      <c r="M144" s="236"/>
      <c r="N144" s="235" t="str">
        <f>IF('Fun Patches'!J39="C","E","")</f>
        <v/>
      </c>
      <c r="O144" s="236"/>
      <c r="P144" s="235" t="str">
        <f>IF('Fun Patches'!K39="C","E","")</f>
        <v/>
      </c>
      <c r="Q144" s="236"/>
      <c r="R144" s="235" t="str">
        <f>IF('Fun Patches'!L39="C","E","")</f>
        <v/>
      </c>
      <c r="S144" s="236"/>
      <c r="T144" s="235" t="str">
        <f>IF('Fun Patches'!M39="C","E","")</f>
        <v/>
      </c>
      <c r="U144" s="236"/>
      <c r="V144" s="235" t="str">
        <f>IF('Fun Patches'!N39="C","E","")</f>
        <v/>
      </c>
      <c r="W144" s="236"/>
      <c r="X144" s="235" t="str">
        <f>IF('Fun Patches'!O39="C","E","")</f>
        <v/>
      </c>
      <c r="Y144" s="236"/>
      <c r="Z144" s="235" t="str">
        <f>IF('Fun Patches'!P39="C","E","")</f>
        <v/>
      </c>
      <c r="AA144" s="236"/>
      <c r="AB144" s="235" t="str">
        <f>IF('Fun Patches'!Q39="C","E","")</f>
        <v/>
      </c>
      <c r="AC144" s="236"/>
      <c r="AD144" s="235" t="str">
        <f>IF('Fun Patches'!R39="C","E","")</f>
        <v/>
      </c>
      <c r="AE144" s="236"/>
      <c r="AF144" s="235" t="str">
        <f>IF('Fun Patches'!S39="C","E","")</f>
        <v/>
      </c>
      <c r="AG144" s="236"/>
      <c r="AH144" s="235" t="str">
        <f>IF('Fun Patches'!T39="C","E","")</f>
        <v/>
      </c>
      <c r="AI144" s="236"/>
      <c r="AJ144" s="235" t="str">
        <f>IF('Fun Patches'!U39="C","E","")</f>
        <v/>
      </c>
      <c r="AK144" s="236"/>
      <c r="AL144" s="235" t="str">
        <f>IF('Fun Patches'!V39="C","E","")</f>
        <v/>
      </c>
      <c r="AM144" s="236"/>
      <c r="AN144" s="235" t="str">
        <f>IF('Fun Patches'!W39="C","E","")</f>
        <v/>
      </c>
      <c r="AO144" s="237"/>
    </row>
    <row r="145" spans="1:41">
      <c r="A145" s="234" t="str">
        <f>'Fun Patches'!C40</f>
        <v>&lt;LIST PATCH HERE&gt;</v>
      </c>
      <c r="B145" s="235" t="str">
        <f>IF('Fun Patches'!D40="C","E","")</f>
        <v/>
      </c>
      <c r="C145" s="236"/>
      <c r="D145" s="235" t="str">
        <f>IF('Fun Patches'!E40="C","E","")</f>
        <v/>
      </c>
      <c r="E145" s="236"/>
      <c r="F145" s="235" t="str">
        <f>IF('Fun Patches'!F40="C","E","")</f>
        <v/>
      </c>
      <c r="G145" s="236"/>
      <c r="H145" s="235" t="str">
        <f>IF('Fun Patches'!G40="C","E","")</f>
        <v/>
      </c>
      <c r="I145" s="236"/>
      <c r="J145" s="235" t="str">
        <f>IF('Fun Patches'!H40="C","E","")</f>
        <v/>
      </c>
      <c r="K145" s="236"/>
      <c r="L145" s="235" t="str">
        <f>IF('Fun Patches'!I40="C","E","")</f>
        <v/>
      </c>
      <c r="M145" s="236"/>
      <c r="N145" s="235" t="str">
        <f>IF('Fun Patches'!J40="C","E","")</f>
        <v/>
      </c>
      <c r="O145" s="236"/>
      <c r="P145" s="235" t="str">
        <f>IF('Fun Patches'!K40="C","E","")</f>
        <v/>
      </c>
      <c r="Q145" s="236"/>
      <c r="R145" s="235" t="str">
        <f>IF('Fun Patches'!L40="C","E","")</f>
        <v/>
      </c>
      <c r="S145" s="236"/>
      <c r="T145" s="235" t="str">
        <f>IF('Fun Patches'!M40="C","E","")</f>
        <v/>
      </c>
      <c r="U145" s="236"/>
      <c r="V145" s="235" t="str">
        <f>IF('Fun Patches'!N40="C","E","")</f>
        <v/>
      </c>
      <c r="W145" s="236"/>
      <c r="X145" s="235" t="str">
        <f>IF('Fun Patches'!O40="C","E","")</f>
        <v/>
      </c>
      <c r="Y145" s="236"/>
      <c r="Z145" s="235" t="str">
        <f>IF('Fun Patches'!P40="C","E","")</f>
        <v/>
      </c>
      <c r="AA145" s="236"/>
      <c r="AB145" s="235" t="str">
        <f>IF('Fun Patches'!Q40="C","E","")</f>
        <v/>
      </c>
      <c r="AC145" s="236"/>
      <c r="AD145" s="235" t="str">
        <f>IF('Fun Patches'!R40="C","E","")</f>
        <v/>
      </c>
      <c r="AE145" s="236"/>
      <c r="AF145" s="235" t="str">
        <f>IF('Fun Patches'!S40="C","E","")</f>
        <v/>
      </c>
      <c r="AG145" s="236"/>
      <c r="AH145" s="235" t="str">
        <f>IF('Fun Patches'!T40="C","E","")</f>
        <v/>
      </c>
      <c r="AI145" s="236"/>
      <c r="AJ145" s="235" t="str">
        <f>IF('Fun Patches'!U40="C","E","")</f>
        <v/>
      </c>
      <c r="AK145" s="236"/>
      <c r="AL145" s="235" t="str">
        <f>IF('Fun Patches'!V40="C","E","")</f>
        <v/>
      </c>
      <c r="AM145" s="236"/>
      <c r="AN145" s="235" t="str">
        <f>IF('Fun Patches'!W40="C","E","")</f>
        <v/>
      </c>
      <c r="AO145" s="237"/>
    </row>
    <row r="146" spans="1:41">
      <c r="A146" s="234" t="str">
        <f>'Fun Patches'!C41</f>
        <v>&lt;LIST PATCH HERE&gt;</v>
      </c>
      <c r="B146" s="235" t="str">
        <f>IF('Fun Patches'!D41="C","E","")</f>
        <v/>
      </c>
      <c r="C146" s="236"/>
      <c r="D146" s="235" t="str">
        <f>IF('Fun Patches'!E41="C","E","")</f>
        <v/>
      </c>
      <c r="E146" s="236"/>
      <c r="F146" s="235" t="str">
        <f>IF('Fun Patches'!F41="C","E","")</f>
        <v/>
      </c>
      <c r="G146" s="236"/>
      <c r="H146" s="235" t="str">
        <f>IF('Fun Patches'!G41="C","E","")</f>
        <v/>
      </c>
      <c r="I146" s="236"/>
      <c r="J146" s="235" t="str">
        <f>IF('Fun Patches'!H41="C","E","")</f>
        <v/>
      </c>
      <c r="K146" s="236"/>
      <c r="L146" s="235" t="str">
        <f>IF('Fun Patches'!I41="C","E","")</f>
        <v/>
      </c>
      <c r="M146" s="236"/>
      <c r="N146" s="235" t="str">
        <f>IF('Fun Patches'!J41="C","E","")</f>
        <v/>
      </c>
      <c r="O146" s="236"/>
      <c r="P146" s="235" t="str">
        <f>IF('Fun Patches'!K41="C","E","")</f>
        <v/>
      </c>
      <c r="Q146" s="236"/>
      <c r="R146" s="235" t="str">
        <f>IF('Fun Patches'!L41="C","E","")</f>
        <v/>
      </c>
      <c r="S146" s="236"/>
      <c r="T146" s="235" t="str">
        <f>IF('Fun Patches'!M41="C","E","")</f>
        <v/>
      </c>
      <c r="U146" s="236"/>
      <c r="V146" s="235" t="str">
        <f>IF('Fun Patches'!N41="C","E","")</f>
        <v/>
      </c>
      <c r="W146" s="236"/>
      <c r="X146" s="235" t="str">
        <f>IF('Fun Patches'!O41="C","E","")</f>
        <v/>
      </c>
      <c r="Y146" s="236"/>
      <c r="Z146" s="235" t="str">
        <f>IF('Fun Patches'!P41="C","E","")</f>
        <v/>
      </c>
      <c r="AA146" s="236"/>
      <c r="AB146" s="235" t="str">
        <f>IF('Fun Patches'!Q41="C","E","")</f>
        <v/>
      </c>
      <c r="AC146" s="236"/>
      <c r="AD146" s="235" t="str">
        <f>IF('Fun Patches'!R41="C","E","")</f>
        <v/>
      </c>
      <c r="AE146" s="236"/>
      <c r="AF146" s="235" t="str">
        <f>IF('Fun Patches'!S41="C","E","")</f>
        <v/>
      </c>
      <c r="AG146" s="236"/>
      <c r="AH146" s="235" t="str">
        <f>IF('Fun Patches'!T41="C","E","")</f>
        <v/>
      </c>
      <c r="AI146" s="236"/>
      <c r="AJ146" s="235" t="str">
        <f>IF('Fun Patches'!U41="C","E","")</f>
        <v/>
      </c>
      <c r="AK146" s="236"/>
      <c r="AL146" s="235" t="str">
        <f>IF('Fun Patches'!V41="C","E","")</f>
        <v/>
      </c>
      <c r="AM146" s="236"/>
      <c r="AN146" s="235" t="str">
        <f>IF('Fun Patches'!W41="C","E","")</f>
        <v/>
      </c>
      <c r="AO146" s="237"/>
    </row>
    <row r="147" spans="1:41">
      <c r="A147" s="234" t="str">
        <f>'Fun Patches'!C42</f>
        <v>&lt;LIST PATCH HERE&gt;</v>
      </c>
      <c r="B147" s="235" t="str">
        <f>IF('Fun Patches'!D42="C","E","")</f>
        <v/>
      </c>
      <c r="C147" s="236"/>
      <c r="D147" s="235" t="str">
        <f>IF('Fun Patches'!E42="C","E","")</f>
        <v/>
      </c>
      <c r="E147" s="236"/>
      <c r="F147" s="235" t="str">
        <f>IF('Fun Patches'!F42="C","E","")</f>
        <v/>
      </c>
      <c r="G147" s="236"/>
      <c r="H147" s="235" t="str">
        <f>IF('Fun Patches'!G42="C","E","")</f>
        <v/>
      </c>
      <c r="I147" s="236"/>
      <c r="J147" s="235" t="str">
        <f>IF('Fun Patches'!H42="C","E","")</f>
        <v/>
      </c>
      <c r="K147" s="236"/>
      <c r="L147" s="235" t="str">
        <f>IF('Fun Patches'!I42="C","E","")</f>
        <v/>
      </c>
      <c r="M147" s="236"/>
      <c r="N147" s="235" t="str">
        <f>IF('Fun Patches'!J42="C","E","")</f>
        <v/>
      </c>
      <c r="O147" s="236"/>
      <c r="P147" s="235" t="str">
        <f>IF('Fun Patches'!K42="C","E","")</f>
        <v/>
      </c>
      <c r="Q147" s="236"/>
      <c r="R147" s="235" t="str">
        <f>IF('Fun Patches'!L42="C","E","")</f>
        <v/>
      </c>
      <c r="S147" s="236"/>
      <c r="T147" s="235" t="str">
        <f>IF('Fun Patches'!M42="C","E","")</f>
        <v/>
      </c>
      <c r="U147" s="236"/>
      <c r="V147" s="235" t="str">
        <f>IF('Fun Patches'!N42="C","E","")</f>
        <v/>
      </c>
      <c r="W147" s="236"/>
      <c r="X147" s="235" t="str">
        <f>IF('Fun Patches'!O42="C","E","")</f>
        <v/>
      </c>
      <c r="Y147" s="236"/>
      <c r="Z147" s="235" t="str">
        <f>IF('Fun Patches'!P42="C","E","")</f>
        <v/>
      </c>
      <c r="AA147" s="236"/>
      <c r="AB147" s="235" t="str">
        <f>IF('Fun Patches'!Q42="C","E","")</f>
        <v/>
      </c>
      <c r="AC147" s="236"/>
      <c r="AD147" s="235" t="str">
        <f>IF('Fun Patches'!R42="C","E","")</f>
        <v/>
      </c>
      <c r="AE147" s="236"/>
      <c r="AF147" s="235" t="str">
        <f>IF('Fun Patches'!S42="C","E","")</f>
        <v/>
      </c>
      <c r="AG147" s="236"/>
      <c r="AH147" s="235" t="str">
        <f>IF('Fun Patches'!T42="C","E","")</f>
        <v/>
      </c>
      <c r="AI147" s="236"/>
      <c r="AJ147" s="235" t="str">
        <f>IF('Fun Patches'!U42="C","E","")</f>
        <v/>
      </c>
      <c r="AK147" s="236"/>
      <c r="AL147" s="235" t="str">
        <f>IF('Fun Patches'!V42="C","E","")</f>
        <v/>
      </c>
      <c r="AM147" s="236"/>
      <c r="AN147" s="235" t="str">
        <f>IF('Fun Patches'!W42="C","E","")</f>
        <v/>
      </c>
      <c r="AO147" s="237"/>
    </row>
    <row r="148" spans="1:41">
      <c r="A148" s="234" t="str">
        <f>'Fun Patches'!C43</f>
        <v>&lt;LIST PATCH HERE&gt;</v>
      </c>
      <c r="B148" s="235" t="str">
        <f>IF('Fun Patches'!D43="C","E","")</f>
        <v/>
      </c>
      <c r="C148" s="236"/>
      <c r="D148" s="235" t="str">
        <f>IF('Fun Patches'!E43="C","E","")</f>
        <v/>
      </c>
      <c r="E148" s="236"/>
      <c r="F148" s="235" t="str">
        <f>IF('Fun Patches'!F43="C","E","")</f>
        <v/>
      </c>
      <c r="G148" s="236"/>
      <c r="H148" s="235" t="str">
        <f>IF('Fun Patches'!G43="C","E","")</f>
        <v/>
      </c>
      <c r="I148" s="236"/>
      <c r="J148" s="235" t="str">
        <f>IF('Fun Patches'!H43="C","E","")</f>
        <v/>
      </c>
      <c r="K148" s="236"/>
      <c r="L148" s="235" t="str">
        <f>IF('Fun Patches'!I43="C","E","")</f>
        <v/>
      </c>
      <c r="M148" s="236"/>
      <c r="N148" s="235" t="str">
        <f>IF('Fun Patches'!J43="C","E","")</f>
        <v/>
      </c>
      <c r="O148" s="236"/>
      <c r="P148" s="235" t="str">
        <f>IF('Fun Patches'!K43="C","E","")</f>
        <v/>
      </c>
      <c r="Q148" s="236"/>
      <c r="R148" s="235" t="str">
        <f>IF('Fun Patches'!L43="C","E","")</f>
        <v/>
      </c>
      <c r="S148" s="236"/>
      <c r="T148" s="235" t="str">
        <f>IF('Fun Patches'!M43="C","E","")</f>
        <v/>
      </c>
      <c r="U148" s="236"/>
      <c r="V148" s="235" t="str">
        <f>IF('Fun Patches'!N43="C","E","")</f>
        <v/>
      </c>
      <c r="W148" s="236"/>
      <c r="X148" s="235" t="str">
        <f>IF('Fun Patches'!O43="C","E","")</f>
        <v/>
      </c>
      <c r="Y148" s="236"/>
      <c r="Z148" s="235" t="str">
        <f>IF('Fun Patches'!P43="C","E","")</f>
        <v/>
      </c>
      <c r="AA148" s="236"/>
      <c r="AB148" s="235" t="str">
        <f>IF('Fun Patches'!Q43="C","E","")</f>
        <v/>
      </c>
      <c r="AC148" s="236"/>
      <c r="AD148" s="235" t="str">
        <f>IF('Fun Patches'!R43="C","E","")</f>
        <v/>
      </c>
      <c r="AE148" s="236"/>
      <c r="AF148" s="235" t="str">
        <f>IF('Fun Patches'!S43="C","E","")</f>
        <v/>
      </c>
      <c r="AG148" s="236"/>
      <c r="AH148" s="235" t="str">
        <f>IF('Fun Patches'!T43="C","E","")</f>
        <v/>
      </c>
      <c r="AI148" s="236"/>
      <c r="AJ148" s="235" t="str">
        <f>IF('Fun Patches'!U43="C","E","")</f>
        <v/>
      </c>
      <c r="AK148" s="236"/>
      <c r="AL148" s="235" t="str">
        <f>IF('Fun Patches'!V43="C","E","")</f>
        <v/>
      </c>
      <c r="AM148" s="236"/>
      <c r="AN148" s="235" t="str">
        <f>IF('Fun Patches'!W43="C","E","")</f>
        <v/>
      </c>
      <c r="AO148" s="237"/>
    </row>
    <row r="149" spans="1:41">
      <c r="A149" s="234" t="str">
        <f>'Fun Patches'!C44</f>
        <v>&lt;LIST PATCH HERE&gt;</v>
      </c>
      <c r="B149" s="235" t="str">
        <f>IF('Fun Patches'!D44="C","E","")</f>
        <v/>
      </c>
      <c r="C149" s="236"/>
      <c r="D149" s="235" t="str">
        <f>IF('Fun Patches'!E44="C","E","")</f>
        <v/>
      </c>
      <c r="E149" s="236"/>
      <c r="F149" s="235" t="str">
        <f>IF('Fun Patches'!F44="C","E","")</f>
        <v/>
      </c>
      <c r="G149" s="236"/>
      <c r="H149" s="235" t="str">
        <f>IF('Fun Patches'!G44="C","E","")</f>
        <v/>
      </c>
      <c r="I149" s="236"/>
      <c r="J149" s="235" t="str">
        <f>IF('Fun Patches'!H44="C","E","")</f>
        <v/>
      </c>
      <c r="K149" s="236"/>
      <c r="L149" s="235" t="str">
        <f>IF('Fun Patches'!I44="C","E","")</f>
        <v/>
      </c>
      <c r="M149" s="236"/>
      <c r="N149" s="235" t="str">
        <f>IF('Fun Patches'!J44="C","E","")</f>
        <v/>
      </c>
      <c r="O149" s="236"/>
      <c r="P149" s="235" t="str">
        <f>IF('Fun Patches'!K44="C","E","")</f>
        <v/>
      </c>
      <c r="Q149" s="236"/>
      <c r="R149" s="235" t="str">
        <f>IF('Fun Patches'!L44="C","E","")</f>
        <v/>
      </c>
      <c r="S149" s="236"/>
      <c r="T149" s="235" t="str">
        <f>IF('Fun Patches'!M44="C","E","")</f>
        <v/>
      </c>
      <c r="U149" s="236"/>
      <c r="V149" s="235" t="str">
        <f>IF('Fun Patches'!N44="C","E","")</f>
        <v/>
      </c>
      <c r="W149" s="236"/>
      <c r="X149" s="235" t="str">
        <f>IF('Fun Patches'!O44="C","E","")</f>
        <v/>
      </c>
      <c r="Y149" s="236"/>
      <c r="Z149" s="235" t="str">
        <f>IF('Fun Patches'!P44="C","E","")</f>
        <v/>
      </c>
      <c r="AA149" s="236"/>
      <c r="AB149" s="235" t="str">
        <f>IF('Fun Patches'!Q44="C","E","")</f>
        <v/>
      </c>
      <c r="AC149" s="236"/>
      <c r="AD149" s="235" t="str">
        <f>IF('Fun Patches'!R44="C","E","")</f>
        <v/>
      </c>
      <c r="AE149" s="236"/>
      <c r="AF149" s="235" t="str">
        <f>IF('Fun Patches'!S44="C","E","")</f>
        <v/>
      </c>
      <c r="AG149" s="236"/>
      <c r="AH149" s="235" t="str">
        <f>IF('Fun Patches'!T44="C","E","")</f>
        <v/>
      </c>
      <c r="AI149" s="236"/>
      <c r="AJ149" s="235" t="str">
        <f>IF('Fun Patches'!U44="C","E","")</f>
        <v/>
      </c>
      <c r="AK149" s="236"/>
      <c r="AL149" s="235" t="str">
        <f>IF('Fun Patches'!V44="C","E","")</f>
        <v/>
      </c>
      <c r="AM149" s="236"/>
      <c r="AN149" s="235" t="str">
        <f>IF('Fun Patches'!W44="C","E","")</f>
        <v/>
      </c>
      <c r="AO149" s="237"/>
    </row>
    <row r="150" spans="1:41">
      <c r="A150" s="234" t="str">
        <f>'Fun Patches'!C45</f>
        <v>&lt;LIST PATCH HERE&gt;</v>
      </c>
      <c r="B150" s="235" t="str">
        <f>IF('Fun Patches'!D45="C","E","")</f>
        <v/>
      </c>
      <c r="C150" s="236"/>
      <c r="D150" s="235" t="str">
        <f>IF('Fun Patches'!E45="C","E","")</f>
        <v/>
      </c>
      <c r="E150" s="236"/>
      <c r="F150" s="235" t="str">
        <f>IF('Fun Patches'!F45="C","E","")</f>
        <v/>
      </c>
      <c r="G150" s="236"/>
      <c r="H150" s="235" t="str">
        <f>IF('Fun Patches'!G45="C","E","")</f>
        <v/>
      </c>
      <c r="I150" s="236"/>
      <c r="J150" s="235" t="str">
        <f>IF('Fun Patches'!H45="C","E","")</f>
        <v/>
      </c>
      <c r="K150" s="236"/>
      <c r="L150" s="235" t="str">
        <f>IF('Fun Patches'!I45="C","E","")</f>
        <v/>
      </c>
      <c r="M150" s="236"/>
      <c r="N150" s="235" t="str">
        <f>IF('Fun Patches'!J45="C","E","")</f>
        <v/>
      </c>
      <c r="O150" s="236"/>
      <c r="P150" s="235" t="str">
        <f>IF('Fun Patches'!K45="C","E","")</f>
        <v/>
      </c>
      <c r="Q150" s="236"/>
      <c r="R150" s="235" t="str">
        <f>IF('Fun Patches'!L45="C","E","")</f>
        <v/>
      </c>
      <c r="S150" s="236"/>
      <c r="T150" s="235" t="str">
        <f>IF('Fun Patches'!M45="C","E","")</f>
        <v/>
      </c>
      <c r="U150" s="236"/>
      <c r="V150" s="235" t="str">
        <f>IF('Fun Patches'!N45="C","E","")</f>
        <v/>
      </c>
      <c r="W150" s="236"/>
      <c r="X150" s="235" t="str">
        <f>IF('Fun Patches'!O45="C","E","")</f>
        <v/>
      </c>
      <c r="Y150" s="236"/>
      <c r="Z150" s="235" t="str">
        <f>IF('Fun Patches'!P45="C","E","")</f>
        <v/>
      </c>
      <c r="AA150" s="236"/>
      <c r="AB150" s="235" t="str">
        <f>IF('Fun Patches'!Q45="C","E","")</f>
        <v/>
      </c>
      <c r="AC150" s="236"/>
      <c r="AD150" s="235" t="str">
        <f>IF('Fun Patches'!R45="C","E","")</f>
        <v/>
      </c>
      <c r="AE150" s="236"/>
      <c r="AF150" s="235" t="str">
        <f>IF('Fun Patches'!S45="C","E","")</f>
        <v/>
      </c>
      <c r="AG150" s="236"/>
      <c r="AH150" s="235" t="str">
        <f>IF('Fun Patches'!T45="C","E","")</f>
        <v/>
      </c>
      <c r="AI150" s="236"/>
      <c r="AJ150" s="235" t="str">
        <f>IF('Fun Patches'!U45="C","E","")</f>
        <v/>
      </c>
      <c r="AK150" s="236"/>
      <c r="AL150" s="235" t="str">
        <f>IF('Fun Patches'!V45="C","E","")</f>
        <v/>
      </c>
      <c r="AM150" s="236"/>
      <c r="AN150" s="235" t="str">
        <f>IF('Fun Patches'!W45="C","E","")</f>
        <v/>
      </c>
      <c r="AO150" s="237"/>
    </row>
    <row r="151" spans="1:41">
      <c r="A151" s="234" t="str">
        <f>'Fun Patches'!C46</f>
        <v>&lt;LIST PATCH HERE&gt;</v>
      </c>
      <c r="B151" s="235" t="str">
        <f>IF('Fun Patches'!D46="C","E","")</f>
        <v/>
      </c>
      <c r="C151" s="236"/>
      <c r="D151" s="235" t="str">
        <f>IF('Fun Patches'!E46="C","E","")</f>
        <v/>
      </c>
      <c r="E151" s="236"/>
      <c r="F151" s="235" t="str">
        <f>IF('Fun Patches'!F46="C","E","")</f>
        <v/>
      </c>
      <c r="G151" s="236"/>
      <c r="H151" s="235" t="str">
        <f>IF('Fun Patches'!G46="C","E","")</f>
        <v/>
      </c>
      <c r="I151" s="236"/>
      <c r="J151" s="235" t="str">
        <f>IF('Fun Patches'!H46="C","E","")</f>
        <v/>
      </c>
      <c r="K151" s="236"/>
      <c r="L151" s="235" t="str">
        <f>IF('Fun Patches'!I46="C","E","")</f>
        <v/>
      </c>
      <c r="M151" s="236"/>
      <c r="N151" s="235" t="str">
        <f>IF('Fun Patches'!J46="C","E","")</f>
        <v/>
      </c>
      <c r="O151" s="236"/>
      <c r="P151" s="235" t="str">
        <f>IF('Fun Patches'!K46="C","E","")</f>
        <v/>
      </c>
      <c r="Q151" s="236"/>
      <c r="R151" s="235" t="str">
        <f>IF('Fun Patches'!L46="C","E","")</f>
        <v/>
      </c>
      <c r="S151" s="236"/>
      <c r="T151" s="235" t="str">
        <f>IF('Fun Patches'!M46="C","E","")</f>
        <v/>
      </c>
      <c r="U151" s="236"/>
      <c r="V151" s="235" t="str">
        <f>IF('Fun Patches'!N46="C","E","")</f>
        <v/>
      </c>
      <c r="W151" s="236"/>
      <c r="X151" s="235" t="str">
        <f>IF('Fun Patches'!O46="C","E","")</f>
        <v/>
      </c>
      <c r="Y151" s="236"/>
      <c r="Z151" s="235" t="str">
        <f>IF('Fun Patches'!P46="C","E","")</f>
        <v/>
      </c>
      <c r="AA151" s="236"/>
      <c r="AB151" s="235" t="str">
        <f>IF('Fun Patches'!Q46="C","E","")</f>
        <v/>
      </c>
      <c r="AC151" s="236"/>
      <c r="AD151" s="235" t="str">
        <f>IF('Fun Patches'!R46="C","E","")</f>
        <v/>
      </c>
      <c r="AE151" s="236"/>
      <c r="AF151" s="235" t="str">
        <f>IF('Fun Patches'!S46="C","E","")</f>
        <v/>
      </c>
      <c r="AG151" s="236"/>
      <c r="AH151" s="235" t="str">
        <f>IF('Fun Patches'!T46="C","E","")</f>
        <v/>
      </c>
      <c r="AI151" s="236"/>
      <c r="AJ151" s="235" t="str">
        <f>IF('Fun Patches'!U46="C","E","")</f>
        <v/>
      </c>
      <c r="AK151" s="236"/>
      <c r="AL151" s="235" t="str">
        <f>IF('Fun Patches'!V46="C","E","")</f>
        <v/>
      </c>
      <c r="AM151" s="236"/>
      <c r="AN151" s="235" t="str">
        <f>IF('Fun Patches'!W46="C","E","")</f>
        <v/>
      </c>
      <c r="AO151" s="237"/>
    </row>
    <row r="152" spans="1:41">
      <c r="A152" s="234" t="str">
        <f>'Fun Patches'!C47</f>
        <v>&lt;LIST PATCH HERE&gt;</v>
      </c>
      <c r="B152" s="235" t="str">
        <f>IF('Fun Patches'!D47="C","E","")</f>
        <v/>
      </c>
      <c r="C152" s="236"/>
      <c r="D152" s="235" t="str">
        <f>IF('Fun Patches'!E47="C","E","")</f>
        <v/>
      </c>
      <c r="E152" s="236"/>
      <c r="F152" s="235" t="str">
        <f>IF('Fun Patches'!F47="C","E","")</f>
        <v/>
      </c>
      <c r="G152" s="236"/>
      <c r="H152" s="235" t="str">
        <f>IF('Fun Patches'!G47="C","E","")</f>
        <v/>
      </c>
      <c r="I152" s="236"/>
      <c r="J152" s="235" t="str">
        <f>IF('Fun Patches'!H47="C","E","")</f>
        <v/>
      </c>
      <c r="K152" s="236"/>
      <c r="L152" s="235" t="str">
        <f>IF('Fun Patches'!I47="C","E","")</f>
        <v/>
      </c>
      <c r="M152" s="236"/>
      <c r="N152" s="235" t="str">
        <f>IF('Fun Patches'!J47="C","E","")</f>
        <v/>
      </c>
      <c r="O152" s="236"/>
      <c r="P152" s="235" t="str">
        <f>IF('Fun Patches'!K47="C","E","")</f>
        <v/>
      </c>
      <c r="Q152" s="236"/>
      <c r="R152" s="235" t="str">
        <f>IF('Fun Patches'!L47="C","E","")</f>
        <v/>
      </c>
      <c r="S152" s="236"/>
      <c r="T152" s="235" t="str">
        <f>IF('Fun Patches'!M47="C","E","")</f>
        <v/>
      </c>
      <c r="U152" s="236"/>
      <c r="V152" s="235" t="str">
        <f>IF('Fun Patches'!N47="C","E","")</f>
        <v/>
      </c>
      <c r="W152" s="236"/>
      <c r="X152" s="235" t="str">
        <f>IF('Fun Patches'!O47="C","E","")</f>
        <v/>
      </c>
      <c r="Y152" s="236"/>
      <c r="Z152" s="235" t="str">
        <f>IF('Fun Patches'!P47="C","E","")</f>
        <v/>
      </c>
      <c r="AA152" s="236"/>
      <c r="AB152" s="235" t="str">
        <f>IF('Fun Patches'!Q47="C","E","")</f>
        <v/>
      </c>
      <c r="AC152" s="236"/>
      <c r="AD152" s="235" t="str">
        <f>IF('Fun Patches'!R47="C","E","")</f>
        <v/>
      </c>
      <c r="AE152" s="236"/>
      <c r="AF152" s="235" t="str">
        <f>IF('Fun Patches'!S47="C","E","")</f>
        <v/>
      </c>
      <c r="AG152" s="236"/>
      <c r="AH152" s="235" t="str">
        <f>IF('Fun Patches'!T47="C","E","")</f>
        <v/>
      </c>
      <c r="AI152" s="236"/>
      <c r="AJ152" s="235" t="str">
        <f>IF('Fun Patches'!U47="C","E","")</f>
        <v/>
      </c>
      <c r="AK152" s="236"/>
      <c r="AL152" s="235" t="str">
        <f>IF('Fun Patches'!V47="C","E","")</f>
        <v/>
      </c>
      <c r="AM152" s="236"/>
      <c r="AN152" s="235" t="str">
        <f>IF('Fun Patches'!W47="C","E","")</f>
        <v/>
      </c>
      <c r="AO152" s="237"/>
    </row>
    <row r="153" spans="1:41">
      <c r="A153" s="234" t="str">
        <f>'Fun Patches'!C48</f>
        <v>&lt;LIST PATCH HERE&gt;</v>
      </c>
      <c r="B153" s="235" t="str">
        <f>IF('Fun Patches'!D48="C","E","")</f>
        <v/>
      </c>
      <c r="C153" s="236"/>
      <c r="D153" s="235" t="str">
        <f>IF('Fun Patches'!E48="C","E","")</f>
        <v/>
      </c>
      <c r="E153" s="236"/>
      <c r="F153" s="235" t="str">
        <f>IF('Fun Patches'!F48="C","E","")</f>
        <v/>
      </c>
      <c r="G153" s="236"/>
      <c r="H153" s="235" t="str">
        <f>IF('Fun Patches'!G48="C","E","")</f>
        <v/>
      </c>
      <c r="I153" s="236"/>
      <c r="J153" s="235" t="str">
        <f>IF('Fun Patches'!H48="C","E","")</f>
        <v/>
      </c>
      <c r="K153" s="236"/>
      <c r="L153" s="235" t="str">
        <f>IF('Fun Patches'!I48="C","E","")</f>
        <v/>
      </c>
      <c r="M153" s="236"/>
      <c r="N153" s="235" t="str">
        <f>IF('Fun Patches'!J48="C","E","")</f>
        <v/>
      </c>
      <c r="O153" s="236"/>
      <c r="P153" s="235" t="str">
        <f>IF('Fun Patches'!K48="C","E","")</f>
        <v/>
      </c>
      <c r="Q153" s="236"/>
      <c r="R153" s="235" t="str">
        <f>IF('Fun Patches'!L48="C","E","")</f>
        <v/>
      </c>
      <c r="S153" s="236"/>
      <c r="T153" s="235" t="str">
        <f>IF('Fun Patches'!M48="C","E","")</f>
        <v/>
      </c>
      <c r="U153" s="236"/>
      <c r="V153" s="235" t="str">
        <f>IF('Fun Patches'!N48="C","E","")</f>
        <v/>
      </c>
      <c r="W153" s="236"/>
      <c r="X153" s="235" t="str">
        <f>IF('Fun Patches'!O48="C","E","")</f>
        <v/>
      </c>
      <c r="Y153" s="236"/>
      <c r="Z153" s="235" t="str">
        <f>IF('Fun Patches'!P48="C","E","")</f>
        <v/>
      </c>
      <c r="AA153" s="236"/>
      <c r="AB153" s="235" t="str">
        <f>IF('Fun Patches'!Q48="C","E","")</f>
        <v/>
      </c>
      <c r="AC153" s="236"/>
      <c r="AD153" s="235" t="str">
        <f>IF('Fun Patches'!R48="C","E","")</f>
        <v/>
      </c>
      <c r="AE153" s="236"/>
      <c r="AF153" s="235" t="str">
        <f>IF('Fun Patches'!S48="C","E","")</f>
        <v/>
      </c>
      <c r="AG153" s="236"/>
      <c r="AH153" s="235" t="str">
        <f>IF('Fun Patches'!T48="C","E","")</f>
        <v/>
      </c>
      <c r="AI153" s="236"/>
      <c r="AJ153" s="235" t="str">
        <f>IF('Fun Patches'!U48="C","E","")</f>
        <v/>
      </c>
      <c r="AK153" s="236"/>
      <c r="AL153" s="235" t="str">
        <f>IF('Fun Patches'!V48="C","E","")</f>
        <v/>
      </c>
      <c r="AM153" s="236"/>
      <c r="AN153" s="235" t="str">
        <f>IF('Fun Patches'!W48="C","E","")</f>
        <v/>
      </c>
      <c r="AO153" s="237"/>
    </row>
    <row r="154" spans="1:41">
      <c r="A154" s="234" t="str">
        <f>'Fun Patches'!C49</f>
        <v>&lt;LIST PATCH HERE&gt;</v>
      </c>
      <c r="B154" s="235" t="str">
        <f>IF('Fun Patches'!D49="C","E","")</f>
        <v/>
      </c>
      <c r="C154" s="236"/>
      <c r="D154" s="235" t="str">
        <f>IF('Fun Patches'!E49="C","E","")</f>
        <v/>
      </c>
      <c r="E154" s="236"/>
      <c r="F154" s="235" t="str">
        <f>IF('Fun Patches'!F49="C","E","")</f>
        <v/>
      </c>
      <c r="G154" s="236"/>
      <c r="H154" s="235" t="str">
        <f>IF('Fun Patches'!G49="C","E","")</f>
        <v/>
      </c>
      <c r="I154" s="236"/>
      <c r="J154" s="235" t="str">
        <f>IF('Fun Patches'!H49="C","E","")</f>
        <v/>
      </c>
      <c r="K154" s="236"/>
      <c r="L154" s="235" t="str">
        <f>IF('Fun Patches'!I49="C","E","")</f>
        <v/>
      </c>
      <c r="M154" s="236"/>
      <c r="N154" s="235" t="str">
        <f>IF('Fun Patches'!J49="C","E","")</f>
        <v/>
      </c>
      <c r="O154" s="236"/>
      <c r="P154" s="235" t="str">
        <f>IF('Fun Patches'!K49="C","E","")</f>
        <v/>
      </c>
      <c r="Q154" s="236"/>
      <c r="R154" s="235" t="str">
        <f>IF('Fun Patches'!L49="C","E","")</f>
        <v/>
      </c>
      <c r="S154" s="236"/>
      <c r="T154" s="235" t="str">
        <f>IF('Fun Patches'!M49="C","E","")</f>
        <v/>
      </c>
      <c r="U154" s="236"/>
      <c r="V154" s="235" t="str">
        <f>IF('Fun Patches'!N49="C","E","")</f>
        <v/>
      </c>
      <c r="W154" s="236"/>
      <c r="X154" s="235" t="str">
        <f>IF('Fun Patches'!O49="C","E","")</f>
        <v/>
      </c>
      <c r="Y154" s="236"/>
      <c r="Z154" s="235" t="str">
        <f>IF('Fun Patches'!P49="C","E","")</f>
        <v/>
      </c>
      <c r="AA154" s="236"/>
      <c r="AB154" s="235" t="str">
        <f>IF('Fun Patches'!Q49="C","E","")</f>
        <v/>
      </c>
      <c r="AC154" s="236"/>
      <c r="AD154" s="235" t="str">
        <f>IF('Fun Patches'!R49="C","E","")</f>
        <v/>
      </c>
      <c r="AE154" s="236"/>
      <c r="AF154" s="235" t="str">
        <f>IF('Fun Patches'!S49="C","E","")</f>
        <v/>
      </c>
      <c r="AG154" s="236"/>
      <c r="AH154" s="235" t="str">
        <f>IF('Fun Patches'!T49="C","E","")</f>
        <v/>
      </c>
      <c r="AI154" s="236"/>
      <c r="AJ154" s="235" t="str">
        <f>IF('Fun Patches'!U49="C","E","")</f>
        <v/>
      </c>
      <c r="AK154" s="236"/>
      <c r="AL154" s="235" t="str">
        <f>IF('Fun Patches'!V49="C","E","")</f>
        <v/>
      </c>
      <c r="AM154" s="236"/>
      <c r="AN154" s="235" t="str">
        <f>IF('Fun Patches'!W49="C","E","")</f>
        <v/>
      </c>
      <c r="AO154" s="237"/>
    </row>
    <row r="155" spans="1:41">
      <c r="A155" s="234" t="str">
        <f>'Fun Patches'!C50</f>
        <v>&lt;LIST PATCH HERE&gt;</v>
      </c>
      <c r="B155" s="235" t="str">
        <f>IF('Fun Patches'!D50="C","E","")</f>
        <v/>
      </c>
      <c r="C155" s="236"/>
      <c r="D155" s="235" t="str">
        <f>IF('Fun Patches'!E50="C","E","")</f>
        <v/>
      </c>
      <c r="E155" s="236"/>
      <c r="F155" s="235" t="str">
        <f>IF('Fun Patches'!F50="C","E","")</f>
        <v/>
      </c>
      <c r="G155" s="236"/>
      <c r="H155" s="235" t="str">
        <f>IF('Fun Patches'!G50="C","E","")</f>
        <v/>
      </c>
      <c r="I155" s="236"/>
      <c r="J155" s="235" t="str">
        <f>IF('Fun Patches'!H50="C","E","")</f>
        <v/>
      </c>
      <c r="K155" s="236"/>
      <c r="L155" s="235" t="str">
        <f>IF('Fun Patches'!I50="C","E","")</f>
        <v/>
      </c>
      <c r="M155" s="236"/>
      <c r="N155" s="235" t="str">
        <f>IF('Fun Patches'!J50="C","E","")</f>
        <v/>
      </c>
      <c r="O155" s="236"/>
      <c r="P155" s="235" t="str">
        <f>IF('Fun Patches'!K50="C","E","")</f>
        <v/>
      </c>
      <c r="Q155" s="236"/>
      <c r="R155" s="235" t="str">
        <f>IF('Fun Patches'!L50="C","E","")</f>
        <v/>
      </c>
      <c r="S155" s="236"/>
      <c r="T155" s="235" t="str">
        <f>IF('Fun Patches'!M50="C","E","")</f>
        <v/>
      </c>
      <c r="U155" s="236"/>
      <c r="V155" s="235" t="str">
        <f>IF('Fun Patches'!N50="C","E","")</f>
        <v/>
      </c>
      <c r="W155" s="236"/>
      <c r="X155" s="235" t="str">
        <f>IF('Fun Patches'!O50="C","E","")</f>
        <v/>
      </c>
      <c r="Y155" s="236"/>
      <c r="Z155" s="235" t="str">
        <f>IF('Fun Patches'!P50="C","E","")</f>
        <v/>
      </c>
      <c r="AA155" s="236"/>
      <c r="AB155" s="235" t="str">
        <f>IF('Fun Patches'!Q50="C","E","")</f>
        <v/>
      </c>
      <c r="AC155" s="236"/>
      <c r="AD155" s="235" t="str">
        <f>IF('Fun Patches'!R50="C","E","")</f>
        <v/>
      </c>
      <c r="AE155" s="236"/>
      <c r="AF155" s="235" t="str">
        <f>IF('Fun Patches'!S50="C","E","")</f>
        <v/>
      </c>
      <c r="AG155" s="236"/>
      <c r="AH155" s="235" t="str">
        <f>IF('Fun Patches'!T50="C","E","")</f>
        <v/>
      </c>
      <c r="AI155" s="236"/>
      <c r="AJ155" s="235" t="str">
        <f>IF('Fun Patches'!U50="C","E","")</f>
        <v/>
      </c>
      <c r="AK155" s="236"/>
      <c r="AL155" s="235" t="str">
        <f>IF('Fun Patches'!V50="C","E","")</f>
        <v/>
      </c>
      <c r="AM155" s="236"/>
      <c r="AN155" s="235" t="str">
        <f>IF('Fun Patches'!W50="C","E","")</f>
        <v/>
      </c>
      <c r="AO155" s="237"/>
    </row>
    <row r="156" spans="1:41">
      <c r="A156" s="234" t="str">
        <f>'Fun Patches'!C51</f>
        <v>&lt;LIST PATCH HERE&gt;</v>
      </c>
      <c r="B156" s="235" t="str">
        <f>IF('Fun Patches'!D51="C","E","")</f>
        <v/>
      </c>
      <c r="C156" s="236"/>
      <c r="D156" s="235" t="str">
        <f>IF('Fun Patches'!E51="C","E","")</f>
        <v/>
      </c>
      <c r="E156" s="236"/>
      <c r="F156" s="235" t="str">
        <f>IF('Fun Patches'!F51="C","E","")</f>
        <v/>
      </c>
      <c r="G156" s="236"/>
      <c r="H156" s="235" t="str">
        <f>IF('Fun Patches'!G51="C","E","")</f>
        <v/>
      </c>
      <c r="I156" s="236"/>
      <c r="J156" s="235" t="str">
        <f>IF('Fun Patches'!H51="C","E","")</f>
        <v/>
      </c>
      <c r="K156" s="236"/>
      <c r="L156" s="235" t="str">
        <f>IF('Fun Patches'!I51="C","E","")</f>
        <v/>
      </c>
      <c r="M156" s="236"/>
      <c r="N156" s="235" t="str">
        <f>IF('Fun Patches'!J51="C","E","")</f>
        <v/>
      </c>
      <c r="O156" s="236"/>
      <c r="P156" s="235" t="str">
        <f>IF('Fun Patches'!K51="C","E","")</f>
        <v/>
      </c>
      <c r="Q156" s="236"/>
      <c r="R156" s="235" t="str">
        <f>IF('Fun Patches'!L51="C","E","")</f>
        <v/>
      </c>
      <c r="S156" s="236"/>
      <c r="T156" s="235" t="str">
        <f>IF('Fun Patches'!M51="C","E","")</f>
        <v/>
      </c>
      <c r="U156" s="236"/>
      <c r="V156" s="235" t="str">
        <f>IF('Fun Patches'!N51="C","E","")</f>
        <v/>
      </c>
      <c r="W156" s="236"/>
      <c r="X156" s="235" t="str">
        <f>IF('Fun Patches'!O51="C","E","")</f>
        <v/>
      </c>
      <c r="Y156" s="236"/>
      <c r="Z156" s="235" t="str">
        <f>IF('Fun Patches'!P51="C","E","")</f>
        <v/>
      </c>
      <c r="AA156" s="236"/>
      <c r="AB156" s="235" t="str">
        <f>IF('Fun Patches'!Q51="C","E","")</f>
        <v/>
      </c>
      <c r="AC156" s="236"/>
      <c r="AD156" s="235" t="str">
        <f>IF('Fun Patches'!R51="C","E","")</f>
        <v/>
      </c>
      <c r="AE156" s="236"/>
      <c r="AF156" s="235" t="str">
        <f>IF('Fun Patches'!S51="C","E","")</f>
        <v/>
      </c>
      <c r="AG156" s="236"/>
      <c r="AH156" s="235" t="str">
        <f>IF('Fun Patches'!T51="C","E","")</f>
        <v/>
      </c>
      <c r="AI156" s="236"/>
      <c r="AJ156" s="235" t="str">
        <f>IF('Fun Patches'!U51="C","E","")</f>
        <v/>
      </c>
      <c r="AK156" s="236"/>
      <c r="AL156" s="235" t="str">
        <f>IF('Fun Patches'!V51="C","E","")</f>
        <v/>
      </c>
      <c r="AM156" s="236"/>
      <c r="AN156" s="235" t="str">
        <f>IF('Fun Patches'!W51="C","E","")</f>
        <v/>
      </c>
      <c r="AO156" s="237"/>
    </row>
    <row r="157" spans="1:41">
      <c r="A157" s="234" t="str">
        <f>'Fun Patches'!C52</f>
        <v>&lt;LIST PATCH HERE&gt;</v>
      </c>
      <c r="B157" s="235" t="str">
        <f>IF('Fun Patches'!D52="C","E","")</f>
        <v/>
      </c>
      <c r="C157" s="236"/>
      <c r="D157" s="235" t="str">
        <f>IF('Fun Patches'!E52="C","E","")</f>
        <v/>
      </c>
      <c r="E157" s="236"/>
      <c r="F157" s="235" t="str">
        <f>IF('Fun Patches'!F52="C","E","")</f>
        <v/>
      </c>
      <c r="G157" s="236"/>
      <c r="H157" s="235" t="str">
        <f>IF('Fun Patches'!G52="C","E","")</f>
        <v/>
      </c>
      <c r="I157" s="236"/>
      <c r="J157" s="235" t="str">
        <f>IF('Fun Patches'!H52="C","E","")</f>
        <v/>
      </c>
      <c r="K157" s="236"/>
      <c r="L157" s="235" t="str">
        <f>IF('Fun Patches'!I52="C","E","")</f>
        <v/>
      </c>
      <c r="M157" s="236"/>
      <c r="N157" s="235" t="str">
        <f>IF('Fun Patches'!J52="C","E","")</f>
        <v/>
      </c>
      <c r="O157" s="236"/>
      <c r="P157" s="235" t="str">
        <f>IF('Fun Patches'!K52="C","E","")</f>
        <v/>
      </c>
      <c r="Q157" s="236"/>
      <c r="R157" s="235" t="str">
        <f>IF('Fun Patches'!L52="C","E","")</f>
        <v/>
      </c>
      <c r="S157" s="236"/>
      <c r="T157" s="235" t="str">
        <f>IF('Fun Patches'!M52="C","E","")</f>
        <v/>
      </c>
      <c r="U157" s="236"/>
      <c r="V157" s="235" t="str">
        <f>IF('Fun Patches'!N52="C","E","")</f>
        <v/>
      </c>
      <c r="W157" s="236"/>
      <c r="X157" s="235" t="str">
        <f>IF('Fun Patches'!O52="C","E","")</f>
        <v/>
      </c>
      <c r="Y157" s="236"/>
      <c r="Z157" s="235" t="str">
        <f>IF('Fun Patches'!P52="C","E","")</f>
        <v/>
      </c>
      <c r="AA157" s="236"/>
      <c r="AB157" s="235" t="str">
        <f>IF('Fun Patches'!Q52="C","E","")</f>
        <v/>
      </c>
      <c r="AC157" s="236"/>
      <c r="AD157" s="235" t="str">
        <f>IF('Fun Patches'!R52="C","E","")</f>
        <v/>
      </c>
      <c r="AE157" s="236"/>
      <c r="AF157" s="235" t="str">
        <f>IF('Fun Patches'!S52="C","E","")</f>
        <v/>
      </c>
      <c r="AG157" s="236"/>
      <c r="AH157" s="235" t="str">
        <f>IF('Fun Patches'!T52="C","E","")</f>
        <v/>
      </c>
      <c r="AI157" s="236"/>
      <c r="AJ157" s="235" t="str">
        <f>IF('Fun Patches'!U52="C","E","")</f>
        <v/>
      </c>
      <c r="AK157" s="236"/>
      <c r="AL157" s="235" t="str">
        <f>IF('Fun Patches'!V52="C","E","")</f>
        <v/>
      </c>
      <c r="AM157" s="236"/>
      <c r="AN157" s="235" t="str">
        <f>IF('Fun Patches'!W52="C","E","")</f>
        <v/>
      </c>
      <c r="AO157" s="237"/>
    </row>
    <row r="158" spans="1:41">
      <c r="A158" s="234" t="str">
        <f>'Fun Patches'!C53</f>
        <v>&lt;LIST PATCH HERE&gt;</v>
      </c>
      <c r="B158" s="235" t="str">
        <f>IF('Fun Patches'!D53="C","E","")</f>
        <v/>
      </c>
      <c r="C158" s="236"/>
      <c r="D158" s="235" t="str">
        <f>IF('Fun Patches'!E53="C","E","")</f>
        <v/>
      </c>
      <c r="E158" s="236"/>
      <c r="F158" s="235" t="str">
        <f>IF('Fun Patches'!F53="C","E","")</f>
        <v/>
      </c>
      <c r="G158" s="236"/>
      <c r="H158" s="235" t="str">
        <f>IF('Fun Patches'!G53="C","E","")</f>
        <v/>
      </c>
      <c r="I158" s="236"/>
      <c r="J158" s="235" t="str">
        <f>IF('Fun Patches'!H53="C","E","")</f>
        <v/>
      </c>
      <c r="K158" s="236"/>
      <c r="L158" s="235" t="str">
        <f>IF('Fun Patches'!I53="C","E","")</f>
        <v/>
      </c>
      <c r="M158" s="236"/>
      <c r="N158" s="235" t="str">
        <f>IF('Fun Patches'!J53="C","E","")</f>
        <v/>
      </c>
      <c r="O158" s="236"/>
      <c r="P158" s="235" t="str">
        <f>IF('Fun Patches'!K53="C","E","")</f>
        <v/>
      </c>
      <c r="Q158" s="236"/>
      <c r="R158" s="235" t="str">
        <f>IF('Fun Patches'!L53="C","E","")</f>
        <v/>
      </c>
      <c r="S158" s="236"/>
      <c r="T158" s="235" t="str">
        <f>IF('Fun Patches'!M53="C","E","")</f>
        <v/>
      </c>
      <c r="U158" s="236"/>
      <c r="V158" s="235" t="str">
        <f>IF('Fun Patches'!N53="C","E","")</f>
        <v/>
      </c>
      <c r="W158" s="236"/>
      <c r="X158" s="235" t="str">
        <f>IF('Fun Patches'!O53="C","E","")</f>
        <v/>
      </c>
      <c r="Y158" s="236"/>
      <c r="Z158" s="235" t="str">
        <f>IF('Fun Patches'!P53="C","E","")</f>
        <v/>
      </c>
      <c r="AA158" s="236"/>
      <c r="AB158" s="235" t="str">
        <f>IF('Fun Patches'!Q53="C","E","")</f>
        <v/>
      </c>
      <c r="AC158" s="236"/>
      <c r="AD158" s="235" t="str">
        <f>IF('Fun Patches'!R53="C","E","")</f>
        <v/>
      </c>
      <c r="AE158" s="236"/>
      <c r="AF158" s="235" t="str">
        <f>IF('Fun Patches'!S53="C","E","")</f>
        <v/>
      </c>
      <c r="AG158" s="236"/>
      <c r="AH158" s="235" t="str">
        <f>IF('Fun Patches'!T53="C","E","")</f>
        <v/>
      </c>
      <c r="AI158" s="236"/>
      <c r="AJ158" s="235" t="str">
        <f>IF('Fun Patches'!U53="C","E","")</f>
        <v/>
      </c>
      <c r="AK158" s="236"/>
      <c r="AL158" s="235" t="str">
        <f>IF('Fun Patches'!V53="C","E","")</f>
        <v/>
      </c>
      <c r="AM158" s="236"/>
      <c r="AN158" s="235" t="str">
        <f>IF('Fun Patches'!W53="C","E","")</f>
        <v/>
      </c>
      <c r="AO158" s="237"/>
    </row>
    <row r="159" spans="1:41" ht="13.5" thickBot="1">
      <c r="A159" s="254" t="str">
        <f>'Fun Patches'!C54</f>
        <v>&lt;LIST PATCH HERE&gt;</v>
      </c>
      <c r="B159" s="255" t="str">
        <f>IF('Fun Patches'!D54="C","E","")</f>
        <v/>
      </c>
      <c r="C159" s="256"/>
      <c r="D159" s="255" t="str">
        <f>IF('Fun Patches'!E54="C","E","")</f>
        <v/>
      </c>
      <c r="E159" s="256"/>
      <c r="F159" s="255" t="str">
        <f>IF('Fun Patches'!F54="C","E","")</f>
        <v/>
      </c>
      <c r="G159" s="256"/>
      <c r="H159" s="255" t="str">
        <f>IF('Fun Patches'!G54="C","E","")</f>
        <v/>
      </c>
      <c r="I159" s="256"/>
      <c r="J159" s="255" t="str">
        <f>IF('Fun Patches'!H54="C","E","")</f>
        <v/>
      </c>
      <c r="K159" s="256"/>
      <c r="L159" s="255" t="str">
        <f>IF('Fun Patches'!I54="C","E","")</f>
        <v/>
      </c>
      <c r="M159" s="256"/>
      <c r="N159" s="255" t="str">
        <f>IF('Fun Patches'!J54="C","E","")</f>
        <v/>
      </c>
      <c r="O159" s="256"/>
      <c r="P159" s="255" t="str">
        <f>IF('Fun Patches'!C54="C","E","")</f>
        <v/>
      </c>
      <c r="Q159" s="256"/>
      <c r="R159" s="255" t="str">
        <f>IF('Fun Patches'!L54="C","E","")</f>
        <v/>
      </c>
      <c r="S159" s="256"/>
      <c r="T159" s="255" t="str">
        <f>IF('Fun Patches'!M54="C","E","")</f>
        <v/>
      </c>
      <c r="U159" s="256"/>
      <c r="V159" s="255" t="str">
        <f>IF('Fun Patches'!N54="C","E","")</f>
        <v/>
      </c>
      <c r="W159" s="256"/>
      <c r="X159" s="255" t="str">
        <f>IF('Fun Patches'!O54="C","E","")</f>
        <v/>
      </c>
      <c r="Y159" s="256"/>
      <c r="Z159" s="255" t="str">
        <f>IF('Fun Patches'!P54="C","E","")</f>
        <v/>
      </c>
      <c r="AA159" s="256"/>
      <c r="AB159" s="255" t="str">
        <f>IF('Fun Patches'!Q54="C","E","")</f>
        <v/>
      </c>
      <c r="AC159" s="256"/>
      <c r="AD159" s="255" t="str">
        <f>IF('Fun Patches'!R54="C","E","")</f>
        <v/>
      </c>
      <c r="AE159" s="256"/>
      <c r="AF159" s="255" t="str">
        <f>IF('Fun Patches'!S54="C","E","")</f>
        <v/>
      </c>
      <c r="AG159" s="256"/>
      <c r="AH159" s="255" t="str">
        <f>IF('Fun Patches'!T54="C","E","")</f>
        <v/>
      </c>
      <c r="AI159" s="256"/>
      <c r="AJ159" s="255" t="str">
        <f>IF('Fun Patches'!U54="C","E","")</f>
        <v/>
      </c>
      <c r="AK159" s="256"/>
      <c r="AL159" s="255" t="str">
        <f>IF('Fun Patches'!V54="C","E","")</f>
        <v/>
      </c>
      <c r="AM159" s="256"/>
      <c r="AN159" s="255" t="str">
        <f>IF('Fun Patches'!W54="C","E","")</f>
        <v/>
      </c>
      <c r="AO159" s="257"/>
    </row>
    <row r="160" spans="1:41" ht="13.5" thickTop="1"/>
  </sheetData>
  <sheetProtection algorithmName="SHA-512" hashValue="E8WvrUVp93vp7zHv5ESpbRt5M1QzCn5U0Na9W/U3EpmZ1BsmJrTxojhzPKIsTPRXP0HPhPjF9q6KFgV2IRNGVQ==" saltValue="MrcEWGwBzaNWPJMTv4HZIA==" spinCount="100000" sheet="1" objects="1" scenarios="1" selectLockedCells="1"/>
  <protectedRanges>
    <protectedRange sqref="AK69 AM69 AM80 AK80 AM4:AM54 AK3:AK54 U69 W69 Y69 AA69 AC69 AE69 AG69 AI69 U80 W80 Y80 O80 I69 K69 M69 O69 Q69 S69 AO69 AA80 K80 Q80 S80 I80 AC80 AO80 M80 G80 E69 G69 E80 S3:S54 C3:C52 AE80 AG80 AI80 U3:U54 W4:W54 Y3:Y54 AA3:AA54 AC3:AC54 AO3:AO54 AE3:AE54 AG3:AG54 E3:E54 G3:G54 I3:I54 K3:K54 M3:M54 O3:O54 Q3:Q54 AI3:AI54" name="Range1"/>
  </protectedRanges>
  <sortState xmlns:xlrd2="http://schemas.microsoft.com/office/spreadsheetml/2017/richdata2" ref="A4:AY37">
    <sortCondition ref="A4:A37"/>
  </sortState>
  <mergeCells count="20">
    <mergeCell ref="P1:Q1"/>
    <mergeCell ref="R1:S1"/>
    <mergeCell ref="AN1:AO1"/>
    <mergeCell ref="D1:E1"/>
    <mergeCell ref="F1:G1"/>
    <mergeCell ref="T1:U1"/>
    <mergeCell ref="AF1:AG1"/>
    <mergeCell ref="AH1:AI1"/>
    <mergeCell ref="AJ1:AK1"/>
    <mergeCell ref="AL1:AM1"/>
    <mergeCell ref="V1:W1"/>
    <mergeCell ref="X1:Y1"/>
    <mergeCell ref="Z1:AA1"/>
    <mergeCell ref="AB1:AC1"/>
    <mergeCell ref="AD1:AE1"/>
    <mergeCell ref="B1:C1"/>
    <mergeCell ref="H1:I1"/>
    <mergeCell ref="J1:K1"/>
    <mergeCell ref="L1:M1"/>
    <mergeCell ref="N1:O1"/>
  </mergeCells>
  <conditionalFormatting sqref="B55 B57 B53 B59 B61 B63:B68 P5:P7 R5:R7 AN5:AN7 B5:B39 D5:D40 AN9:AN14 R9:R14 P9:P14 P16:P36 R16:R36 AN16:AN36 L5:L36 N5:N36 D55 F55 H55 J55 D57 F57 H57 J57 D59 F59 H59 J59 D61 F61 H61 J61 D63:D68 F63:F68 H63:H68 J63:J68 T5:T7 V5:V7 X5:X7 Z5:Z7 AB5:AB7 AD5:AD7 AF5:AF7 AH5:AH7 T9:T14 V9:V14 X9:X14 Z9:Z14 AB9:AB14 AD9:AD14 AF9:AF14 AH9:AH14 T16:T36 V16:V36 X16:X36 Z16:Z36 AB16:AB36 AD16:AD36 AF16:AF36 AH16:AH36 B80:B159 L80:L159 N80:N159 P80:P159 R80:R159 AN80:AN159 D80:D159 F80:F159 H80:H159 J80:J159 T80:T159 V80:V159 X80:X159 Z80:Z159 AB80:AB159 AD80:AD159 AF80:AF159 AH80:AH159 AJ80:AJ159 AL80:AL159">
    <cfRule type="expression" dxfId="118" priority="71" stopIfTrue="1">
      <formula>IF(B5="E",IF(C5="",1,0),0)</formula>
    </cfRule>
  </conditionalFormatting>
  <conditionalFormatting sqref="B70:B74 D70:D74 F70:F74 H70:H74 J70:J74">
    <cfRule type="expression" dxfId="117" priority="67" stopIfTrue="1">
      <formula>IF(B70="E",IF(C70="",1,0),0)</formula>
    </cfRule>
  </conditionalFormatting>
  <conditionalFormatting sqref="B40 B49:B52 D49:D52 F49:F52 H49:H52 J49:J52 L49:L52 N49:N52 P49:P52 R49:R52 T49:T52 V49:V52 X49:X52 Z49:Z52 AB49:AB52 AD49:AD52 AF49:AF52 AH49:AH52">
    <cfRule type="expression" dxfId="116" priority="65" stopIfTrue="1">
      <formula>IF(B40="E",IF(C40="",1,0),0)</formula>
    </cfRule>
  </conditionalFormatting>
  <conditionalFormatting sqref="B4">
    <cfRule type="expression" dxfId="115" priority="64" stopIfTrue="1">
      <formula>IF(B4="E",IF(C4="",1,0),0)</formula>
    </cfRule>
  </conditionalFormatting>
  <conditionalFormatting sqref="B45:B48 D45:D48 F45:F48 H45:H48 J45:J48 L45:L48 N45:N48 P45:P48 R45:R48 T45:T48 V45:V48 X45:X48 Z45:Z48 AB45:AB48 AD45:AD48 AF45:AF48 AH45:AH48">
    <cfRule type="expression" dxfId="114" priority="61" stopIfTrue="1">
      <formula>IF(B45="E",IF(C45="",1,0),0)</formula>
    </cfRule>
  </conditionalFormatting>
  <conditionalFormatting sqref="B41:B44 D42:D44 F42:F44 H42:H44 J42:J44 L42:L44 N42:N44 P42:P44 R42:R44 T42:T44 V42:V44 X42:X44 Z42:Z44 AB42:AB44 AD42:AD44 AF42:AF44 AH42:AH44">
    <cfRule type="expression" dxfId="113" priority="59" stopIfTrue="1">
      <formula>IF(B41="E",IF(C41="",1,0),0)</formula>
    </cfRule>
  </conditionalFormatting>
  <conditionalFormatting sqref="AN38:AN39 R38:R39 P38:P39 N38:N39 L38:L39 L55 N55 P55 R55 AN55 L57 N57 P57 R57 AN57 H53 J53 L53 N53 P53 R53 AN53 L59 L61 N59 N61 P59 P61 R59 R61 AN59 AN61 L63:L68 N63:N68 P63:P68 R63:R68 AN63:AN68 T38:T39 V38:V39 X38:X39 Z38:Z39 AB38:AB39 AD38:AD39 AF38:AF39 AH38:AH39 T55 V55 X55 Z55 AB55 AD55 AF55 AH55 T57 V57 X57 Z57 AB57 AD57 AF57 AH57 T53 V53 X53 Z53 AB53 AD53 AF53 AH53 T59 V59 X59 Z59 AB59 AD59 AF59 AH59 T61 V61 X61 Z61 AB61 AD61 AF61 AH61 T63:T68 V63:V68 X63:X68 Z63:Z68 AB63:AB68 AD63:AD68 AF63:AF68 AH63:AH68">
    <cfRule type="expression" dxfId="112" priority="44" stopIfTrue="1">
      <formula>IF(H38="E",IF(I38="",1,0),0)</formula>
    </cfRule>
  </conditionalFormatting>
  <conditionalFormatting sqref="AN37 R37 P37 N37 L37 T37 V37 X37 Z37 AB37 AD37 AF37 AH37">
    <cfRule type="expression" dxfId="111" priority="43" stopIfTrue="1">
      <formula>IF(L37="E",IF(M37="",1,0),0)</formula>
    </cfRule>
  </conditionalFormatting>
  <conditionalFormatting sqref="L70:L74 N70:N74 P70:P74 R70:R74 AN70:AN74 AD70:AD74 AF70:AF74 AH70:AH74">
    <cfRule type="expression" dxfId="110" priority="42" stopIfTrue="1">
      <formula>IF(L70="E",IF(M70="",1,0),0)</formula>
    </cfRule>
  </conditionalFormatting>
  <conditionalFormatting sqref="AN40 R40 P40 N40 L40 AN49:AN52 T40 V40 X40 Z40 AB40 AD40 AF40 AH40">
    <cfRule type="expression" dxfId="109" priority="41" stopIfTrue="1">
      <formula>IF(L40="E",IF(M40="",1,0),0)</formula>
    </cfRule>
  </conditionalFormatting>
  <conditionalFormatting sqref="L4 N4 P4 R4 AN4 T4 V4 X4 Z4 AB4 AD4 AF4 AH4">
    <cfRule type="expression" dxfId="108" priority="40" stopIfTrue="1">
      <formula>IF(L4="E",IF(M4="",1,0),0)</formula>
    </cfRule>
  </conditionalFormatting>
  <conditionalFormatting sqref="AN45:AN48">
    <cfRule type="expression" dxfId="107" priority="39" stopIfTrue="1">
      <formula>IF(AN45="E",IF(AO45="",1,0),0)</formula>
    </cfRule>
  </conditionalFormatting>
  <conditionalFormatting sqref="H41 J41 L41 N41 P41 R41 AN41:AN44 T41 V41 X41 Z41 AB41 AD41 AF41 AH41">
    <cfRule type="expression" dxfId="106" priority="38" stopIfTrue="1">
      <formula>IF(H41="E",IF(I41="",1,0),0)</formula>
    </cfRule>
  </conditionalFormatting>
  <conditionalFormatting sqref="D53 F53">
    <cfRule type="expression" dxfId="105" priority="37" stopIfTrue="1">
      <formula>IF(D53="E",IF(E53="",1,0),0)</formula>
    </cfRule>
  </conditionalFormatting>
  <conditionalFormatting sqref="F5:F39 H5:H40 P8 R8 P15 R15 T8 V8 X8 Z8 AB8 AD8 AF8 AH8 T15 V15 X15 Z15 AB15 AD15 AF15 AH15">
    <cfRule type="expression" dxfId="104" priority="30" stopIfTrue="1">
      <formula>IF(F5="E",IF(G5="",1,0),0)</formula>
    </cfRule>
  </conditionalFormatting>
  <conditionalFormatting sqref="D4">
    <cfRule type="expression" dxfId="103" priority="33" stopIfTrue="1">
      <formula>IF(D4="E",IF(E4="",1,0),0)</formula>
    </cfRule>
  </conditionalFormatting>
  <conditionalFormatting sqref="D41 F41">
    <cfRule type="expression" dxfId="102" priority="31" stopIfTrue="1">
      <formula>IF(D41="E",IF(E41="",1,0),0)</formula>
    </cfRule>
  </conditionalFormatting>
  <conditionalFormatting sqref="F40">
    <cfRule type="expression" dxfId="101" priority="29" stopIfTrue="1">
      <formula>IF(F40="E",IF(G40="",1,0),0)</formula>
    </cfRule>
  </conditionalFormatting>
  <conditionalFormatting sqref="F4">
    <cfRule type="expression" dxfId="100" priority="28" stopIfTrue="1">
      <formula>IF(F4="E",IF(G4="",1,0),0)</formula>
    </cfRule>
  </conditionalFormatting>
  <conditionalFormatting sqref="H4">
    <cfRule type="expression" dxfId="99" priority="27" stopIfTrue="1">
      <formula>IF(H4="E",IF(I4="",1,0),0)</formula>
    </cfRule>
  </conditionalFormatting>
  <conditionalFormatting sqref="J4">
    <cfRule type="expression" dxfId="98" priority="25" stopIfTrue="1">
      <formula>IF(J4="E",IF(K4="",1,0),0)</formula>
    </cfRule>
  </conditionalFormatting>
  <conditionalFormatting sqref="J5:J40 AN8 AN15">
    <cfRule type="expression" dxfId="97" priority="26" stopIfTrue="1">
      <formula>IF(J5="E",IF(K5="",1,0),0)</formula>
    </cfRule>
  </conditionalFormatting>
  <conditionalFormatting sqref="B75:B79 D75:D79 F75:F79 H75:H79 J75:J79">
    <cfRule type="expression" dxfId="96" priority="23" stopIfTrue="1">
      <formula>IF(B75="E",IF(C75="",1,0),0)</formula>
    </cfRule>
  </conditionalFormatting>
  <conditionalFormatting sqref="L75:L79 N75:N79 P75:P79 R75:R79 AN75:AN79 AD75:AD79 AF75:AF79 AH75:AH79">
    <cfRule type="expression" dxfId="95" priority="22" stopIfTrue="1">
      <formula>IF(L75="E",IF(M75="",1,0),0)</formula>
    </cfRule>
  </conditionalFormatting>
  <conditionalFormatting sqref="AL38:AL39 AJ38:AJ39 AJ55 AL55 AJ57 AL57 AJ53 AL53 AJ59 AJ61 AL59 AL61 AJ63:AJ68 AL63:AL68 AJ5:AJ7 AL5:AL7 AL9:AL14 AJ9:AJ14 AJ16:AJ36 AL16:AL36">
    <cfRule type="expression" dxfId="94" priority="20" stopIfTrue="1">
      <formula>IF(AJ5="E",IF(AK5="",1,0),0)</formula>
    </cfRule>
  </conditionalFormatting>
  <conditionalFormatting sqref="AL37 AJ37">
    <cfRule type="expression" dxfId="93" priority="19" stopIfTrue="1">
      <formula>IF(AJ37="E",IF(AK37="",1,0),0)</formula>
    </cfRule>
  </conditionalFormatting>
  <conditionalFormatting sqref="AJ70:AJ74 AL70:AL74">
    <cfRule type="expression" dxfId="92" priority="18" stopIfTrue="1">
      <formula>IF(AJ70="E",IF(AK70="",1,0),0)</formula>
    </cfRule>
  </conditionalFormatting>
  <conditionalFormatting sqref="AL40 AJ40 AJ49:AJ52 AL49:AL52">
    <cfRule type="expression" dxfId="91" priority="17" stopIfTrue="1">
      <formula>IF(AJ40="E",IF(AK40="",1,0),0)</formula>
    </cfRule>
  </conditionalFormatting>
  <conditionalFormatting sqref="AJ4 AL4">
    <cfRule type="expression" dxfId="90" priority="16" stopIfTrue="1">
      <formula>IF(AJ4="E",IF(AK4="",1,0),0)</formula>
    </cfRule>
  </conditionalFormatting>
  <conditionalFormatting sqref="AJ45:AJ48 AL45:AL48">
    <cfRule type="expression" dxfId="89" priority="15" stopIfTrue="1">
      <formula>IF(AJ45="E",IF(AK45="",1,0),0)</formula>
    </cfRule>
  </conditionalFormatting>
  <conditionalFormatting sqref="AJ41:AJ44 AL41:AL44">
    <cfRule type="expression" dxfId="88" priority="14" stopIfTrue="1">
      <formula>IF(AJ41="E",IF(AK41="",1,0),0)</formula>
    </cfRule>
  </conditionalFormatting>
  <conditionalFormatting sqref="AJ8 AL8 AJ15 AL15">
    <cfRule type="expression" dxfId="87" priority="6" stopIfTrue="1">
      <formula>IF(AJ8="E",IF(AK8="",1,0),0)</formula>
    </cfRule>
  </conditionalFormatting>
  <conditionalFormatting sqref="AJ75:AJ79 AL75:AL79">
    <cfRule type="expression" dxfId="86" priority="4" stopIfTrue="1">
      <formula>IF(AJ75="E",IF(AK75="",1,0),0)</formula>
    </cfRule>
  </conditionalFormatting>
  <conditionalFormatting sqref="AB70:AB74 Z70:Z74 X70:X74 V70:V74 T70:T74">
    <cfRule type="expression" dxfId="85" priority="2" stopIfTrue="1">
      <formula>IF(T70="E",IF(U70="",1,0),0)</formula>
    </cfRule>
  </conditionalFormatting>
  <conditionalFormatting sqref="AB75:AB79 Z75:Z79 X75:X79 V75:V79 T75:T79">
    <cfRule type="expression" dxfId="84" priority="1" stopIfTrue="1">
      <formula>IF(T75="E",IF(U75="",1,0),0)</formula>
    </cfRule>
  </conditionalFormatting>
  <pageMargins left="0.7" right="0.7" top="0.75" bottom="0.75" header="0.25" footer="0.25"/>
  <pageSetup scale="72" orientation="portrait" horizontalDpi="300" verticalDpi="300" r:id="rId1"/>
  <headerFooter>
    <oddHeader>&amp;C&amp;"Arial,Bold"&amp;14SeniorTrax&amp;12
Summary Page - &amp;D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30E8-6C9F-4D3D-832A-C506D43EC016}">
  <sheetPr codeName="Sheet14">
    <tabColor theme="7" tint="-0.249977111117893"/>
  </sheetPr>
  <dimension ref="A1:W82"/>
  <sheetViews>
    <sheetView showGridLines="0" zoomScaleNormal="100" zoomScaleSheetLayoutView="50" workbookViewId="0">
      <selection activeCell="E4" sqref="E4"/>
    </sheetView>
  </sheetViews>
  <sheetFormatPr defaultColWidth="9.140625" defaultRowHeight="12.75"/>
  <cols>
    <col min="1" max="1" width="0.85546875" style="401" customWidth="1"/>
    <col min="2" max="2" width="18.5703125" style="401" customWidth="1"/>
    <col min="3" max="3" width="24.5703125" style="401" customWidth="1"/>
    <col min="4" max="6" width="6.7109375" style="402" customWidth="1"/>
    <col min="7" max="7" width="1.7109375" style="401" customWidth="1"/>
    <col min="8" max="8" width="18.5703125" style="401" customWidth="1"/>
    <col min="9" max="9" width="24.5703125" style="401" customWidth="1"/>
    <col min="10" max="12" width="6.7109375" style="402" customWidth="1"/>
    <col min="13" max="13" width="2.7109375" style="401" customWidth="1"/>
    <col min="14" max="14" width="42.7109375" style="530" customWidth="1"/>
    <col min="15" max="17" width="6.7109375" style="402" customWidth="1"/>
    <col min="18" max="18" width="1.7109375" style="402" customWidth="1"/>
    <col min="19" max="19" width="42.7109375" style="530" customWidth="1"/>
    <col min="20" max="22" width="6.7109375" style="402" customWidth="1"/>
    <col min="23" max="23" width="2.7109375" style="531" customWidth="1"/>
    <col min="24" max="16384" width="9.140625" style="401"/>
  </cols>
  <sheetData>
    <row r="1" spans="2:23" s="519" customFormat="1" ht="29.25" customHeight="1" thickBot="1">
      <c r="C1" s="520" t="s">
        <v>927</v>
      </c>
      <c r="D1" s="521"/>
      <c r="E1" s="521"/>
      <c r="F1" s="521"/>
      <c r="G1" s="522"/>
      <c r="H1" s="523"/>
      <c r="I1" s="523"/>
      <c r="J1" s="523"/>
      <c r="K1" s="523"/>
      <c r="L1" s="523"/>
      <c r="M1" s="524" t="str">
        <f ca="1">MID(CELL("filename",A1),FIND(IF(ISERROR(FIND("]",CELL("filename",A1))),"$","]"),CELL("filename",A1))+1,256)</f>
        <v>Order</v>
      </c>
      <c r="N1" s="525"/>
      <c r="O1" s="526"/>
      <c r="P1" s="526"/>
      <c r="Q1" s="526"/>
      <c r="R1" s="526"/>
      <c r="S1" s="527"/>
      <c r="T1" s="526"/>
      <c r="U1" s="526"/>
      <c r="V1" s="526"/>
      <c r="W1" s="528"/>
    </row>
    <row r="2" spans="2:23" ht="12.95" customHeight="1">
      <c r="H2" s="529"/>
      <c r="I2" s="529"/>
      <c r="J2" s="529"/>
      <c r="K2" s="529"/>
      <c r="L2" s="529"/>
    </row>
    <row r="3" spans="2:23" ht="12.95" customHeight="1" thickBot="1"/>
    <row r="4" spans="2:23" ht="12.95" customHeight="1">
      <c r="B4" s="532"/>
      <c r="C4" s="533" t="s">
        <v>141</v>
      </c>
      <c r="D4" s="534" t="str">
        <f>IF((COUNTIF(Summary!$B$6:$AO$6,"E")-COUNTIF(Summary!$B$6:$AO$6,"Y")&gt;0),(COUNTIF(Summary!$B$6:$AO$6,"E")-COUNTIF(Summary!$B$6:$AO$6,"Y")),"")</f>
        <v/>
      </c>
      <c r="E4" s="575"/>
      <c r="F4" s="617" t="str">
        <f>IFERROR(IF(ISBLANK(D4)," ", IF(D4-E4&lt;=0,"none",D4-E4)), " ")</f>
        <v xml:space="preserve"> </v>
      </c>
      <c r="G4" s="535" t="str">
        <f>IF(COUNT(D51:D51)=1,MAX(D51:D51),"")</f>
        <v/>
      </c>
      <c r="H4" s="716" t="str">
        <f>Summary!A70</f>
        <v>&lt;&lt;List Badge 1 Here&gt;&gt;</v>
      </c>
      <c r="I4" s="716"/>
      <c r="J4" s="534" t="str">
        <f>IF((COUNTIF(Summary!$B$70:$AO$70,"E")-COUNTIF(Summary!$B$70:$AO$70,"Y")&gt;0),(COUNTIF(Summary!$B$70:$AO$70,"E")-COUNTIF(Summary!$B$70:$AO$70,"Y")),"")</f>
        <v/>
      </c>
      <c r="K4" s="579"/>
      <c r="L4" s="516" t="str">
        <f t="shared" ref="L4:L13" si="0">IFERROR(IF(ISBLANK(J4)," ", IF(J4-K4&lt;=0,"none",J4-K4)), " ")</f>
        <v xml:space="preserve"> </v>
      </c>
      <c r="N4" s="509" t="str">
        <f>'Fun Patches'!C5</f>
        <v>&lt;LIST PATCH HERE&gt;</v>
      </c>
      <c r="O4" s="534" t="str">
        <f>IF((COUNTIF(Summary!$B$110:$AO$110,"E")-COUNTIF(Summary!$B$110:$AO$110,"Y")&gt;0),(COUNTIF(Summary!$B$110:$AO$110,"E")-COUNTIF(Summary!$B$110:$AO$110,"Y")),"")</f>
        <v/>
      </c>
      <c r="P4" s="579"/>
      <c r="Q4" s="516" t="str">
        <f t="shared" ref="Q4:Q53" si="1">IFERROR(IF(ISBLANK(O4)," ", IF(O4-P4&lt;=0,"none",O4-P4)), " ")</f>
        <v xml:space="preserve"> </v>
      </c>
      <c r="S4" s="438"/>
      <c r="T4" s="361"/>
      <c r="U4" s="614"/>
      <c r="V4" s="512" t="str">
        <f t="shared" ref="V4:V67" si="2">IFERROR(IF(ISBLANK(T4)," ", IF(T4-U4&lt;=0,"none",T4-U4)), " ")</f>
        <v xml:space="preserve"> </v>
      </c>
    </row>
    <row r="5" spans="2:23" ht="12.95" customHeight="1">
      <c r="B5" s="532"/>
      <c r="C5" s="536" t="s">
        <v>139</v>
      </c>
      <c r="D5" s="534" t="str">
        <f>IF((COUNTIF(Summary!$B$7:$AO$7,"E")-COUNTIF(Summary!$B$7:$AO$7,"Y")&gt;0),(COUNTIF(Summary!$B$7:$AO$7,"E")-COUNTIF(Summary!$B$7:$AO$7,"Y")),"")</f>
        <v/>
      </c>
      <c r="E5" s="577"/>
      <c r="F5" s="513" t="str">
        <f t="shared" ref="F5:F31" si="3">IFERROR(IF(ISBLANK(D5)," ", IF(D5-E5&lt;=0,"none",D5-E5)), " ")</f>
        <v xml:space="preserve"> </v>
      </c>
      <c r="G5" s="535" t="str">
        <f>IF(COUNT(D52:D52)=1,MAX(D52:D52),"")</f>
        <v/>
      </c>
      <c r="H5" s="716" t="str">
        <f>Summary!A71</f>
        <v>&lt;&lt;List Badge 2 Here&gt;&gt;</v>
      </c>
      <c r="I5" s="716"/>
      <c r="J5" s="534" t="str">
        <f>IF((COUNTIF(Summary!$B$71:$AO$71,"E")-COUNTIF(Summary!$B$71:$AO$71,"Y")&gt;0),(COUNTIF(Summary!$B$71:$AO$71,"E")-COUNTIF(Summary!$B$71:$AO$71,"Y")),"")</f>
        <v/>
      </c>
      <c r="K5" s="577"/>
      <c r="L5" s="513" t="str">
        <f t="shared" si="0"/>
        <v xml:space="preserve"> </v>
      </c>
      <c r="N5" s="399" t="str">
        <f>'Fun Patches'!C6</f>
        <v>&lt;LIST PATCH HERE&gt;</v>
      </c>
      <c r="O5" s="534" t="str">
        <f>IF((COUNTIF(Summary!$B$111:$AO$111,"E")-COUNTIF(Summary!$B$111:$AO$111,"Y")&gt;0),(COUNTIF(Summary!$B$111:$AO$111,"E")-COUNTIF(Summary!$B$111:$AO$111,"Y")),"")</f>
        <v/>
      </c>
      <c r="P5" s="577"/>
      <c r="Q5" s="513" t="str">
        <f t="shared" si="1"/>
        <v xml:space="preserve"> </v>
      </c>
      <c r="S5" s="366"/>
      <c r="T5" s="364"/>
      <c r="U5" s="615"/>
      <c r="V5" s="513" t="str">
        <f t="shared" si="2"/>
        <v xml:space="preserve"> </v>
      </c>
    </row>
    <row r="6" spans="2:23" ht="12.95" customHeight="1" thickBot="1">
      <c r="B6" s="532"/>
      <c r="C6" s="537" t="s">
        <v>1019</v>
      </c>
      <c r="D6" s="538" t="str">
        <f>IF((COUNTIF(Summary!$B$8:$AO$8,"E")-COUNTIF(Summary!$B$8:$AO$8,"Y")&gt;0),(COUNTIF(Summary!$B$8:$AO$8,"E")-COUNTIF(Summary!$B$8:$AO$8,"Y")),"")</f>
        <v/>
      </c>
      <c r="E6" s="578"/>
      <c r="F6" s="515" t="str">
        <f t="shared" si="3"/>
        <v xml:space="preserve"> </v>
      </c>
      <c r="G6" s="535"/>
      <c r="H6" s="716" t="str">
        <f>Summary!A72</f>
        <v>&lt;&lt;List Badge 3 Here&gt;&gt;</v>
      </c>
      <c r="I6" s="716"/>
      <c r="J6" s="534" t="str">
        <f>IF((COUNTIF(Summary!$B$72:$AO$72,"E")-COUNTIF(Summary!$B$72:$AO$72,"Y")&gt;0),(COUNTIF(Summary!$B$72:$AO$72,"E")-COUNTIF(Summary!$B$72:$AO$72,"Y")),"")</f>
        <v/>
      </c>
      <c r="K6" s="577"/>
      <c r="L6" s="513" t="str">
        <f t="shared" si="0"/>
        <v xml:space="preserve"> </v>
      </c>
      <c r="N6" s="399" t="str">
        <f>'Fun Patches'!C7</f>
        <v>&lt;LIST PATCH HERE&gt;</v>
      </c>
      <c r="O6" s="534" t="str">
        <f>IF((COUNTIF(Summary!$B$112:$AO$112,"E")-COUNTIF(Summary!$B$112:$AO$112,"Y")&gt;0),(COUNTIF(Summary!$B$112:$AO$112,"E")-COUNTIF(Summary!$B$112:$AO$112,"Y")),"")</f>
        <v/>
      </c>
      <c r="P6" s="577"/>
      <c r="Q6" s="513" t="str">
        <f t="shared" si="1"/>
        <v xml:space="preserve"> </v>
      </c>
      <c r="S6" s="366"/>
      <c r="T6" s="364"/>
      <c r="U6" s="615"/>
      <c r="V6" s="513" t="str">
        <f t="shared" si="2"/>
        <v xml:space="preserve"> </v>
      </c>
    </row>
    <row r="7" spans="2:23" ht="12.95" customHeight="1">
      <c r="B7" s="532"/>
      <c r="C7" s="539" t="s">
        <v>134</v>
      </c>
      <c r="D7" s="534" t="str">
        <f>IF((COUNTIF(Summary!$B$10:$AO$10,"E")-COUNTIF(Summary!$B$10:$AO$10,"Y")&gt;0),(COUNTIF(Summary!$B$10:$AO$10,"E")-COUNTIF(Summary!$B$10:$AO$10,"Y")),"")</f>
        <v/>
      </c>
      <c r="E7" s="573"/>
      <c r="F7" s="517" t="str">
        <f t="shared" si="3"/>
        <v xml:space="preserve"> </v>
      </c>
      <c r="G7" s="535" t="str">
        <f>IF(COUNT(D53:D53)=1,MAX(D53:D53),"")</f>
        <v/>
      </c>
      <c r="H7" s="716" t="str">
        <f>Summary!A73</f>
        <v>&lt;&lt;List Badge 4 Here&gt;&gt;</v>
      </c>
      <c r="I7" s="716"/>
      <c r="J7" s="534" t="str">
        <f>IF((COUNTIF(Summary!$B$73:$AO$73,"E")-COUNTIF(Summary!$B$73:$AO$73,"Y")&gt;0),(COUNTIF(Summary!$B$73:$AO$73,"E")-COUNTIF(Summary!$B$73:$AO$73,"Y")),"")</f>
        <v/>
      </c>
      <c r="K7" s="577"/>
      <c r="L7" s="513" t="str">
        <f t="shared" si="0"/>
        <v xml:space="preserve"> </v>
      </c>
      <c r="N7" s="399" t="str">
        <f>'Fun Patches'!C8</f>
        <v>&lt;LIST PATCH HERE&gt;</v>
      </c>
      <c r="O7" s="534" t="str">
        <f>IF((COUNTIF(Summary!$B$113:$AO$113,"E")-COUNTIF(Summary!$B$113:$AO$113,"Y")&gt;0),(COUNTIF(Summary!$B$113:$AO$113,"E")-COUNTIF(Summary!$B$113:$AO$113,"Y")),"")</f>
        <v/>
      </c>
      <c r="P7" s="577"/>
      <c r="Q7" s="513" t="str">
        <f t="shared" si="1"/>
        <v xml:space="preserve"> </v>
      </c>
      <c r="S7" s="366"/>
      <c r="T7" s="364"/>
      <c r="U7" s="615"/>
      <c r="V7" s="513" t="str">
        <f t="shared" si="2"/>
        <v xml:space="preserve"> </v>
      </c>
    </row>
    <row r="8" spans="2:23" ht="12.95" customHeight="1">
      <c r="B8" s="532"/>
      <c r="C8" s="536" t="s">
        <v>1022</v>
      </c>
      <c r="D8" s="534" t="str">
        <f>IF((COUNTIF(Summary!$B$12:$AO$12,"E")-COUNTIF(Summary!$B$12:$AO$12,"Y")&gt;0),(COUNTIF(Summary!$B$12:$AO$12,"E")-COUNTIF(Summary!$B$12:$AO$12,"Y")),"")</f>
        <v/>
      </c>
      <c r="E8" s="577"/>
      <c r="F8" s="513" t="str">
        <f t="shared" si="3"/>
        <v xml:space="preserve"> </v>
      </c>
      <c r="G8" s="535" t="str">
        <f>IF(COUNT(D54:D56)=4,MAX(D54:D56),"")</f>
        <v/>
      </c>
      <c r="H8" s="716" t="str">
        <f>Summary!A74</f>
        <v>&lt;&lt;List Badge 5 Here&gt;&gt;</v>
      </c>
      <c r="I8" s="716"/>
      <c r="J8" s="534" t="str">
        <f>IF((COUNTIF(Summary!$B$74:$AO$74,"E")-COUNTIF(Summary!$B$74:$AO$74,"Y")&gt;0),(COUNTIF(Summary!$B$74:$AO$74,"E")-COUNTIF(Summary!$B$74:$AO$74,"Y")),"")</f>
        <v/>
      </c>
      <c r="K8" s="577"/>
      <c r="L8" s="513" t="str">
        <f t="shared" si="0"/>
        <v xml:space="preserve"> </v>
      </c>
      <c r="N8" s="399" t="str">
        <f>'Fun Patches'!C9</f>
        <v>&lt;LIST PATCH HERE&gt;</v>
      </c>
      <c r="O8" s="534" t="str">
        <f>IF((COUNTIF(Summary!$B$114:$AO$114,"E")-COUNTIF(Summary!$B$114:$AO$114,"Y")&gt;0),(COUNTIF(Summary!$B$114:$AO$114,"E")-COUNTIF(Summary!$B$114:$AO$114,"Y")),"")</f>
        <v/>
      </c>
      <c r="P8" s="577"/>
      <c r="Q8" s="513" t="str">
        <f t="shared" si="1"/>
        <v xml:space="preserve"> </v>
      </c>
      <c r="S8" s="366"/>
      <c r="T8" s="364"/>
      <c r="U8" s="615"/>
      <c r="V8" s="513" t="str">
        <f t="shared" si="2"/>
        <v xml:space="preserve"> </v>
      </c>
    </row>
    <row r="9" spans="2:23" ht="12.95" customHeight="1" thickBot="1">
      <c r="B9" s="532"/>
      <c r="C9" s="540" t="s">
        <v>140</v>
      </c>
      <c r="D9" s="538" t="str">
        <f>IF((COUNTIF(Summary!$B$13:$AO$13,"E")-COUNTIF(Summary!$B$13:$AO$13,"Y")&gt;0),(COUNTIF(Summary!$B$13:$AO$13,"E")-COUNTIF(Summary!$B$13:$AO$13,"Y")),"")</f>
        <v/>
      </c>
      <c r="E9" s="578"/>
      <c r="F9" s="515" t="str">
        <f t="shared" si="3"/>
        <v xml:space="preserve"> </v>
      </c>
      <c r="G9" s="535"/>
      <c r="H9" s="716" t="str">
        <f>Summary!A75</f>
        <v>&lt;&lt;List Badge 6 Here&gt;&gt;</v>
      </c>
      <c r="I9" s="716"/>
      <c r="J9" s="534" t="str">
        <f>IF((COUNTIF(Summary!$B$75:$AO$75,"E")-COUNTIF(Summary!$B$75:$AO$75,"Y")&gt;0),(COUNTIF(Summary!$B$75:$AO$75,"E")-COUNTIF(Summary!$B$75:$AO$75,"Y")),"")</f>
        <v/>
      </c>
      <c r="K9" s="577"/>
      <c r="L9" s="513" t="str">
        <f t="shared" si="0"/>
        <v xml:space="preserve"> </v>
      </c>
      <c r="N9" s="399" t="str">
        <f>'Fun Patches'!C10</f>
        <v>&lt;LIST PATCH HERE&gt;</v>
      </c>
      <c r="O9" s="534" t="str">
        <f>IF((COUNTIF(Summary!$B$115:$AO$115,"E")-COUNTIF(Summary!$B$115:$AO$115,"Y")&gt;0),(COUNTIF(Summary!$B$115:$AO$115,"E")-COUNTIF(Summary!$B$115:$AO$115,"Y")),"")</f>
        <v/>
      </c>
      <c r="P9" s="577"/>
      <c r="Q9" s="513" t="str">
        <f t="shared" si="1"/>
        <v xml:space="preserve"> </v>
      </c>
      <c r="S9" s="366"/>
      <c r="T9" s="364"/>
      <c r="U9" s="615"/>
      <c r="V9" s="513" t="str">
        <f t="shared" si="2"/>
        <v xml:space="preserve"> </v>
      </c>
    </row>
    <row r="10" spans="2:23" ht="12.95" customHeight="1">
      <c r="B10" s="532"/>
      <c r="C10" s="533" t="s">
        <v>1020</v>
      </c>
      <c r="D10" s="534" t="str">
        <f>IF((COUNTIF(Summary!$B$15:$AO$15,"E")-COUNTIF(Summary!$B$15:$AO$15,"Y")&gt;0),(COUNTIF(Summary!$B$15:$AO$15,"E")-COUNTIF(Summary!$B$15:$AO$15,"Y")),"")</f>
        <v/>
      </c>
      <c r="E10" s="573"/>
      <c r="F10" s="517" t="str">
        <f t="shared" si="3"/>
        <v xml:space="preserve"> </v>
      </c>
      <c r="G10" s="535"/>
      <c r="H10" s="716" t="str">
        <f>Summary!A76</f>
        <v>&lt;&lt;List Badge 7 Here&gt;&gt;</v>
      </c>
      <c r="I10" s="716"/>
      <c r="J10" s="534" t="str">
        <f>IF((COUNTIF(Summary!$B$76:$AO$76,"E")-COUNTIF(Summary!$B$76:$AO$76,"Y")&gt;0),(COUNTIF(Summary!$B$76:$AO$76,"E")-COUNTIF(Summary!$B$76:$AO$76,"Y")),"")</f>
        <v/>
      </c>
      <c r="K10" s="577"/>
      <c r="L10" s="513" t="str">
        <f t="shared" si="0"/>
        <v xml:space="preserve"> </v>
      </c>
      <c r="N10" s="399" t="str">
        <f>'Fun Patches'!C11</f>
        <v>&lt;LIST PATCH HERE&gt;</v>
      </c>
      <c r="O10" s="534" t="str">
        <f>IF((COUNTIF(Summary!$B$116:$AO$116,"E")-COUNTIF(Summary!$B$116:$AO$116,"Y")&gt;0),(COUNTIF(Summary!$B$116:$AO$116,"E")-COUNTIF(Summary!$B$116:$AO$116,"Y")),"")</f>
        <v/>
      </c>
      <c r="P10" s="577"/>
      <c r="Q10" s="513" t="str">
        <f t="shared" si="1"/>
        <v xml:space="preserve"> </v>
      </c>
      <c r="S10" s="366"/>
      <c r="T10" s="364"/>
      <c r="U10" s="615"/>
      <c r="V10" s="513" t="str">
        <f t="shared" si="2"/>
        <v xml:space="preserve"> </v>
      </c>
    </row>
    <row r="11" spans="2:23" ht="12.95" customHeight="1">
      <c r="B11" s="532"/>
      <c r="C11" s="536" t="s">
        <v>765</v>
      </c>
      <c r="D11" s="534" t="str">
        <f>IF((COUNTIF(Summary!$B$16:$AO$16,"E")-COUNTIF(Summary!$B$16:$AO$16,"Y")&gt;0),(COUNTIF(Summary!$B$16:$AO$16,"E")-COUNTIF(Summary!$B$16:$AO$16,"Y")),"")</f>
        <v/>
      </c>
      <c r="E11" s="577"/>
      <c r="F11" s="513" t="str">
        <f t="shared" si="3"/>
        <v xml:space="preserve"> </v>
      </c>
      <c r="G11" s="535"/>
      <c r="H11" s="716" t="str">
        <f>Summary!A77</f>
        <v>&lt;&lt;List Badge 8 Here&gt;&gt;</v>
      </c>
      <c r="I11" s="716"/>
      <c r="J11" s="534" t="str">
        <f>IF((COUNTIF(Summary!$B$77:$AO$77,"E")-COUNTIF(Summary!$B$77:$AO$77,"Y")&gt;0),(COUNTIF(Summary!$B$77:$AO$77,"E")-COUNTIF(Summary!$B$77:$AO$77,"Y")),"")</f>
        <v/>
      </c>
      <c r="K11" s="577"/>
      <c r="L11" s="513" t="str">
        <f t="shared" si="0"/>
        <v xml:space="preserve"> </v>
      </c>
      <c r="N11" s="399" t="str">
        <f>'Fun Patches'!C12</f>
        <v>&lt;LIST PATCH HERE&gt;</v>
      </c>
      <c r="O11" s="534" t="str">
        <f>IF((COUNTIF(Summary!$B$117:$AO$117,"E")-COUNTIF(Summary!$B$117:$AO$117,"Y")&gt;0),(COUNTIF(Summary!$B$117:$AO$117,"E")-COUNTIF(Summary!$B$117:$AO$117,"Y")),"")</f>
        <v/>
      </c>
      <c r="P11" s="577"/>
      <c r="Q11" s="513" t="str">
        <f t="shared" si="1"/>
        <v xml:space="preserve"> </v>
      </c>
      <c r="S11" s="366"/>
      <c r="T11" s="364"/>
      <c r="U11" s="615"/>
      <c r="V11" s="513" t="str">
        <f t="shared" si="2"/>
        <v xml:space="preserve"> </v>
      </c>
    </row>
    <row r="12" spans="2:23" ht="12.95" customHeight="1" thickBot="1">
      <c r="B12" s="532"/>
      <c r="C12" s="537" t="s">
        <v>137</v>
      </c>
      <c r="D12" s="538" t="str">
        <f>IF((COUNTIF(Summary!$B$19:$AO$19,"E")-COUNTIF(Summary!$B$19:$AO$19,"Y")&gt;0),(COUNTIF(Summary!$B$19:$AO$19,"E")-COUNTIF(Summary!$B$19:$AO$19,"Y")),"")</f>
        <v/>
      </c>
      <c r="E12" s="578"/>
      <c r="F12" s="515" t="str">
        <f t="shared" si="3"/>
        <v xml:space="preserve"> </v>
      </c>
      <c r="G12" s="535"/>
      <c r="H12" s="716" t="str">
        <f>Summary!A78</f>
        <v>&lt;&lt;List Badge 9 Here&gt;&gt;</v>
      </c>
      <c r="I12" s="716"/>
      <c r="J12" s="534" t="str">
        <f>IF((COUNTIF(Summary!$B$78:$AO$78,"E")-COUNTIF(Summary!$B$78:$AO$78,"Y")&gt;0),(COUNTIF(Summary!$B$78:$AO$78,"E")-COUNTIF(Summary!$B$78:$AO$78,"Y")),"")</f>
        <v/>
      </c>
      <c r="K12" s="577"/>
      <c r="L12" s="513" t="str">
        <f t="shared" si="0"/>
        <v xml:space="preserve"> </v>
      </c>
      <c r="N12" s="399" t="str">
        <f>'Fun Patches'!C13</f>
        <v>&lt;LIST PATCH HERE&gt;</v>
      </c>
      <c r="O12" s="534" t="str">
        <f>IF((COUNTIF(Summary!$B$118:$AO$118,"E")-COUNTIF(Summary!$B$118:$AO$118,"Y")&gt;0),(COUNTIF(Summary!$B$118:$AO$118,"E")-COUNTIF(Summary!$B$118:$AO$118,"Y")),"")</f>
        <v/>
      </c>
      <c r="P12" s="577"/>
      <c r="Q12" s="513" t="str">
        <f t="shared" si="1"/>
        <v xml:space="preserve"> </v>
      </c>
      <c r="S12" s="366"/>
      <c r="T12" s="364"/>
      <c r="U12" s="615"/>
      <c r="V12" s="513" t="str">
        <f t="shared" si="2"/>
        <v xml:space="preserve"> </v>
      </c>
    </row>
    <row r="13" spans="2:23" ht="12.95" customHeight="1">
      <c r="B13" s="532"/>
      <c r="C13" s="539" t="s">
        <v>934</v>
      </c>
      <c r="D13" s="534" t="str">
        <f>IF((COUNTIF(Summary!$B$20:$AO$20,"E")-COUNTIF(Summary!$B$20:$AO$20,"Y")&gt;0),(COUNTIF(Summary!$B$20:$AO$20,"E")-COUNTIF(Summary!$B$20:$AO$20,"Y")),"")</f>
        <v/>
      </c>
      <c r="E13" s="573"/>
      <c r="F13" s="517" t="str">
        <f t="shared" si="3"/>
        <v xml:space="preserve"> </v>
      </c>
      <c r="G13" s="535" t="str">
        <f>IF(COUNT(D58:D58)=2,MAX(D58:D58),"")</f>
        <v/>
      </c>
      <c r="H13" s="716" t="str">
        <f>Summary!A79</f>
        <v>&lt;&lt;List Badge 10 Here&gt;&gt;</v>
      </c>
      <c r="I13" s="716"/>
      <c r="J13" s="534" t="str">
        <f>IF((COUNTIF(Summary!$B$79:$AO$79,"E")-COUNTIF(Summary!$B$79:$AO$79,"Y")&gt;0),(COUNTIF(Summary!$B$79:$AO$79,"E")-COUNTIF(Summary!$B$79:$AO$79,"Y")),"")</f>
        <v/>
      </c>
      <c r="K13" s="577"/>
      <c r="L13" s="514" t="str">
        <f t="shared" si="0"/>
        <v xml:space="preserve"> </v>
      </c>
      <c r="N13" s="399" t="str">
        <f>'Fun Patches'!C14</f>
        <v>&lt;LIST PATCH HERE&gt;</v>
      </c>
      <c r="O13" s="534" t="str">
        <f>IF((COUNTIF(Summary!$B$119:$AO$119,"E")-COUNTIF(Summary!$B$119:$AO$119,"Y")&gt;0),(COUNTIF(Summary!$B$119:$AO$119,"E")-COUNTIF(Summary!$B$119:$AO$119,"Y")),"")</f>
        <v/>
      </c>
      <c r="P13" s="577"/>
      <c r="Q13" s="513" t="str">
        <f t="shared" si="1"/>
        <v xml:space="preserve"> </v>
      </c>
      <c r="S13" s="366"/>
      <c r="T13" s="364"/>
      <c r="U13" s="615"/>
      <c r="V13" s="513" t="str">
        <f t="shared" si="2"/>
        <v xml:space="preserve"> </v>
      </c>
    </row>
    <row r="14" spans="2:23" ht="12.95" customHeight="1">
      <c r="B14" s="532"/>
      <c r="C14" s="536" t="s">
        <v>142</v>
      </c>
      <c r="D14" s="534" t="str">
        <f>IF((COUNTIF(Summary!$B$21:$AO$21,"E")-COUNTIF(Summary!$B$21:$AO$21,"Y")&gt;0),(COUNTIF(Summary!$B$21:$AO$21,"E")-COUNTIF(Summary!$B$21:$AO$21,"Y")),"")</f>
        <v/>
      </c>
      <c r="E14" s="577"/>
      <c r="F14" s="513" t="str">
        <f t="shared" si="3"/>
        <v xml:space="preserve"> </v>
      </c>
      <c r="G14" s="535"/>
      <c r="N14" s="399" t="str">
        <f>'Fun Patches'!C15</f>
        <v>&lt;LIST PATCH HERE&gt;</v>
      </c>
      <c r="O14" s="534" t="str">
        <f>IF((COUNTIF(Summary!$B$120:$AO$120,"E")-COUNTIF(Summary!$B$120:$AO$120,"Y")&gt;0),(COUNTIF(Summary!$B$120:$AO$120,"E")-COUNTIF(Summary!$B$120:$AO$120,"Y")),"")</f>
        <v/>
      </c>
      <c r="P14" s="577"/>
      <c r="Q14" s="513" t="str">
        <f t="shared" si="1"/>
        <v xml:space="preserve"> </v>
      </c>
      <c r="S14" s="366"/>
      <c r="T14" s="364"/>
      <c r="U14" s="615"/>
      <c r="V14" s="513" t="str">
        <f t="shared" si="2"/>
        <v xml:space="preserve"> </v>
      </c>
    </row>
    <row r="15" spans="2:23" ht="12.95" customHeight="1" thickBot="1">
      <c r="B15" s="532"/>
      <c r="C15" s="540" t="s">
        <v>129</v>
      </c>
      <c r="D15" s="538" t="str">
        <f>IF((COUNTIF(Summary!$B$23:$AO$23,"E")-COUNTIF(Summary!$B$23:$AO$23,"Y")&gt;0),(COUNTIF(Summary!$B$23:$AO$23,"E")-COUNTIF(Summary!$B$23:$AO$23,"Y")),"")</f>
        <v/>
      </c>
      <c r="E15" s="578"/>
      <c r="F15" s="515" t="str">
        <f t="shared" si="3"/>
        <v xml:space="preserve"> </v>
      </c>
      <c r="G15" s="535" t="str">
        <f>IF(COUNT(D59:D59)=2,MAX(D59:D59),"")</f>
        <v/>
      </c>
      <c r="N15" s="399" t="str">
        <f>'Fun Patches'!C16</f>
        <v>&lt;LIST PATCH HERE&gt;</v>
      </c>
      <c r="O15" s="534" t="str">
        <f>IF((COUNTIF(Summary!$B$121:$AO$121,"E")-COUNTIF(Summary!$B$121:$AO$121,"Y")&gt;0),(COUNTIF(Summary!$B$121:$AO$121,"E")-COUNTIF(Summary!$B$121:$AO$121,"Y")),"")</f>
        <v/>
      </c>
      <c r="P15" s="577"/>
      <c r="Q15" s="513" t="str">
        <f t="shared" si="1"/>
        <v xml:space="preserve"> </v>
      </c>
      <c r="S15" s="366"/>
      <c r="T15" s="364"/>
      <c r="U15" s="615"/>
      <c r="V15" s="513" t="str">
        <f t="shared" si="2"/>
        <v xml:space="preserve"> </v>
      </c>
    </row>
    <row r="16" spans="2:23" ht="12.95" customHeight="1">
      <c r="B16" s="532"/>
      <c r="C16" s="533" t="s">
        <v>739</v>
      </c>
      <c r="D16" s="534" t="str">
        <f>IF((COUNTIF(Summary!$B$24:$AO$24,"E")-COUNTIF(Summary!$B$24:$AO$24,"Y")&gt;0),(COUNTIF(Summary!$B$24:$AO$24,"E")-COUNTIF(Summary!$B$24:$AO$24,"Y")),"")</f>
        <v/>
      </c>
      <c r="E16" s="573"/>
      <c r="F16" s="517" t="str">
        <f t="shared" si="3"/>
        <v xml:space="preserve"> </v>
      </c>
      <c r="G16" s="535"/>
      <c r="H16" s="532"/>
      <c r="I16" s="541" t="s">
        <v>953</v>
      </c>
      <c r="J16" s="534" t="str">
        <f>IF((COUNTIF(Summary!$B$81:$AO$81,"E")-COUNTIF(Summary!$B$81:$AO$81,"Y")&gt;0),(COUNTIF(Summary!$B$81:$AO$81,"E")-COUNTIF(Summary!$B$81:$AO$81,"Y")),"")</f>
        <v/>
      </c>
      <c r="K16" s="575"/>
      <c r="L16" s="512" t="str">
        <f t="shared" ref="L16:L27" si="4">IFERROR(IF(ISBLANK(J16)," ", IF(J16-K16&lt;=0,"none",J16-K16)), " ")</f>
        <v xml:space="preserve"> </v>
      </c>
      <c r="N16" s="399" t="str">
        <f>'Fun Patches'!C17</f>
        <v>&lt;LIST PATCH HERE&gt;</v>
      </c>
      <c r="O16" s="534" t="str">
        <f>IF((COUNTIF(Summary!$B$122:$AO$122,"E")-COUNTIF(Summary!$B$122:$AO$122,"Y")&gt;0),(COUNTIF(Summary!$B$122:$AO$122,"E")-COUNTIF(Summary!$B$122:$AO$122,"Y")),"")</f>
        <v/>
      </c>
      <c r="P16" s="577"/>
      <c r="Q16" s="513" t="str">
        <f t="shared" si="1"/>
        <v xml:space="preserve"> </v>
      </c>
      <c r="S16" s="366"/>
      <c r="T16" s="364"/>
      <c r="U16" s="615"/>
      <c r="V16" s="513" t="str">
        <f t="shared" si="2"/>
        <v xml:space="preserve"> </v>
      </c>
    </row>
    <row r="17" spans="2:22" ht="12.95" customHeight="1" thickBot="1">
      <c r="B17" s="532"/>
      <c r="C17" s="536" t="s">
        <v>626</v>
      </c>
      <c r="D17" s="534" t="str">
        <f>IF((COUNTIF(Summary!$B$25:$AO$25,"E")-COUNTIF(Summary!$B$25:$AO$25,"Y")&gt;0),(COUNTIF(Summary!$B$25:$AO$25,"E")-COUNTIF(Summary!$B$25:$AO$25,"Y")),"")</f>
        <v/>
      </c>
      <c r="E17" s="577"/>
      <c r="F17" s="513" t="str">
        <f t="shared" si="3"/>
        <v xml:space="preserve"> </v>
      </c>
      <c r="G17" s="535" t="str">
        <f>IF(COUNT(D60:D60)=2,MAX(D60:D60),"")</f>
        <v/>
      </c>
      <c r="H17" s="532"/>
      <c r="I17" s="542" t="s">
        <v>954</v>
      </c>
      <c r="J17" s="543" t="str">
        <f>IF((COUNTIF(Summary!$B$82:$AO$82,"E")-COUNTIF(Summary!$B$82:$AO$82,"Y")&gt;0),(COUNTIF(Summary!$B$82:$AO$82,"E")-COUNTIF(Summary!$B$82:$AO$82,"Y")),"")</f>
        <v/>
      </c>
      <c r="K17" s="577"/>
      <c r="L17" s="515" t="str">
        <f t="shared" si="4"/>
        <v xml:space="preserve"> </v>
      </c>
      <c r="N17" s="399" t="str">
        <f>'Fun Patches'!C18</f>
        <v>&lt;LIST PATCH HERE&gt;</v>
      </c>
      <c r="O17" s="534" t="str">
        <f>IF((COUNTIF(Summary!$B$123:$AO$123,"E")-COUNTIF(Summary!$B$123:$AO$123,"Y")&gt;0),(COUNTIF(Summary!$B$123:$AO$123,"E")-COUNTIF(Summary!$B$123:$AO$123,"Y")),"")</f>
        <v/>
      </c>
      <c r="P17" s="577"/>
      <c r="Q17" s="513" t="str">
        <f t="shared" si="1"/>
        <v xml:space="preserve"> </v>
      </c>
      <c r="S17" s="366"/>
      <c r="T17" s="364"/>
      <c r="U17" s="615"/>
      <c r="V17" s="513" t="str">
        <f t="shared" si="2"/>
        <v xml:space="preserve"> </v>
      </c>
    </row>
    <row r="18" spans="2:22" ht="12.95" customHeight="1" thickBot="1">
      <c r="B18" s="532"/>
      <c r="C18" s="536" t="s">
        <v>131</v>
      </c>
      <c r="D18" s="538" t="str">
        <f>IF((COUNTIF(Summary!$B$26:$AO$26,"E")-COUNTIF(Summary!$B$26:$AO$26,"Y")&gt;0),(COUNTIF(Summary!$B$26:$AO$26,"E")-COUNTIF(Summary!$B$26:$AO$26,"Y")),"")</f>
        <v/>
      </c>
      <c r="E18" s="578"/>
      <c r="F18" s="515" t="str">
        <f t="shared" si="3"/>
        <v xml:space="preserve"> </v>
      </c>
      <c r="G18" s="535"/>
      <c r="H18" s="532"/>
      <c r="I18" s="544" t="s">
        <v>955</v>
      </c>
      <c r="J18" s="534" t="str">
        <f>IF((COUNTIF(Summary!$B$83:$AO$83,"E")-COUNTIF(Summary!$B$83:$AO$83,"Y")&gt;0),(COUNTIF(Summary!$B$83:$AO$83,"E")-COUNTIF(Summary!$B$83:$AO$83,"Y")),"")</f>
        <v/>
      </c>
      <c r="K18" s="575"/>
      <c r="L18" s="513" t="str">
        <f t="shared" si="4"/>
        <v xml:space="preserve"> </v>
      </c>
      <c r="N18" s="399" t="str">
        <f>'Fun Patches'!C19</f>
        <v>&lt;LIST PATCH HERE&gt;</v>
      </c>
      <c r="O18" s="534" t="str">
        <f>IF((COUNTIF(Summary!$B$124:$AO$124,"E")-COUNTIF(Summary!$B$124:$AO$124,"Y")&gt;0),(COUNTIF(Summary!$B$124:$AO$124,"E")-COUNTIF(Summary!$B$124:$AO$124,"Y")),"")</f>
        <v/>
      </c>
      <c r="P18" s="577"/>
      <c r="Q18" s="513" t="str">
        <f t="shared" si="1"/>
        <v xml:space="preserve"> </v>
      </c>
      <c r="S18" s="366"/>
      <c r="T18" s="364"/>
      <c r="U18" s="615"/>
      <c r="V18" s="513" t="str">
        <f t="shared" si="2"/>
        <v xml:space="preserve"> </v>
      </c>
    </row>
    <row r="19" spans="2:22" ht="12.95" customHeight="1" thickBot="1">
      <c r="B19" s="532"/>
      <c r="C19" s="539" t="s">
        <v>128</v>
      </c>
      <c r="D19" s="534" t="str">
        <f>IF((COUNTIF(Summary!$B$27:$AO$27,"E")-COUNTIF(Summary!$B$27:$AO$27,"Y")&gt;0),(COUNTIF(Summary!$B$27:$AO$27,"E")-COUNTIF(Summary!$B$27:$AO$27,"Y")),"")</f>
        <v/>
      </c>
      <c r="E19" s="573"/>
      <c r="F19" s="517" t="str">
        <f t="shared" si="3"/>
        <v xml:space="preserve"> </v>
      </c>
      <c r="G19" s="535"/>
      <c r="H19" s="532"/>
      <c r="I19" s="545" t="s">
        <v>956</v>
      </c>
      <c r="J19" s="543" t="str">
        <f>IF((COUNTIF(Summary!$B$84:$AO$84,"E")-COUNTIF(Summary!$B$84:$AO$84,"Y")&gt;0),(COUNTIF(Summary!$B$84:$AO$84,"E")-COUNTIF(Summary!$B$84:$AO$84,"Y")),"")</f>
        <v/>
      </c>
      <c r="K19" s="577"/>
      <c r="L19" s="515" t="str">
        <f t="shared" si="4"/>
        <v xml:space="preserve"> </v>
      </c>
      <c r="N19" s="399" t="str">
        <f>'Fun Patches'!C20</f>
        <v>&lt;LIST PATCH HERE&gt;</v>
      </c>
      <c r="O19" s="534" t="str">
        <f>IF((COUNTIF(Summary!$B$125:$AO$125,"E")-COUNTIF(Summary!$B$125:$AO$125,"Y")&gt;0),(COUNTIF(Summary!$B$125:$AO$125,"E")-COUNTIF(Summary!$B$125:$AO$125,"Y")),"")</f>
        <v/>
      </c>
      <c r="P19" s="577"/>
      <c r="Q19" s="513" t="str">
        <f t="shared" si="1"/>
        <v xml:space="preserve"> </v>
      </c>
      <c r="S19" s="366"/>
      <c r="T19" s="364"/>
      <c r="U19" s="615"/>
      <c r="V19" s="513" t="str">
        <f t="shared" si="2"/>
        <v xml:space="preserve"> </v>
      </c>
    </row>
    <row r="20" spans="2:22" ht="12.95" customHeight="1">
      <c r="B20" s="532"/>
      <c r="C20" s="536" t="s">
        <v>143</v>
      </c>
      <c r="D20" s="534" t="str">
        <f>IF((COUNTIF(Summary!$B$28:$AO$28,"E")-COUNTIF(Summary!$B$28:$AO$28,"Y")&gt;0),(COUNTIF(Summary!$B$28:$AO$28,"E")-COUNTIF(Summary!$B$28:$AO$28,"Y")),"")</f>
        <v/>
      </c>
      <c r="E20" s="577"/>
      <c r="F20" s="513" t="str">
        <f t="shared" si="3"/>
        <v xml:space="preserve"> </v>
      </c>
      <c r="G20" s="535"/>
      <c r="H20" s="532"/>
      <c r="I20" s="541" t="s">
        <v>957</v>
      </c>
      <c r="J20" s="534" t="str">
        <f>IF((COUNTIF(Summary!$B$85:$AO$85,"E")-COUNTIF(Summary!$B$85:$AO$85,"Y")&gt;0),(COUNTIF(Summary!$B$85:$AO$85,"E")-COUNTIF(Summary!$B$85:$AO$85,"Y")),"")</f>
        <v/>
      </c>
      <c r="K20" s="575"/>
      <c r="L20" s="513" t="str">
        <f t="shared" si="4"/>
        <v xml:space="preserve"> </v>
      </c>
      <c r="M20" s="595"/>
      <c r="N20" s="399" t="str">
        <f>'Fun Patches'!C21</f>
        <v>&lt;LIST PATCH HERE&gt;</v>
      </c>
      <c r="O20" s="534" t="str">
        <f>IF((COUNTIF(Summary!$B$126:$AO$126,"E")-COUNTIF(Summary!$B$126:$AO$126,"Y")&gt;0),(COUNTIF(Summary!$B$126:$AO$126,"E")-COUNTIF(Summary!$B$126:$AO$126,"Y")),"")</f>
        <v/>
      </c>
      <c r="P20" s="577"/>
      <c r="Q20" s="513" t="str">
        <f t="shared" si="1"/>
        <v xml:space="preserve"> </v>
      </c>
      <c r="S20" s="366"/>
      <c r="T20" s="364"/>
      <c r="U20" s="615"/>
      <c r="V20" s="513" t="str">
        <f t="shared" si="2"/>
        <v xml:space="preserve"> </v>
      </c>
    </row>
    <row r="21" spans="2:22" ht="12.95" customHeight="1" thickBot="1">
      <c r="B21" s="532"/>
      <c r="C21" s="540" t="s">
        <v>1074</v>
      </c>
      <c r="D21" s="546" t="str">
        <f>IF((COUNTIF(Summary!$B$11:$AO$11,"E")-COUNTIF(Summary!$B$11:$AO$11,"Y")+COUNTIF(Summary!$B$29:$AO$29,"E")-COUNTIF(Summary!$B$29:$AO$29,"Y"))&gt;0,IF((COUNTIF(Summary!$B$11:$AO$11,"E")-COUNTIF(Summary!$B$11:$AO$11,"Y")&gt;0),(COUNTIF(Summary!$B$11:$AO$11,"E")-COUNTIF(Summary!$B$11:$AO$11,"Y")),0)+IF((COUNTIF(Summary!$B$29:$AO$29,"E")-COUNTIF(Summary!$B$29:$AO$29,"Y")&gt;0),(COUNTIF(Summary!$B$29:$AO$29,"E")-COUNTIF(Summary!$B$29:$AO$29,"Y")),0),"")</f>
        <v/>
      </c>
      <c r="E21" s="578"/>
      <c r="F21" s="515" t="str">
        <f t="shared" si="3"/>
        <v xml:space="preserve"> </v>
      </c>
      <c r="G21" s="535"/>
      <c r="H21" s="532"/>
      <c r="I21" s="542" t="s">
        <v>958</v>
      </c>
      <c r="J21" s="543" t="str">
        <f>IF((COUNTIF(Summary!$B$86:$AO$86,"E")-COUNTIF(Summary!$B$86:$AO$86,"Y")&gt;0),(COUNTIF(Summary!$B$86:$AO$86,"E")-COUNTIF(Summary!$B$86:$AO$86,"Y")),"")</f>
        <v/>
      </c>
      <c r="K21" s="577"/>
      <c r="L21" s="515" t="str">
        <f t="shared" si="4"/>
        <v xml:space="preserve"> </v>
      </c>
      <c r="M21" s="595"/>
      <c r="N21" s="399" t="str">
        <f>'Fun Patches'!C22</f>
        <v>&lt;LIST PATCH HERE&gt;</v>
      </c>
      <c r="O21" s="534" t="str">
        <f>IF((COUNTIF(Summary!$B$127:$AO$127,"E")-COUNTIF(Summary!$B$127:$AO$127,"Y")&gt;0),(COUNTIF(Summary!$B$127:$AO$127,"E")-COUNTIF(Summary!$B$127:$AO$127,"Y")),"")</f>
        <v/>
      </c>
      <c r="P21" s="577"/>
      <c r="Q21" s="513" t="str">
        <f t="shared" si="1"/>
        <v xml:space="preserve"> </v>
      </c>
      <c r="S21" s="366"/>
      <c r="T21" s="364"/>
      <c r="U21" s="615"/>
      <c r="V21" s="513" t="str">
        <f t="shared" si="2"/>
        <v xml:space="preserve"> </v>
      </c>
    </row>
    <row r="22" spans="2:22" ht="12.95" customHeight="1">
      <c r="B22" s="532"/>
      <c r="C22" s="536" t="s">
        <v>138</v>
      </c>
      <c r="D22" s="534" t="str">
        <f>IF((COUNTIF(Summary!$B$30:$AO$30,"E")-COUNTIF(Summary!$B$30:$AO$30,"Y")&gt;0),(COUNTIF(Summary!$B$30:$AO$30,"E")-COUNTIF(Summary!$B$30:$AO$30,"Y")),"")</f>
        <v/>
      </c>
      <c r="E22" s="573"/>
      <c r="F22" s="517" t="str">
        <f t="shared" si="3"/>
        <v xml:space="preserve"> </v>
      </c>
      <c r="G22" s="535"/>
      <c r="H22" s="532"/>
      <c r="I22" s="544" t="s">
        <v>959</v>
      </c>
      <c r="J22" s="534" t="str">
        <f>IF((COUNTIF(Summary!$B$87:$AO$87,"E")-COUNTIF(Summary!$B$87:$AO$87,"Y")&gt;0),(COUNTIF(Summary!$B$87:$AO$87,"E")-COUNTIF(Summary!$B$87:$AO$87,"Y")),"")</f>
        <v/>
      </c>
      <c r="K22" s="575"/>
      <c r="L22" s="513" t="str">
        <f t="shared" si="4"/>
        <v xml:space="preserve"> </v>
      </c>
      <c r="M22" s="595"/>
      <c r="N22" s="399" t="str">
        <f>'Fun Patches'!C23</f>
        <v>&lt;LIST PATCH HERE&gt;</v>
      </c>
      <c r="O22" s="534" t="str">
        <f>IF((COUNTIF(Summary!$B$128:$AO$128,"E")-COUNTIF(Summary!$B$128:$AO$128,"Y")&gt;0),(COUNTIF(Summary!$B$128:$AO$128,"E")-COUNTIF(Summary!$B$128:$AO$128,"Y")),"")</f>
        <v/>
      </c>
      <c r="P22" s="577"/>
      <c r="Q22" s="513" t="str">
        <f t="shared" si="1"/>
        <v xml:space="preserve"> </v>
      </c>
      <c r="S22" s="366"/>
      <c r="T22" s="364"/>
      <c r="U22" s="615"/>
      <c r="V22" s="513" t="str">
        <f t="shared" si="2"/>
        <v xml:space="preserve"> </v>
      </c>
    </row>
    <row r="23" spans="2:22" ht="12.95" customHeight="1">
      <c r="B23" s="532"/>
      <c r="C23" s="537" t="s">
        <v>837</v>
      </c>
      <c r="D23" s="534" t="str">
        <f>IF((COUNTIF(Summary!$B$31:$AO$31,"E")-COUNTIF(Summary!$B$31:$AO$31,"Y")&gt;0),(COUNTIF(Summary!$B$31:$AO$31,"E")-COUNTIF(Summary!$B$31:$AO$31,"Y")),"")</f>
        <v/>
      </c>
      <c r="E23" s="580"/>
      <c r="F23" s="513" t="str">
        <f t="shared" si="3"/>
        <v xml:space="preserve"> </v>
      </c>
      <c r="G23" s="535"/>
      <c r="H23" s="532"/>
      <c r="I23" s="587" t="s">
        <v>960</v>
      </c>
      <c r="J23" s="588" t="str">
        <f>IF((COUNTIF(Summary!$B$88:$AO$88,"E")-COUNTIF(Summary!$B$88:$AO$88,"Y")&gt;0),(COUNTIF(Summary!$B$88:$AO$88,"E")-COUNTIF(Summary!$B$88:$AO$88,"Y")),"")</f>
        <v/>
      </c>
      <c r="K23" s="577"/>
      <c r="L23" s="513" t="str">
        <f t="shared" si="4"/>
        <v xml:space="preserve"> </v>
      </c>
      <c r="M23" s="595"/>
      <c r="N23" s="399" t="str">
        <f>'Fun Patches'!C24</f>
        <v>&lt;LIST PATCH HERE&gt;</v>
      </c>
      <c r="O23" s="534" t="str">
        <f>IF((COUNTIF(Summary!$B$129:$AO$129,"E")-COUNTIF(Summary!$B$129:$AO$129,"Y")&gt;0),(COUNTIF(Summary!$B$129:$AO$129,"E")-COUNTIF(Summary!$B$129:$AO$129,"Y")),"")</f>
        <v/>
      </c>
      <c r="P23" s="577"/>
      <c r="Q23" s="513" t="str">
        <f t="shared" si="1"/>
        <v xml:space="preserve"> </v>
      </c>
      <c r="S23" s="366"/>
      <c r="T23" s="364"/>
      <c r="U23" s="615"/>
      <c r="V23" s="513" t="str">
        <f t="shared" si="2"/>
        <v xml:space="preserve"> </v>
      </c>
    </row>
    <row r="24" spans="2:22" ht="12.95" customHeight="1" thickBot="1">
      <c r="B24" s="532"/>
      <c r="C24" s="540" t="s">
        <v>130</v>
      </c>
      <c r="D24" s="538" t="str">
        <f>IF((COUNTIF(Summary!$B$32:$AO$32,"E")-COUNTIF(Summary!$B$32:$AO$32,"Y")&gt;0),(COUNTIF(Summary!$B$32:$AO$32,"E")-COUNTIF(Summary!$B$32:$AO$32,"Y")),"")</f>
        <v/>
      </c>
      <c r="E24" s="578"/>
      <c r="F24" s="515" t="str">
        <f t="shared" si="3"/>
        <v xml:space="preserve"> </v>
      </c>
      <c r="G24" s="535"/>
      <c r="H24" s="532"/>
      <c r="I24" s="586" t="s">
        <v>360</v>
      </c>
      <c r="J24" s="543" t="str">
        <f>IF((COUNTIF(Summary!$B$89:$AO$89,"E")-COUNTIF(Summary!$B$89:$AO$89,"Y")&gt;0),(COUNTIF(Summary!$B$89:$AO$89,"E")-COUNTIF(Summary!$B$89:$AO$89,"Y")),"")</f>
        <v/>
      </c>
      <c r="K24" s="573"/>
      <c r="L24" s="518" t="str">
        <f t="shared" si="4"/>
        <v xml:space="preserve"> </v>
      </c>
      <c r="M24" s="595"/>
      <c r="N24" s="399" t="str">
        <f>'Fun Patches'!C25</f>
        <v>&lt;LIST PATCH HERE&gt;</v>
      </c>
      <c r="O24" s="534" t="str">
        <f>IF((COUNTIF(Summary!$B$130:$AO$130,"E")-COUNTIF(Summary!$B$130:$AO$130,"Y")&gt;0),(COUNTIF(Summary!$B$130:$AO$130,"E")-COUNTIF(Summary!$B$130:$AO$130,"Y")),"")</f>
        <v/>
      </c>
      <c r="P24" s="577"/>
      <c r="Q24" s="513" t="str">
        <f t="shared" si="1"/>
        <v xml:space="preserve"> </v>
      </c>
      <c r="S24" s="366"/>
      <c r="T24" s="364"/>
      <c r="U24" s="615"/>
      <c r="V24" s="513" t="str">
        <f t="shared" si="2"/>
        <v xml:space="preserve"> </v>
      </c>
    </row>
    <row r="25" spans="2:22" ht="12.95" customHeight="1">
      <c r="B25" s="532"/>
      <c r="C25" s="539" t="s">
        <v>1012</v>
      </c>
      <c r="D25" s="548" t="str">
        <f>IF((COUNTIF(Summary!$B$33:$AO$33,"E")-COUNTIF(Summary!$B$33:$AO$33,"Y")+COUNTIF(Summary!$B$34:$AO$34,"E")-COUNTIF(Summary!$B$34:$AO$34,"Y"))&gt;0,IF((COUNTIF(Summary!$B$33:$AO$33,"E")-COUNTIF(Summary!$B$33:$AO$33,"Y")&gt;0),(COUNTIF(Summary!$B$33:$AO$33,"E")-COUNTIF(Summary!$B$33:$AO$33,"Y")),0)+IF((COUNTIF(Summary!$B$34:$AO$34,"E")-COUNTIF(Summary!$B$34:$AO$34,"Y")&gt;0),(COUNTIF(Summary!$B$34:$AO$34,"E")-COUNTIF(Summary!$B$34:$AO$34,"Y")),0),"")</f>
        <v/>
      </c>
      <c r="E25" s="573"/>
      <c r="F25" s="517" t="str">
        <f t="shared" si="3"/>
        <v xml:space="preserve"> </v>
      </c>
      <c r="G25" s="535"/>
      <c r="H25" s="532"/>
      <c r="I25" s="544" t="s">
        <v>961</v>
      </c>
      <c r="J25" s="534" t="str">
        <f>IF((COUNTIF(Summary!$B$90:$AO$90,"E")-COUNTIF(Summary!$B$90:$AO$90,"Y")&gt;0),(COUNTIF(Summary!$B$90:$AO$90,"E")-COUNTIF(Summary!$B$90:$AO$90,"Y")),"")</f>
        <v/>
      </c>
      <c r="K25" s="575"/>
      <c r="L25" s="513" t="str">
        <f t="shared" si="4"/>
        <v xml:space="preserve"> </v>
      </c>
      <c r="M25" s="595"/>
      <c r="N25" s="399" t="str">
        <f>'Fun Patches'!C26</f>
        <v>&lt;LIST PATCH HERE&gt;</v>
      </c>
      <c r="O25" s="534" t="str">
        <f>IF((COUNTIF(Summary!$B$131:$AO$131,"E")-COUNTIF(Summary!$B$131:$AO$131,"Y")&gt;0),(COUNTIF(Summary!$B$131:$AO$131,"E")-COUNTIF(Summary!$B$131:$AO$131,"Y")),"")</f>
        <v/>
      </c>
      <c r="P25" s="577"/>
      <c r="Q25" s="513" t="str">
        <f t="shared" si="1"/>
        <v xml:space="preserve"> </v>
      </c>
      <c r="S25" s="366"/>
      <c r="T25" s="364"/>
      <c r="U25" s="615"/>
      <c r="V25" s="513" t="str">
        <f t="shared" si="2"/>
        <v xml:space="preserve"> </v>
      </c>
    </row>
    <row r="26" spans="2:22" ht="12.95" customHeight="1">
      <c r="B26" s="532"/>
      <c r="C26" s="536" t="s">
        <v>135</v>
      </c>
      <c r="D26" s="534" t="str">
        <f>IF((COUNTIF(Summary!$B$35:$AO$35,"E")-COUNTIF(Summary!$B$35:$AO$35,"Y")&gt;0),(COUNTIF(Summary!$B$35:$AO$35,"E")-COUNTIF(Summary!$B$35:$AO$35,"Y")),"")</f>
        <v/>
      </c>
      <c r="E26" s="577"/>
      <c r="F26" s="513" t="str">
        <f t="shared" si="3"/>
        <v xml:space="preserve"> </v>
      </c>
      <c r="G26" s="535"/>
      <c r="H26" s="532"/>
      <c r="I26" s="541" t="s">
        <v>962</v>
      </c>
      <c r="J26" s="534" t="str">
        <f>IF((COUNTIF(Summary!$B$91:$AO$91,"E")-COUNTIF(Summary!$B$91:$AO$91,"Y")&gt;0),(COUNTIF(Summary!$B$91:$AO$91,"E")-COUNTIF(Summary!$B$91:$AO$91,"Y")),"")</f>
        <v/>
      </c>
      <c r="K26" s="577"/>
      <c r="L26" s="513" t="str">
        <f t="shared" si="4"/>
        <v xml:space="preserve"> </v>
      </c>
      <c r="M26" s="595"/>
      <c r="N26" s="399" t="str">
        <f>'Fun Patches'!C27</f>
        <v>&lt;LIST PATCH HERE&gt;</v>
      </c>
      <c r="O26" s="534" t="str">
        <f>IF((COUNTIF(Summary!$B$132:$AO$132,"E")-COUNTIF(Summary!$B$132:$AO$132,"Y")&gt;0),(COUNTIF(Summary!$B$132:$AO$132,"E")-COUNTIF(Summary!$B$132:$AO$132,"Y")),"")</f>
        <v/>
      </c>
      <c r="P26" s="577"/>
      <c r="Q26" s="513" t="str">
        <f t="shared" si="1"/>
        <v xml:space="preserve"> </v>
      </c>
      <c r="S26" s="366"/>
      <c r="T26" s="364"/>
      <c r="U26" s="615"/>
      <c r="V26" s="513" t="str">
        <f t="shared" si="2"/>
        <v xml:space="preserve"> </v>
      </c>
    </row>
    <row r="27" spans="2:22" ht="12.95" customHeight="1" thickBot="1">
      <c r="B27" s="532"/>
      <c r="C27" s="540" t="s">
        <v>127</v>
      </c>
      <c r="D27" s="538" t="str">
        <f>IF((COUNTIF(Summary!$B$36:$AO$36,"E")-COUNTIF(Summary!$B$36:$AO$36,"Y")&gt;0),(COUNTIF(Summary!$B$36:$AO$36,"E")-COUNTIF(Summary!$B$36:$AO$36,"Y")),"")</f>
        <v/>
      </c>
      <c r="E27" s="578"/>
      <c r="F27" s="515" t="str">
        <f t="shared" si="3"/>
        <v xml:space="preserve"> </v>
      </c>
      <c r="G27" s="535"/>
      <c r="H27" s="532"/>
      <c r="I27" s="589" t="s">
        <v>93</v>
      </c>
      <c r="J27" s="534" t="str">
        <f>IF((COUNTIF(Summary!$B$108:$AO$108,"E")-COUNTIF(Summary!$B$108:$AO$108,"Y")&gt;0),(COUNTIF(Summary!$B$108:$AO$108,"E")-COUNTIF(Summary!$B$108:$AO$108,"Y")),"")</f>
        <v/>
      </c>
      <c r="K27" s="577"/>
      <c r="L27" s="514" t="str">
        <f t="shared" si="4"/>
        <v xml:space="preserve"> </v>
      </c>
      <c r="M27" s="595"/>
      <c r="N27" s="399" t="str">
        <f>'Fun Patches'!C28</f>
        <v>&lt;LIST PATCH HERE&gt;</v>
      </c>
      <c r="O27" s="534" t="str">
        <f>IF((COUNTIF(Summary!$B$133:$AO$133,"E")-COUNTIF(Summary!$B$133:$AO$133,"Y")&gt;0),(COUNTIF(Summary!$B$133:$AO$133,"E")-COUNTIF(Summary!$B$133:$AO$133,"Y")),"")</f>
        <v/>
      </c>
      <c r="P27" s="577"/>
      <c r="Q27" s="513" t="str">
        <f t="shared" si="1"/>
        <v xml:space="preserve"> </v>
      </c>
      <c r="S27" s="366"/>
      <c r="T27" s="364"/>
      <c r="U27" s="615"/>
      <c r="V27" s="513" t="str">
        <f t="shared" si="2"/>
        <v xml:space="preserve"> </v>
      </c>
    </row>
    <row r="28" spans="2:22" ht="12.95" customHeight="1">
      <c r="B28" s="532"/>
      <c r="C28" s="549" t="s">
        <v>132</v>
      </c>
      <c r="D28" s="534" t="str">
        <f>IF((COUNTIF(Summary!$B$37:$AO$37,"E")-COUNTIF(Summary!$B$37:$AO$37,"Y")&gt;0),(COUNTIF(Summary!$B$37:$AO$37,"E")-COUNTIF(Summary!$B$37:$AO$37,"Y")),"")</f>
        <v/>
      </c>
      <c r="E28" s="574"/>
      <c r="F28" s="517" t="str">
        <f t="shared" si="3"/>
        <v xml:space="preserve"> </v>
      </c>
      <c r="G28" s="535"/>
      <c r="M28" s="595"/>
      <c r="N28" s="399" t="str">
        <f>'Fun Patches'!C29</f>
        <v>&lt;LIST PATCH HERE&gt;</v>
      </c>
      <c r="O28" s="534" t="str">
        <f>IF((COUNTIF(Summary!$B$134:$AO$134,"E")-COUNTIF(Summary!$B$134:$AO$134,"Y")&gt;0),(COUNTIF(Summary!$B$134:$AO$134,"E")-COUNTIF(Summary!$B$134:$AO$134,"Y")),"")</f>
        <v/>
      </c>
      <c r="P28" s="577"/>
      <c r="Q28" s="513" t="str">
        <f t="shared" si="1"/>
        <v xml:space="preserve"> </v>
      </c>
      <c r="S28" s="366"/>
      <c r="T28" s="364"/>
      <c r="U28" s="615"/>
      <c r="V28" s="513" t="str">
        <f t="shared" si="2"/>
        <v xml:space="preserve"> </v>
      </c>
    </row>
    <row r="29" spans="2:22" ht="12.95" customHeight="1" thickBot="1">
      <c r="B29" s="532"/>
      <c r="C29" s="540" t="s">
        <v>136</v>
      </c>
      <c r="D29" s="538" t="str">
        <f>IF((COUNTIF(Summary!$B$38:$AO$38,"E")-COUNTIF(Summary!$B$38:$AO$38,"Y")&gt;0),(COUNTIF(Summary!$B$38:$AO$38,"E")-COUNTIF(Summary!$B$38:$AO$38,"Y")),"")</f>
        <v/>
      </c>
      <c r="E29" s="578"/>
      <c r="F29" s="515" t="str">
        <f t="shared" si="3"/>
        <v xml:space="preserve"> </v>
      </c>
      <c r="M29" s="595"/>
      <c r="N29" s="399" t="str">
        <f>'Fun Patches'!C30</f>
        <v>&lt;LIST PATCH HERE&gt;</v>
      </c>
      <c r="O29" s="534" t="str">
        <f>IF((COUNTIF(Summary!$B$135:$AO$135,"E")-COUNTIF(Summary!$B$135:$AO$135,"Y")&gt;0),(COUNTIF(Summary!$B$135:$AO$135,"E")-COUNTIF(Summary!$B$135:$AO$135,"Y")),"")</f>
        <v/>
      </c>
      <c r="P29" s="577"/>
      <c r="Q29" s="513" t="str">
        <f t="shared" si="1"/>
        <v xml:space="preserve"> </v>
      </c>
      <c r="S29" s="366"/>
      <c r="T29" s="364"/>
      <c r="U29" s="615"/>
      <c r="V29" s="513" t="str">
        <f t="shared" si="2"/>
        <v xml:space="preserve"> </v>
      </c>
    </row>
    <row r="30" spans="2:22" ht="12.95" customHeight="1">
      <c r="B30" s="532"/>
      <c r="C30" s="533" t="s">
        <v>126</v>
      </c>
      <c r="D30" s="534" t="str">
        <f>IF((COUNTIF(Summary!$B$39:$AO$39,"E")-COUNTIF(Summary!$B$39:$AO$39,"Y")&gt;0),(COUNTIF(Summary!$B$39:$AO$39,"E")-COUNTIF(Summary!$B$39:$AO$39,"Y")),"")</f>
        <v/>
      </c>
      <c r="E30" s="573"/>
      <c r="F30" s="517" t="str">
        <f t="shared" si="3"/>
        <v xml:space="preserve"> </v>
      </c>
      <c r="H30" s="716" t="str">
        <f>'Age-Level'!C136</f>
        <v>Investiture</v>
      </c>
      <c r="I30" s="716"/>
      <c r="J30" s="534" t="str">
        <f>IF((COUNTIF(Summary!$B$96:$AO$96,"E")-COUNTIF(Summary!$B$96:$AO$96,"Y")&gt;0),(COUNTIF(Summary!$B$96:$AO$96,"E")-COUNTIF(Summary!$B$96:$AO$96,"Y")),"")</f>
        <v/>
      </c>
      <c r="K30" s="577"/>
      <c r="L30" s="513" t="str">
        <f t="shared" ref="L30:L40" si="5">IFERROR(IF(ISBLANK(J30)," ", IF(J30-K30&lt;=0,"none",J30-K30)), " ")</f>
        <v xml:space="preserve"> </v>
      </c>
      <c r="M30" s="595"/>
      <c r="N30" s="399" t="str">
        <f>'Fun Patches'!C31</f>
        <v>&lt;LIST PATCH HERE&gt;</v>
      </c>
      <c r="O30" s="534" t="str">
        <f>IF((COUNTIF(Summary!$B$136:$AO$136,"E")-COUNTIF(Summary!$B$136:$AO$136,"Y")&gt;0),(COUNTIF(Summary!$B$136:$AO$136,"E")-COUNTIF(Summary!$B$136:$AO$136,"Y")),"")</f>
        <v/>
      </c>
      <c r="P30" s="577"/>
      <c r="Q30" s="513" t="str">
        <f t="shared" si="1"/>
        <v xml:space="preserve"> </v>
      </c>
      <c r="S30" s="366"/>
      <c r="T30" s="364"/>
      <c r="U30" s="615"/>
      <c r="V30" s="513" t="str">
        <f t="shared" si="2"/>
        <v xml:space="preserve"> </v>
      </c>
    </row>
    <row r="31" spans="2:22" ht="12.95" customHeight="1">
      <c r="B31" s="532"/>
      <c r="C31" s="537" t="s">
        <v>943</v>
      </c>
      <c r="D31" s="534" t="str">
        <f>IF((COUNTIF(Summary!$B$40:$AO$40,"E")-COUNTIF(Summary!$B$40:$AO$40,"Y")&gt;0),(COUNTIF(Summary!$B$40:$AO$40,"E")-COUNTIF(Summary!$B$40:$AO$40,"Y")),"")</f>
        <v/>
      </c>
      <c r="E31" s="577"/>
      <c r="F31" s="513" t="str">
        <f t="shared" si="3"/>
        <v xml:space="preserve"> </v>
      </c>
      <c r="H31" s="716" t="str">
        <f>'Age-Level'!C137</f>
        <v>1st year Rededication</v>
      </c>
      <c r="I31" s="716"/>
      <c r="J31" s="534" t="str">
        <f>IF((COUNTIF(Summary!$B$97:$AO$97,"E")-COUNTIF(Summary!$B$97:$AO$97,"Y")&gt;0),(COUNTIF(Summary!$B$97:$AO$97,"E")-COUNTIF(Summary!$B$97:$AO$97,"Y")),"")</f>
        <v/>
      </c>
      <c r="K31" s="577"/>
      <c r="L31" s="513" t="str">
        <f t="shared" si="5"/>
        <v xml:space="preserve"> </v>
      </c>
      <c r="M31" s="595"/>
      <c r="N31" s="399" t="str">
        <f>'Fun Patches'!C32</f>
        <v>&lt;LIST PATCH HERE&gt;</v>
      </c>
      <c r="O31" s="534" t="str">
        <f>IF((COUNTIF(Summary!$B$137:$AO$137,"E")-COUNTIF(Summary!$B$137:$AO$137,"Y")&gt;0),(COUNTIF(Summary!$B$137:$AO$137,"E")-COUNTIF(Summary!$B$137:$AO$137,"Y")),"")</f>
        <v/>
      </c>
      <c r="P31" s="577"/>
      <c r="Q31" s="513" t="str">
        <f t="shared" si="1"/>
        <v xml:space="preserve"> </v>
      </c>
      <c r="S31" s="366"/>
      <c r="T31" s="364"/>
      <c r="U31" s="615"/>
      <c r="V31" s="513" t="str">
        <f t="shared" si="2"/>
        <v xml:space="preserve"> </v>
      </c>
    </row>
    <row r="32" spans="2:22" ht="12.95" customHeight="1">
      <c r="H32" s="716" t="str">
        <f>'Age-Level'!C138</f>
        <v>2nd year Rededication</v>
      </c>
      <c r="I32" s="716"/>
      <c r="J32" s="534" t="str">
        <f>IF((COUNTIF(Summary!$B$98:$AO$98,"E")-COUNTIF(Summary!$B$98:$AO$98,"Y")&gt;0),(COUNTIF(Summary!$B$98:$AO$98,"E")-COUNTIF(Summary!$B$98:$AO$98,"Y")),"")</f>
        <v/>
      </c>
      <c r="K32" s="577"/>
      <c r="L32" s="513" t="str">
        <f t="shared" si="5"/>
        <v xml:space="preserve"> </v>
      </c>
      <c r="M32" s="595"/>
      <c r="N32" s="399" t="str">
        <f>'Fun Patches'!C33</f>
        <v>&lt;LIST PATCH HERE&gt;</v>
      </c>
      <c r="O32" s="534" t="str">
        <f>IF((COUNTIF(Summary!$B$138:$AO$138,"E")-COUNTIF(Summary!$B$138:$AO$138,"Y")&gt;0),(COUNTIF(Summary!$B$138:$AO$138,"E")-COUNTIF(Summary!$B$138:$AO$138,"Y")),"")</f>
        <v/>
      </c>
      <c r="P32" s="577"/>
      <c r="Q32" s="513" t="str">
        <f t="shared" si="1"/>
        <v xml:space="preserve"> </v>
      </c>
      <c r="S32" s="366"/>
      <c r="T32" s="364"/>
      <c r="U32" s="615"/>
      <c r="V32" s="513" t="str">
        <f t="shared" si="2"/>
        <v xml:space="preserve"> </v>
      </c>
    </row>
    <row r="33" spans="2:22" ht="12.95" customHeight="1">
      <c r="H33" s="716" t="str">
        <f>'Age-Level'!C139</f>
        <v>3rd year Rededication</v>
      </c>
      <c r="I33" s="716"/>
      <c r="J33" s="534" t="str">
        <f>IF((COUNTIF(Summary!$B$99:$AO$99,"E")-COUNTIF(Summary!$B$99:$AO$99,"Y")&gt;0),(COUNTIF(Summary!$B$99:$AO$99,"E")-COUNTIF(Summary!$B$99:$AO$99,"Y")),"")</f>
        <v/>
      </c>
      <c r="K33" s="577"/>
      <c r="L33" s="513" t="str">
        <f t="shared" si="5"/>
        <v xml:space="preserve"> </v>
      </c>
      <c r="M33" s="595"/>
      <c r="N33" s="399" t="str">
        <f>'Fun Patches'!C34</f>
        <v>&lt;LIST PATCH HERE&gt;</v>
      </c>
      <c r="O33" s="534" t="str">
        <f>IF((COUNTIF(Summary!$B$139:$AO$139,"E")-COUNTIF(Summary!$B$139:$AO$139,"Y")&gt;0),(COUNTIF(Summary!$B$139:$AO$139,"E")-COUNTIF(Summary!$B$139:$AO$139,"Y")),"")</f>
        <v/>
      </c>
      <c r="P33" s="577"/>
      <c r="Q33" s="513" t="str">
        <f t="shared" si="1"/>
        <v xml:space="preserve"> </v>
      </c>
      <c r="S33" s="366"/>
      <c r="T33" s="364"/>
      <c r="U33" s="615"/>
      <c r="V33" s="513" t="str">
        <f t="shared" si="2"/>
        <v xml:space="preserve"> </v>
      </c>
    </row>
    <row r="34" spans="2:22" ht="12.95" customHeight="1">
      <c r="B34" s="532"/>
      <c r="C34" s="533" t="s">
        <v>144</v>
      </c>
      <c r="D34" s="534" t="str">
        <f>IF((COUNTIF(Summary!$B$17:$AO$17,"E")-COUNTIF(Summary!$B$17:$AO$17,"Y")&gt;0),(COUNTIF(Summary!$B$17:$AO$17,"E")-COUNTIF(Summary!$B$17:$AO$17,"Y")),"")</f>
        <v/>
      </c>
      <c r="E34" s="577"/>
      <c r="F34" s="517" t="str">
        <f t="shared" ref="F34:F37" si="6">IFERROR(IF(ISBLANK(D34)," ", IF(D34-E34&lt;=0,"none",D34-E34)), " ")</f>
        <v xml:space="preserve"> </v>
      </c>
      <c r="H34" s="716" t="str">
        <f>'Age-Level'!C140</f>
        <v>4th year Rededication</v>
      </c>
      <c r="I34" s="716"/>
      <c r="J34" s="534" t="str">
        <f>IF((COUNTIF(Summary!$B$100:$AO$100,"E")-COUNTIF(Summary!$B$100:$AO$100,"Y")&gt;0),(COUNTIF(Summary!$B$100:$AO$100,"E")-COUNTIF(Summary!$B$100:$AO$100,"Y")),"")</f>
        <v/>
      </c>
      <c r="K34" s="577"/>
      <c r="L34" s="513" t="str">
        <f t="shared" si="5"/>
        <v xml:space="preserve"> </v>
      </c>
      <c r="M34" s="595"/>
      <c r="N34" s="399" t="str">
        <f>'Fun Patches'!C35</f>
        <v>&lt;LIST PATCH HERE&gt;</v>
      </c>
      <c r="O34" s="534" t="str">
        <f>IF((COUNTIF(Summary!$B$140:$AO$140,"E")-COUNTIF(Summary!$B$140:$AO$140,"Y")&gt;0),(COUNTIF(Summary!$B$140:$AO$140,"E")-COUNTIF(Summary!$B$140:$AO$140,"Y")),"")</f>
        <v/>
      </c>
      <c r="P34" s="577"/>
      <c r="Q34" s="513" t="str">
        <f t="shared" si="1"/>
        <v xml:space="preserve"> </v>
      </c>
      <c r="S34" s="366"/>
      <c r="T34" s="364"/>
      <c r="U34" s="615"/>
      <c r="V34" s="513" t="str">
        <f t="shared" si="2"/>
        <v xml:space="preserve"> </v>
      </c>
    </row>
    <row r="35" spans="2:22" ht="12.95" customHeight="1" thickBot="1">
      <c r="B35" s="532"/>
      <c r="C35" s="540" t="s">
        <v>145</v>
      </c>
      <c r="D35" s="543" t="str">
        <f>IF((COUNTIF(Summary!$B$9:$AO$9,"E")-COUNTIF(Summary!$B$9:$AO$9,"Y")&gt;0),(COUNTIF(Summary!$B$9:$AO$9,"E")-COUNTIF(Summary!$B$9:$AO$9,"Y")),"")</f>
        <v/>
      </c>
      <c r="E35" s="578"/>
      <c r="F35" s="518" t="str">
        <f t="shared" si="6"/>
        <v xml:space="preserve"> </v>
      </c>
      <c r="H35" s="716" t="str">
        <f>'Age-Level'!C141</f>
        <v>5th year Rededication</v>
      </c>
      <c r="I35" s="716"/>
      <c r="J35" s="534" t="str">
        <f>IF((COUNTIF(Summary!$B$101:$AO$101,"E")-COUNTIF(Summary!$B$101:$AO$101,"Y")&gt;0),(COUNTIF(Summary!$B$101:$AO$101,"E")-COUNTIF(Summary!$B$101:$AO$101,"Y")),"")</f>
        <v/>
      </c>
      <c r="K35" s="577"/>
      <c r="L35" s="513" t="str">
        <f t="shared" si="5"/>
        <v xml:space="preserve"> </v>
      </c>
      <c r="M35" s="595"/>
      <c r="N35" s="399" t="str">
        <f>'Fun Patches'!C36</f>
        <v>&lt;LIST PATCH HERE&gt;</v>
      </c>
      <c r="O35" s="534" t="str">
        <f>IF((COUNTIF(Summary!$B$141:$AO$141,"E")-COUNTIF(Summary!$B$141:$AO$141,"Y")&gt;0),(COUNTIF(Summary!$B$141:$AO$141,"E")-COUNTIF(Summary!$B$141:$AO$141,"Y")),"")</f>
        <v/>
      </c>
      <c r="P35" s="577"/>
      <c r="Q35" s="513" t="str">
        <f t="shared" si="1"/>
        <v xml:space="preserve"> </v>
      </c>
      <c r="S35" s="366"/>
      <c r="T35" s="364"/>
      <c r="U35" s="615"/>
      <c r="V35" s="513" t="str">
        <f t="shared" si="2"/>
        <v xml:space="preserve"> </v>
      </c>
    </row>
    <row r="36" spans="2:22" ht="12.95" customHeight="1">
      <c r="B36" s="532"/>
      <c r="C36" s="533" t="s">
        <v>146</v>
      </c>
      <c r="D36" s="534" t="str">
        <f>IF((COUNTIF(Summary!$B$22:$AO$22,"E")-COUNTIF(Summary!$B$22:$AO$22,"Y")&gt;0),(COUNTIF(Summary!$B$22:$AO$22,"E")-COUNTIF(Summary!$B$22:$AO$22,"Y")),"")</f>
        <v/>
      </c>
      <c r="E36" s="573"/>
      <c r="F36" s="517" t="str">
        <f t="shared" si="6"/>
        <v xml:space="preserve"> </v>
      </c>
      <c r="H36" s="716" t="str">
        <f>'Age-Level'!C142</f>
        <v>6th year Rededication</v>
      </c>
      <c r="I36" s="716"/>
      <c r="J36" s="534" t="str">
        <f>IF((COUNTIF(Summary!$B$102:$AO$102,"E")-COUNTIF(Summary!$B$102:$AO$102,"Y")&gt;0),(COUNTIF(Summary!$B$102:$AO$102,"E")-COUNTIF(Summary!$B$102:$AO$102,"Y")),"")</f>
        <v/>
      </c>
      <c r="K36" s="577"/>
      <c r="L36" s="513" t="str">
        <f t="shared" si="5"/>
        <v xml:space="preserve"> </v>
      </c>
      <c r="M36" s="595"/>
      <c r="N36" s="399" t="str">
        <f>'Fun Patches'!C37</f>
        <v>&lt;LIST PATCH HERE&gt;</v>
      </c>
      <c r="O36" s="534" t="str">
        <f>IF((COUNTIF(Summary!$B$142:$AO$142,"E")-COUNTIF(Summary!$B$142:$AO$142,"Y")&gt;0),(COUNTIF(Summary!$B$142:$AO$142,"E")-COUNTIF(Summary!$B$142:$AO$142,"Y")),"")</f>
        <v/>
      </c>
      <c r="P36" s="577"/>
      <c r="Q36" s="513" t="str">
        <f t="shared" si="1"/>
        <v xml:space="preserve"> </v>
      </c>
      <c r="S36" s="366"/>
      <c r="T36" s="364"/>
      <c r="U36" s="615"/>
      <c r="V36" s="513" t="str">
        <f t="shared" si="2"/>
        <v xml:space="preserve"> </v>
      </c>
    </row>
    <row r="37" spans="2:22" ht="12.95" customHeight="1">
      <c r="B37" s="532"/>
      <c r="C37" s="537" t="s">
        <v>147</v>
      </c>
      <c r="D37" s="534" t="str">
        <f>IF((COUNTIF(Summary!$B$14:$AO$14,"E")-COUNTIF(Summary!$B$14:$AO$14,"Y")&gt;0),(COUNTIF(Summary!$B$14:$AO$14,"E")-COUNTIF(Summary!$B$14:$AO$14,"Y")),"")</f>
        <v/>
      </c>
      <c r="E37" s="577"/>
      <c r="F37" s="517" t="str">
        <f t="shared" si="6"/>
        <v xml:space="preserve"> </v>
      </c>
      <c r="H37" s="716" t="str">
        <f>'Age-Level'!C143</f>
        <v>7th year Rededication</v>
      </c>
      <c r="I37" s="716"/>
      <c r="J37" s="534" t="str">
        <f>IF((COUNTIF(Summary!$B$103:$AO$103,"E")-COUNTIF(Summary!$B$103:$AO$103,"Y")&gt;0),(COUNTIF(Summary!$B$103:$AO$103,"E")-COUNTIF(Summary!$B$103:$AO$103,"Y")),"")</f>
        <v/>
      </c>
      <c r="K37" s="577"/>
      <c r="L37" s="513" t="str">
        <f t="shared" si="5"/>
        <v xml:space="preserve"> </v>
      </c>
      <c r="M37" s="595"/>
      <c r="N37" s="399" t="str">
        <f>'Fun Patches'!C38</f>
        <v>&lt;LIST PATCH HERE&gt;</v>
      </c>
      <c r="O37" s="534" t="str">
        <f>IF((COUNTIF(Summary!$B$143:$AO$143,"E")-COUNTIF(Summary!$B$143:$AO$143,"Y")&gt;0),(COUNTIF(Summary!$B$143:$AO$143,"E")-COUNTIF(Summary!$B$143:$AO$143,"Y")),"")</f>
        <v/>
      </c>
      <c r="P37" s="577"/>
      <c r="Q37" s="513" t="str">
        <f t="shared" si="1"/>
        <v xml:space="preserve"> </v>
      </c>
      <c r="S37" s="366"/>
      <c r="T37" s="364"/>
      <c r="U37" s="615"/>
      <c r="V37" s="513" t="str">
        <f t="shared" si="2"/>
        <v xml:space="preserve"> </v>
      </c>
    </row>
    <row r="38" spans="2:22" ht="12.95" customHeight="1">
      <c r="H38" s="716" t="str">
        <f>'Age-Level'!C144</f>
        <v>8th year Rededication</v>
      </c>
      <c r="I38" s="716"/>
      <c r="J38" s="534" t="str">
        <f>IF((COUNTIF(Summary!$B$104:$AO$104,"E")-COUNTIF(Summary!$B$104:$AO$104,"Y")&gt;0),(COUNTIF(Summary!$B$104:$AO$104,"E")-COUNTIF(Summary!$B$104:$AO$104,"Y")),"")</f>
        <v/>
      </c>
      <c r="K38" s="577"/>
      <c r="L38" s="513" t="str">
        <f t="shared" si="5"/>
        <v xml:space="preserve"> </v>
      </c>
      <c r="M38" s="595"/>
      <c r="N38" s="399" t="str">
        <f>'Fun Patches'!C39</f>
        <v>&lt;LIST PATCH HERE&gt;</v>
      </c>
      <c r="O38" s="534" t="str">
        <f>IF((COUNTIF(Summary!$B$144:$AO$144,"E")-COUNTIF(Summary!$B$144:$AO$144,"Y")&gt;0),(COUNTIF(Summary!$B$144:$AO$144,"E")-COUNTIF(Summary!$B$144:$AO$144,"Y")),"")</f>
        <v/>
      </c>
      <c r="P38" s="577"/>
      <c r="Q38" s="513" t="str">
        <f t="shared" si="1"/>
        <v xml:space="preserve"> </v>
      </c>
      <c r="S38" s="366"/>
      <c r="T38" s="364"/>
      <c r="U38" s="615"/>
      <c r="V38" s="513" t="str">
        <f t="shared" si="2"/>
        <v xml:space="preserve"> </v>
      </c>
    </row>
    <row r="39" spans="2:22" ht="12.95" customHeight="1">
      <c r="H39" s="716" t="str">
        <f>'Age-Level'!C145</f>
        <v>9th year Rededication</v>
      </c>
      <c r="I39" s="716"/>
      <c r="J39" s="534" t="str">
        <f>IF((COUNTIF(Summary!$B$105:$AO$105,"E")-COUNTIF(Summary!$B$105:$AO$105,"Y")&gt;0),(COUNTIF(Summary!$B$105:$AO$105,"E")-COUNTIF(Summary!$B$105:$AO$105,"Y")),"")</f>
        <v/>
      </c>
      <c r="K39" s="577"/>
      <c r="L39" s="513" t="str">
        <f t="shared" si="5"/>
        <v xml:space="preserve"> </v>
      </c>
      <c r="M39" s="595"/>
      <c r="N39" s="399" t="str">
        <f>'Fun Patches'!C40</f>
        <v>&lt;LIST PATCH HERE&gt;</v>
      </c>
      <c r="O39" s="534" t="str">
        <f>IF((COUNTIF(Summary!$B$145:$AO$145,"E")-COUNTIF(Summary!$B$145:$AO$145,"Y")&gt;0),(COUNTIF(Summary!$B$145:$AO$145,"E")-COUNTIF(Summary!$B$145:$AO$145,"Y")),"")</f>
        <v/>
      </c>
      <c r="P39" s="577"/>
      <c r="Q39" s="513" t="str">
        <f t="shared" si="1"/>
        <v xml:space="preserve"> </v>
      </c>
      <c r="S39" s="366"/>
      <c r="T39" s="364"/>
      <c r="U39" s="615"/>
      <c r="V39" s="513" t="str">
        <f t="shared" si="2"/>
        <v xml:space="preserve"> </v>
      </c>
    </row>
    <row r="40" spans="2:22" ht="12.95" customHeight="1">
      <c r="B40" s="532"/>
      <c r="C40" s="550" t="s">
        <v>944</v>
      </c>
      <c r="D40" s="534" t="str">
        <f>IF((COUNTIF(Summary!$B$42:$AO$42,"E")-COUNTIF(Summary!$B$42:$AO$42,"Y")&gt;0),(COUNTIF(Summary!$B$42:$AO$42,"E")-COUNTIF(Summary!$B$42:$AO$42,"Y")),"")</f>
        <v/>
      </c>
      <c r="E40" s="577"/>
      <c r="F40" s="517" t="str">
        <f t="shared" ref="F40:F48" si="7">IFERROR(IF(ISBLANK(D40)," ", IF(D40-E40&lt;=0,"none",D40-E40)), " ")</f>
        <v xml:space="preserve"> </v>
      </c>
      <c r="H40" s="716" t="str">
        <f>'Age-Level'!C146</f>
        <v>10th year Rededication</v>
      </c>
      <c r="I40" s="716"/>
      <c r="J40" s="534" t="str">
        <f>IF((COUNTIF(Summary!$B$106:$AO$106,"E")-COUNTIF(Summary!$B$106:$AO$106,"Y")&gt;0),(COUNTIF(Summary!$B$106:$AO$106,"E")-COUNTIF(Summary!$B$106:$AO$106,"Y")),"")</f>
        <v/>
      </c>
      <c r="K40" s="577"/>
      <c r="L40" s="514" t="str">
        <f t="shared" si="5"/>
        <v xml:space="preserve"> </v>
      </c>
      <c r="M40" s="595"/>
      <c r="N40" s="399" t="str">
        <f>'Fun Patches'!C41</f>
        <v>&lt;LIST PATCH HERE&gt;</v>
      </c>
      <c r="O40" s="534" t="str">
        <f>IF((COUNTIF(Summary!$B$146:$AO$146,"E")-COUNTIF(Summary!$B$146:$AO$146,"Y")&gt;0),(COUNTIF(Summary!$B$146:$AO$146,"E")-COUNTIF(Summary!$B$146:$AO$146,"Y")),"")</f>
        <v/>
      </c>
      <c r="P40" s="577"/>
      <c r="Q40" s="513" t="str">
        <f t="shared" si="1"/>
        <v xml:space="preserve"> </v>
      </c>
      <c r="S40" s="366"/>
      <c r="T40" s="364"/>
      <c r="U40" s="615"/>
      <c r="V40" s="513" t="str">
        <f t="shared" si="2"/>
        <v xml:space="preserve"> </v>
      </c>
    </row>
    <row r="41" spans="2:22" ht="12.95" customHeight="1">
      <c r="B41" s="532"/>
      <c r="C41" s="551" t="s">
        <v>1075</v>
      </c>
      <c r="D41" s="534" t="str">
        <f>IF((COUNTIF(Summary!$B$43:$AO$43,"E")-COUNTIF(Summary!$B$43:$AO$43,"Y")&gt;0),(COUNTIF(Summary!$B$43:$AO$43,"E")-COUNTIF(Summary!$B$43:$AO$43,"Y")),"")</f>
        <v/>
      </c>
      <c r="E41" s="577"/>
      <c r="F41" s="517" t="str">
        <f t="shared" si="7"/>
        <v xml:space="preserve"> </v>
      </c>
      <c r="M41" s="595"/>
      <c r="N41" s="399" t="str">
        <f>'Fun Patches'!C42</f>
        <v>&lt;LIST PATCH HERE&gt;</v>
      </c>
      <c r="O41" s="534" t="str">
        <f>IF((COUNTIF(Summary!$B$147:$AO$147,"E")-COUNTIF(Summary!$B$147:$AO$147,"Y")&gt;0),(COUNTIF(Summary!$B$147:$AO$147,"E")-COUNTIF(Summary!$B$147:$AO$147,"Y")),"")</f>
        <v/>
      </c>
      <c r="P41" s="577"/>
      <c r="Q41" s="513" t="str">
        <f t="shared" si="1"/>
        <v xml:space="preserve"> </v>
      </c>
      <c r="S41" s="366"/>
      <c r="T41" s="364"/>
      <c r="U41" s="615"/>
      <c r="V41" s="513" t="str">
        <f t="shared" si="2"/>
        <v xml:space="preserve"> </v>
      </c>
    </row>
    <row r="42" spans="2:22" ht="12.95" customHeight="1" thickBot="1">
      <c r="B42" s="532"/>
      <c r="C42" s="552" t="s">
        <v>946</v>
      </c>
      <c r="D42" s="543" t="str">
        <f>IF((COUNTIF(Summary!$B$44:$AO$44,"E")-COUNTIF(Summary!$B$44:$AO$44,"Y")&gt;0),(COUNTIF(Summary!$B$44:$AO$44,"E")-COUNTIF(Summary!$B$44:$AO$44,"Y")),"")</f>
        <v/>
      </c>
      <c r="E42" s="578"/>
      <c r="F42" s="518" t="str">
        <f t="shared" si="7"/>
        <v xml:space="preserve"> </v>
      </c>
      <c r="M42" s="595"/>
      <c r="N42" s="399" t="str">
        <f>'Fun Patches'!C43</f>
        <v>&lt;LIST PATCH HERE&gt;</v>
      </c>
      <c r="O42" s="534" t="str">
        <f>IF((COUNTIF(Summary!$B$148:$AO$148,"E")-COUNTIF(Summary!$B$148:$AO$148,"Y")&gt;0),(COUNTIF(Summary!$B$148:$AO$148,"E")-COUNTIF(Summary!$B$148:$AO$148,"Y")),"")</f>
        <v/>
      </c>
      <c r="P42" s="577"/>
      <c r="Q42" s="513" t="str">
        <f t="shared" si="1"/>
        <v xml:space="preserve"> </v>
      </c>
      <c r="S42" s="366"/>
      <c r="T42" s="364"/>
      <c r="U42" s="615"/>
      <c r="V42" s="513" t="str">
        <f t="shared" si="2"/>
        <v xml:space="preserve"> </v>
      </c>
    </row>
    <row r="43" spans="2:22" ht="12.95" customHeight="1">
      <c r="B43" s="532"/>
      <c r="C43" s="550" t="s">
        <v>947</v>
      </c>
      <c r="D43" s="534" t="str">
        <f>IF((COUNTIF(Summary!$B$46:$AO$46,"E")-COUNTIF(Summary!$B$46:$AO$46,"Y")&gt;0),(COUNTIF(Summary!$B$46:$AO$46,"E")-COUNTIF(Summary!$B$46:$AO$46,"Y")),"")</f>
        <v/>
      </c>
      <c r="E43" s="575"/>
      <c r="F43" s="517" t="str">
        <f t="shared" si="7"/>
        <v xml:space="preserve"> </v>
      </c>
      <c r="H43" s="717"/>
      <c r="I43" s="717"/>
      <c r="J43" s="361"/>
      <c r="K43" s="614"/>
      <c r="L43" s="512" t="str">
        <f t="shared" ref="L43:L75" si="8">IFERROR(IF(ISBLANK(J43)," ", IF(J43-K43&lt;=0,"none",J43-K43)), " ")</f>
        <v xml:space="preserve"> </v>
      </c>
      <c r="M43" s="595"/>
      <c r="N43" s="399" t="str">
        <f>'Fun Patches'!C44</f>
        <v>&lt;LIST PATCH HERE&gt;</v>
      </c>
      <c r="O43" s="534" t="str">
        <f>IF((COUNTIF(Summary!$B$149:$AO$149,"E")-COUNTIF(Summary!$B$149:$AO$149,"Y")&gt;0),(COUNTIF(Summary!$B$149:$AO$149,"E")-COUNTIF(Summary!$B$149:$AO$149,"Y")),"")</f>
        <v/>
      </c>
      <c r="P43" s="577"/>
      <c r="Q43" s="513" t="str">
        <f t="shared" si="1"/>
        <v xml:space="preserve"> </v>
      </c>
      <c r="S43" s="366"/>
      <c r="T43" s="364"/>
      <c r="U43" s="615"/>
      <c r="V43" s="513" t="str">
        <f t="shared" si="2"/>
        <v xml:space="preserve"> </v>
      </c>
    </row>
    <row r="44" spans="2:22" ht="12.95" customHeight="1">
      <c r="B44" s="532"/>
      <c r="C44" s="551" t="s">
        <v>948</v>
      </c>
      <c r="D44" s="534" t="str">
        <f>IF((COUNTIF(Summary!$B$47:$AO$47,"E")-COUNTIF(Summary!$B$47:$AO$47,"Y")&gt;0),(COUNTIF(Summary!$B$47:$AO$47,"E")-COUNTIF(Summary!$B$47:$AO$47,"Y")),"")</f>
        <v/>
      </c>
      <c r="E44" s="577"/>
      <c r="F44" s="517" t="str">
        <f t="shared" si="7"/>
        <v xml:space="preserve"> </v>
      </c>
      <c r="H44" s="717"/>
      <c r="I44" s="717"/>
      <c r="J44" s="364"/>
      <c r="K44" s="615"/>
      <c r="L44" s="513" t="str">
        <f t="shared" si="8"/>
        <v xml:space="preserve"> </v>
      </c>
      <c r="M44" s="595"/>
      <c r="N44" s="399" t="str">
        <f>'Fun Patches'!C45</f>
        <v>&lt;LIST PATCH HERE&gt;</v>
      </c>
      <c r="O44" s="534" t="str">
        <f>IF((COUNTIF(Summary!$B$150:$AO$150,"E")-COUNTIF(Summary!$B$150:$AO$150,"Y")&gt;0),(COUNTIF(Summary!$B$150:$AO$150,"E")-COUNTIF(Summary!$B$150:$AO$150,"Y")),"")</f>
        <v/>
      </c>
      <c r="P44" s="577"/>
      <c r="Q44" s="513" t="str">
        <f t="shared" si="1"/>
        <v xml:space="preserve"> </v>
      </c>
      <c r="S44" s="366"/>
      <c r="T44" s="364"/>
      <c r="U44" s="615"/>
      <c r="V44" s="513" t="str">
        <f t="shared" si="2"/>
        <v xml:space="preserve"> </v>
      </c>
    </row>
    <row r="45" spans="2:22" ht="12.95" customHeight="1" thickBot="1">
      <c r="B45" s="532"/>
      <c r="C45" s="552" t="s">
        <v>949</v>
      </c>
      <c r="D45" s="543" t="str">
        <f>IF((COUNTIF(Summary!$B$48:$AO$48,"E")-COUNTIF(Summary!$B$48:$AO$48,"Y")&gt;0),(COUNTIF(Summary!$B$48:$AO$48,"E")-COUNTIF(Summary!$B$48:$AO$48,"Y")),"")</f>
        <v/>
      </c>
      <c r="E45" s="578"/>
      <c r="F45" s="518" t="str">
        <f t="shared" si="7"/>
        <v xml:space="preserve"> </v>
      </c>
      <c r="H45" s="717"/>
      <c r="I45" s="717"/>
      <c r="J45" s="364"/>
      <c r="K45" s="615"/>
      <c r="L45" s="513" t="str">
        <f t="shared" si="8"/>
        <v xml:space="preserve"> </v>
      </c>
      <c r="M45" s="595"/>
      <c r="N45" s="399" t="str">
        <f>'Fun Patches'!C46</f>
        <v>&lt;LIST PATCH HERE&gt;</v>
      </c>
      <c r="O45" s="534" t="str">
        <f>IF((COUNTIF(Summary!$B$151:$AO$151,"E")-COUNTIF(Summary!$B$151:$AO$151,"Y")&gt;0),(COUNTIF(Summary!$B$151:$AO$151,"E")-COUNTIF(Summary!$B$151:$AO$151,"Y")),"")</f>
        <v/>
      </c>
      <c r="P45" s="577"/>
      <c r="Q45" s="513" t="str">
        <f t="shared" si="1"/>
        <v xml:space="preserve"> </v>
      </c>
      <c r="S45" s="366"/>
      <c r="T45" s="364"/>
      <c r="U45" s="615"/>
      <c r="V45" s="513" t="str">
        <f t="shared" si="2"/>
        <v xml:space="preserve"> </v>
      </c>
    </row>
    <row r="46" spans="2:22" ht="12.95" customHeight="1">
      <c r="B46" s="532"/>
      <c r="C46" s="550" t="s">
        <v>950</v>
      </c>
      <c r="D46" s="534" t="str">
        <f>IF((COUNTIF(Summary!$B$50:$AO$50,"E")-COUNTIF(Summary!$B$50:$AO$50,"Y")&gt;0),(COUNTIF(Summary!$B$50:$AO$50,"E")-COUNTIF(Summary!$B$50:$AO$50,"Y")),"")</f>
        <v/>
      </c>
      <c r="E46" s="573"/>
      <c r="F46" s="517" t="str">
        <f t="shared" si="7"/>
        <v xml:space="preserve"> </v>
      </c>
      <c r="H46" s="717"/>
      <c r="I46" s="717"/>
      <c r="J46" s="364"/>
      <c r="K46" s="615"/>
      <c r="L46" s="513" t="str">
        <f t="shared" si="8"/>
        <v xml:space="preserve"> </v>
      </c>
      <c r="M46" s="595"/>
      <c r="N46" s="399" t="str">
        <f>'Fun Patches'!C47</f>
        <v>&lt;LIST PATCH HERE&gt;</v>
      </c>
      <c r="O46" s="534" t="str">
        <f>IF((COUNTIF(Summary!$B$152:$AO$152,"E")-COUNTIF(Summary!$B$152:$AO$152,"Y")&gt;0),(COUNTIF(Summary!$B$152:$AO$152,"E")-COUNTIF(Summary!$B$152:$AO$152,"Y")),"")</f>
        <v/>
      </c>
      <c r="P46" s="577"/>
      <c r="Q46" s="513" t="str">
        <f t="shared" si="1"/>
        <v xml:space="preserve"> </v>
      </c>
      <c r="S46" s="366"/>
      <c r="T46" s="364"/>
      <c r="U46" s="615"/>
      <c r="V46" s="513" t="str">
        <f t="shared" si="2"/>
        <v xml:space="preserve"> </v>
      </c>
    </row>
    <row r="47" spans="2:22" ht="12.95" customHeight="1">
      <c r="B47" s="532"/>
      <c r="C47" s="551" t="s">
        <v>951</v>
      </c>
      <c r="D47" s="534" t="str">
        <f>IF((COUNTIF(Summary!$B$51:$AO$51,"E")-COUNTIF(Summary!$B$51:$AO$51,"Y")&gt;0),(COUNTIF(Summary!$B$51:$AO$51,"E")-COUNTIF(Summary!$B$51:$AO$51,"Y")),"")</f>
        <v/>
      </c>
      <c r="E47" s="577"/>
      <c r="F47" s="517" t="str">
        <f t="shared" si="7"/>
        <v xml:space="preserve"> </v>
      </c>
      <c r="H47" s="717"/>
      <c r="I47" s="717"/>
      <c r="J47" s="364"/>
      <c r="K47" s="615"/>
      <c r="L47" s="513" t="str">
        <f t="shared" si="8"/>
        <v xml:space="preserve"> </v>
      </c>
      <c r="M47" s="595"/>
      <c r="N47" s="399" t="str">
        <f>'Fun Patches'!C48</f>
        <v>&lt;LIST PATCH HERE&gt;</v>
      </c>
      <c r="O47" s="534" t="str">
        <f>IF((COUNTIF(Summary!$B$153:$AO$153,"E")-COUNTIF(Summary!$B$153:$AO$153,"Y")&gt;0),(COUNTIF(Summary!$B$153:$AO$153,"E")-COUNTIF(Summary!$B$153:$AO$153,"Y")),"")</f>
        <v/>
      </c>
      <c r="P47" s="577"/>
      <c r="Q47" s="513" t="str">
        <f t="shared" si="1"/>
        <v xml:space="preserve"> </v>
      </c>
      <c r="S47" s="366"/>
      <c r="T47" s="364"/>
      <c r="U47" s="615"/>
      <c r="V47" s="513" t="str">
        <f t="shared" si="2"/>
        <v xml:space="preserve"> </v>
      </c>
    </row>
    <row r="48" spans="2:22" ht="12.95" customHeight="1">
      <c r="B48" s="532"/>
      <c r="C48" s="553" t="s">
        <v>952</v>
      </c>
      <c r="D48" s="534" t="str">
        <f>IF((COUNTIF(Summary!$B$52:$AO$52,"E")-COUNTIF(Summary!$B$52:$AO$52,"Y")&gt;0),(COUNTIF(Summary!$B$52:$AO$52,"E")-COUNTIF(Summary!$B$52:$AO$52,"Y")),"")</f>
        <v/>
      </c>
      <c r="E48" s="577"/>
      <c r="F48" s="517" t="str">
        <f t="shared" si="7"/>
        <v xml:space="preserve"> </v>
      </c>
      <c r="H48" s="717"/>
      <c r="I48" s="717"/>
      <c r="J48" s="364"/>
      <c r="K48" s="615"/>
      <c r="L48" s="513" t="str">
        <f t="shared" si="8"/>
        <v xml:space="preserve"> </v>
      </c>
      <c r="M48" s="595"/>
      <c r="N48" s="399" t="str">
        <f>'Fun Patches'!C49</f>
        <v>&lt;LIST PATCH HERE&gt;</v>
      </c>
      <c r="O48" s="534" t="str">
        <f>IF((COUNTIF(Summary!$B$154:$AO$154,"E")-COUNTIF(Summary!$B$154:$AO$154,"Y")&gt;0),(COUNTIF(Summary!$B$154:$AO$154,"E")-COUNTIF(Summary!$B$154:$AO$154,"Y")),"")</f>
        <v/>
      </c>
      <c r="P48" s="577"/>
      <c r="Q48" s="513" t="str">
        <f t="shared" si="1"/>
        <v xml:space="preserve"> </v>
      </c>
      <c r="S48" s="366"/>
      <c r="T48" s="364"/>
      <c r="U48" s="615"/>
      <c r="V48" s="513" t="str">
        <f t="shared" si="2"/>
        <v xml:space="preserve"> </v>
      </c>
    </row>
    <row r="49" spans="2:22" ht="12.95" customHeight="1">
      <c r="B49" s="554"/>
      <c r="C49" s="554"/>
      <c r="D49" s="555"/>
      <c r="E49" s="555"/>
      <c r="F49" s="555"/>
      <c r="H49" s="717"/>
      <c r="I49" s="717"/>
      <c r="J49" s="364"/>
      <c r="K49" s="615"/>
      <c r="L49" s="513" t="str">
        <f t="shared" si="8"/>
        <v xml:space="preserve"> </v>
      </c>
      <c r="M49" s="595"/>
      <c r="N49" s="399" t="str">
        <f>'Fun Patches'!C50</f>
        <v>&lt;LIST PATCH HERE&gt;</v>
      </c>
      <c r="O49" s="534" t="str">
        <f>IF((COUNTIF(Summary!$B$155:$AO$155,"E")-COUNTIF(Summary!$B$155:$AO$155,"Y")&gt;0),(COUNTIF(Summary!$B$155:$AO$155,"E")-COUNTIF(Summary!$B$155:$AO$155,"Y")),"")</f>
        <v/>
      </c>
      <c r="P49" s="577"/>
      <c r="Q49" s="513" t="str">
        <f t="shared" si="1"/>
        <v xml:space="preserve"> </v>
      </c>
      <c r="S49" s="366"/>
      <c r="T49" s="364"/>
      <c r="U49" s="615"/>
      <c r="V49" s="513" t="str">
        <f t="shared" si="2"/>
        <v xml:space="preserve"> </v>
      </c>
    </row>
    <row r="50" spans="2:22" ht="12.95" customHeight="1">
      <c r="H50" s="717"/>
      <c r="I50" s="717"/>
      <c r="J50" s="364"/>
      <c r="K50" s="615"/>
      <c r="L50" s="513" t="str">
        <f t="shared" si="8"/>
        <v xml:space="preserve"> </v>
      </c>
      <c r="M50" s="595"/>
      <c r="N50" s="399" t="str">
        <f>'Fun Patches'!C51</f>
        <v>&lt;LIST PATCH HERE&gt;</v>
      </c>
      <c r="O50" s="534" t="str">
        <f>IF((COUNTIF(Summary!$B$156:$AO$156,"E")-COUNTIF(Summary!$B$156:$AO$156,"Y")&gt;0),(COUNTIF(Summary!$B$156:$AO$156,"E")-COUNTIF(Summary!$B$156:$AO$156,"Y")),"")</f>
        <v/>
      </c>
      <c r="P50" s="577"/>
      <c r="Q50" s="513" t="str">
        <f t="shared" si="1"/>
        <v xml:space="preserve"> </v>
      </c>
      <c r="S50" s="366"/>
      <c r="T50" s="364"/>
      <c r="U50" s="615"/>
      <c r="V50" s="513" t="str">
        <f t="shared" si="2"/>
        <v xml:space="preserve"> </v>
      </c>
    </row>
    <row r="51" spans="2:22" ht="12.95" customHeight="1">
      <c r="B51" s="532"/>
      <c r="C51" s="556" t="s">
        <v>10</v>
      </c>
      <c r="D51" s="534" t="str">
        <f>IF((COUNTIF(Summary!$B$55:$AO$55,"E")-COUNTIF(Summary!$B$55:$AO$55,"Y")&gt;0),(COUNTIF(Summary!$B$55:$AO$55,"E")-COUNTIF(Summary!$B$55:$AO$55,"Y")),"")</f>
        <v/>
      </c>
      <c r="E51" s="577"/>
      <c r="F51" s="517" t="str">
        <f t="shared" ref="F51:F60" si="9">IFERROR(IF(ISBLANK(D51)," ", IF(D51-E51&lt;=0,"none",D51-E51)), " ")</f>
        <v xml:space="preserve"> </v>
      </c>
      <c r="H51" s="717"/>
      <c r="I51" s="717"/>
      <c r="J51" s="364"/>
      <c r="K51" s="615"/>
      <c r="L51" s="513" t="str">
        <f t="shared" si="8"/>
        <v xml:space="preserve"> </v>
      </c>
      <c r="M51" s="595"/>
      <c r="N51" s="399" t="str">
        <f>'Fun Patches'!C52</f>
        <v>&lt;LIST PATCH HERE&gt;</v>
      </c>
      <c r="O51" s="534" t="str">
        <f>IF((COUNTIF(Summary!$B$157:$AO$157,"E")-COUNTIF(Summary!$B$157:$AO$157,"Y")&gt;0),(COUNTIF(Summary!$B$157:$AO$157,"E")-COUNTIF(Summary!$B$157:$AO$157,"Y")),"")</f>
        <v/>
      </c>
      <c r="P51" s="577"/>
      <c r="Q51" s="513" t="str">
        <f t="shared" si="1"/>
        <v xml:space="preserve"> </v>
      </c>
      <c r="S51" s="366"/>
      <c r="T51" s="364"/>
      <c r="U51" s="615"/>
      <c r="V51" s="513" t="str">
        <f t="shared" si="2"/>
        <v xml:space="preserve"> </v>
      </c>
    </row>
    <row r="52" spans="2:22" ht="12.95" customHeight="1">
      <c r="B52" s="532"/>
      <c r="C52" s="557" t="s">
        <v>928</v>
      </c>
      <c r="D52" s="534" t="str">
        <f>IF((COUNTIF(Summary!$B$57:$AO$57,"E")-COUNTIF(Summary!$B$57:$AO$57,"Y")&gt;0),(COUNTIF(Summary!$B$57:$AO$57,"E")-COUNTIF(Summary!$B$57:$AO$57,"Y")),"")</f>
        <v/>
      </c>
      <c r="E52" s="577"/>
      <c r="F52" s="517" t="str">
        <f t="shared" si="9"/>
        <v xml:space="preserve"> </v>
      </c>
      <c r="H52" s="717"/>
      <c r="I52" s="717"/>
      <c r="J52" s="364"/>
      <c r="K52" s="615"/>
      <c r="L52" s="513" t="str">
        <f t="shared" si="8"/>
        <v xml:space="preserve"> </v>
      </c>
      <c r="M52" s="595"/>
      <c r="N52" s="399" t="str">
        <f>'Fun Patches'!C53</f>
        <v>&lt;LIST PATCH HERE&gt;</v>
      </c>
      <c r="O52" s="534" t="str">
        <f>IF((COUNTIF(Summary!$B$158:$AO$158,"E")-COUNTIF(Summary!$B$158:$AO$158,"Y")&gt;0),(COUNTIF(Summary!$B$158:$AO$158,"E")-COUNTIF(Summary!$B$158:$AO$158,"Y")),"")</f>
        <v/>
      </c>
      <c r="P52" s="577"/>
      <c r="Q52" s="513" t="str">
        <f t="shared" si="1"/>
        <v xml:space="preserve"> </v>
      </c>
      <c r="S52" s="366"/>
      <c r="T52" s="364"/>
      <c r="U52" s="615"/>
      <c r="V52" s="513" t="str">
        <f t="shared" si="2"/>
        <v xml:space="preserve"> </v>
      </c>
    </row>
    <row r="53" spans="2:22" ht="12.95" customHeight="1" thickBot="1">
      <c r="B53" s="532"/>
      <c r="C53" s="558" t="s">
        <v>929</v>
      </c>
      <c r="D53" s="543" t="str">
        <f>IF((COUNTIF(Summary!$B$59:$AO$59,"E")-COUNTIF(Summary!$B$59:$AO$59,"Y")&gt;0),(COUNTIF(Summary!$B$59:$AO$59,"E")-COUNTIF(Summary!$B$59:$AO$59,"Y")),"")</f>
        <v/>
      </c>
      <c r="E53" s="578"/>
      <c r="F53" s="518" t="str">
        <f t="shared" si="9"/>
        <v xml:space="preserve"> </v>
      </c>
      <c r="G53" s="535"/>
      <c r="H53" s="717"/>
      <c r="I53" s="717"/>
      <c r="J53" s="364"/>
      <c r="K53" s="615"/>
      <c r="L53" s="513" t="str">
        <f t="shared" si="8"/>
        <v xml:space="preserve"> </v>
      </c>
      <c r="M53" s="595"/>
      <c r="N53" s="400" t="str">
        <f>'Fun Patches'!C54</f>
        <v>&lt;LIST PATCH HERE&gt;</v>
      </c>
      <c r="O53" s="534" t="str">
        <f>IF((COUNTIF(Summary!$B$159:$AO$159,"E")-COUNTIF(Summary!$B$159:$AO$159,"Y")&gt;0),(COUNTIF(Summary!$B$159:$AO$159,"E")-COUNTIF(Summary!$B$159:$AO$159,"Y")),"")</f>
        <v/>
      </c>
      <c r="P53" s="580"/>
      <c r="Q53" s="513" t="str">
        <f t="shared" si="1"/>
        <v xml:space="preserve"> </v>
      </c>
      <c r="S53" s="366"/>
      <c r="T53" s="364"/>
      <c r="U53" s="615"/>
      <c r="V53" s="513" t="str">
        <f t="shared" si="2"/>
        <v xml:space="preserve"> </v>
      </c>
    </row>
    <row r="54" spans="2:22" ht="12.95" customHeight="1">
      <c r="B54" s="532"/>
      <c r="C54" s="559" t="s">
        <v>930</v>
      </c>
      <c r="D54" s="534" t="str">
        <f>IF((COUNTIF(Summary!$B$5:$AO$5,"E")-COUNTIF(Summary!$B$5:$AO$5,"Y")&gt;0),(COUNTIF(Summary!$B$5:$AO$5,"E")-COUNTIF(Summary!$B$5:$AO$5,"Y")),"")</f>
        <v/>
      </c>
      <c r="E54" s="579"/>
      <c r="F54" s="517" t="str">
        <f t="shared" si="9"/>
        <v xml:space="preserve"> </v>
      </c>
      <c r="G54" s="535"/>
      <c r="H54" s="717"/>
      <c r="I54" s="717"/>
      <c r="J54" s="364"/>
      <c r="K54" s="615"/>
      <c r="L54" s="513" t="str">
        <f t="shared" si="8"/>
        <v xml:space="preserve"> </v>
      </c>
      <c r="M54" s="595"/>
      <c r="N54" s="560"/>
      <c r="O54" s="561"/>
      <c r="P54" s="561"/>
      <c r="Q54" s="561"/>
      <c r="S54" s="366"/>
      <c r="T54" s="364"/>
      <c r="U54" s="615"/>
      <c r="V54" s="513" t="str">
        <f t="shared" si="2"/>
        <v xml:space="preserve"> </v>
      </c>
    </row>
    <row r="55" spans="2:22" ht="12.95" customHeight="1" thickBot="1">
      <c r="B55" s="532"/>
      <c r="C55" s="562" t="s">
        <v>931</v>
      </c>
      <c r="D55" s="534" t="str">
        <f>IF((COUNTIF(Summary!$B$18:$AO$18,"E")-COUNTIF(Summary!$B$18:$AO$18,"Y")&gt;0),(COUNTIF(Summary!$B$18:$AO$18,"E")-COUNTIF(Summary!$B$18:$AO$18,"Y")),"")</f>
        <v/>
      </c>
      <c r="E55" s="577"/>
      <c r="F55" s="517" t="str">
        <f t="shared" si="9"/>
        <v xml:space="preserve"> </v>
      </c>
      <c r="G55" s="535"/>
      <c r="H55" s="717"/>
      <c r="I55" s="717"/>
      <c r="J55" s="364"/>
      <c r="K55" s="615"/>
      <c r="L55" s="513" t="str">
        <f t="shared" si="8"/>
        <v xml:space="preserve"> </v>
      </c>
      <c r="M55" s="595"/>
      <c r="N55" s="508"/>
      <c r="O55" s="563"/>
      <c r="P55" s="563"/>
      <c r="Q55" s="563"/>
      <c r="S55" s="366"/>
      <c r="T55" s="364"/>
      <c r="U55" s="615"/>
      <c r="V55" s="513" t="str">
        <f t="shared" si="2"/>
        <v xml:space="preserve"> </v>
      </c>
    </row>
    <row r="56" spans="2:22" ht="12.95" customHeight="1" thickBot="1">
      <c r="B56" s="532"/>
      <c r="C56" s="564" t="s">
        <v>932</v>
      </c>
      <c r="D56" s="565" t="str">
        <f>IF((COUNTIF(Summary!$B$4:$AO$4,"E")-COUNTIF(Summary!$B$4:$AO$4,"Y")&gt;0),(COUNTIF(Summary!$B$4:$AO$4,"E")-COUNTIF(Summary!$B$4:$AO$4,"Y")),"")</f>
        <v/>
      </c>
      <c r="E56" s="580"/>
      <c r="F56" s="518" t="str">
        <f t="shared" si="9"/>
        <v xml:space="preserve"> </v>
      </c>
      <c r="H56" s="717"/>
      <c r="I56" s="717"/>
      <c r="J56" s="364"/>
      <c r="K56" s="615"/>
      <c r="L56" s="513" t="str">
        <f t="shared" si="8"/>
        <v xml:space="preserve"> </v>
      </c>
      <c r="M56" s="595"/>
      <c r="N56" s="366"/>
      <c r="O56" s="364"/>
      <c r="P56" s="615"/>
      <c r="Q56" s="512" t="str">
        <f t="shared" ref="Q56:Q75" si="10">IFERROR(IF(ISBLANK(O56)," ", IF(O56-P56&lt;=0,"none",O56-P56)), " ")</f>
        <v xml:space="preserve"> </v>
      </c>
      <c r="S56" s="366"/>
      <c r="T56" s="364"/>
      <c r="U56" s="615"/>
      <c r="V56" s="513" t="str">
        <f t="shared" si="2"/>
        <v xml:space="preserve"> </v>
      </c>
    </row>
    <row r="57" spans="2:22" ht="12.95" customHeight="1" thickBot="1">
      <c r="B57" s="532"/>
      <c r="C57" s="547" t="s">
        <v>1076</v>
      </c>
      <c r="D57" s="566" t="str">
        <f>IF((COUNTIF(Summary!$B$61:$AO$61,"E")-COUNTIF(Summary!$B$61:$AO$61,"Y")+COUNTIF(Summary!$B$64:$AO$64,"E")-COUNTIF(Summary!$B$64:$AO$64,"Y")+COUNTIF(Summary!$B$66:$AO$66,"E")-COUNTIF(Summary!$B$66:$AO$66,"Y")+COUNTIF(Summary!$B$68:$AO$68,"E")-COUNTIF(Summary!$B$68:$AO$68,"Y"))&gt;0,IF((COUNTIF(Summary!$B$61:$AO$61,"E")-COUNTIF(Summary!$B$61:$AO$61,"Y")&gt;0),(COUNTIF(Summary!$B$61:$AO$61,"E")-COUNTIF(Summary!$B$61:$AO$61,"Y")),0)+IF((COUNTIF(Summary!$B$64:$AO$64,"E")-COUNTIF(Summary!$B$64:$AO$64,"Y")&gt;0),(COUNTIF(Summary!$B$64:$AO$64,"E")-COUNTIF(Summary!$B$64:$AO$64,"Y")),0)+IF((COUNTIF(Summary!$B$66:$AO$66,"E")-COUNTIF(Summary!$B$66:$AO$66,"Y")&gt;0),(COUNTIF(Summary!$B$66:$AO$66,"E")-COUNTIF(Summary!$B$66:$AO$66,"Y")),0)+IF((COUNTIF(Summary!$B$68:$AO$68,"E")-COUNTIF(Summary!$B$68:$AO$68,"Y")&gt;0),(COUNTIF(Summary!$B$68:$AO$68,"E")-COUNTIF(Summary!$B$68:$AO$68,"Y")),0),"")</f>
        <v/>
      </c>
      <c r="E57" s="575"/>
      <c r="F57" s="518" t="str">
        <f t="shared" si="9"/>
        <v xml:space="preserve"> </v>
      </c>
      <c r="H57" s="717"/>
      <c r="I57" s="717"/>
      <c r="J57" s="364"/>
      <c r="K57" s="615"/>
      <c r="L57" s="513" t="str">
        <f t="shared" si="8"/>
        <v xml:space="preserve"> </v>
      </c>
      <c r="M57" s="595"/>
      <c r="N57" s="366"/>
      <c r="O57" s="364"/>
      <c r="P57" s="615"/>
      <c r="Q57" s="513" t="str">
        <f t="shared" si="10"/>
        <v xml:space="preserve"> </v>
      </c>
      <c r="S57" s="366"/>
      <c r="T57" s="364"/>
      <c r="U57" s="615"/>
      <c r="V57" s="513" t="str">
        <f t="shared" si="2"/>
        <v xml:space="preserve"> </v>
      </c>
    </row>
    <row r="58" spans="2:22" ht="12.95" customHeight="1">
      <c r="B58" s="532"/>
      <c r="C58" s="567" t="s">
        <v>935</v>
      </c>
      <c r="D58" s="534" t="str">
        <f>IF((COUNTIF(Summary!$B$63:$AO$63,"E")-COUNTIF(Summary!$B$63:$AO$63,"Y")&gt;0),(COUNTIF(Summary!$B$63:$AO$63,"E")-COUNTIF(Summary!$B$63:$AO$63,"Y")),"")</f>
        <v/>
      </c>
      <c r="E58" s="575"/>
      <c r="F58" s="517" t="str">
        <f t="shared" si="9"/>
        <v xml:space="preserve"> </v>
      </c>
      <c r="H58" s="717"/>
      <c r="I58" s="717"/>
      <c r="J58" s="364"/>
      <c r="K58" s="615"/>
      <c r="L58" s="513" t="str">
        <f t="shared" si="8"/>
        <v xml:space="preserve"> </v>
      </c>
      <c r="M58" s="595"/>
      <c r="N58" s="366"/>
      <c r="O58" s="364"/>
      <c r="P58" s="615"/>
      <c r="Q58" s="513" t="str">
        <f t="shared" si="10"/>
        <v xml:space="preserve"> </v>
      </c>
      <c r="S58" s="366"/>
      <c r="T58" s="364"/>
      <c r="U58" s="615"/>
      <c r="V58" s="513" t="str">
        <f t="shared" si="2"/>
        <v xml:space="preserve"> </v>
      </c>
    </row>
    <row r="59" spans="2:22" ht="12.95" customHeight="1">
      <c r="B59" s="532"/>
      <c r="C59" s="557" t="s">
        <v>801</v>
      </c>
      <c r="D59" s="534" t="str">
        <f>IF((COUNTIF(Summary!$B$65:$AO$65,"E")-COUNTIF(Summary!$B$65:$AO$65,"Y")&gt;0),(COUNTIF(Summary!$B$65:$AO$65,"E")-COUNTIF(Summary!$B$65:$AO$65,"Y")),"")</f>
        <v/>
      </c>
      <c r="E59" s="577"/>
      <c r="F59" s="517" t="str">
        <f t="shared" si="9"/>
        <v xml:space="preserve"> </v>
      </c>
      <c r="G59" s="535"/>
      <c r="H59" s="717"/>
      <c r="I59" s="717"/>
      <c r="J59" s="364"/>
      <c r="K59" s="615"/>
      <c r="L59" s="513" t="str">
        <f t="shared" si="8"/>
        <v xml:space="preserve"> </v>
      </c>
      <c r="M59" s="595"/>
      <c r="N59" s="366"/>
      <c r="O59" s="364"/>
      <c r="P59" s="615"/>
      <c r="Q59" s="513" t="str">
        <f t="shared" si="10"/>
        <v xml:space="preserve"> </v>
      </c>
      <c r="S59" s="366"/>
      <c r="T59" s="364"/>
      <c r="U59" s="615"/>
      <c r="V59" s="513" t="str">
        <f t="shared" si="2"/>
        <v xml:space="preserve"> </v>
      </c>
    </row>
    <row r="60" spans="2:22" ht="12.95" customHeight="1" thickBot="1">
      <c r="B60" s="532"/>
      <c r="C60" s="558" t="s">
        <v>800</v>
      </c>
      <c r="D60" s="534" t="str">
        <f>IF((COUNTIF(Summary!$B$67:$AO$67,"E")-COUNTIF(Summary!$B$67:$AO$67,"Y")&gt;0),(COUNTIF(Summary!$B$67:$AO$67,"E")-COUNTIF(Summary!$B$67:$AO$67,"Y")),"")</f>
        <v/>
      </c>
      <c r="E60" s="578"/>
      <c r="F60" s="517" t="str">
        <f t="shared" si="9"/>
        <v xml:space="preserve"> </v>
      </c>
      <c r="H60" s="717"/>
      <c r="I60" s="717"/>
      <c r="J60" s="364"/>
      <c r="K60" s="615"/>
      <c r="L60" s="513" t="str">
        <f t="shared" si="8"/>
        <v xml:space="preserve"> </v>
      </c>
      <c r="M60" s="595"/>
      <c r="N60" s="366"/>
      <c r="O60" s="364"/>
      <c r="P60" s="615"/>
      <c r="Q60" s="513" t="str">
        <f t="shared" si="10"/>
        <v xml:space="preserve"> </v>
      </c>
      <c r="S60" s="366"/>
      <c r="T60" s="364"/>
      <c r="U60" s="615"/>
      <c r="V60" s="513" t="str">
        <f t="shared" si="2"/>
        <v xml:space="preserve"> </v>
      </c>
    </row>
    <row r="61" spans="2:22" ht="12.95" customHeight="1">
      <c r="B61" s="554"/>
      <c r="C61" s="554"/>
      <c r="D61" s="555"/>
      <c r="E61" s="555"/>
      <c r="F61" s="555"/>
      <c r="G61" s="535"/>
      <c r="H61" s="717"/>
      <c r="I61" s="717"/>
      <c r="J61" s="364"/>
      <c r="K61" s="615"/>
      <c r="L61" s="513" t="str">
        <f t="shared" si="8"/>
        <v xml:space="preserve"> </v>
      </c>
      <c r="M61" s="595"/>
      <c r="N61" s="366"/>
      <c r="O61" s="364"/>
      <c r="P61" s="615"/>
      <c r="Q61" s="513" t="str">
        <f t="shared" si="10"/>
        <v xml:space="preserve"> </v>
      </c>
      <c r="S61" s="366"/>
      <c r="T61" s="364"/>
      <c r="U61" s="615"/>
      <c r="V61" s="513" t="str">
        <f t="shared" si="2"/>
        <v xml:space="preserve"> </v>
      </c>
    </row>
    <row r="62" spans="2:22" ht="12.95" customHeight="1">
      <c r="H62" s="717"/>
      <c r="I62" s="717"/>
      <c r="J62" s="364"/>
      <c r="K62" s="615"/>
      <c r="L62" s="513" t="str">
        <f t="shared" si="8"/>
        <v xml:space="preserve"> </v>
      </c>
      <c r="M62" s="595"/>
      <c r="N62" s="366"/>
      <c r="O62" s="364"/>
      <c r="P62" s="615"/>
      <c r="Q62" s="513" t="str">
        <f t="shared" si="10"/>
        <v xml:space="preserve"> </v>
      </c>
      <c r="S62" s="366"/>
      <c r="T62" s="364"/>
      <c r="U62" s="615"/>
      <c r="V62" s="513" t="str">
        <f t="shared" si="2"/>
        <v xml:space="preserve"> </v>
      </c>
    </row>
    <row r="63" spans="2:22" ht="12.95" customHeight="1">
      <c r="B63" s="532"/>
      <c r="C63" s="568" t="s">
        <v>963</v>
      </c>
      <c r="D63" s="534" t="str">
        <f>IF((COUNTIF(Summary!$B$92:$AO$92,"E")-COUNTIF(Summary!$B$92:$AO$92,"Y")&gt;0),(COUNTIF(Summary!$B$92:$AO$92,"E")-COUNTIF(Summary!$B$92:$AO$92,"Y")),"")</f>
        <v/>
      </c>
      <c r="E63" s="573"/>
      <c r="F63" s="517" t="str">
        <f t="shared" ref="F63:F67" si="11">IFERROR(IF(ISBLANK(D63)," ", IF(D63-E63&lt;=0,"none",D63-E63)), " ")</f>
        <v xml:space="preserve"> </v>
      </c>
      <c r="G63" s="535"/>
      <c r="H63" s="717"/>
      <c r="I63" s="717"/>
      <c r="J63" s="364"/>
      <c r="K63" s="615"/>
      <c r="L63" s="513" t="str">
        <f t="shared" si="8"/>
        <v xml:space="preserve"> </v>
      </c>
      <c r="M63" s="595"/>
      <c r="N63" s="366"/>
      <c r="O63" s="364"/>
      <c r="P63" s="615"/>
      <c r="Q63" s="513" t="str">
        <f t="shared" si="10"/>
        <v xml:space="preserve"> </v>
      </c>
      <c r="S63" s="366"/>
      <c r="T63" s="364"/>
      <c r="U63" s="615"/>
      <c r="V63" s="513" t="str">
        <f t="shared" si="2"/>
        <v xml:space="preserve"> </v>
      </c>
    </row>
    <row r="64" spans="2:22" ht="12.95" customHeight="1" thickBot="1">
      <c r="B64" s="532"/>
      <c r="C64" s="569" t="s">
        <v>964</v>
      </c>
      <c r="D64" s="543" t="str">
        <f>IF((COUNTIF(Summary!$B$93:$AO$93,"E")-COUNTIF(Summary!$B$93:$AO$93,"Y")&gt;0),(COUNTIF(Summary!$B$93:$AO$93,"E")-COUNTIF(Summary!$B$93:$AO$93,"Y")),"")</f>
        <v/>
      </c>
      <c r="E64" s="574"/>
      <c r="F64" s="518" t="str">
        <f t="shared" si="11"/>
        <v xml:space="preserve"> </v>
      </c>
      <c r="H64" s="717"/>
      <c r="I64" s="717"/>
      <c r="J64" s="364"/>
      <c r="K64" s="615"/>
      <c r="L64" s="513" t="str">
        <f t="shared" si="8"/>
        <v xml:space="preserve"> </v>
      </c>
      <c r="M64" s="595"/>
      <c r="N64" s="366"/>
      <c r="O64" s="364"/>
      <c r="P64" s="615"/>
      <c r="Q64" s="513" t="str">
        <f t="shared" si="10"/>
        <v xml:space="preserve"> </v>
      </c>
      <c r="S64" s="366"/>
      <c r="T64" s="364"/>
      <c r="U64" s="615"/>
      <c r="V64" s="513" t="str">
        <f t="shared" si="2"/>
        <v xml:space="preserve"> </v>
      </c>
    </row>
    <row r="65" spans="1:22" s="531" customFormat="1" ht="12.95" customHeight="1">
      <c r="A65" s="401"/>
      <c r="B65" s="532"/>
      <c r="C65" s="570" t="s">
        <v>965</v>
      </c>
      <c r="D65" s="534" t="str">
        <f>IF((COUNTIF(Summary!$B$94:$AO$94,"E")-COUNTIF(Summary!$B$94:$AO$94,"Y")&gt;0),(COUNTIF(Summary!$B$94:$AO$94,"E")-COUNTIF(Summary!$B$94:$AO$94,"Y")),"")</f>
        <v/>
      </c>
      <c r="E65" s="575"/>
      <c r="F65" s="517" t="str">
        <f t="shared" si="11"/>
        <v xml:space="preserve"> </v>
      </c>
      <c r="G65" s="535"/>
      <c r="H65" s="717"/>
      <c r="I65" s="717"/>
      <c r="J65" s="364"/>
      <c r="K65" s="615"/>
      <c r="L65" s="513" t="str">
        <f t="shared" si="8"/>
        <v xml:space="preserve"> </v>
      </c>
      <c r="M65" s="595"/>
      <c r="N65" s="366"/>
      <c r="O65" s="364"/>
      <c r="P65" s="615"/>
      <c r="Q65" s="513" t="str">
        <f t="shared" si="10"/>
        <v xml:space="preserve"> </v>
      </c>
      <c r="R65" s="402"/>
      <c r="S65" s="366"/>
      <c r="T65" s="364"/>
      <c r="U65" s="615"/>
      <c r="V65" s="513" t="str">
        <f t="shared" si="2"/>
        <v xml:space="preserve"> </v>
      </c>
    </row>
    <row r="66" spans="1:22" s="531" customFormat="1" ht="12.95" customHeight="1" thickBot="1">
      <c r="A66" s="401"/>
      <c r="B66" s="532"/>
      <c r="C66" s="571" t="s">
        <v>966</v>
      </c>
      <c r="D66" s="543" t="str">
        <f>IF((COUNTIF(Summary!$B$95:$AO$95,"E")-COUNTIF(Summary!$B$95:$AO$95,"Y")&gt;0),(COUNTIF(Summary!$B$95:$AO$95,"E")-COUNTIF(Summary!$B$95:$AO$95,"Y")),"")</f>
        <v/>
      </c>
      <c r="E66" s="576"/>
      <c r="F66" s="518" t="str">
        <f t="shared" si="11"/>
        <v xml:space="preserve"> </v>
      </c>
      <c r="G66" s="401"/>
      <c r="H66" s="717"/>
      <c r="I66" s="717"/>
      <c r="J66" s="364"/>
      <c r="K66" s="615"/>
      <c r="L66" s="513" t="str">
        <f t="shared" si="8"/>
        <v xml:space="preserve"> </v>
      </c>
      <c r="M66" s="595"/>
      <c r="N66" s="366"/>
      <c r="O66" s="364"/>
      <c r="P66" s="615"/>
      <c r="Q66" s="513" t="str">
        <f t="shared" si="10"/>
        <v xml:space="preserve"> </v>
      </c>
      <c r="R66" s="402"/>
      <c r="S66" s="366"/>
      <c r="T66" s="364"/>
      <c r="U66" s="615"/>
      <c r="V66" s="513" t="str">
        <f t="shared" si="2"/>
        <v xml:space="preserve"> </v>
      </c>
    </row>
    <row r="67" spans="1:22" s="531" customFormat="1" ht="12.95" customHeight="1">
      <c r="A67" s="401"/>
      <c r="B67" s="532"/>
      <c r="C67" s="572" t="s">
        <v>967</v>
      </c>
      <c r="D67" s="534" t="str">
        <f>IF((COUNTIF(Summary!$B$107:$AO$107,"E")-COUNTIF(Summary!$B$107:$AO$107,"Y")&gt;0),(COUNTIF(Summary!$B$107:$AO$107,"E")-COUNTIF(Summary!$B$107:$AO$107,"Y")),"")</f>
        <v/>
      </c>
      <c r="E67" s="573"/>
      <c r="F67" s="517" t="str">
        <f t="shared" si="11"/>
        <v xml:space="preserve"> </v>
      </c>
      <c r="G67" s="401"/>
      <c r="H67" s="717"/>
      <c r="I67" s="717"/>
      <c r="J67" s="364"/>
      <c r="K67" s="615"/>
      <c r="L67" s="513" t="str">
        <f t="shared" si="8"/>
        <v xml:space="preserve"> </v>
      </c>
      <c r="M67" s="595"/>
      <c r="N67" s="366"/>
      <c r="O67" s="364"/>
      <c r="P67" s="615"/>
      <c r="Q67" s="513" t="str">
        <f t="shared" si="10"/>
        <v xml:space="preserve"> </v>
      </c>
      <c r="R67" s="402"/>
      <c r="S67" s="366"/>
      <c r="T67" s="364"/>
      <c r="U67" s="615"/>
      <c r="V67" s="513" t="str">
        <f t="shared" si="2"/>
        <v xml:space="preserve"> </v>
      </c>
    </row>
    <row r="68" spans="1:22" s="531" customFormat="1" ht="12.95" customHeight="1">
      <c r="A68" s="401"/>
      <c r="B68" s="554"/>
      <c r="C68" s="554"/>
      <c r="D68" s="555"/>
      <c r="E68" s="555"/>
      <c r="F68" s="555"/>
      <c r="G68" s="401"/>
      <c r="H68" s="717"/>
      <c r="I68" s="717"/>
      <c r="J68" s="364"/>
      <c r="K68" s="615"/>
      <c r="L68" s="513" t="str">
        <f t="shared" si="8"/>
        <v xml:space="preserve"> </v>
      </c>
      <c r="M68" s="595"/>
      <c r="N68" s="366"/>
      <c r="O68" s="364"/>
      <c r="P68" s="615"/>
      <c r="Q68" s="513" t="str">
        <f t="shared" si="10"/>
        <v xml:space="preserve"> </v>
      </c>
      <c r="R68" s="402"/>
      <c r="S68" s="366"/>
      <c r="T68" s="364"/>
      <c r="U68" s="615"/>
      <c r="V68" s="513" t="str">
        <f t="shared" ref="V68:V75" si="12">IFERROR(IF(ISBLANK(T68)," ", IF(T68-U68&lt;=0,"none",T68-U68)), " ")</f>
        <v xml:space="preserve"> </v>
      </c>
    </row>
    <row r="69" spans="1:22" s="531" customFormat="1" ht="12.95" customHeight="1">
      <c r="G69" s="401"/>
      <c r="H69" s="717"/>
      <c r="I69" s="717"/>
      <c r="J69" s="364"/>
      <c r="K69" s="615"/>
      <c r="L69" s="513" t="str">
        <f t="shared" si="8"/>
        <v xml:space="preserve"> </v>
      </c>
      <c r="M69" s="595"/>
      <c r="N69" s="366"/>
      <c r="O69" s="364"/>
      <c r="P69" s="615"/>
      <c r="Q69" s="513" t="str">
        <f t="shared" si="10"/>
        <v xml:space="preserve"> </v>
      </c>
      <c r="R69" s="402"/>
      <c r="S69" s="366"/>
      <c r="T69" s="364"/>
      <c r="U69" s="615"/>
      <c r="V69" s="513" t="str">
        <f t="shared" si="12"/>
        <v xml:space="preserve"> </v>
      </c>
    </row>
    <row r="70" spans="1:22" s="531" customFormat="1">
      <c r="G70" s="401"/>
      <c r="H70" s="717"/>
      <c r="I70" s="717"/>
      <c r="J70" s="364"/>
      <c r="K70" s="615"/>
      <c r="L70" s="513" t="str">
        <f t="shared" si="8"/>
        <v xml:space="preserve"> </v>
      </c>
      <c r="M70" s="595"/>
      <c r="N70" s="366"/>
      <c r="O70" s="364"/>
      <c r="P70" s="615"/>
      <c r="Q70" s="513" t="str">
        <f t="shared" si="10"/>
        <v xml:space="preserve"> </v>
      </c>
      <c r="R70" s="402"/>
      <c r="S70" s="366"/>
      <c r="T70" s="364"/>
      <c r="U70" s="615"/>
      <c r="V70" s="513" t="str">
        <f t="shared" si="12"/>
        <v xml:space="preserve"> </v>
      </c>
    </row>
    <row r="71" spans="1:22" s="531" customFormat="1">
      <c r="G71" s="401"/>
      <c r="H71" s="717"/>
      <c r="I71" s="717"/>
      <c r="J71" s="364"/>
      <c r="K71" s="615"/>
      <c r="L71" s="513" t="str">
        <f t="shared" si="8"/>
        <v xml:space="preserve"> </v>
      </c>
      <c r="M71" s="595"/>
      <c r="N71" s="366"/>
      <c r="O71" s="364"/>
      <c r="P71" s="615"/>
      <c r="Q71" s="513" t="str">
        <f t="shared" si="10"/>
        <v xml:space="preserve"> </v>
      </c>
      <c r="R71" s="402"/>
      <c r="S71" s="366"/>
      <c r="T71" s="364"/>
      <c r="U71" s="615"/>
      <c r="V71" s="513" t="str">
        <f t="shared" si="12"/>
        <v xml:space="preserve"> </v>
      </c>
    </row>
    <row r="72" spans="1:22" s="531" customFormat="1">
      <c r="G72" s="401"/>
      <c r="H72" s="717"/>
      <c r="I72" s="717"/>
      <c r="J72" s="364"/>
      <c r="K72" s="615"/>
      <c r="L72" s="513" t="str">
        <f t="shared" si="8"/>
        <v xml:space="preserve"> </v>
      </c>
      <c r="M72" s="401"/>
      <c r="N72" s="366"/>
      <c r="O72" s="364"/>
      <c r="P72" s="615"/>
      <c r="Q72" s="513" t="str">
        <f t="shared" si="10"/>
        <v xml:space="preserve"> </v>
      </c>
      <c r="R72" s="402"/>
      <c r="S72" s="366"/>
      <c r="T72" s="364"/>
      <c r="U72" s="615"/>
      <c r="V72" s="513" t="str">
        <f t="shared" si="12"/>
        <v xml:space="preserve"> </v>
      </c>
    </row>
    <row r="73" spans="1:22" s="531" customFormat="1">
      <c r="G73" s="401"/>
      <c r="H73" s="717"/>
      <c r="I73" s="717"/>
      <c r="J73" s="364"/>
      <c r="K73" s="615"/>
      <c r="L73" s="513" t="str">
        <f t="shared" si="8"/>
        <v xml:space="preserve"> </v>
      </c>
      <c r="M73" s="401"/>
      <c r="N73" s="366"/>
      <c r="O73" s="364"/>
      <c r="P73" s="615"/>
      <c r="Q73" s="513" t="str">
        <f t="shared" si="10"/>
        <v xml:space="preserve"> </v>
      </c>
      <c r="R73" s="402"/>
      <c r="S73" s="366"/>
      <c r="T73" s="364"/>
      <c r="U73" s="615"/>
      <c r="V73" s="513" t="str">
        <f t="shared" si="12"/>
        <v xml:space="preserve"> </v>
      </c>
    </row>
    <row r="74" spans="1:22" s="531" customFormat="1">
      <c r="B74" s="401"/>
      <c r="C74" s="401"/>
      <c r="D74" s="402"/>
      <c r="E74" s="402"/>
      <c r="F74" s="402"/>
      <c r="G74" s="401"/>
      <c r="H74" s="717"/>
      <c r="I74" s="717"/>
      <c r="J74" s="364"/>
      <c r="K74" s="615"/>
      <c r="L74" s="513" t="str">
        <f t="shared" si="8"/>
        <v xml:space="preserve"> </v>
      </c>
      <c r="M74" s="401"/>
      <c r="N74" s="366"/>
      <c r="O74" s="364"/>
      <c r="P74" s="615"/>
      <c r="Q74" s="513" t="str">
        <f t="shared" si="10"/>
        <v xml:space="preserve"> </v>
      </c>
      <c r="R74" s="402"/>
      <c r="S74" s="366"/>
      <c r="T74" s="364"/>
      <c r="U74" s="615"/>
      <c r="V74" s="513" t="str">
        <f t="shared" si="12"/>
        <v xml:space="preserve"> </v>
      </c>
    </row>
    <row r="75" spans="1:22" s="531" customFormat="1">
      <c r="B75" s="401"/>
      <c r="C75" s="401"/>
      <c r="D75" s="402"/>
      <c r="E75" s="402"/>
      <c r="F75" s="402"/>
      <c r="G75" s="401"/>
      <c r="H75" s="717"/>
      <c r="I75" s="717"/>
      <c r="J75" s="364"/>
      <c r="K75" s="615"/>
      <c r="L75" s="513" t="str">
        <f t="shared" si="8"/>
        <v xml:space="preserve"> </v>
      </c>
      <c r="M75" s="401"/>
      <c r="N75" s="369"/>
      <c r="O75" s="367"/>
      <c r="P75" s="616"/>
      <c r="Q75" s="513" t="str">
        <f t="shared" si="10"/>
        <v xml:space="preserve"> </v>
      </c>
      <c r="R75" s="402"/>
      <c r="S75" s="369"/>
      <c r="T75" s="367"/>
      <c r="U75" s="616"/>
      <c r="V75" s="513" t="str">
        <f t="shared" si="12"/>
        <v xml:space="preserve"> </v>
      </c>
    </row>
    <row r="76" spans="1:22" s="531" customFormat="1">
      <c r="B76" s="401"/>
      <c r="C76" s="401"/>
      <c r="D76" s="402"/>
      <c r="E76" s="402"/>
      <c r="F76" s="402"/>
      <c r="G76" s="401"/>
      <c r="H76" s="401"/>
      <c r="I76" s="401"/>
      <c r="J76" s="402"/>
      <c r="K76" s="402"/>
      <c r="L76" s="402"/>
      <c r="M76" s="401"/>
      <c r="N76" s="530"/>
      <c r="O76" s="402"/>
      <c r="P76" s="402"/>
      <c r="Q76" s="402"/>
      <c r="R76" s="402"/>
      <c r="S76" s="530"/>
      <c r="T76" s="402"/>
      <c r="U76" s="402"/>
      <c r="V76" s="402"/>
    </row>
    <row r="77" spans="1:22" s="531" customFormat="1">
      <c r="B77" s="401"/>
      <c r="C77" s="401"/>
      <c r="D77" s="402"/>
      <c r="E77" s="402"/>
      <c r="F77" s="402"/>
      <c r="G77" s="401"/>
      <c r="H77" s="401"/>
      <c r="I77" s="401"/>
      <c r="J77" s="402"/>
      <c r="K77" s="402"/>
      <c r="L77" s="402"/>
      <c r="M77" s="401"/>
      <c r="N77" s="530"/>
      <c r="O77" s="402"/>
      <c r="P77" s="402"/>
      <c r="Q77" s="402"/>
      <c r="R77" s="402"/>
      <c r="S77" s="530"/>
      <c r="T77" s="402"/>
      <c r="U77" s="402"/>
      <c r="V77" s="402"/>
    </row>
    <row r="78" spans="1:22" s="531" customFormat="1">
      <c r="B78" s="401"/>
      <c r="C78" s="401"/>
      <c r="D78" s="402"/>
      <c r="E78" s="402"/>
      <c r="F78" s="402"/>
      <c r="G78" s="401"/>
      <c r="H78" s="401"/>
      <c r="I78" s="401"/>
      <c r="J78" s="402"/>
      <c r="K78" s="402"/>
      <c r="L78" s="402"/>
      <c r="M78" s="401"/>
      <c r="N78" s="530"/>
      <c r="O78" s="402"/>
      <c r="P78" s="402"/>
      <c r="Q78" s="402"/>
      <c r="R78" s="402"/>
      <c r="S78" s="530"/>
      <c r="T78" s="402"/>
      <c r="U78" s="402"/>
      <c r="V78" s="402"/>
    </row>
    <row r="79" spans="1:22">
      <c r="A79" s="531"/>
    </row>
    <row r="80" spans="1:22">
      <c r="A80" s="531"/>
    </row>
    <row r="81" spans="1:1">
      <c r="A81" s="531"/>
    </row>
    <row r="82" spans="1:1">
      <c r="A82" s="531"/>
    </row>
  </sheetData>
  <sheetProtection algorithmName="SHA-512" hashValue="asw9dmqkBjhcyWNT6Hc2GIBbV2ZoE/3/F11+RzeFqbT2Zgtcz0Hkgm4r8OGyMuLLhQzsc9ODUcC81GZshgiRlA==" saltValue="rg2wwK/Rdz+lTzpOaZaZyg==" spinCount="100000" sheet="1" objects="1" scenarios="1" selectLockedCells="1"/>
  <mergeCells count="54">
    <mergeCell ref="H61:I61"/>
    <mergeCell ref="H62:I62"/>
    <mergeCell ref="H63:I63"/>
    <mergeCell ref="H12:I12"/>
    <mergeCell ref="H13:I13"/>
    <mergeCell ref="H58:I58"/>
    <mergeCell ref="H59:I59"/>
    <mergeCell ref="H60:I60"/>
    <mergeCell ref="H45:I45"/>
    <mergeCell ref="H46:I46"/>
    <mergeCell ref="H47:I47"/>
    <mergeCell ref="H48:I48"/>
    <mergeCell ref="H49:I49"/>
    <mergeCell ref="H50:I50"/>
    <mergeCell ref="H51:I51"/>
    <mergeCell ref="H30:I30"/>
    <mergeCell ref="H4:I4"/>
    <mergeCell ref="H5:I5"/>
    <mergeCell ref="H6:I6"/>
    <mergeCell ref="H7:I7"/>
    <mergeCell ref="H8:I8"/>
    <mergeCell ref="H9:I9"/>
    <mergeCell ref="H10:I10"/>
    <mergeCell ref="H11:I11"/>
    <mergeCell ref="H70:I70"/>
    <mergeCell ref="H71:I71"/>
    <mergeCell ref="H52:I52"/>
    <mergeCell ref="H53:I53"/>
    <mergeCell ref="H54:I54"/>
    <mergeCell ref="H55:I55"/>
    <mergeCell ref="H56:I56"/>
    <mergeCell ref="H57:I57"/>
    <mergeCell ref="H43:I43"/>
    <mergeCell ref="H44:I44"/>
    <mergeCell ref="H35:I35"/>
    <mergeCell ref="H36:I36"/>
    <mergeCell ref="H37:I37"/>
    <mergeCell ref="H72:I72"/>
    <mergeCell ref="H73:I73"/>
    <mergeCell ref="H74:I74"/>
    <mergeCell ref="H75:I75"/>
    <mergeCell ref="H64:I64"/>
    <mergeCell ref="H65:I65"/>
    <mergeCell ref="H66:I66"/>
    <mergeCell ref="H67:I67"/>
    <mergeCell ref="H68:I68"/>
    <mergeCell ref="H69:I69"/>
    <mergeCell ref="H31:I31"/>
    <mergeCell ref="H38:I38"/>
    <mergeCell ref="H39:I39"/>
    <mergeCell ref="H40:I40"/>
    <mergeCell ref="H32:I32"/>
    <mergeCell ref="H33:I33"/>
    <mergeCell ref="H34:I34"/>
  </mergeCells>
  <conditionalFormatting sqref="H2:L3 D1:L1">
    <cfRule type="expression" dxfId="83" priority="12">
      <formula>LEFT($M$1,7)&lt;&gt;"Senior_"</formula>
    </cfRule>
  </conditionalFormatting>
  <conditionalFormatting sqref="L2:L3 L1:N1">
    <cfRule type="expression" dxfId="82" priority="11">
      <formula>LEFT($M$1,7)="Senior_"</formula>
    </cfRule>
  </conditionalFormatting>
  <conditionalFormatting sqref="C1">
    <cfRule type="expression" dxfId="81" priority="10">
      <formula>LEFT($M$1,7)&lt;&gt;"Senior_"</formula>
    </cfRule>
  </conditionalFormatting>
  <conditionalFormatting sqref="N54:N75 S4:S75 H43:H75">
    <cfRule type="duplicateValues" dxfId="80" priority="79"/>
  </conditionalFormatting>
  <pageMargins left="0.5" right="0.3" top="0.3" bottom="0.3" header="0.3" footer="0.3"/>
  <pageSetup scale="77" fitToWidth="2" orientation="portrait" r:id="rId1"/>
  <headerFooter>
    <oddHeader>&amp;C&amp;14Order Page - &amp;D</oddHeader>
  </headerFooter>
  <colBreaks count="1" manualBreakCount="1">
    <brk id="12" max="7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11D8-6214-4B25-BD7F-AA482166DC81}">
  <sheetPr codeName="Sheet15">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v>
      </c>
      <c r="U1" s="445" t="str">
        <f ca="1">MID(CELL("filename",A1),FIND(IF(ISERROR(FIND("]",CELL("filename",A1))),"$","]"),CELL("filename",A1))+1,256)</f>
        <v>Senior_1</v>
      </c>
      <c r="W1" s="446" t="str">
        <f ca="1">IF(T1&lt;&gt;"",T1,"")</f>
        <v>Senior_1</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IF(Badges!$D56="A","/","")</f>
        <v/>
      </c>
      <c r="E4" s="413" t="str">
        <f>IF(Badges!$D60="A","/","")</f>
        <v/>
      </c>
      <c r="F4" s="413" t="str">
        <f>IF(Badges!$D64="A","/","")</f>
        <v/>
      </c>
      <c r="G4" s="413" t="str">
        <f>IF(Badges!$D68="A","/","")</f>
        <v/>
      </c>
      <c r="H4" s="413" t="str">
        <f>IF(Badges!$D72="A","/","")</f>
        <v/>
      </c>
      <c r="I4" s="411" t="str">
        <f>IF(Summary!$B$6="E","E","")</f>
        <v/>
      </c>
      <c r="J4" s="411" t="str">
        <f>IF(Summary!$C$6="Y","R","")</f>
        <v/>
      </c>
      <c r="K4" s="363" t="str">
        <f>IF(COUNT(I53:I53)=1,MAX(I53:I53),"")</f>
        <v/>
      </c>
      <c r="L4" s="716" t="str">
        <f>Summary!A70</f>
        <v>&lt;&lt;List Badge 1 Here&gt;&gt;</v>
      </c>
      <c r="M4" s="716"/>
      <c r="N4" s="716"/>
      <c r="O4" s="716"/>
      <c r="P4" s="716"/>
      <c r="Q4" s="716"/>
      <c r="R4" s="719"/>
      <c r="S4" s="404" t="str">
        <f>IF(Summary!$B$70="E","E","")</f>
        <v/>
      </c>
      <c r="T4" s="404" t="str">
        <f>IF(Summary!$C$70="Y","R","")</f>
        <v/>
      </c>
      <c r="W4" s="436" t="str">
        <f>'Fun Patches'!C5</f>
        <v>&lt;LIST PATCH HERE&gt;</v>
      </c>
      <c r="X4" s="404" t="str">
        <f>IF(Summary!$B$110="E","E","")</f>
        <v/>
      </c>
      <c r="Y4" s="404" t="str">
        <f>IF(Summary!$C$110="Y","R","")</f>
        <v/>
      </c>
      <c r="AA4" s="438"/>
      <c r="AB4" s="361"/>
      <c r="AC4" s="362"/>
    </row>
    <row r="5" spans="2:30" ht="12.95" customHeight="1">
      <c r="B5" s="455"/>
      <c r="C5" s="460" t="s">
        <v>139</v>
      </c>
      <c r="D5" s="405" t="str">
        <f>IF(Badges!$D79="A","/","")</f>
        <v/>
      </c>
      <c r="E5" s="405" t="str">
        <f>IF(Badges!$D83="A","/","")</f>
        <v/>
      </c>
      <c r="F5" s="405" t="str">
        <f>IF(Badges!$D87="A","/","")</f>
        <v/>
      </c>
      <c r="G5" s="405" t="str">
        <f>IF(Badges!$D91="A","/","")</f>
        <v/>
      </c>
      <c r="H5" s="405" t="str">
        <f>IF(Badges!$D95="A","/","")</f>
        <v/>
      </c>
      <c r="I5" s="406" t="str">
        <f>IF(Summary!$B$7="E","E","")</f>
        <v/>
      </c>
      <c r="J5" s="406" t="str">
        <f>IF(Summary!$C$7="Y","R","")</f>
        <v/>
      </c>
      <c r="K5" s="363" t="str">
        <f>IF(COUNT(I54:I54)=1,MAX(I54:I54),"")</f>
        <v/>
      </c>
      <c r="L5" s="716" t="str">
        <f>Summary!A71</f>
        <v>&lt;&lt;List Badge 2 Here&gt;&gt;</v>
      </c>
      <c r="M5" s="716"/>
      <c r="N5" s="716"/>
      <c r="O5" s="716"/>
      <c r="P5" s="716"/>
      <c r="Q5" s="716"/>
      <c r="R5" s="719"/>
      <c r="S5" s="406" t="str">
        <f>IF(Summary!$B$71="E","E","")</f>
        <v/>
      </c>
      <c r="T5" s="406" t="str">
        <f>IF(Summary!$C$71="Y","R","")</f>
        <v/>
      </c>
      <c r="W5" s="399" t="str">
        <f>'Fun Patches'!C6</f>
        <v>&lt;LIST PATCH HERE&gt;</v>
      </c>
      <c r="X5" s="406" t="str">
        <f>IF(Summary!$B$111="E","E","")</f>
        <v/>
      </c>
      <c r="Y5" s="406" t="str">
        <f>IF(Summary!$C$111="Y","R","")</f>
        <v/>
      </c>
      <c r="AA5" s="366"/>
      <c r="AB5" s="364"/>
      <c r="AC5" s="365"/>
    </row>
    <row r="6" spans="2:30" ht="12.95" customHeight="1" thickBot="1">
      <c r="B6" s="455"/>
      <c r="C6" s="464" t="s">
        <v>1019</v>
      </c>
      <c r="D6" s="408" t="str">
        <f>IF(Badges!$D102="A","/","")</f>
        <v/>
      </c>
      <c r="E6" s="408" t="str">
        <f>IF(Badges!$D106="A","/","")</f>
        <v/>
      </c>
      <c r="F6" s="408" t="str">
        <f>IF(Badges!$D110="A","/","")</f>
        <v/>
      </c>
      <c r="G6" s="408" t="str">
        <f>IF(Badges!$D114="A","/","")</f>
        <v/>
      </c>
      <c r="H6" s="408" t="str">
        <f>IF(Badges!$D118="A","/","")</f>
        <v/>
      </c>
      <c r="I6" s="409" t="str">
        <f>IF(Summary!$B$8="E","E","")</f>
        <v/>
      </c>
      <c r="J6" s="409" t="str">
        <f>IF(Summary!$C$8="Y","R","")</f>
        <v/>
      </c>
      <c r="K6" s="363"/>
      <c r="L6" s="716" t="str">
        <f>Summary!A72</f>
        <v>&lt;&lt;List Badge 3 Here&gt;&gt;</v>
      </c>
      <c r="M6" s="716"/>
      <c r="N6" s="716"/>
      <c r="O6" s="716"/>
      <c r="P6" s="716"/>
      <c r="Q6" s="716"/>
      <c r="R6" s="719"/>
      <c r="S6" s="406" t="str">
        <f>IF(Summary!$B$72="E","E","")</f>
        <v/>
      </c>
      <c r="T6" s="406" t="str">
        <f>IF(Summary!$C$72="Y","R","")</f>
        <v/>
      </c>
      <c r="W6" s="399" t="str">
        <f>'Fun Patches'!C7</f>
        <v>&lt;LIST PATCH HERE&gt;</v>
      </c>
      <c r="X6" s="406" t="str">
        <f>IF(Summary!$B$112="E","E","")</f>
        <v/>
      </c>
      <c r="Y6" s="406" t="str">
        <f>IF(Summary!$C$112="Y","R","")</f>
        <v/>
      </c>
      <c r="AA6" s="366"/>
      <c r="AB6" s="364"/>
      <c r="AC6" s="365"/>
    </row>
    <row r="7" spans="2:30" ht="12.95" customHeight="1">
      <c r="B7" s="455"/>
      <c r="C7" s="468" t="s">
        <v>134</v>
      </c>
      <c r="D7" s="413" t="str">
        <f>IF(Badges!$D148="A","/","")</f>
        <v/>
      </c>
      <c r="E7" s="413" t="str">
        <f>IF(Badges!$D152="A","/","")</f>
        <v/>
      </c>
      <c r="F7" s="413" t="str">
        <f>IF(Badges!$D156="A","/","")</f>
        <v/>
      </c>
      <c r="G7" s="413" t="str">
        <f>IF(Badges!$D160="A","/","")</f>
        <v/>
      </c>
      <c r="H7" s="413" t="str">
        <f>IF(Badges!$D164="A","/","")</f>
        <v/>
      </c>
      <c r="I7" s="411" t="str">
        <f>IF(Summary!$B$10="E","E","")</f>
        <v/>
      </c>
      <c r="J7" s="411" t="str">
        <f>IF(Summary!$C$10="Y","R","")</f>
        <v/>
      </c>
      <c r="K7" s="363" t="str">
        <f>IF(COUNT(I55:I55)=1,MAX(I55:I55),"")</f>
        <v/>
      </c>
      <c r="L7" s="716" t="str">
        <f>Summary!A73</f>
        <v>&lt;&lt;List Badge 4 Here&gt;&gt;</v>
      </c>
      <c r="M7" s="716"/>
      <c r="N7" s="716"/>
      <c r="O7" s="716"/>
      <c r="P7" s="716"/>
      <c r="Q7" s="716"/>
      <c r="R7" s="719"/>
      <c r="S7" s="406" t="str">
        <f>IF(Summary!$B$73="E","E","")</f>
        <v/>
      </c>
      <c r="T7" s="406" t="str">
        <f>IF(Summary!$C$73="Y","R","")</f>
        <v/>
      </c>
      <c r="W7" s="399" t="str">
        <f>'Fun Patches'!C8</f>
        <v>&lt;LIST PATCH HERE&gt;</v>
      </c>
      <c r="X7" s="406" t="str">
        <f>IF(Summary!$B$113="E","E","")</f>
        <v/>
      </c>
      <c r="Y7" s="406" t="str">
        <f>IF(Summary!$C$113="Y","R","")</f>
        <v/>
      </c>
      <c r="AA7" s="366"/>
      <c r="AB7" s="364"/>
      <c r="AC7" s="365"/>
    </row>
    <row r="8" spans="2:30" ht="12.95" customHeight="1">
      <c r="B8" s="455"/>
      <c r="C8" s="460" t="s">
        <v>1022</v>
      </c>
      <c r="D8" s="405" t="str">
        <f>IF(Badges!$D194="A","/","")</f>
        <v/>
      </c>
      <c r="E8" s="405" t="str">
        <f>IF(Badges!$D198="A","/","")</f>
        <v/>
      </c>
      <c r="F8" s="405" t="str">
        <f>IF(Badges!$D202="A","/","")</f>
        <v/>
      </c>
      <c r="G8" s="405" t="str">
        <f>IF(Badges!$D206="A","/","")</f>
        <v/>
      </c>
      <c r="H8" s="405" t="str">
        <f>IF(Badges!$D210="A","/","")</f>
        <v/>
      </c>
      <c r="I8" s="406" t="str">
        <f>IF(Summary!$B$12="E","E","")</f>
        <v/>
      </c>
      <c r="J8" s="406" t="str">
        <f>IF(Summary!$C$12="Y","R","")</f>
        <v/>
      </c>
      <c r="K8" s="363" t="str">
        <f>IF(COUNT(I56:I59)=4,MAX(I56:I59),"")</f>
        <v/>
      </c>
      <c r="L8" s="716" t="str">
        <f>Summary!A74</f>
        <v>&lt;&lt;List Badge 5 Here&gt;&gt;</v>
      </c>
      <c r="M8" s="716"/>
      <c r="N8" s="716"/>
      <c r="O8" s="716"/>
      <c r="P8" s="716"/>
      <c r="Q8" s="716"/>
      <c r="R8" s="719"/>
      <c r="S8" s="406" t="str">
        <f>IF(Summary!$B$74="E","E","")</f>
        <v/>
      </c>
      <c r="T8" s="406" t="str">
        <f>IF(Summary!$C$74="Y","R","")</f>
        <v/>
      </c>
      <c r="W8" s="399" t="str">
        <f>'Fun Patches'!C9</f>
        <v>&lt;LIST PATCH HERE&gt;</v>
      </c>
      <c r="X8" s="406" t="str">
        <f>IF(Summary!$B$114="E","E","")</f>
        <v/>
      </c>
      <c r="Y8" s="406" t="str">
        <f>IF(Summary!$C$114="Y","R","")</f>
        <v/>
      </c>
      <c r="AA8" s="366"/>
      <c r="AB8" s="364"/>
      <c r="AC8" s="365"/>
    </row>
    <row r="9" spans="2:30" ht="12.95" customHeight="1" thickBot="1">
      <c r="B9" s="455"/>
      <c r="C9" s="471" t="s">
        <v>140</v>
      </c>
      <c r="D9" s="408" t="str">
        <f>IF(Badges!$D217="A","/","")</f>
        <v/>
      </c>
      <c r="E9" s="408" t="str">
        <f>IF(Badges!$D221="A","/","")</f>
        <v/>
      </c>
      <c r="F9" s="408" t="str">
        <f>IF(Badges!$D225="A","/","")</f>
        <v/>
      </c>
      <c r="G9" s="408" t="str">
        <f>IF(Badges!$D229="A","/","")</f>
        <v/>
      </c>
      <c r="H9" s="408" t="str">
        <f>IF(Badges!$D233="A","/","")</f>
        <v/>
      </c>
      <c r="I9" s="409" t="str">
        <f>IF(Summary!$B$13="E","E","")</f>
        <v/>
      </c>
      <c r="J9" s="409" t="str">
        <f>IF(Summary!$C$13="Y","R","")</f>
        <v/>
      </c>
      <c r="K9" s="363"/>
      <c r="L9" s="716" t="str">
        <f>Summary!A75</f>
        <v>&lt;&lt;List Badge 6 Here&gt;&gt;</v>
      </c>
      <c r="M9" s="716"/>
      <c r="N9" s="716"/>
      <c r="O9" s="716"/>
      <c r="P9" s="716"/>
      <c r="Q9" s="716"/>
      <c r="R9" s="719"/>
      <c r="S9" s="406" t="str">
        <f>IF(Summary!$B$75="E","E","")</f>
        <v/>
      </c>
      <c r="T9" s="406" t="str">
        <f>IF(Summary!$C$75="Y","R","")</f>
        <v/>
      </c>
      <c r="W9" s="399" t="str">
        <f>'Fun Patches'!C10</f>
        <v>&lt;LIST PATCH HERE&gt;</v>
      </c>
      <c r="X9" s="406" t="str">
        <f>IF(Summary!$B$115="E","E","")</f>
        <v/>
      </c>
      <c r="Y9" s="406" t="str">
        <f>IF(Summary!$C$115="Y","R","")</f>
        <v/>
      </c>
      <c r="AA9" s="366"/>
      <c r="AB9" s="364"/>
      <c r="AC9" s="365"/>
    </row>
    <row r="10" spans="2:30" ht="12.95" customHeight="1">
      <c r="B10" s="455"/>
      <c r="C10" s="456" t="s">
        <v>1020</v>
      </c>
      <c r="D10" s="413" t="str">
        <f>IF(Badges!$D252="A","/","")</f>
        <v/>
      </c>
      <c r="E10" s="413" t="str">
        <f>IF(Badges!$D256="A","/","")</f>
        <v/>
      </c>
      <c r="F10" s="413" t="str">
        <f>IF(Badges!$D260="A","/","")</f>
        <v/>
      </c>
      <c r="G10" s="413" t="str">
        <f>IF(Badges!$D264="A","/","")</f>
        <v/>
      </c>
      <c r="H10" s="413" t="str">
        <f>IF(Badges!$D268="A","/","")</f>
        <v/>
      </c>
      <c r="I10" s="411" t="str">
        <f>IF(Summary!$B$15="E","E","")</f>
        <v/>
      </c>
      <c r="J10" s="411" t="str">
        <f>IF(Summary!$C$15="Y","R","")</f>
        <v/>
      </c>
      <c r="K10" s="363"/>
      <c r="L10" s="716" t="str">
        <f>Summary!A76</f>
        <v>&lt;&lt;List Badge 7 Here&gt;&gt;</v>
      </c>
      <c r="M10" s="716"/>
      <c r="N10" s="716"/>
      <c r="O10" s="716"/>
      <c r="P10" s="716"/>
      <c r="Q10" s="716"/>
      <c r="R10" s="719"/>
      <c r="S10" s="406" t="str">
        <f>IF(Summary!$B$76="E","E","")</f>
        <v/>
      </c>
      <c r="T10" s="406" t="str">
        <f>IF(Summary!$C$76="Y","R","")</f>
        <v/>
      </c>
      <c r="W10" s="399" t="str">
        <f>'Fun Patches'!C11</f>
        <v>&lt;LIST PATCH HERE&gt;</v>
      </c>
      <c r="X10" s="406" t="str">
        <f>IF(Summary!$B$116="E","E","")</f>
        <v/>
      </c>
      <c r="Y10" s="406" t="str">
        <f>IF(Summary!$C$116="Y","R","")</f>
        <v/>
      </c>
      <c r="AA10" s="366"/>
      <c r="AB10" s="364"/>
      <c r="AC10" s="365"/>
    </row>
    <row r="11" spans="2:30" ht="12.95" customHeight="1">
      <c r="B11" s="455"/>
      <c r="C11" s="460" t="s">
        <v>765</v>
      </c>
      <c r="D11" s="405" t="str">
        <f>IF(Badges!$D275="A","/","")</f>
        <v/>
      </c>
      <c r="E11" s="405" t="str">
        <f>IF(Badges!$D279="A","/","")</f>
        <v/>
      </c>
      <c r="F11" s="405" t="str">
        <f>IF(Badges!$D283="A","/","")</f>
        <v/>
      </c>
      <c r="G11" s="405" t="str">
        <f>IF(Badges!$D287="A","/","")</f>
        <v/>
      </c>
      <c r="H11" s="405" t="str">
        <f>IF(Badges!$D291="A","/","")</f>
        <v/>
      </c>
      <c r="I11" s="406" t="str">
        <f>IF(Summary!$B$16="E","E","")</f>
        <v/>
      </c>
      <c r="J11" s="406" t="str">
        <f>IF(Summary!$C$16="Y","R","")</f>
        <v/>
      </c>
      <c r="K11" s="363"/>
      <c r="L11" s="716" t="str">
        <f>Summary!A77</f>
        <v>&lt;&lt;List Badge 8 Here&gt;&gt;</v>
      </c>
      <c r="M11" s="716"/>
      <c r="N11" s="716"/>
      <c r="O11" s="716"/>
      <c r="P11" s="716"/>
      <c r="Q11" s="716"/>
      <c r="R11" s="719"/>
      <c r="S11" s="406" t="str">
        <f>IF(Summary!$B$77="E","E","")</f>
        <v/>
      </c>
      <c r="T11" s="406" t="str">
        <f>IF(Summary!$C$77="Y","R","")</f>
        <v/>
      </c>
      <c r="W11" s="399" t="str">
        <f>'Fun Patches'!C12</f>
        <v>&lt;LIST PATCH HERE&gt;</v>
      </c>
      <c r="X11" s="406" t="str">
        <f>IF(Summary!$B$117="E","E","")</f>
        <v/>
      </c>
      <c r="Y11" s="406" t="str">
        <f>IF(Summary!$C$117="Y","R","")</f>
        <v/>
      </c>
      <c r="AA11" s="366"/>
      <c r="AB11" s="364"/>
      <c r="AC11" s="365"/>
    </row>
    <row r="12" spans="2:30" ht="12.95" customHeight="1" thickBot="1">
      <c r="B12" s="455"/>
      <c r="C12" s="464" t="s">
        <v>137</v>
      </c>
      <c r="D12" s="408" t="str">
        <f>IF(Badges!$D344="A","/","")</f>
        <v/>
      </c>
      <c r="E12" s="408" t="str">
        <f>IF(Badges!$D348="A","/","")</f>
        <v/>
      </c>
      <c r="F12" s="408" t="str">
        <f>IF(Badges!$D352="A","/","")</f>
        <v/>
      </c>
      <c r="G12" s="408" t="str">
        <f>IF(Badges!$D356="A","/","")</f>
        <v/>
      </c>
      <c r="H12" s="408" t="str">
        <f>IF(Badges!$D360="A","/","")</f>
        <v/>
      </c>
      <c r="I12" s="409" t="str">
        <f>IF(Summary!$B$19="E","E","")</f>
        <v/>
      </c>
      <c r="J12" s="409" t="str">
        <f>IF(Summary!$C$19="Y","R","")</f>
        <v/>
      </c>
      <c r="K12" s="363"/>
      <c r="L12" s="716" t="str">
        <f>Summary!A78</f>
        <v>&lt;&lt;List Badge 9 Here&gt;&gt;</v>
      </c>
      <c r="M12" s="716"/>
      <c r="N12" s="716"/>
      <c r="O12" s="716"/>
      <c r="P12" s="716"/>
      <c r="Q12" s="716"/>
      <c r="R12" s="719"/>
      <c r="S12" s="406" t="str">
        <f>IF(Summary!$B$78="E","E","")</f>
        <v/>
      </c>
      <c r="T12" s="406" t="str">
        <f>IF(Summary!$C$78="Y","R","")</f>
        <v/>
      </c>
      <c r="W12" s="399" t="str">
        <f>'Fun Patches'!C13</f>
        <v>&lt;LIST PATCH HERE&gt;</v>
      </c>
      <c r="X12" s="406" t="str">
        <f>IF(Summary!$B$118="E","E","")</f>
        <v/>
      </c>
      <c r="Y12" s="406" t="str">
        <f>IF(Summary!$C$118="Y","R","")</f>
        <v/>
      </c>
      <c r="AA12" s="366"/>
      <c r="AB12" s="364"/>
      <c r="AC12" s="365"/>
    </row>
    <row r="13" spans="2:30" ht="12.95" customHeight="1">
      <c r="B13" s="455"/>
      <c r="C13" s="468" t="s">
        <v>934</v>
      </c>
      <c r="D13" s="413" t="str">
        <f>IF(Badges!$D367="A","/","")</f>
        <v/>
      </c>
      <c r="E13" s="413" t="str">
        <f>IF(Badges!$D371="A","/","")</f>
        <v/>
      </c>
      <c r="F13" s="413" t="str">
        <f>IF(Badges!$D375="A","/","")</f>
        <v/>
      </c>
      <c r="G13" s="413" t="str">
        <f>IF(Badges!$D379="A","/","")</f>
        <v/>
      </c>
      <c r="H13" s="413" t="str">
        <f>IF(Badges!$D383="A","/","")</f>
        <v/>
      </c>
      <c r="I13" s="411" t="str">
        <f>IF(Summary!$B$20="E","E","")</f>
        <v/>
      </c>
      <c r="J13" s="411" t="str">
        <f>IF(Summary!$C$20="Y","R","")</f>
        <v/>
      </c>
      <c r="K13" s="363" t="str">
        <f>IF(COUNT(I60:I61)=2,MAX(I60:I61),"")</f>
        <v/>
      </c>
      <c r="L13" s="716" t="str">
        <f>Summary!A79</f>
        <v>&lt;&lt;List Badge 10 Here&gt;&gt;</v>
      </c>
      <c r="M13" s="716"/>
      <c r="N13" s="716"/>
      <c r="O13" s="716"/>
      <c r="P13" s="716"/>
      <c r="Q13" s="716"/>
      <c r="R13" s="719"/>
      <c r="S13" s="406" t="str">
        <f>IF(Summary!$B$79="E","E","")</f>
        <v/>
      </c>
      <c r="T13" s="406" t="str">
        <f>IF(Summary!$C$79="Y","R","")</f>
        <v/>
      </c>
      <c r="W13" s="399" t="str">
        <f>'Fun Patches'!C14</f>
        <v>&lt;LIST PATCH HERE&gt;</v>
      </c>
      <c r="X13" s="406" t="str">
        <f>IF(Summary!$B$119="E","E","")</f>
        <v/>
      </c>
      <c r="Y13" s="406" t="str">
        <f>IF(Summary!$C$119="Y","R","")</f>
        <v/>
      </c>
      <c r="AA13" s="366"/>
      <c r="AB13" s="364"/>
      <c r="AC13" s="365"/>
    </row>
    <row r="14" spans="2:30" ht="12.95" customHeight="1">
      <c r="B14" s="455"/>
      <c r="C14" s="460" t="s">
        <v>142</v>
      </c>
      <c r="D14" s="405" t="str">
        <f>IF(Badges!$D390="A","/","")</f>
        <v/>
      </c>
      <c r="E14" s="405" t="str">
        <f>IF(Badges!$D394="A","/","")</f>
        <v/>
      </c>
      <c r="F14" s="405" t="str">
        <f>IF(Badges!$D398="A","/","")</f>
        <v/>
      </c>
      <c r="G14" s="405" t="str">
        <f>IF(Badges!$D402="A","/","")</f>
        <v/>
      </c>
      <c r="H14" s="405" t="str">
        <f>IF(Badges!$D406="A","/","")</f>
        <v/>
      </c>
      <c r="I14" s="406" t="str">
        <f>IF(Summary!$B$21="E","E","")</f>
        <v/>
      </c>
      <c r="J14" s="406" t="str">
        <f>IF(Summary!$C$21="Y","R","")</f>
        <v/>
      </c>
      <c r="K14" s="363"/>
      <c r="L14" s="401"/>
      <c r="M14" s="401"/>
      <c r="N14" s="401"/>
      <c r="O14" s="401"/>
      <c r="P14" s="401"/>
      <c r="Q14" s="401"/>
      <c r="R14" s="401"/>
      <c r="S14" s="402"/>
      <c r="T14" s="402"/>
      <c r="W14" s="399" t="str">
        <f>'Fun Patches'!C15</f>
        <v>&lt;LIST PATCH HERE&gt;</v>
      </c>
      <c r="X14" s="406" t="str">
        <f>IF(Summary!$B$120="E","E","")</f>
        <v/>
      </c>
      <c r="Y14" s="406" t="str">
        <f>IF(Summary!$C$120="Y","R","")</f>
        <v/>
      </c>
      <c r="AA14" s="366"/>
      <c r="AB14" s="364"/>
      <c r="AC14" s="365"/>
    </row>
    <row r="15" spans="2:30" ht="12.95" customHeight="1" thickBot="1">
      <c r="B15" s="455"/>
      <c r="C15" s="471" t="s">
        <v>129</v>
      </c>
      <c r="D15" s="408" t="str">
        <f>IF(Badges!$D425="A","/","")</f>
        <v/>
      </c>
      <c r="E15" s="408" t="str">
        <f>IF(Badges!$D429="A","/","")</f>
        <v/>
      </c>
      <c r="F15" s="408" t="str">
        <f>IF(Badges!$D433="A","/","")</f>
        <v/>
      </c>
      <c r="G15" s="408" t="str">
        <f>IF(Badges!$D437="A","/","")</f>
        <v/>
      </c>
      <c r="H15" s="408" t="str">
        <f>IF(Badges!$D441="A","/","")</f>
        <v/>
      </c>
      <c r="I15" s="409" t="str">
        <f>IF(Summary!$B$23="E","E","")</f>
        <v/>
      </c>
      <c r="J15" s="409" t="str">
        <f>IF(Summary!$C$23="Y","R","")</f>
        <v/>
      </c>
      <c r="K15" s="363" t="str">
        <f>IF(COUNT(I62:I63)=2,MAX(I62:I63),"")</f>
        <v/>
      </c>
      <c r="N15" s="451"/>
      <c r="O15" s="451"/>
      <c r="P15" s="451"/>
      <c r="Q15" s="451"/>
      <c r="R15" s="451"/>
      <c r="W15" s="399" t="str">
        <f>'Fun Patches'!C16</f>
        <v>&lt;LIST PATCH HERE&gt;</v>
      </c>
      <c r="X15" s="406" t="str">
        <f>IF(Summary!$B$121="E","E","")</f>
        <v/>
      </c>
      <c r="Y15" s="406" t="str">
        <f>IF(Summary!$C$121="Y","R","")</f>
        <v/>
      </c>
      <c r="AA15" s="366"/>
      <c r="AB15" s="364"/>
      <c r="AC15" s="365"/>
    </row>
    <row r="16" spans="2:30" ht="12.95" customHeight="1">
      <c r="B16" s="455"/>
      <c r="C16" s="456" t="s">
        <v>739</v>
      </c>
      <c r="D16" s="413" t="str">
        <f>IF(Badges!$D448="A","/","")</f>
        <v/>
      </c>
      <c r="E16" s="413" t="str">
        <f>IF(Badges!$D452="A","/","")</f>
        <v/>
      </c>
      <c r="F16" s="413" t="str">
        <f>IF(Badges!$D456="A","/","")</f>
        <v/>
      </c>
      <c r="G16" s="413" t="str">
        <f>IF(Badges!$D460="A","/","")</f>
        <v/>
      </c>
      <c r="H16" s="413" t="str">
        <f>IF(Badges!$D464="A","/","")</f>
        <v/>
      </c>
      <c r="I16" s="411" t="str">
        <f>IF(Summary!$B$24="E","E","")</f>
        <v/>
      </c>
      <c r="J16" s="411" t="str">
        <f>IF(Summary!$C$24="Y","R","")</f>
        <v/>
      </c>
      <c r="K16" s="363"/>
      <c r="L16" s="455"/>
      <c r="M16" s="487" t="s">
        <v>953</v>
      </c>
      <c r="N16" s="413" t="str">
        <f>IF('Age-Level'!$D6="C","/","")</f>
        <v/>
      </c>
      <c r="O16" s="413" t="str">
        <f>IF('Age-Level'!$D7="C","/","")</f>
        <v/>
      </c>
      <c r="P16" s="413" t="str">
        <f>IF('Age-Level'!$D8="C","/","")</f>
        <v/>
      </c>
      <c r="Q16" s="413" t="str">
        <f>IF('Age-Level'!$D9="C","/","")</f>
        <v/>
      </c>
      <c r="R16" s="413" t="str">
        <f>IF('Age-Level'!$D10="C","/","")</f>
        <v/>
      </c>
      <c r="S16" s="404" t="str">
        <f>IF(Summary!$B$81="E","E","")</f>
        <v/>
      </c>
      <c r="T16" s="411" t="str">
        <f>IF(Summary!$C$81="Y","R","")</f>
        <v/>
      </c>
      <c r="W16" s="399" t="str">
        <f>'Fun Patches'!C17</f>
        <v>&lt;LIST PATCH HERE&gt;</v>
      </c>
      <c r="X16" s="406" t="str">
        <f>IF(Summary!$B$122="E","E","")</f>
        <v/>
      </c>
      <c r="Y16" s="406" t="str">
        <f>IF(Summary!$C$122="Y","R","")</f>
        <v/>
      </c>
      <c r="AA16" s="366"/>
      <c r="AB16" s="364"/>
      <c r="AC16" s="365"/>
    </row>
    <row r="17" spans="2:29" ht="12.95" customHeight="1" thickBot="1">
      <c r="B17" s="455"/>
      <c r="C17" s="460" t="s">
        <v>626</v>
      </c>
      <c r="D17" s="405" t="str">
        <f>IF(Badges!$D471="A","/","")</f>
        <v/>
      </c>
      <c r="E17" s="405" t="str">
        <f>IF(Badges!$D475="A","/","")</f>
        <v/>
      </c>
      <c r="F17" s="405" t="str">
        <f>IF(Badges!$D479="A","/","")</f>
        <v/>
      </c>
      <c r="G17" s="405" t="str">
        <f>IF(Badges!$D483="A","/","")</f>
        <v/>
      </c>
      <c r="H17" s="405" t="str">
        <f>IF(Badges!$D487="A","/","")</f>
        <v/>
      </c>
      <c r="I17" s="406" t="str">
        <f>IF(Summary!$B$25="E","E","")</f>
        <v/>
      </c>
      <c r="J17" s="406" t="str">
        <f>IF(Summary!$C$25="Y","R","")</f>
        <v/>
      </c>
      <c r="K17" s="363" t="str">
        <f>IF(COUNT(I64:I65)=2,MAX(I64:I65),"")</f>
        <v/>
      </c>
      <c r="L17" s="455"/>
      <c r="M17" s="488" t="s">
        <v>954</v>
      </c>
      <c r="N17" s="398" t="str">
        <f>IF('Age-Level'!$D13="C","/","")</f>
        <v/>
      </c>
      <c r="O17" s="398" t="str">
        <f>IF('Age-Level'!$D14="C","/","")</f>
        <v/>
      </c>
      <c r="P17" s="398" t="str">
        <f>IF('Age-Level'!$D15="C","/","")</f>
        <v/>
      </c>
      <c r="Q17" s="398" t="str">
        <f>IF('Age-Level'!$D16="C","/","")</f>
        <v/>
      </c>
      <c r="R17" s="398" t="str">
        <f>IF('Age-Level'!$D17="C","/","")</f>
        <v/>
      </c>
      <c r="S17" s="409" t="str">
        <f>IF(Summary!$B$82="E","E","")</f>
        <v/>
      </c>
      <c r="T17" s="406" t="str">
        <f>IF(Summary!$C$82="Y","R","")</f>
        <v/>
      </c>
      <c r="W17" s="399" t="str">
        <f>'Fun Patches'!C18</f>
        <v>&lt;LIST PATCH HERE&gt;</v>
      </c>
      <c r="X17" s="406" t="str">
        <f>IF(Summary!$B$123="E","E","")</f>
        <v/>
      </c>
      <c r="Y17" s="406" t="str">
        <f>IF(Summary!$C$123="Y","R","")</f>
        <v/>
      </c>
      <c r="AA17" s="366"/>
      <c r="AB17" s="364"/>
      <c r="AC17" s="365"/>
    </row>
    <row r="18" spans="2:29" ht="12.95" customHeight="1" thickBot="1">
      <c r="B18" s="455"/>
      <c r="C18" s="460" t="s">
        <v>131</v>
      </c>
      <c r="D18" s="408" t="str">
        <f>IF(Badges!$D494="A","/","")</f>
        <v/>
      </c>
      <c r="E18" s="408" t="str">
        <f>IF(Badges!$D498="A","/","")</f>
        <v/>
      </c>
      <c r="F18" s="408" t="str">
        <f>IF(Badges!$D502="A","/","")</f>
        <v/>
      </c>
      <c r="G18" s="408" t="str">
        <f>IF(Badges!$D506="A","/","")</f>
        <v/>
      </c>
      <c r="H18" s="408" t="str">
        <f>IF(Badges!$D510="A","/","")</f>
        <v/>
      </c>
      <c r="I18" s="409" t="str">
        <f>IF(Summary!$B$26="E","E","")</f>
        <v/>
      </c>
      <c r="J18" s="409" t="str">
        <f>IF(Summary!$C$26="Y","R","")</f>
        <v/>
      </c>
      <c r="K18" s="363"/>
      <c r="L18" s="455"/>
      <c r="M18" s="489" t="s">
        <v>955</v>
      </c>
      <c r="N18" s="413" t="str">
        <f>IF('Age-Level'!$D20="C","/","")</f>
        <v/>
      </c>
      <c r="O18" s="413" t="str">
        <f>IF('Age-Level'!$D21="C","/","")</f>
        <v/>
      </c>
      <c r="P18" s="413" t="str">
        <f>IF('Age-Level'!$D22="C","/","")</f>
        <v/>
      </c>
      <c r="Q18" s="413" t="str">
        <f>IF('Age-Level'!$D23="C","/","")</f>
        <v/>
      </c>
      <c r="R18" s="413" t="str">
        <f>IF('Age-Level'!$D24="C","/","")</f>
        <v/>
      </c>
      <c r="S18" s="412" t="str">
        <f>IF(Summary!$B$83="E","E","")</f>
        <v/>
      </c>
      <c r="T18" s="411" t="str">
        <f>IF(Summary!$C$83="Y","R","")</f>
        <v/>
      </c>
      <c r="W18" s="399" t="str">
        <f>'Fun Patches'!C19</f>
        <v>&lt;LIST PATCH HERE&gt;</v>
      </c>
      <c r="X18" s="406" t="str">
        <f>IF(Summary!$B$124="E","E","")</f>
        <v/>
      </c>
      <c r="Y18" s="406" t="str">
        <f>IF(Summary!$C$124="Y","R","")</f>
        <v/>
      </c>
      <c r="AA18" s="366"/>
      <c r="AB18" s="364"/>
      <c r="AC18" s="365"/>
    </row>
    <row r="19" spans="2:29" ht="12.95" customHeight="1" thickBot="1">
      <c r="B19" s="455"/>
      <c r="C19" s="468" t="s">
        <v>128</v>
      </c>
      <c r="D19" s="413" t="str">
        <f>IF(Badges!$D517="A","/","")</f>
        <v/>
      </c>
      <c r="E19" s="413" t="str">
        <f>IF(Badges!$D521="A","/","")</f>
        <v/>
      </c>
      <c r="F19" s="413" t="str">
        <f>IF(Badges!$D525="A","/","")</f>
        <v/>
      </c>
      <c r="G19" s="413" t="str">
        <f>IF(Badges!$D529="A","/","")</f>
        <v/>
      </c>
      <c r="H19" s="413" t="str">
        <f>IF(Badges!$D533="A","/","")</f>
        <v/>
      </c>
      <c r="I19" s="411" t="str">
        <f>IF(Summary!$B$27="E","E","")</f>
        <v/>
      </c>
      <c r="J19" s="411" t="str">
        <f>IF(Summary!$C$27="Y","R","")</f>
        <v/>
      </c>
      <c r="K19" s="363"/>
      <c r="L19" s="455"/>
      <c r="M19" s="490" t="s">
        <v>956</v>
      </c>
      <c r="N19" s="398" t="str">
        <f>IF('Age-Level'!$D27="C","/","")</f>
        <v/>
      </c>
      <c r="O19" s="398" t="str">
        <f>IF('Age-Level'!$D28="C","/","")</f>
        <v/>
      </c>
      <c r="P19" s="398" t="str">
        <f>IF('Age-Level'!$D29="C","/","")</f>
        <v/>
      </c>
      <c r="Q19" s="398" t="str">
        <f>IF('Age-Level'!$D30="C","/","")</f>
        <v/>
      </c>
      <c r="R19" s="398" t="str">
        <f>IF('Age-Level'!$D31="C","/","")</f>
        <v/>
      </c>
      <c r="S19" s="409" t="str">
        <f>IF(Summary!$B$84="E","E","")</f>
        <v/>
      </c>
      <c r="T19" s="406" t="str">
        <f>IF(Summary!$C$84="Y","R","")</f>
        <v/>
      </c>
      <c r="W19" s="399" t="str">
        <f>'Fun Patches'!C20</f>
        <v>&lt;LIST PATCH HERE&gt;</v>
      </c>
      <c r="X19" s="406" t="str">
        <f>IF(Summary!$B$125="E","E","")</f>
        <v/>
      </c>
      <c r="Y19" s="406" t="str">
        <f>IF(Summary!$C$125="Y","R","")</f>
        <v/>
      </c>
      <c r="AA19" s="366"/>
      <c r="AB19" s="364"/>
      <c r="AC19" s="365"/>
    </row>
    <row r="20" spans="2:29" ht="12.95" customHeight="1">
      <c r="B20" s="455"/>
      <c r="C20" s="460" t="s">
        <v>143</v>
      </c>
      <c r="D20" s="405" t="str">
        <f>IF(Badges!$D540="A","/","")</f>
        <v/>
      </c>
      <c r="E20" s="405" t="str">
        <f>IF(Badges!$D544="A","/","")</f>
        <v/>
      </c>
      <c r="F20" s="405" t="str">
        <f>IF(Badges!$D548="A","/","")</f>
        <v/>
      </c>
      <c r="G20" s="405" t="str">
        <f>IF(Badges!$D552="A","/","")</f>
        <v/>
      </c>
      <c r="H20" s="405" t="str">
        <f>IF(Badges!$D556="A","/","")</f>
        <v/>
      </c>
      <c r="I20" s="406" t="str">
        <f>IF(Summary!$B$28="E","E","")</f>
        <v/>
      </c>
      <c r="J20" s="406" t="str">
        <f>IF(Summary!$C$28="Y","R","")</f>
        <v/>
      </c>
      <c r="K20" s="363"/>
      <c r="L20" s="455"/>
      <c r="M20" s="487" t="s">
        <v>957</v>
      </c>
      <c r="N20" s="458"/>
      <c r="O20" s="458"/>
      <c r="P20" s="458"/>
      <c r="Q20" s="458"/>
      <c r="R20" s="459"/>
      <c r="S20" s="412" t="str">
        <f>IF(Summary!$B$85="E","E","")</f>
        <v/>
      </c>
      <c r="T20" s="411" t="str">
        <f>IF(Summary!$C$85="Y","R","")</f>
        <v/>
      </c>
      <c r="U20" s="594"/>
      <c r="W20" s="399" t="str">
        <f>'Fun Patches'!C21</f>
        <v>&lt;LIST PATCH HERE&gt;</v>
      </c>
      <c r="X20" s="406" t="str">
        <f>IF(Summary!$B$126="E","E","")</f>
        <v/>
      </c>
      <c r="Y20" s="406" t="str">
        <f>IF(Summary!$C$126="Y","R","")</f>
        <v/>
      </c>
      <c r="AA20" s="366"/>
      <c r="AB20" s="364"/>
      <c r="AC20" s="365"/>
    </row>
    <row r="21" spans="2:29" ht="12.95" customHeight="1" thickBot="1">
      <c r="B21" s="455"/>
      <c r="C21" s="471" t="s">
        <v>939</v>
      </c>
      <c r="D21" s="408" t="str">
        <f>IF(Badges!$D171="A","/","")</f>
        <v/>
      </c>
      <c r="E21" s="408" t="str">
        <f>IF(Badges!$D175="A","/","")</f>
        <v/>
      </c>
      <c r="F21" s="408" t="str">
        <f>IF(Badges!$D179="A","/","")</f>
        <v/>
      </c>
      <c r="G21" s="408" t="str">
        <f>IF(Badges!$D183="A","/","")</f>
        <v/>
      </c>
      <c r="H21" s="408" t="str">
        <f>IF(Badges!$D187="A","/","")</f>
        <v/>
      </c>
      <c r="I21" s="409" t="str">
        <f>IF(Summary!$B$11="E","E","")</f>
        <v/>
      </c>
      <c r="J21" s="409" t="str">
        <f>IF(Summary!$C$11="Y","R","")</f>
        <v/>
      </c>
      <c r="K21" s="363"/>
      <c r="L21" s="455"/>
      <c r="M21" s="488" t="s">
        <v>958</v>
      </c>
      <c r="N21" s="473"/>
      <c r="O21" s="473"/>
      <c r="P21" s="473"/>
      <c r="Q21" s="473"/>
      <c r="R21" s="474"/>
      <c r="S21" s="409" t="str">
        <f>IF(Summary!$B$86="E","E","")</f>
        <v/>
      </c>
      <c r="T21" s="406" t="str">
        <f>IF(Summary!$C$86="Y","R","")</f>
        <v/>
      </c>
      <c r="U21" s="594"/>
      <c r="W21" s="399" t="str">
        <f>'Fun Patches'!C22</f>
        <v>&lt;LIST PATCH HERE&gt;</v>
      </c>
      <c r="X21" s="406" t="str">
        <f>IF(Summary!$B$127="E","E","")</f>
        <v/>
      </c>
      <c r="Y21" s="406" t="str">
        <f>IF(Summary!$C$127="Y","R","")</f>
        <v/>
      </c>
      <c r="AA21" s="366"/>
      <c r="AB21" s="364"/>
      <c r="AC21" s="365"/>
    </row>
    <row r="22" spans="2:29" ht="12.95" customHeight="1">
      <c r="B22" s="455"/>
      <c r="C22" s="460" t="s">
        <v>940</v>
      </c>
      <c r="D22" s="413" t="str">
        <f>IF(Badges!$D563="A","/","")</f>
        <v/>
      </c>
      <c r="E22" s="413" t="str">
        <f>IF(Badges!$D567="A","/","")</f>
        <v/>
      </c>
      <c r="F22" s="413" t="str">
        <f>IF(Badges!$D571="A","/","")</f>
        <v/>
      </c>
      <c r="G22" s="413" t="str">
        <f>IF(Badges!$D575="A","/","")</f>
        <v/>
      </c>
      <c r="H22" s="413" t="str">
        <f>IF(Badges!$D579="A","/","")</f>
        <v/>
      </c>
      <c r="I22" s="411" t="str">
        <f>IF(Summary!$B$29="E","E","")</f>
        <v/>
      </c>
      <c r="J22" s="411" t="str">
        <f>IF(Summary!$C$29="Y","R","")</f>
        <v/>
      </c>
      <c r="K22" s="363"/>
      <c r="L22" s="455"/>
      <c r="M22" s="489" t="s">
        <v>959</v>
      </c>
      <c r="N22" s="476"/>
      <c r="O22" s="476"/>
      <c r="P22" s="476"/>
      <c r="Q22" s="476"/>
      <c r="R22" s="477"/>
      <c r="S22" s="412" t="str">
        <f>IF(Summary!$B$87="E","E","")</f>
        <v/>
      </c>
      <c r="T22" s="411" t="str">
        <f>IF(Summary!$C$87="Y","R","")</f>
        <v/>
      </c>
      <c r="U22" s="720" t="s">
        <v>1079</v>
      </c>
      <c r="W22" s="399" t="str">
        <f>'Fun Patches'!C23</f>
        <v>&lt;LIST PATCH HERE&gt;</v>
      </c>
      <c r="X22" s="406" t="str">
        <f>IF(Summary!$B$128="E","E","")</f>
        <v/>
      </c>
      <c r="Y22" s="406" t="str">
        <f>IF(Summary!$C$128="Y","R","")</f>
        <v/>
      </c>
      <c r="AA22" s="366"/>
      <c r="AB22" s="364"/>
      <c r="AC22" s="365"/>
    </row>
    <row r="23" spans="2:29" ht="12.95" customHeight="1" thickBot="1">
      <c r="B23" s="455"/>
      <c r="C23" s="460" t="s">
        <v>138</v>
      </c>
      <c r="D23" s="405" t="str">
        <f>IF(Badges!$D586="A","/","")</f>
        <v/>
      </c>
      <c r="E23" s="405" t="str">
        <f>IF(Badges!$D590="A","/","")</f>
        <v/>
      </c>
      <c r="F23" s="405" t="str">
        <f>IF(Badges!$D594="A","/","")</f>
        <v/>
      </c>
      <c r="G23" s="405" t="str">
        <f>IF(Badges!$D598="A","/","")</f>
        <v/>
      </c>
      <c r="H23" s="405" t="str">
        <f>IF(Badges!$D602="A","/","")</f>
        <v/>
      </c>
      <c r="I23" s="406" t="str">
        <f>IF(Summary!$B$30="E","E","")</f>
        <v/>
      </c>
      <c r="J23" s="406" t="str">
        <f>IF(Summary!$C$30="Y","R","")</f>
        <v/>
      </c>
      <c r="K23" s="363"/>
      <c r="L23" s="455"/>
      <c r="M23" s="490" t="s">
        <v>960</v>
      </c>
      <c r="N23" s="466"/>
      <c r="O23" s="466"/>
      <c r="P23" s="466"/>
      <c r="Q23" s="466"/>
      <c r="R23" s="467"/>
      <c r="S23" s="409" t="str">
        <f>IF(Summary!$B$88="E","E","")</f>
        <v/>
      </c>
      <c r="T23" s="406" t="str">
        <f>IF(Summary!$C$88="Y","R","")</f>
        <v/>
      </c>
      <c r="U23" s="720"/>
      <c r="W23" s="399" t="str">
        <f>'Fun Patches'!C24</f>
        <v>&lt;LIST PATCH HERE&gt;</v>
      </c>
      <c r="X23" s="406" t="str">
        <f>IF(Summary!$B$129="E","E","")</f>
        <v/>
      </c>
      <c r="Y23" s="406" t="str">
        <f>IF(Summary!$C$129="Y","R","")</f>
        <v/>
      </c>
      <c r="AA23" s="366"/>
      <c r="AB23" s="364"/>
      <c r="AC23" s="365"/>
    </row>
    <row r="24" spans="2:29" ht="12.95" customHeight="1" thickBot="1">
      <c r="B24" s="455"/>
      <c r="C24" s="460" t="s">
        <v>837</v>
      </c>
      <c r="D24" s="408" t="str">
        <f>IF(Badges!$D609="A","/","")</f>
        <v/>
      </c>
      <c r="E24" s="408" t="str">
        <f>IF(Badges!$D613="A","/","")</f>
        <v/>
      </c>
      <c r="F24" s="408" t="str">
        <f>IF(Badges!$D617="A","/","")</f>
        <v/>
      </c>
      <c r="G24" s="408" t="str">
        <f>IF(Badges!$D621="A","/","")</f>
        <v/>
      </c>
      <c r="H24" s="408" t="str">
        <f>IF(Badges!$D625="A","/","")</f>
        <v/>
      </c>
      <c r="I24" s="409" t="str">
        <f>IF(Summary!$B$31="E","E","")</f>
        <v/>
      </c>
      <c r="J24" s="409" t="str">
        <f>IF(Summary!$C$31="Y","R","")</f>
        <v/>
      </c>
      <c r="K24" s="363"/>
      <c r="L24" s="455"/>
      <c r="M24" s="491" t="s">
        <v>360</v>
      </c>
      <c r="N24" s="413" t="str">
        <f>IF('Age-Level'!$D49="C","/","")</f>
        <v/>
      </c>
      <c r="O24" s="413" t="str">
        <f>IF('Age-Level'!$D50="C","/","")</f>
        <v/>
      </c>
      <c r="P24" s="510" t="str">
        <f>IF('Age-Level'!$D51="C","/","")</f>
        <v/>
      </c>
      <c r="Q24" s="510" t="str">
        <f>IF('Age-Level'!$D52="C","/","")</f>
        <v/>
      </c>
      <c r="R24" s="510" t="str">
        <f>IF('Age-Level'!$D53="C","/","")</f>
        <v/>
      </c>
      <c r="S24" s="409" t="str">
        <f>IF(Summary!$B$89="E","E","")</f>
        <v/>
      </c>
      <c r="T24" s="411" t="str">
        <f>IF(Summary!$C$89="Y","R","")</f>
        <v/>
      </c>
      <c r="U24" s="720"/>
      <c r="W24" s="399" t="str">
        <f>'Fun Patches'!C25</f>
        <v>&lt;LIST PATCH HERE&gt;</v>
      </c>
      <c r="X24" s="406" t="str">
        <f>IF(Summary!$B$130="E","E","")</f>
        <v/>
      </c>
      <c r="Y24" s="406" t="str">
        <f>IF(Summary!$C$130="Y","R","")</f>
        <v/>
      </c>
      <c r="AA24" s="366"/>
      <c r="AB24" s="364"/>
      <c r="AC24" s="365"/>
    </row>
    <row r="25" spans="2:29" ht="12.95" customHeight="1">
      <c r="B25" s="455"/>
      <c r="C25" s="468" t="s">
        <v>130</v>
      </c>
      <c r="D25" s="413" t="str">
        <f>IF(Badges!$D632="A","/","")</f>
        <v/>
      </c>
      <c r="E25" s="413" t="str">
        <f>IF(Badges!$D636="A","/","")</f>
        <v/>
      </c>
      <c r="F25" s="413" t="str">
        <f>IF(Badges!$D640="A","/","")</f>
        <v/>
      </c>
      <c r="G25" s="413" t="str">
        <f>IF(Badges!$D644="A","/","")</f>
        <v/>
      </c>
      <c r="H25" s="413" t="str">
        <f>IF(Badges!$D648="A","/","")</f>
        <v/>
      </c>
      <c r="I25" s="411" t="str">
        <f>IF(Summary!$B$32="E","E","")</f>
        <v/>
      </c>
      <c r="J25" s="411" t="str">
        <f>IF(Summary!$C$32="Y","R","")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IF(Summary!$B$90="E","E","")</f>
        <v/>
      </c>
      <c r="T25" s="411" t="str">
        <f>IF(Summary!$C$90="Y","R","")</f>
        <v/>
      </c>
      <c r="U25" s="720"/>
      <c r="W25" s="399" t="str">
        <f>'Fun Patches'!C26</f>
        <v>&lt;LIST PATCH HERE&gt;</v>
      </c>
      <c r="X25" s="406" t="str">
        <f>IF(Summary!$B$131="E","E","")</f>
        <v/>
      </c>
      <c r="Y25" s="406" t="str">
        <f>IF(Summary!$C$131="Y","R","")</f>
        <v/>
      </c>
      <c r="AA25" s="366"/>
      <c r="AB25" s="364"/>
      <c r="AC25" s="365"/>
    </row>
    <row r="26" spans="2:29" ht="12.95" customHeight="1">
      <c r="B26" s="455"/>
      <c r="C26" s="460" t="s">
        <v>941</v>
      </c>
      <c r="D26" s="405" t="str">
        <f>IF(Badges!$D655="A","/","")</f>
        <v/>
      </c>
      <c r="E26" s="405" t="str">
        <f>IF(Badges!$D659="A","/","")</f>
        <v/>
      </c>
      <c r="F26" s="405" t="str">
        <f>IF(Badges!$D663="A","/","")</f>
        <v/>
      </c>
      <c r="G26" s="405" t="str">
        <f>IF(Badges!$D667="A","/","")</f>
        <v/>
      </c>
      <c r="H26" s="405" t="str">
        <f>IF(Badges!$D671="A","/","")</f>
        <v/>
      </c>
      <c r="I26" s="406" t="str">
        <f>IF(Summary!$B$33="E","E","")</f>
        <v/>
      </c>
      <c r="J26" s="406" t="str">
        <f>IF(Summary!$C$33="Y","R","")</f>
        <v/>
      </c>
      <c r="K26" s="363"/>
      <c r="L26" s="455"/>
      <c r="M26" s="487" t="s">
        <v>962</v>
      </c>
      <c r="N26" s="458"/>
      <c r="O26" s="458"/>
      <c r="P26" s="458"/>
      <c r="Q26" s="458"/>
      <c r="R26" s="459"/>
      <c r="S26" s="412" t="str">
        <f>IF(Summary!$B$91="E","E","")</f>
        <v/>
      </c>
      <c r="T26" s="406" t="str">
        <f>IF(Summary!$C$91="Y","R","")</f>
        <v/>
      </c>
      <c r="U26" s="720"/>
      <c r="W26" s="399" t="str">
        <f>'Fun Patches'!C27</f>
        <v>&lt;LIST PATCH HERE&gt;</v>
      </c>
      <c r="X26" s="406" t="str">
        <f>IF(Summary!$B$132="E","E","")</f>
        <v/>
      </c>
      <c r="Y26" s="406" t="str">
        <f>IF(Summary!$C$132="Y","R","")</f>
        <v/>
      </c>
      <c r="AA26" s="366"/>
      <c r="AB26" s="364"/>
      <c r="AC26" s="365"/>
    </row>
    <row r="27" spans="2:29" ht="12.95" customHeight="1" thickBot="1">
      <c r="B27" s="455"/>
      <c r="C27" s="471" t="s">
        <v>942</v>
      </c>
      <c r="D27" s="408" t="str">
        <f>IF(Badges!$D678="A","/","")</f>
        <v/>
      </c>
      <c r="E27" s="408" t="str">
        <f>IF(Badges!$D682="A","/","")</f>
        <v/>
      </c>
      <c r="F27" s="408" t="str">
        <f>IF(Badges!$D686="A","/","")</f>
        <v/>
      </c>
      <c r="G27" s="408" t="str">
        <f>IF(Badges!$D690="A","/","")</f>
        <v/>
      </c>
      <c r="H27" s="408" t="str">
        <f>IF(Badges!$D694="A","/","")</f>
        <v/>
      </c>
      <c r="I27" s="409" t="str">
        <f>IF(Summary!$B$34="E","E","")</f>
        <v/>
      </c>
      <c r="J27" s="409" t="str">
        <f>IF(Summary!$C$34="Y","R","")</f>
        <v/>
      </c>
      <c r="K27" s="363"/>
      <c r="L27" s="455"/>
      <c r="M27" s="488" t="s">
        <v>93</v>
      </c>
      <c r="N27" s="473"/>
      <c r="O27" s="473"/>
      <c r="P27" s="473"/>
      <c r="Q27" s="473"/>
      <c r="R27" s="474"/>
      <c r="S27" s="406" t="str">
        <f>IF(Summary!$B$108="E","E","")</f>
        <v/>
      </c>
      <c r="T27" s="406" t="str">
        <f>IF(Summary!$C$108="Y","R","")</f>
        <v/>
      </c>
      <c r="U27" s="720"/>
      <c r="W27" s="399" t="str">
        <f>'Fun Patches'!C28</f>
        <v>&lt;LIST PATCH HERE&gt;</v>
      </c>
      <c r="X27" s="406" t="str">
        <f>IF(Summary!$B$133="E","E","")</f>
        <v/>
      </c>
      <c r="Y27" s="406" t="str">
        <f>IF(Summary!$C$133="Y","R","")</f>
        <v/>
      </c>
      <c r="AA27" s="366"/>
      <c r="AB27" s="364"/>
      <c r="AC27" s="365"/>
    </row>
    <row r="28" spans="2:29" ht="12.95" customHeight="1">
      <c r="B28" s="455"/>
      <c r="C28" s="468" t="s">
        <v>135</v>
      </c>
      <c r="D28" s="413" t="str">
        <f>IF(Badges!$D701="A","/","")</f>
        <v/>
      </c>
      <c r="E28" s="413" t="str">
        <f>IF(Badges!$D705="A","/","")</f>
        <v/>
      </c>
      <c r="F28" s="413" t="str">
        <f>IF(Badges!$D709="A","/","")</f>
        <v/>
      </c>
      <c r="G28" s="413" t="str">
        <f>IF(Badges!$D713="A","/","")</f>
        <v/>
      </c>
      <c r="H28" s="413" t="str">
        <f>IF(Badges!$D717="A","/","")</f>
        <v/>
      </c>
      <c r="I28" s="411" t="str">
        <f>IF(Summary!$B$35="E","E","")</f>
        <v/>
      </c>
      <c r="J28" s="411" t="str">
        <f>IF(Summary!$C$35="Y","R","")</f>
        <v/>
      </c>
      <c r="K28" s="363"/>
      <c r="U28" s="720"/>
      <c r="W28" s="399" t="str">
        <f>'Fun Patches'!C29</f>
        <v>&lt;LIST PATCH HERE&gt;</v>
      </c>
      <c r="X28" s="406" t="str">
        <f>IF(Summary!$B$134="E","E","")</f>
        <v/>
      </c>
      <c r="Y28" s="406" t="str">
        <f>IF(Summary!$C$134="Y","R","")</f>
        <v/>
      </c>
      <c r="AA28" s="366"/>
      <c r="AB28" s="364"/>
      <c r="AC28" s="365"/>
    </row>
    <row r="29" spans="2:29" ht="12.95" customHeight="1">
      <c r="B29" s="455"/>
      <c r="C29" s="460" t="s">
        <v>127</v>
      </c>
      <c r="D29" s="405" t="str">
        <f>IF(Badges!$D724="A","/","")</f>
        <v/>
      </c>
      <c r="E29" s="405" t="str">
        <f>IF(Badges!$D728="A","/","")</f>
        <v/>
      </c>
      <c r="F29" s="405" t="str">
        <f>IF(Badges!$D732="A","/","")</f>
        <v/>
      </c>
      <c r="G29" s="405" t="str">
        <f>IF(Badges!$D736="A","/","")</f>
        <v/>
      </c>
      <c r="H29" s="405" t="str">
        <f>IF(Badges!$D740="A","/","")</f>
        <v/>
      </c>
      <c r="I29" s="406" t="str">
        <f>IF(Summary!$B$36="E","E","")</f>
        <v/>
      </c>
      <c r="J29" s="406" t="str">
        <f>IF(Summary!$C$36="Y","R","")</f>
        <v/>
      </c>
      <c r="L29" s="401"/>
      <c r="M29" s="401"/>
      <c r="N29" s="401"/>
      <c r="O29" s="401"/>
      <c r="P29" s="401"/>
      <c r="Q29" s="401"/>
      <c r="R29" s="401"/>
      <c r="S29" s="402"/>
      <c r="T29" s="402"/>
      <c r="U29" s="720"/>
      <c r="W29" s="399" t="str">
        <f>'Fun Patches'!C30</f>
        <v>&lt;LIST PATCH HERE&gt;</v>
      </c>
      <c r="X29" s="406" t="str">
        <f>IF(Summary!$B$135="E","E","")</f>
        <v/>
      </c>
      <c r="Y29" s="406" t="str">
        <f>IF(Summary!$C$135="Y","R","")</f>
        <v/>
      </c>
      <c r="AA29" s="366"/>
      <c r="AB29" s="364"/>
      <c r="AC29" s="365"/>
    </row>
    <row r="30" spans="2:29" ht="12.95" customHeight="1" thickBot="1">
      <c r="B30" s="455"/>
      <c r="C30" s="471" t="s">
        <v>132</v>
      </c>
      <c r="D30" s="408" t="str">
        <f>IF(Badges!$D747="A","/","")</f>
        <v/>
      </c>
      <c r="E30" s="408" t="str">
        <f>IF(Badges!$D751="A","/","")</f>
        <v/>
      </c>
      <c r="F30" s="408" t="str">
        <f>IF(Badges!$D755="A","/","")</f>
        <v/>
      </c>
      <c r="G30" s="408" t="str">
        <f>IF(Badges!$D759="A","/","")</f>
        <v/>
      </c>
      <c r="H30" s="408" t="str">
        <f>IF(Badges!$D763="A","/","")</f>
        <v/>
      </c>
      <c r="I30" s="409" t="str">
        <f>IF(Summary!$B$37="E","E","")</f>
        <v/>
      </c>
      <c r="J30" s="409" t="str">
        <f>IF(Summary!$C$37="Y","R","")</f>
        <v/>
      </c>
      <c r="L30" s="716" t="str">
        <f>'Age-Level'!C136</f>
        <v>Investiture</v>
      </c>
      <c r="M30" s="716"/>
      <c r="N30" s="716"/>
      <c r="O30" s="716"/>
      <c r="P30" s="716"/>
      <c r="Q30" s="716"/>
      <c r="R30" s="719"/>
      <c r="S30" s="406" t="str">
        <f>IF(Summary!$B$96="E","E","")</f>
        <v/>
      </c>
      <c r="T30" s="406" t="str">
        <f>IF(Summary!$C$96="Y","R","")</f>
        <v/>
      </c>
      <c r="U30" s="720"/>
      <c r="W30" s="399" t="str">
        <f>'Fun Patches'!C31</f>
        <v>&lt;LIST PATCH HERE&gt;</v>
      </c>
      <c r="X30" s="406" t="str">
        <f>IF(Summary!$B$136="E","E","")</f>
        <v/>
      </c>
      <c r="Y30" s="406" t="str">
        <f>IF(Summary!$C$136="Y","R","")</f>
        <v/>
      </c>
      <c r="AA30" s="366"/>
      <c r="AB30" s="364"/>
      <c r="AC30" s="365"/>
    </row>
    <row r="31" spans="2:29" ht="12.95" customHeight="1">
      <c r="B31" s="455"/>
      <c r="C31" s="460" t="s">
        <v>136</v>
      </c>
      <c r="D31" s="410" t="str">
        <f>IF(Badges!$D770="A","/","")</f>
        <v/>
      </c>
      <c r="E31" s="410" t="str">
        <f>IF(Badges!$D774="A","/","")</f>
        <v/>
      </c>
      <c r="F31" s="410" t="str">
        <f>IF(Badges!$D778="A","/","")</f>
        <v/>
      </c>
      <c r="G31" s="410" t="str">
        <f>IF(Badges!$D782="A","/","")</f>
        <v/>
      </c>
      <c r="H31" s="410" t="str">
        <f>IF(Badges!$D786="A","/","")</f>
        <v/>
      </c>
      <c r="I31" s="412" t="str">
        <f>IF(Summary!$B$38="E","E","")</f>
        <v/>
      </c>
      <c r="J31" s="412" t="str">
        <f>IF(Summary!$C$38="Y","R","")</f>
        <v/>
      </c>
      <c r="L31" s="716" t="str">
        <f>'Age-Level'!C137</f>
        <v>1st year Rededication</v>
      </c>
      <c r="M31" s="716"/>
      <c r="N31" s="716"/>
      <c r="O31" s="716"/>
      <c r="P31" s="716"/>
      <c r="Q31" s="716"/>
      <c r="R31" s="719"/>
      <c r="S31" s="406" t="str">
        <f>IF(Summary!$B$97="E","E","")</f>
        <v/>
      </c>
      <c r="T31" s="406" t="str">
        <f>IF(Summary!$C$97="Y","R","")</f>
        <v/>
      </c>
      <c r="U31" s="720"/>
      <c r="W31" s="399" t="str">
        <f>'Fun Patches'!C32</f>
        <v>&lt;LIST PATCH HERE&gt;</v>
      </c>
      <c r="X31" s="406" t="str">
        <f>IF(Summary!$B$137="E","E","")</f>
        <v/>
      </c>
      <c r="Y31" s="406" t="str">
        <f>IF(Summary!$C$137="Y","R","")</f>
        <v/>
      </c>
      <c r="AA31" s="366"/>
      <c r="AB31" s="364"/>
      <c r="AC31" s="365"/>
    </row>
    <row r="32" spans="2:29" ht="12.95" customHeight="1">
      <c r="B32" s="455"/>
      <c r="C32" s="460" t="s">
        <v>126</v>
      </c>
      <c r="D32" s="405" t="str">
        <f>IF(Badges!$D793="A","/","")</f>
        <v/>
      </c>
      <c r="E32" s="405" t="str">
        <f>IF(Badges!$D797="A","/","")</f>
        <v/>
      </c>
      <c r="F32" s="405" t="str">
        <f>IF(Badges!$D801="A","/","")</f>
        <v/>
      </c>
      <c r="G32" s="405" t="str">
        <f>IF(Badges!$D805="A","/","")</f>
        <v/>
      </c>
      <c r="H32" s="405" t="str">
        <f>IF(Badges!$D809="A","/","")</f>
        <v/>
      </c>
      <c r="I32" s="406" t="str">
        <f>IF(Summary!$B$39="E","E","")</f>
        <v/>
      </c>
      <c r="J32" s="406" t="str">
        <f>IF(Summary!$C$39="Y","R","")</f>
        <v/>
      </c>
      <c r="L32" s="716" t="str">
        <f>'Age-Level'!C138</f>
        <v>2nd year Rededication</v>
      </c>
      <c r="M32" s="716"/>
      <c r="N32" s="716"/>
      <c r="O32" s="716"/>
      <c r="P32" s="716"/>
      <c r="Q32" s="716"/>
      <c r="R32" s="719"/>
      <c r="S32" s="406" t="str">
        <f>IF(Summary!$B$98="E","E","")</f>
        <v/>
      </c>
      <c r="T32" s="406" t="str">
        <f>IF(Summary!$C$98="Y","R","")</f>
        <v/>
      </c>
      <c r="U32" s="720"/>
      <c r="W32" s="399" t="str">
        <f>'Fun Patches'!C33</f>
        <v>&lt;LIST PATCH HERE&gt;</v>
      </c>
      <c r="X32" s="406" t="str">
        <f>IF(Summary!$B$138="E","E","")</f>
        <v/>
      </c>
      <c r="Y32" s="406" t="str">
        <f>IF(Summary!$C$138="Y","R","")</f>
        <v/>
      </c>
      <c r="AA32" s="366"/>
      <c r="AB32" s="364"/>
      <c r="AC32" s="365"/>
    </row>
    <row r="33" spans="2:29" ht="12.95" customHeight="1">
      <c r="B33" s="455"/>
      <c r="C33" s="464" t="s">
        <v>943</v>
      </c>
      <c r="D33" s="405" t="str">
        <f>IF(Badges!$D816="A","/","")</f>
        <v/>
      </c>
      <c r="E33" s="405" t="str">
        <f>IF(Badges!$D820="A","/","")</f>
        <v/>
      </c>
      <c r="F33" s="405" t="str">
        <f>IF(Badges!$D824="A","/","")</f>
        <v/>
      </c>
      <c r="G33" s="405" t="str">
        <f>IF(Badges!$D828="A","/","")</f>
        <v/>
      </c>
      <c r="H33" s="405" t="str">
        <f>IF(Badges!$D832="A","/","")</f>
        <v/>
      </c>
      <c r="I33" s="406" t="str">
        <f>IF(Summary!$B$40="E","E","")</f>
        <v/>
      </c>
      <c r="J33" s="406" t="str">
        <f>IF(Summary!$C$40="Y","R","")</f>
        <v/>
      </c>
      <c r="L33" s="716" t="str">
        <f>'Age-Level'!C139</f>
        <v>3rd year Rededication</v>
      </c>
      <c r="M33" s="716"/>
      <c r="N33" s="716"/>
      <c r="O33" s="716"/>
      <c r="P33" s="716"/>
      <c r="Q33" s="716"/>
      <c r="R33" s="719"/>
      <c r="S33" s="406" t="str">
        <f>IF(Summary!$B$99="E","E","")</f>
        <v/>
      </c>
      <c r="T33" s="406" t="str">
        <f>IF(Summary!$C$99="Y","R","")</f>
        <v/>
      </c>
      <c r="U33" s="720"/>
      <c r="W33" s="399" t="str">
        <f>'Fun Patches'!C34</f>
        <v>&lt;LIST PATCH HERE&gt;</v>
      </c>
      <c r="X33" s="406" t="str">
        <f>IF(Summary!$B$139="E","E","")</f>
        <v/>
      </c>
      <c r="Y33" s="406" t="str">
        <f>IF(Summary!$C$139="Y","R","")</f>
        <v/>
      </c>
      <c r="AA33" s="366"/>
      <c r="AB33" s="364"/>
      <c r="AC33" s="365"/>
    </row>
    <row r="34" spans="2:29" ht="12.95" customHeight="1">
      <c r="L34" s="716" t="str">
        <f>'Age-Level'!C140</f>
        <v>4th year Rededication</v>
      </c>
      <c r="M34" s="716"/>
      <c r="N34" s="716"/>
      <c r="O34" s="716"/>
      <c r="P34" s="716"/>
      <c r="Q34" s="716"/>
      <c r="R34" s="719"/>
      <c r="S34" s="406" t="str">
        <f>IF(Summary!$B$100="E","E","")</f>
        <v/>
      </c>
      <c r="T34" s="406" t="str">
        <f>IF(Summary!$C$100="Y","R","")</f>
        <v/>
      </c>
      <c r="U34" s="720"/>
      <c r="W34" s="399" t="str">
        <f>'Fun Patches'!C35</f>
        <v>&lt;LIST PATCH HERE&gt;</v>
      </c>
      <c r="X34" s="406" t="str">
        <f>IF(Summary!$B$140="E","E","")</f>
        <v/>
      </c>
      <c r="Y34" s="406" t="str">
        <f>IF(Summary!$C$140="Y","R","")</f>
        <v/>
      </c>
      <c r="AA34" s="366"/>
      <c r="AB34" s="364"/>
      <c r="AC34" s="365"/>
    </row>
    <row r="35" spans="2:29" ht="12.95" customHeight="1">
      <c r="L35" s="716" t="str">
        <f>'Age-Level'!C141</f>
        <v>5th year Rededication</v>
      </c>
      <c r="M35" s="716"/>
      <c r="N35" s="716"/>
      <c r="O35" s="716"/>
      <c r="P35" s="716"/>
      <c r="Q35" s="716"/>
      <c r="R35" s="719"/>
      <c r="S35" s="406" t="str">
        <f>IF(Summary!$B$101="E","E","")</f>
        <v/>
      </c>
      <c r="T35" s="406" t="str">
        <f>IF(Summary!$C$101="Y","R","")</f>
        <v/>
      </c>
      <c r="U35" s="720"/>
      <c r="W35" s="399" t="str">
        <f>'Fun Patches'!C36</f>
        <v>&lt;LIST PATCH HERE&gt;</v>
      </c>
      <c r="X35" s="406" t="str">
        <f>IF(Summary!$B$141="E","E","")</f>
        <v/>
      </c>
      <c r="Y35" s="406" t="str">
        <f>IF(Summary!$C$141="Y","R","")</f>
        <v/>
      </c>
      <c r="AA35" s="366"/>
      <c r="AB35" s="364"/>
      <c r="AC35" s="365"/>
    </row>
    <row r="36" spans="2:29" ht="12.95" customHeight="1">
      <c r="B36" s="455"/>
      <c r="C36" s="456" t="s">
        <v>144</v>
      </c>
      <c r="D36" s="403" t="str">
        <f>IF(Badges!$D298="A","/","")</f>
        <v/>
      </c>
      <c r="E36" s="403" t="str">
        <f>IF(Badges!$D302="A","/","")</f>
        <v/>
      </c>
      <c r="F36" s="403" t="str">
        <f>IF(Badges!$D306="A","/","")</f>
        <v/>
      </c>
      <c r="G36" s="403" t="str">
        <f>IF(Badges!$D310="A","/","")</f>
        <v/>
      </c>
      <c r="H36" s="403" t="str">
        <f>IF(Badges!$D314="A","/","")</f>
        <v/>
      </c>
      <c r="I36" s="406" t="str">
        <f>IF(Summary!$B$17="E","E","")</f>
        <v/>
      </c>
      <c r="J36" s="406" t="str">
        <f>IF(Summary!$C$17="Y","R","")</f>
        <v/>
      </c>
      <c r="L36" s="716" t="str">
        <f>'Age-Level'!C142</f>
        <v>6th year Rededication</v>
      </c>
      <c r="M36" s="716"/>
      <c r="N36" s="716"/>
      <c r="O36" s="716"/>
      <c r="P36" s="716"/>
      <c r="Q36" s="716"/>
      <c r="R36" s="719"/>
      <c r="S36" s="406" t="str">
        <f>IF(Summary!$B$102="E","E","")</f>
        <v/>
      </c>
      <c r="T36" s="406" t="str">
        <f>IF(Summary!$C$102="Y","R","")</f>
        <v/>
      </c>
      <c r="U36" s="720"/>
      <c r="W36" s="399" t="str">
        <f>'Fun Patches'!C37</f>
        <v>&lt;LIST PATCH HERE&gt;</v>
      </c>
      <c r="X36" s="406" t="str">
        <f>IF(Summary!$B$142="E","E","")</f>
        <v/>
      </c>
      <c r="Y36" s="406" t="str">
        <f>IF(Summary!$C$142="Y","R","")</f>
        <v/>
      </c>
      <c r="AA36" s="366"/>
      <c r="AB36" s="364"/>
      <c r="AC36" s="365"/>
    </row>
    <row r="37" spans="2:29" ht="12.95" customHeight="1" thickBot="1">
      <c r="B37" s="455"/>
      <c r="C37" s="471" t="s">
        <v>145</v>
      </c>
      <c r="D37" s="408" t="str">
        <f>IF(Badges!$D125="A","/","")</f>
        <v/>
      </c>
      <c r="E37" s="408" t="str">
        <f>IF(Badges!$D129="A","/","")</f>
        <v/>
      </c>
      <c r="F37" s="408" t="str">
        <f>IF(Badges!$D133="A","/","")</f>
        <v/>
      </c>
      <c r="G37" s="408" t="str">
        <f>IF(Badges!$D137="A","/","")</f>
        <v/>
      </c>
      <c r="H37" s="408" t="str">
        <f>IF(Badges!$D141="A","/","")</f>
        <v/>
      </c>
      <c r="I37" s="409" t="str">
        <f>IF(Summary!$B$9="E","E","")</f>
        <v/>
      </c>
      <c r="J37" s="409" t="str">
        <f>IF(Summary!$C$9="Y","R","")</f>
        <v/>
      </c>
      <c r="L37" s="716" t="str">
        <f>'Age-Level'!C143</f>
        <v>7th year Rededication</v>
      </c>
      <c r="M37" s="716"/>
      <c r="N37" s="716"/>
      <c r="O37" s="716"/>
      <c r="P37" s="716"/>
      <c r="Q37" s="716"/>
      <c r="R37" s="719"/>
      <c r="S37" s="406" t="str">
        <f>IF(Summary!$B$103="E","E","")</f>
        <v/>
      </c>
      <c r="T37" s="406" t="str">
        <f>IF(Summary!$C$103="Y","R","")</f>
        <v/>
      </c>
      <c r="U37" s="720"/>
      <c r="W37" s="399" t="str">
        <f>'Fun Patches'!C38</f>
        <v>&lt;LIST PATCH HERE&gt;</v>
      </c>
      <c r="X37" s="406" t="str">
        <f>IF(Summary!$B$143="E","E","")</f>
        <v/>
      </c>
      <c r="Y37" s="406" t="str">
        <f>IF(Summary!$C$143="Y","R","")</f>
        <v/>
      </c>
      <c r="AA37" s="366"/>
      <c r="AB37" s="364"/>
      <c r="AC37" s="365"/>
    </row>
    <row r="38" spans="2:29" ht="12.95" customHeight="1">
      <c r="B38" s="455"/>
      <c r="C38" s="456" t="s">
        <v>146</v>
      </c>
      <c r="D38" s="413" t="str">
        <f>IF(Badges!$D411="C","/","")</f>
        <v/>
      </c>
      <c r="E38" s="413" t="str">
        <f>IF(Badges!$D413="C","/","")</f>
        <v/>
      </c>
      <c r="F38" s="413" t="str">
        <f>IF(Badges!$D415="C","/","")</f>
        <v/>
      </c>
      <c r="G38" s="413" t="str">
        <f>IF(Badges!$D417="C","/","")</f>
        <v/>
      </c>
      <c r="H38" s="413" t="str">
        <f>IF(Badges!$D419="C","/","")</f>
        <v/>
      </c>
      <c r="I38" s="412" t="str">
        <f>IF(Summary!$B$22="E","E","")</f>
        <v/>
      </c>
      <c r="J38" s="412" t="str">
        <f>IF(Summary!$C$22="Y","R","")</f>
        <v/>
      </c>
      <c r="L38" s="716" t="str">
        <f>'Age-Level'!C144</f>
        <v>8th year Rededication</v>
      </c>
      <c r="M38" s="716"/>
      <c r="N38" s="716"/>
      <c r="O38" s="716"/>
      <c r="P38" s="716"/>
      <c r="Q38" s="716"/>
      <c r="R38" s="719"/>
      <c r="S38" s="406" t="str">
        <f>IF(Summary!$B$104="E","E","")</f>
        <v/>
      </c>
      <c r="T38" s="406" t="str">
        <f>IF(Summary!$C$104="Y","R","")</f>
        <v/>
      </c>
      <c r="U38" s="720"/>
      <c r="W38" s="399" t="str">
        <f>'Fun Patches'!C39</f>
        <v>&lt;LIST PATCH HERE&gt;</v>
      </c>
      <c r="X38" s="406" t="str">
        <f>IF(Summary!$B$144="E","E","")</f>
        <v/>
      </c>
      <c r="Y38" s="406" t="str">
        <f>IF(Summary!$C$144="Y","R","")</f>
        <v/>
      </c>
      <c r="AA38" s="366"/>
      <c r="AB38" s="364"/>
      <c r="AC38" s="365"/>
    </row>
    <row r="39" spans="2:29" ht="12.95" customHeight="1" thickBot="1">
      <c r="B39" s="455"/>
      <c r="C39" s="464" t="s">
        <v>147</v>
      </c>
      <c r="D39" s="398" t="str">
        <f>IF(Badges!$D238="C","/","")</f>
        <v/>
      </c>
      <c r="E39" s="398" t="str">
        <f>IF(Badges!$D240="C","/","")</f>
        <v/>
      </c>
      <c r="F39" s="398" t="str">
        <f>IF(Badges!$D242="C","/","")</f>
        <v/>
      </c>
      <c r="G39" s="398" t="str">
        <f>IF(Badges!$D244="C","/","")</f>
        <v/>
      </c>
      <c r="H39" s="398" t="str">
        <f>IF(Badges!$D246="C","/","")</f>
        <v/>
      </c>
      <c r="I39" s="406" t="str">
        <f>IF(Summary!$B$14="E","E","")</f>
        <v/>
      </c>
      <c r="J39" s="406" t="str">
        <f>IF(Summary!$C$14="Y","R","")</f>
        <v/>
      </c>
      <c r="L39" s="716" t="str">
        <f>'Age-Level'!C145</f>
        <v>9th year Rededication</v>
      </c>
      <c r="M39" s="716"/>
      <c r="N39" s="716"/>
      <c r="O39" s="716"/>
      <c r="P39" s="716"/>
      <c r="Q39" s="716"/>
      <c r="R39" s="719"/>
      <c r="S39" s="406" t="str">
        <f>IF(Summary!$B$105="E","E","")</f>
        <v/>
      </c>
      <c r="T39" s="406" t="str">
        <f>IF(Summary!$C$105="Y","R","")</f>
        <v/>
      </c>
      <c r="U39" s="720"/>
      <c r="W39" s="399" t="str">
        <f>'Fun Patches'!C40</f>
        <v>&lt;LIST PATCH HERE&gt;</v>
      </c>
      <c r="X39" s="406" t="str">
        <f>IF(Summary!$B$145="E","E","")</f>
        <v/>
      </c>
      <c r="Y39" s="406" t="str">
        <f>IF(Summary!$C$145="Y","R","")</f>
        <v/>
      </c>
      <c r="AA39" s="366"/>
      <c r="AB39" s="364"/>
      <c r="AC39" s="365"/>
    </row>
    <row r="40" spans="2:29" ht="12.95" customHeight="1">
      <c r="L40" s="716" t="str">
        <f>'Age-Level'!C146</f>
        <v>10th year Rededication</v>
      </c>
      <c r="M40" s="716"/>
      <c r="N40" s="716"/>
      <c r="O40" s="716"/>
      <c r="P40" s="716"/>
      <c r="Q40" s="716"/>
      <c r="R40" s="719"/>
      <c r="S40" s="406" t="str">
        <f>IF(Summary!$B$106="E","E","")</f>
        <v/>
      </c>
      <c r="T40" s="406" t="str">
        <f>IF(Summary!$C$106="Y","R","")</f>
        <v/>
      </c>
      <c r="U40" s="720"/>
      <c r="W40" s="399" t="str">
        <f>'Fun Patches'!C41</f>
        <v>&lt;LIST PATCH HERE&gt;</v>
      </c>
      <c r="X40" s="406" t="str">
        <f>IF(Summary!$B$146="E","E","")</f>
        <v/>
      </c>
      <c r="Y40" s="406" t="str">
        <f>IF(Summary!$C$146="Y","R","")</f>
        <v/>
      </c>
      <c r="AA40" s="366"/>
      <c r="AB40" s="364"/>
      <c r="AC40" s="365"/>
    </row>
    <row r="41" spans="2:29" ht="12.95" customHeight="1" thickBot="1">
      <c r="U41" s="720"/>
      <c r="W41" s="399" t="str">
        <f>'Fun Patches'!C42</f>
        <v>&lt;LIST PATCH HERE&gt;</v>
      </c>
      <c r="X41" s="406" t="str">
        <f>IF(Summary!$B$147="E","E","")</f>
        <v/>
      </c>
      <c r="Y41" s="406" t="str">
        <f>IF(Summary!$C$147="Y","R","")</f>
        <v/>
      </c>
      <c r="AA41" s="366"/>
      <c r="AB41" s="364"/>
      <c r="AC41" s="365"/>
    </row>
    <row r="42" spans="2:29" ht="12.95" customHeight="1">
      <c r="B42" s="455"/>
      <c r="C42" s="483" t="s">
        <v>944</v>
      </c>
      <c r="D42" s="413" t="str">
        <f>IF(Badges!$D837="C","/","")</f>
        <v/>
      </c>
      <c r="E42" s="413" t="str">
        <f>IF(Badges!$D838="C","/","")</f>
        <v/>
      </c>
      <c r="F42" s="413" t="str">
        <f>IF(Badges!$D839="C","/","")</f>
        <v/>
      </c>
      <c r="G42" s="413" t="str">
        <f>IF(Badges!$D840="C","/","")</f>
        <v/>
      </c>
      <c r="H42" s="413" t="str">
        <f>IF(Badges!$D841="C","/","")</f>
        <v/>
      </c>
      <c r="I42" s="406" t="str">
        <f>IF(Summary!$B$42="E","E","")</f>
        <v/>
      </c>
      <c r="J42" s="406" t="str">
        <f>IF(Summary!$C$42="Y","R","")</f>
        <v/>
      </c>
      <c r="U42" s="720"/>
      <c r="W42" s="399" t="str">
        <f>'Fun Patches'!C43</f>
        <v>&lt;LIST PATCH HERE&gt;</v>
      </c>
      <c r="X42" s="406" t="str">
        <f>IF(Summary!$B$148="E","E","")</f>
        <v/>
      </c>
      <c r="Y42" s="406" t="str">
        <f>IF(Summary!$C$148="Y","R","")</f>
        <v/>
      </c>
      <c r="AA42" s="366"/>
      <c r="AB42" s="364"/>
      <c r="AC42" s="365"/>
    </row>
    <row r="43" spans="2:29" ht="12.95" customHeight="1">
      <c r="B43" s="455"/>
      <c r="C43" s="484" t="s">
        <v>945</v>
      </c>
      <c r="D43" s="405" t="str">
        <f>IF(Badges!$D844="C","/","")</f>
        <v/>
      </c>
      <c r="E43" s="405" t="str">
        <f>IF(Badges!$D845="C","/","")</f>
        <v/>
      </c>
      <c r="F43" s="405" t="str">
        <f>IF(Badges!$D846="C","/","")</f>
        <v/>
      </c>
      <c r="G43" s="405" t="str">
        <f>IF(Badges!$D847="C","/","")</f>
        <v/>
      </c>
      <c r="H43" s="405" t="str">
        <f>IF(Badges!$D848="C","/","")</f>
        <v/>
      </c>
      <c r="I43" s="406" t="str">
        <f>IF(Summary!$B$43="E","E","")</f>
        <v/>
      </c>
      <c r="J43" s="406" t="str">
        <f>IF(Summary!$C$43="Y","R","")</f>
        <v/>
      </c>
      <c r="L43" s="717"/>
      <c r="M43" s="717"/>
      <c r="N43" s="717"/>
      <c r="O43" s="717"/>
      <c r="P43" s="717"/>
      <c r="Q43" s="717"/>
      <c r="R43" s="718"/>
      <c r="S43" s="361"/>
      <c r="T43" s="362"/>
      <c r="U43" s="720"/>
      <c r="W43" s="399" t="str">
        <f>'Fun Patches'!C44</f>
        <v>&lt;LIST PATCH HERE&gt;</v>
      </c>
      <c r="X43" s="406" t="str">
        <f>IF(Summary!$B$149="E","E","")</f>
        <v/>
      </c>
      <c r="Y43" s="406" t="str">
        <f>IF(Summary!$C$149="Y","R","")</f>
        <v/>
      </c>
      <c r="AA43" s="366"/>
      <c r="AB43" s="364"/>
      <c r="AC43" s="365"/>
    </row>
    <row r="44" spans="2:29" ht="12.95" customHeight="1" thickBot="1">
      <c r="B44" s="455"/>
      <c r="C44" s="485" t="s">
        <v>946</v>
      </c>
      <c r="D44" s="408" t="str">
        <f>IF(Badges!$D851="C","/","")</f>
        <v/>
      </c>
      <c r="E44" s="408" t="str">
        <f>IF(Badges!$D852="C","/","")</f>
        <v/>
      </c>
      <c r="F44" s="408" t="str">
        <f>IF(Badges!$D853="C","/","")</f>
        <v/>
      </c>
      <c r="G44" s="408" t="str">
        <f>IF(Badges!$D854="C","/","")</f>
        <v/>
      </c>
      <c r="H44" s="408" t="str">
        <f>IF(Badges!$D855="C","/","")</f>
        <v/>
      </c>
      <c r="I44" s="414" t="str">
        <f>IF(Summary!$B$44="E","E","")</f>
        <v/>
      </c>
      <c r="J44" s="414" t="str">
        <f>IF(Summary!$C$44="Y","R","")</f>
        <v/>
      </c>
      <c r="L44" s="717"/>
      <c r="M44" s="717"/>
      <c r="N44" s="717"/>
      <c r="O44" s="717"/>
      <c r="P44" s="717"/>
      <c r="Q44" s="717"/>
      <c r="R44" s="718"/>
      <c r="S44" s="364"/>
      <c r="T44" s="365"/>
      <c r="U44" s="720"/>
      <c r="W44" s="399" t="str">
        <f>'Fun Patches'!C45</f>
        <v>&lt;LIST PATCH HERE&gt;</v>
      </c>
      <c r="X44" s="406" t="str">
        <f>IF(Summary!$B$150="E","E","")</f>
        <v/>
      </c>
      <c r="Y44" s="406" t="str">
        <f>IF(Summary!$C$150="Y","R","")</f>
        <v/>
      </c>
      <c r="AA44" s="366"/>
      <c r="AB44" s="364"/>
      <c r="AC44" s="365"/>
    </row>
    <row r="45" spans="2:29" ht="12.95" customHeight="1">
      <c r="B45" s="455"/>
      <c r="C45" s="483" t="s">
        <v>947</v>
      </c>
      <c r="D45" s="413" t="str">
        <f>IF(Badges!$D859="C","/","")</f>
        <v/>
      </c>
      <c r="E45" s="413" t="str">
        <f>IF(Badges!$D860="C","/","")</f>
        <v/>
      </c>
      <c r="F45" s="413" t="str">
        <f>IF(Badges!$D861="C","/","")</f>
        <v/>
      </c>
      <c r="G45" s="413" t="str">
        <f>IF(Badges!$D862="C","/","")</f>
        <v/>
      </c>
      <c r="H45" s="413" t="str">
        <f>IF(Badges!$D863="C","/","")</f>
        <v/>
      </c>
      <c r="I45" s="411" t="str">
        <f>IF(Summary!$B$46="E","E","")</f>
        <v/>
      </c>
      <c r="J45" s="411" t="str">
        <f>IF(Summary!$C$46="Y","R","")</f>
        <v/>
      </c>
      <c r="L45" s="717"/>
      <c r="M45" s="717"/>
      <c r="N45" s="717"/>
      <c r="O45" s="717"/>
      <c r="P45" s="717"/>
      <c r="Q45" s="717"/>
      <c r="R45" s="718"/>
      <c r="S45" s="364"/>
      <c r="T45" s="365"/>
      <c r="U45" s="720"/>
      <c r="W45" s="399" t="str">
        <f>'Fun Patches'!C46</f>
        <v>&lt;LIST PATCH HERE&gt;</v>
      </c>
      <c r="X45" s="406" t="str">
        <f>IF(Summary!$B$151="E","E","")</f>
        <v/>
      </c>
      <c r="Y45" s="406" t="str">
        <f>IF(Summary!$C$151="Y","R","")</f>
        <v/>
      </c>
      <c r="AA45" s="366"/>
      <c r="AB45" s="364"/>
      <c r="AC45" s="365"/>
    </row>
    <row r="46" spans="2:29" ht="12.95" customHeight="1">
      <c r="B46" s="455"/>
      <c r="C46" s="484" t="s">
        <v>948</v>
      </c>
      <c r="D46" s="405" t="str">
        <f>IF(Badges!$D866="C","/","")</f>
        <v/>
      </c>
      <c r="E46" s="405" t="str">
        <f>IF(Badges!$D867="C","/","")</f>
        <v/>
      </c>
      <c r="F46" s="405" t="str">
        <f>IF(Badges!$D868="C","/","")</f>
        <v/>
      </c>
      <c r="G46" s="405" t="str">
        <f>IF(Badges!$D869="C","/","")</f>
        <v/>
      </c>
      <c r="H46" s="405" t="str">
        <f>IF(Badges!$D870="C","/","")</f>
        <v/>
      </c>
      <c r="I46" s="406" t="str">
        <f>IF(Summary!$B$47="E","E","")</f>
        <v/>
      </c>
      <c r="J46" s="406" t="str">
        <f>IF(Summary!$C$47="Y","R","")</f>
        <v/>
      </c>
      <c r="L46" s="717"/>
      <c r="M46" s="717"/>
      <c r="N46" s="717"/>
      <c r="O46" s="717"/>
      <c r="P46" s="717"/>
      <c r="Q46" s="717"/>
      <c r="R46" s="718"/>
      <c r="S46" s="364"/>
      <c r="T46" s="365"/>
      <c r="U46" s="720"/>
      <c r="W46" s="399" t="str">
        <f>'Fun Patches'!C47</f>
        <v>&lt;LIST PATCH HERE&gt;</v>
      </c>
      <c r="X46" s="406" t="str">
        <f>IF(Summary!$B$152="E","E","")</f>
        <v/>
      </c>
      <c r="Y46" s="406" t="str">
        <f>IF(Summary!$C$152="Y","R","")</f>
        <v/>
      </c>
      <c r="AA46" s="366"/>
      <c r="AB46" s="364"/>
      <c r="AC46" s="365"/>
    </row>
    <row r="47" spans="2:29" ht="12.95" customHeight="1" thickBot="1">
      <c r="B47" s="455"/>
      <c r="C47" s="485" t="s">
        <v>949</v>
      </c>
      <c r="D47" s="408" t="str">
        <f>IF(Badges!$D873="C","/","")</f>
        <v/>
      </c>
      <c r="E47" s="408" t="str">
        <f>IF(Badges!$D874="C","/","")</f>
        <v/>
      </c>
      <c r="F47" s="408" t="str">
        <f>IF(Badges!$D875="C","/","")</f>
        <v/>
      </c>
      <c r="G47" s="408" t="str">
        <f>IF(Badges!$D876="C","/","")</f>
        <v/>
      </c>
      <c r="H47" s="408" t="str">
        <f>IF(Badges!$D877="C","/","")</f>
        <v/>
      </c>
      <c r="I47" s="409" t="str">
        <f>IF(Summary!$B$48="E","E","")</f>
        <v/>
      </c>
      <c r="J47" s="409" t="str">
        <f>IF(Summary!$C$48="Y","R","")</f>
        <v/>
      </c>
      <c r="L47" s="717"/>
      <c r="M47" s="717"/>
      <c r="N47" s="717"/>
      <c r="O47" s="717"/>
      <c r="P47" s="717"/>
      <c r="Q47" s="717"/>
      <c r="R47" s="718"/>
      <c r="S47" s="364"/>
      <c r="T47" s="365"/>
      <c r="U47" s="720"/>
      <c r="W47" s="399" t="str">
        <f>'Fun Patches'!C48</f>
        <v>&lt;LIST PATCH HERE&gt;</v>
      </c>
      <c r="X47" s="406" t="str">
        <f>IF(Summary!$B$153="E","E","")</f>
        <v/>
      </c>
      <c r="Y47" s="406" t="str">
        <f>IF(Summary!$C$153="Y","R","")</f>
        <v/>
      </c>
      <c r="AA47" s="366"/>
      <c r="AB47" s="364"/>
      <c r="AC47" s="365"/>
    </row>
    <row r="48" spans="2:29" ht="12.95" customHeight="1">
      <c r="B48" s="455"/>
      <c r="C48" s="483" t="s">
        <v>950</v>
      </c>
      <c r="D48" s="413" t="str">
        <f>IF(Badges!$D881="C","/","")</f>
        <v/>
      </c>
      <c r="E48" s="413" t="str">
        <f>IF(Badges!$D882="C","/","")</f>
        <v/>
      </c>
      <c r="F48" s="413" t="str">
        <f>IF(Badges!$D883="C","/","")</f>
        <v/>
      </c>
      <c r="G48" s="413" t="str">
        <f>IF(Badges!$D884="C","/","")</f>
        <v/>
      </c>
      <c r="H48" s="413" t="str">
        <f>IF(Badges!$D885="C","/","")</f>
        <v/>
      </c>
      <c r="I48" s="412" t="str">
        <f>IF(Summary!$B$50="E","E","")</f>
        <v/>
      </c>
      <c r="J48" s="412" t="str">
        <f>IF(Summary!$C$50="Y","R","")</f>
        <v/>
      </c>
      <c r="L48" s="717"/>
      <c r="M48" s="717"/>
      <c r="N48" s="717"/>
      <c r="O48" s="717"/>
      <c r="P48" s="717"/>
      <c r="Q48" s="717"/>
      <c r="R48" s="718"/>
      <c r="S48" s="364"/>
      <c r="T48" s="365"/>
      <c r="U48" s="720"/>
      <c r="W48" s="399" t="str">
        <f>'Fun Patches'!C49</f>
        <v>&lt;LIST PATCH HERE&gt;</v>
      </c>
      <c r="X48" s="406" t="str">
        <f>IF(Summary!$B$154="E","E","")</f>
        <v/>
      </c>
      <c r="Y48" s="406" t="str">
        <f>IF(Summary!$C$154="Y","R","")</f>
        <v/>
      </c>
      <c r="AA48" s="366"/>
      <c r="AB48" s="364"/>
      <c r="AC48" s="365"/>
    </row>
    <row r="49" spans="2:29" ht="12.95" customHeight="1">
      <c r="B49" s="455"/>
      <c r="C49" s="484" t="s">
        <v>951</v>
      </c>
      <c r="D49" s="405" t="str">
        <f>IF(Badges!$D888="C","/","")</f>
        <v/>
      </c>
      <c r="E49" s="405" t="str">
        <f>IF(Badges!$D889="C","/","")</f>
        <v/>
      </c>
      <c r="F49" s="405" t="str">
        <f>IF(Badges!$D890="C","/","")</f>
        <v/>
      </c>
      <c r="G49" s="405" t="str">
        <f>IF(Badges!$D891="C","/","")</f>
        <v/>
      </c>
      <c r="H49" s="405" t="str">
        <f>IF(Badges!$D892="C","/","")</f>
        <v/>
      </c>
      <c r="I49" s="406" t="str">
        <f>IF(Summary!$B$51="E","E","")</f>
        <v/>
      </c>
      <c r="J49" s="406" t="str">
        <f>IF(Summary!$C$51="Y","R","")</f>
        <v/>
      </c>
      <c r="L49" s="717"/>
      <c r="M49" s="717"/>
      <c r="N49" s="717"/>
      <c r="O49" s="717"/>
      <c r="P49" s="717"/>
      <c r="Q49" s="717"/>
      <c r="R49" s="718"/>
      <c r="S49" s="364"/>
      <c r="T49" s="365"/>
      <c r="U49" s="720"/>
      <c r="W49" s="399" t="str">
        <f>'Fun Patches'!C50</f>
        <v>&lt;LIST PATCH HERE&gt;</v>
      </c>
      <c r="X49" s="406" t="str">
        <f>IF(Summary!$B$155="E","E","")</f>
        <v/>
      </c>
      <c r="Y49" s="406" t="str">
        <f>IF(Summary!$C$155="Y","R","")</f>
        <v/>
      </c>
      <c r="AA49" s="366"/>
      <c r="AB49" s="364"/>
      <c r="AC49" s="365"/>
    </row>
    <row r="50" spans="2:29" ht="12.95" customHeight="1" thickBot="1">
      <c r="B50" s="455"/>
      <c r="C50" s="486" t="s">
        <v>952</v>
      </c>
      <c r="D50" s="408" t="str">
        <f>IF(Badges!$D895="C","/","")</f>
        <v/>
      </c>
      <c r="E50" s="408" t="str">
        <f>IF(Badges!$D896="C","/","")</f>
        <v/>
      </c>
      <c r="F50" s="408" t="str">
        <f>IF(Badges!$D897="C","/","")</f>
        <v/>
      </c>
      <c r="G50" s="408" t="str">
        <f>IF(Badges!$D898="C","/","")</f>
        <v/>
      </c>
      <c r="H50" s="408" t="str">
        <f>IF(Badges!$D899="C","/","")</f>
        <v/>
      </c>
      <c r="I50" s="406" t="str">
        <f>IF(Summary!$B$52="E","E","")</f>
        <v/>
      </c>
      <c r="J50" s="406" t="str">
        <f>IF(Summary!$C$52="Y","R","")</f>
        <v/>
      </c>
      <c r="L50" s="717"/>
      <c r="M50" s="717"/>
      <c r="N50" s="717"/>
      <c r="O50" s="717"/>
      <c r="P50" s="717"/>
      <c r="Q50" s="717"/>
      <c r="R50" s="718"/>
      <c r="S50" s="364"/>
      <c r="T50" s="365"/>
      <c r="U50" s="720"/>
      <c r="W50" s="399" t="str">
        <f>'Fun Patches'!C51</f>
        <v>&lt;LIST PATCH HERE&gt;</v>
      </c>
      <c r="X50" s="406" t="str">
        <f>IF(Summary!$B$156="E","E","")</f>
        <v/>
      </c>
      <c r="Y50" s="406" t="str">
        <f>IF(Summary!$C$156="Y","R","")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IF(Summary!$B$157="E","E","")</f>
        <v/>
      </c>
      <c r="Y51" s="406" t="str">
        <f>IF(Summary!$C$157="Y","R","")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IF(Summary!$B$158="E","E","")</f>
        <v/>
      </c>
      <c r="Y52" s="406" t="str">
        <f>IF(Summary!$C$158="Y","R","")</f>
        <v/>
      </c>
      <c r="AA52" s="366"/>
      <c r="AB52" s="364"/>
      <c r="AC52" s="365"/>
    </row>
    <row r="53" spans="2:29" ht="12.95" customHeight="1">
      <c r="B53" s="455"/>
      <c r="C53" s="457" t="s">
        <v>10</v>
      </c>
      <c r="D53" s="458"/>
      <c r="E53" s="458"/>
      <c r="F53" s="458"/>
      <c r="G53" s="458"/>
      <c r="H53" s="459"/>
      <c r="I53" s="406" t="str">
        <f>IF(Summary!$B$55="E","E","")</f>
        <v/>
      </c>
      <c r="J53" s="406" t="str">
        <f>IF(Summary!$C$55="Y","R","")</f>
        <v/>
      </c>
      <c r="K53" s="363" t="str">
        <f>IF(I53="E","C"," ")</f>
        <v xml:space="preserve"> </v>
      </c>
      <c r="L53" s="717"/>
      <c r="M53" s="717"/>
      <c r="N53" s="717"/>
      <c r="O53" s="717"/>
      <c r="P53" s="717"/>
      <c r="Q53" s="717"/>
      <c r="R53" s="718"/>
      <c r="S53" s="364"/>
      <c r="T53" s="365"/>
      <c r="U53" s="720"/>
      <c r="W53" s="400" t="str">
        <f>'Fun Patches'!C54</f>
        <v>&lt;LIST PATCH HERE&gt;</v>
      </c>
      <c r="X53" s="414" t="str">
        <f>IF(Summary!$B$159="E","E","")</f>
        <v/>
      </c>
      <c r="Y53" s="414" t="str">
        <f>IF(Summary!$C$159="Y","R","")</f>
        <v/>
      </c>
      <c r="AA53" s="366"/>
      <c r="AB53" s="364"/>
      <c r="AC53" s="365"/>
    </row>
    <row r="54" spans="2:29" ht="12.95" customHeight="1">
      <c r="B54" s="455"/>
      <c r="C54" s="461" t="s">
        <v>928</v>
      </c>
      <c r="D54" s="462"/>
      <c r="E54" s="462"/>
      <c r="F54" s="462"/>
      <c r="G54" s="462"/>
      <c r="H54" s="463"/>
      <c r="I54" s="406" t="str">
        <f>IF(Summary!$B$57="E","E","")</f>
        <v/>
      </c>
      <c r="J54" s="406" t="str">
        <f>IF(Summary!$C$57="Y","R","")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IF(Summary!$B$59="E","E","")</f>
        <v/>
      </c>
      <c r="J55" s="406" t="str">
        <f>IF(Summary!$C$59="Y","R","")</f>
        <v/>
      </c>
      <c r="K55" s="363" t="str">
        <f t="shared" si="0"/>
        <v xml:space="preserve"> </v>
      </c>
      <c r="L55" s="717"/>
      <c r="M55" s="717"/>
      <c r="N55" s="717"/>
      <c r="O55" s="717"/>
      <c r="P55" s="717"/>
      <c r="Q55" s="717"/>
      <c r="R55" s="718"/>
      <c r="S55" s="364"/>
      <c r="T55" s="365"/>
      <c r="U55" s="720"/>
      <c r="W55" s="437"/>
      <c r="X55" s="507"/>
      <c r="Y55" s="507"/>
      <c r="AA55" s="366"/>
      <c r="AB55" s="364"/>
      <c r="AC55" s="365"/>
    </row>
    <row r="56" spans="2:29" ht="12.95" customHeight="1">
      <c r="B56" s="455"/>
      <c r="C56" s="469" t="s">
        <v>930</v>
      </c>
      <c r="D56" s="410" t="str">
        <f>IF(Badges!$D33="A","/","")</f>
        <v/>
      </c>
      <c r="E56" s="410" t="str">
        <f>IF(Badges!$D37="A","/","")</f>
        <v/>
      </c>
      <c r="F56" s="410" t="str">
        <f>IF(Badges!$D41="A","/","")</f>
        <v/>
      </c>
      <c r="G56" s="410" t="str">
        <f>IF(Badges!$D45="A","/","")</f>
        <v/>
      </c>
      <c r="H56" s="410" t="str">
        <f>IF(Badges!$D49="A","/","")</f>
        <v/>
      </c>
      <c r="I56" s="404" t="str">
        <f>IF(Summary!$B$5="E","E","")</f>
        <v/>
      </c>
      <c r="J56" s="404" t="str">
        <f>IF(Summary!$C$5="Y","R","")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IF(Badges!$D321="A","/","")</f>
        <v/>
      </c>
      <c r="E57" s="410" t="str">
        <f>IF(Badges!$D325="A","/","")</f>
        <v/>
      </c>
      <c r="F57" s="410" t="str">
        <f>IF(Badges!$D329="A","/","")</f>
        <v/>
      </c>
      <c r="G57" s="410" t="str">
        <f>IF(Badges!$D333="A","/","")</f>
        <v/>
      </c>
      <c r="H57" s="410" t="str">
        <f>IF(Badges!$D337="A","/","")</f>
        <v/>
      </c>
      <c r="I57" s="406" t="str">
        <f>IF(Summary!$B$18="E","E","")</f>
        <v/>
      </c>
      <c r="J57" s="406" t="str">
        <f>IF(Summary!$C$18="Y","R","")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IF(Badges!$D10="A","/","")</f>
        <v/>
      </c>
      <c r="E58" s="410" t="str">
        <f>IF(Badges!$D14="A","/","")</f>
        <v/>
      </c>
      <c r="F58" s="410" t="str">
        <f>IF(Badges!$D18="A","/","")</f>
        <v/>
      </c>
      <c r="G58" s="410" t="str">
        <f>IF(Badges!$D22="A","/","")</f>
        <v/>
      </c>
      <c r="H58" s="410" t="str">
        <f>IF(Badges!$D26="A","/","")</f>
        <v/>
      </c>
      <c r="I58" s="406" t="str">
        <f>IF(Summary!$B$4="E","E","")</f>
        <v/>
      </c>
      <c r="J58" s="406" t="str">
        <f>IF(Summary!$C$4="Y","R","")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IF(Summary!$B$61="E","E","")</f>
        <v/>
      </c>
      <c r="J59" s="414" t="str">
        <f>IF(Summary!$C$61="Y","R","")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IF(Summary!$B$63="E","E","")</f>
        <v/>
      </c>
      <c r="J60" s="411" t="str">
        <f>IF(Summary!$C$63="Y","R","")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IF(Summary!$B$64="E","E","")</f>
        <v/>
      </c>
      <c r="J61" s="409" t="str">
        <f>IF(Summary!$C$64="Y","R","")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IF(Summary!$B$65="E","E","")</f>
        <v/>
      </c>
      <c r="J62" s="411" t="str">
        <f>IF(Summary!$C$65="Y","R","")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IF(Summary!$B$66="E","E","")</f>
        <v/>
      </c>
      <c r="J63" s="409" t="str">
        <f>IF(Summary!$C$66="Y","R","")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IF(Summary!$B$67="E","E","")</f>
        <v/>
      </c>
      <c r="J64" s="412" t="str">
        <f>IF(Summary!$C$67="Y","R","")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IF(Summary!$B$68="E","E","")</f>
        <v/>
      </c>
      <c r="J65" s="406" t="str">
        <f>IF(Summary!$C$68="Y","R","")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IF('Age-Level'!$D63="A","/","")</f>
        <v/>
      </c>
      <c r="E68" s="410" t="str">
        <f>IF('Age-Level'!$D67="A","/","")</f>
        <v/>
      </c>
      <c r="F68" s="410" t="str">
        <f>IF('Age-Level'!$D71="A","/","")</f>
        <v/>
      </c>
      <c r="G68" s="410" t="str">
        <f>IF('Age-Level'!$D76="A","/","")</f>
        <v/>
      </c>
      <c r="H68" s="410" t="str">
        <f>IF('Age-Level'!$D78="A","/","")</f>
        <v/>
      </c>
      <c r="I68" s="412" t="str">
        <f>IF(Summary!$B$92="E","E","")</f>
        <v/>
      </c>
      <c r="J68" s="412" t="str">
        <f>IF(Summary!$C$92="Y","R","")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IF('Age-Level'!$D81="A","/","")</f>
        <v/>
      </c>
      <c r="E69" s="408" t="str">
        <f>IF('Age-Level'!$D85="A","/","")</f>
        <v/>
      </c>
      <c r="F69" s="408" t="str">
        <f>IF('Age-Level'!$D89="A","/","")</f>
        <v/>
      </c>
      <c r="G69" s="408" t="str">
        <f>IF('Age-Level'!$D94="A","/","")</f>
        <v/>
      </c>
      <c r="H69" s="408" t="str">
        <f>IF('Age-Level'!$D96="A","/","")</f>
        <v/>
      </c>
      <c r="I69" s="407" t="str">
        <f>IF(Summary!$B$93="E","E","")</f>
        <v/>
      </c>
      <c r="J69" s="407" t="str">
        <f>IF(Summary!$C$93="Y","R","")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IF('Age-Level'!$D99="A","/","")</f>
        <v/>
      </c>
      <c r="E70" s="410" t="str">
        <f>IF('Age-Level'!$D103="A","/","")</f>
        <v/>
      </c>
      <c r="F70" s="410" t="str">
        <f>IF('Age-Level'!$D107="A","/","")</f>
        <v/>
      </c>
      <c r="G70" s="410" t="str">
        <f>IF('Age-Level'!$D112="A","/","")</f>
        <v/>
      </c>
      <c r="H70" s="410" t="str">
        <f>IF('Age-Level'!$D114="A","/","")</f>
        <v/>
      </c>
      <c r="I70" s="411" t="str">
        <f>IF(Summary!$B$94="E","E","")</f>
        <v/>
      </c>
      <c r="J70" s="411" t="str">
        <f>IF(Summary!$C$94="Y","R","")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IF('Age-Level'!$D117="A","/","")</f>
        <v/>
      </c>
      <c r="E71" s="408" t="str">
        <f>IF('Age-Level'!$D121="A","/","")</f>
        <v/>
      </c>
      <c r="F71" s="408" t="str">
        <f>IF('Age-Level'!$D125="A","/","")</f>
        <v/>
      </c>
      <c r="G71" s="408" t="str">
        <f>IF('Age-Level'!$D130="A","/","")</f>
        <v/>
      </c>
      <c r="H71" s="408" t="str">
        <f>IF('Age-Level'!$D132="A","/","")</f>
        <v/>
      </c>
      <c r="I71" s="415" t="str">
        <f>IF(Summary!$B$95="E","E","")</f>
        <v/>
      </c>
      <c r="J71" s="415" t="str">
        <f>IF(Summary!$C$95="Y","R","")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IF(Bridging!$D9="C","/","")</f>
        <v/>
      </c>
      <c r="G72" s="403" t="str">
        <f>IF(Bridging!$D10="C","/","")</f>
        <v/>
      </c>
      <c r="H72" s="403" t="str">
        <f>IF(Bridging!$D11="C","/","")</f>
        <v/>
      </c>
      <c r="I72" s="412" t="str">
        <f>IF(Summary!$B$107="E","E","")</f>
        <v/>
      </c>
      <c r="J72" s="412" t="str">
        <f>IF(Summary!$C$107="Y","R","")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DAcDCQ8eOVPRi549KV3OdXGWIwkEhcyTgB3Hnu+FmsD+4kEpeNi6iC2jS38rbpzCXLU0eesoZCp42Xw1yoMq5Q==" saltValue="tclZNqwt/xEzyPLn2xlxqQ==" spinCount="100000" sheet="1" objects="1" scenarios="1" selectLockedCells="1"/>
  <mergeCells count="55">
    <mergeCell ref="U22:U71"/>
    <mergeCell ref="L61:R61"/>
    <mergeCell ref="L62:R62"/>
    <mergeCell ref="L63:R63"/>
    <mergeCell ref="L64:R64"/>
    <mergeCell ref="L65:R65"/>
    <mergeCell ref="L66:R66"/>
    <mergeCell ref="L34:R34"/>
    <mergeCell ref="L30:R30"/>
    <mergeCell ref="L31:R31"/>
    <mergeCell ref="L32:R32"/>
    <mergeCell ref="L33:R33"/>
    <mergeCell ref="L48:R48"/>
    <mergeCell ref="L35:R35"/>
    <mergeCell ref="L36:R36"/>
    <mergeCell ref="L37:R37"/>
    <mergeCell ref="L9:R9"/>
    <mergeCell ref="L4:R4"/>
    <mergeCell ref="L5:R5"/>
    <mergeCell ref="L6:R6"/>
    <mergeCell ref="L7:R7"/>
    <mergeCell ref="L8:R8"/>
    <mergeCell ref="L46:R46"/>
    <mergeCell ref="L10:R10"/>
    <mergeCell ref="L11:R11"/>
    <mergeCell ref="L12:R12"/>
    <mergeCell ref="L13:R13"/>
    <mergeCell ref="L39:R39"/>
    <mergeCell ref="L38:R38"/>
    <mergeCell ref="L40:R40"/>
    <mergeCell ref="L43:R43"/>
    <mergeCell ref="L44:R44"/>
    <mergeCell ref="L45:R45"/>
    <mergeCell ref="L47:R47"/>
    <mergeCell ref="L60:R60"/>
    <mergeCell ref="L49:R49"/>
    <mergeCell ref="L50:R50"/>
    <mergeCell ref="L51:R51"/>
    <mergeCell ref="L52:R52"/>
    <mergeCell ref="L53:R53"/>
    <mergeCell ref="L54:R54"/>
    <mergeCell ref="L55:R55"/>
    <mergeCell ref="L56:R56"/>
    <mergeCell ref="L57:R57"/>
    <mergeCell ref="L58:R58"/>
    <mergeCell ref="L59:R59"/>
    <mergeCell ref="L73:R73"/>
    <mergeCell ref="L74:R74"/>
    <mergeCell ref="L75:R75"/>
    <mergeCell ref="L67:R67"/>
    <mergeCell ref="L68:R68"/>
    <mergeCell ref="L69:R69"/>
    <mergeCell ref="L70:R70"/>
    <mergeCell ref="L71:R71"/>
    <mergeCell ref="L72:R72"/>
  </mergeCells>
  <conditionalFormatting sqref="D1:T1 L2:T3 L4:R13">
    <cfRule type="expression" dxfId="79" priority="3">
      <formula>LEFT($U$1,7)&lt;&gt;"Senior_"</formula>
    </cfRule>
  </conditionalFormatting>
  <conditionalFormatting sqref="T1:W1 T2:T3">
    <cfRule type="expression" dxfId="78" priority="2">
      <formula>LEFT($U$1,7)="Senior_"</formula>
    </cfRule>
  </conditionalFormatting>
  <conditionalFormatting sqref="C1">
    <cfRule type="expression" dxfId="77" priority="1">
      <formula>LEFT($U$1,7)&lt;&gt;"Senior_"</formula>
    </cfRule>
  </conditionalFormatting>
  <conditionalFormatting sqref="W54:W75 AA4:AA75 L43:L75">
    <cfRule type="duplicateValues" dxfId="76" priority="78"/>
  </conditionalFormatting>
  <pageMargins left="0.5" right="0.3" top="0.3" bottom="0.3" header="0.3" footer="0.3"/>
  <pageSetup scale="77" fitToWidth="2" orientation="portrait" r:id="rId1"/>
  <colBreaks count="1" manualBreakCount="1">
    <brk id="21" max="7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150B-BACB-408E-A81D-B0ABD30D8F8C}">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Senior_2</v>
      </c>
      <c r="U1" s="445" t="str">
        <f ca="1">MID(CELL("filename",A1),FIND(IF(ISERROR(FIND("]",CELL("filename",A1))),"$","]"),CELL("filename",A1))+1,256)</f>
        <v>Senior_2</v>
      </c>
      <c r="W1" s="446" t="str">
        <f ca="1">IF(T1&lt;&gt;"",T1,"")</f>
        <v>Senior_2</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IF(Badges!$E56="A","/","")</f>
        <v/>
      </c>
      <c r="E4" s="413" t="str">
        <f>IF(Badges!$E60="A","/","")</f>
        <v/>
      </c>
      <c r="F4" s="413" t="str">
        <f>IF(Badges!$E64="A","/","")</f>
        <v/>
      </c>
      <c r="G4" s="413" t="str">
        <f>IF(Badges!$E68="A","/","")</f>
        <v/>
      </c>
      <c r="H4" s="413" t="str">
        <f>IF(Badges!$E72="A","/","")</f>
        <v/>
      </c>
      <c r="I4" s="411" t="str">
        <f>IF(Summary!$D$6="E","E","")</f>
        <v/>
      </c>
      <c r="J4" s="411" t="str">
        <f>IF(Summary!$E$6="Y","R","")</f>
        <v/>
      </c>
      <c r="K4" s="363" t="str">
        <f>IF(COUNT(I53:I53)=1,MAX(I53:I53),"")</f>
        <v/>
      </c>
      <c r="L4" s="716" t="str">
        <f>Summary!A70</f>
        <v>&lt;&lt;List Badge 1 Here&gt;&gt;</v>
      </c>
      <c r="M4" s="716"/>
      <c r="N4" s="716"/>
      <c r="O4" s="716"/>
      <c r="P4" s="716"/>
      <c r="Q4" s="716"/>
      <c r="R4" s="719"/>
      <c r="S4" s="404" t="str">
        <f>IF(Summary!$D$70="E","E","")</f>
        <v/>
      </c>
      <c r="T4" s="404" t="str">
        <f>IF(Summary!$E$70="Y","R","")</f>
        <v/>
      </c>
      <c r="W4" s="619" t="str">
        <f>'Fun Patches'!C5</f>
        <v>&lt;LIST PATCH HERE&gt;</v>
      </c>
      <c r="X4" s="404" t="str">
        <f>IF(Summary!$D$110="E","E","")</f>
        <v/>
      </c>
      <c r="Y4" s="404" t="str">
        <f>IF(Summary!$E$110="Y","R","")</f>
        <v/>
      </c>
      <c r="AA4" s="438"/>
      <c r="AB4" s="361"/>
      <c r="AC4" s="362"/>
    </row>
    <row r="5" spans="2:30" ht="12.95" customHeight="1">
      <c r="B5" s="455"/>
      <c r="C5" s="460" t="s">
        <v>139</v>
      </c>
      <c r="D5" s="405" t="str">
        <f>IF(Badges!$E79="A","/","")</f>
        <v/>
      </c>
      <c r="E5" s="405" t="str">
        <f>IF(Badges!$E83="A","/","")</f>
        <v/>
      </c>
      <c r="F5" s="405" t="str">
        <f>IF(Badges!$E87="A","/","")</f>
        <v/>
      </c>
      <c r="G5" s="405" t="str">
        <f>IF(Badges!$E91="A","/","")</f>
        <v/>
      </c>
      <c r="H5" s="405" t="str">
        <f>IF(Badges!$E95="A","/","")</f>
        <v/>
      </c>
      <c r="I5" s="406" t="str">
        <f>IF(Summary!$D$7="E","E","")</f>
        <v/>
      </c>
      <c r="J5" s="406" t="str">
        <f>IF(Summary!$E$7="Y","R","")</f>
        <v/>
      </c>
      <c r="K5" s="363" t="str">
        <f>IF(COUNT(I54:I54)=1,MAX(I54:I54),"")</f>
        <v/>
      </c>
      <c r="L5" s="716" t="str">
        <f>Summary!A71</f>
        <v>&lt;&lt;List Badge 2 Here&gt;&gt;</v>
      </c>
      <c r="M5" s="716"/>
      <c r="N5" s="716"/>
      <c r="O5" s="716"/>
      <c r="P5" s="716"/>
      <c r="Q5" s="716"/>
      <c r="R5" s="719"/>
      <c r="S5" s="406" t="str">
        <f>IF(Summary!$D$71="E","E","")</f>
        <v/>
      </c>
      <c r="T5" s="406" t="str">
        <f>IF(Summary!$E$71="Y","R","")</f>
        <v/>
      </c>
      <c r="W5" s="399" t="str">
        <f>'Fun Patches'!C6</f>
        <v>&lt;LIST PATCH HERE&gt;</v>
      </c>
      <c r="X5" s="406" t="str">
        <f>IF(Summary!$D$111="E","E","")</f>
        <v/>
      </c>
      <c r="Y5" s="406" t="str">
        <f>IF(Summary!$E$111="Y","R","")</f>
        <v/>
      </c>
      <c r="AA5" s="366"/>
      <c r="AB5" s="364"/>
      <c r="AC5" s="365"/>
    </row>
    <row r="6" spans="2:30" ht="12.95" customHeight="1" thickBot="1">
      <c r="B6" s="455"/>
      <c r="C6" s="464" t="s">
        <v>1019</v>
      </c>
      <c r="D6" s="408" t="str">
        <f>IF(Badges!$E102="A","/","")</f>
        <v/>
      </c>
      <c r="E6" s="408" t="str">
        <f>IF(Badges!$E106="A","/","")</f>
        <v/>
      </c>
      <c r="F6" s="408" t="str">
        <f>IF(Badges!$E110="A","/","")</f>
        <v/>
      </c>
      <c r="G6" s="408" t="str">
        <f>IF(Badges!$E114="A","/","")</f>
        <v/>
      </c>
      <c r="H6" s="408" t="str">
        <f>IF(Badges!$E118="A","/","")</f>
        <v/>
      </c>
      <c r="I6" s="409" t="str">
        <f>IF(Summary!$D$8="E","E","")</f>
        <v/>
      </c>
      <c r="J6" s="409" t="str">
        <f>IF(Summary!$E$8="Y","R","")</f>
        <v/>
      </c>
      <c r="K6" s="363"/>
      <c r="L6" s="716" t="str">
        <f>Summary!A72</f>
        <v>&lt;&lt;List Badge 3 Here&gt;&gt;</v>
      </c>
      <c r="M6" s="716"/>
      <c r="N6" s="716"/>
      <c r="O6" s="716"/>
      <c r="P6" s="716"/>
      <c r="Q6" s="716"/>
      <c r="R6" s="719"/>
      <c r="S6" s="406" t="str">
        <f>IF(Summary!$D$72="E","E","")</f>
        <v/>
      </c>
      <c r="T6" s="406" t="str">
        <f>IF(Summary!$E$72="Y","R","")</f>
        <v/>
      </c>
      <c r="W6" s="399" t="str">
        <f>'Fun Patches'!C7</f>
        <v>&lt;LIST PATCH HERE&gt;</v>
      </c>
      <c r="X6" s="406" t="str">
        <f>IF(Summary!$D$112="E","E","")</f>
        <v/>
      </c>
      <c r="Y6" s="406" t="str">
        <f>IF(Summary!$E$112="Y","R","")</f>
        <v/>
      </c>
      <c r="AA6" s="366"/>
      <c r="AB6" s="364"/>
      <c r="AC6" s="365"/>
    </row>
    <row r="7" spans="2:30" ht="12.95" customHeight="1">
      <c r="B7" s="455"/>
      <c r="C7" s="468" t="s">
        <v>134</v>
      </c>
      <c r="D7" s="413" t="str">
        <f>IF(Badges!$E148="A","/","")</f>
        <v/>
      </c>
      <c r="E7" s="413" t="str">
        <f>IF(Badges!$E152="A","/","")</f>
        <v/>
      </c>
      <c r="F7" s="413" t="str">
        <f>IF(Badges!$E156="A","/","")</f>
        <v/>
      </c>
      <c r="G7" s="413" t="str">
        <f>IF(Badges!$E160="A","/","")</f>
        <v/>
      </c>
      <c r="H7" s="413" t="str">
        <f>IF(Badges!$E164="A","/","")</f>
        <v/>
      </c>
      <c r="I7" s="411" t="str">
        <f>IF(Summary!$D$10="E","E","")</f>
        <v/>
      </c>
      <c r="J7" s="411" t="str">
        <f>IF(Summary!$E$10="Y","R","")</f>
        <v/>
      </c>
      <c r="K7" s="363" t="str">
        <f>IF(COUNT(I55:I55)=1,MAX(I55:I55),"")</f>
        <v/>
      </c>
      <c r="L7" s="716" t="str">
        <f>Summary!A73</f>
        <v>&lt;&lt;List Badge 4 Here&gt;&gt;</v>
      </c>
      <c r="M7" s="716"/>
      <c r="N7" s="716"/>
      <c r="O7" s="716"/>
      <c r="P7" s="716"/>
      <c r="Q7" s="716"/>
      <c r="R7" s="719"/>
      <c r="S7" s="406" t="str">
        <f>IF(Summary!$D$73="E","E","")</f>
        <v/>
      </c>
      <c r="T7" s="406" t="str">
        <f>IF(Summary!$E$73="Y","R","")</f>
        <v/>
      </c>
      <c r="W7" s="399" t="str">
        <f>'Fun Patches'!C8</f>
        <v>&lt;LIST PATCH HERE&gt;</v>
      </c>
      <c r="X7" s="406" t="str">
        <f>IF(Summary!$D$113="E","E","")</f>
        <v/>
      </c>
      <c r="Y7" s="406" t="str">
        <f>IF(Summary!$E$113="Y","R","")</f>
        <v/>
      </c>
      <c r="AA7" s="366"/>
      <c r="AB7" s="364"/>
      <c r="AC7" s="365"/>
    </row>
    <row r="8" spans="2:30" ht="12.95" customHeight="1">
      <c r="B8" s="455"/>
      <c r="C8" s="460" t="s">
        <v>1022</v>
      </c>
      <c r="D8" s="405" t="str">
        <f>IF(Badges!$E194="A","/","")</f>
        <v/>
      </c>
      <c r="E8" s="405" t="str">
        <f>IF(Badges!$E198="A","/","")</f>
        <v/>
      </c>
      <c r="F8" s="405" t="str">
        <f>IF(Badges!$E202="A","/","")</f>
        <v/>
      </c>
      <c r="G8" s="405" t="str">
        <f>IF(Badges!$E206="A","/","")</f>
        <v/>
      </c>
      <c r="H8" s="405" t="str">
        <f>IF(Badges!$E210="A","/","")</f>
        <v/>
      </c>
      <c r="I8" s="406" t="str">
        <f>IF(Summary!$D$12="E","E","")</f>
        <v/>
      </c>
      <c r="J8" s="406" t="str">
        <f>IF(Summary!$E$12="Y","R","")</f>
        <v/>
      </c>
      <c r="K8" s="363" t="str">
        <f>IF(COUNT(I56:I59)=4,MAX(I56:I59),"")</f>
        <v/>
      </c>
      <c r="L8" s="716" t="str">
        <f>Summary!A74</f>
        <v>&lt;&lt;List Badge 5 Here&gt;&gt;</v>
      </c>
      <c r="M8" s="716"/>
      <c r="N8" s="716"/>
      <c r="O8" s="716"/>
      <c r="P8" s="716"/>
      <c r="Q8" s="716"/>
      <c r="R8" s="719"/>
      <c r="S8" s="406" t="str">
        <f>IF(Summary!$D$74="E","E","")</f>
        <v/>
      </c>
      <c r="T8" s="406" t="str">
        <f>IF(Summary!$E$74="Y","R","")</f>
        <v/>
      </c>
      <c r="W8" s="399" t="str">
        <f>'Fun Patches'!C9</f>
        <v>&lt;LIST PATCH HERE&gt;</v>
      </c>
      <c r="X8" s="406" t="str">
        <f>IF(Summary!$D$114="E","E","")</f>
        <v/>
      </c>
      <c r="Y8" s="406" t="str">
        <f>IF(Summary!$E$114="Y","R","")</f>
        <v/>
      </c>
      <c r="AA8" s="366"/>
      <c r="AB8" s="364"/>
      <c r="AC8" s="365"/>
    </row>
    <row r="9" spans="2:30" ht="12.95" customHeight="1" thickBot="1">
      <c r="B9" s="455"/>
      <c r="C9" s="471" t="s">
        <v>140</v>
      </c>
      <c r="D9" s="408" t="str">
        <f>IF(Badges!$E217="A","/","")</f>
        <v/>
      </c>
      <c r="E9" s="408" t="str">
        <f>IF(Badges!$E221="A","/","")</f>
        <v/>
      </c>
      <c r="F9" s="408" t="str">
        <f>IF(Badges!$E225="A","/","")</f>
        <v/>
      </c>
      <c r="G9" s="408" t="str">
        <f>IF(Badges!$E229="A","/","")</f>
        <v/>
      </c>
      <c r="H9" s="408" t="str">
        <f>IF(Badges!$E233="A","/","")</f>
        <v/>
      </c>
      <c r="I9" s="409" t="str">
        <f>IF(Summary!$D$13="E","E","")</f>
        <v/>
      </c>
      <c r="J9" s="409" t="str">
        <f>IF(Summary!$E$13="Y","R","")</f>
        <v/>
      </c>
      <c r="K9" s="363"/>
      <c r="L9" s="716" t="str">
        <f>Summary!A75</f>
        <v>&lt;&lt;List Badge 6 Here&gt;&gt;</v>
      </c>
      <c r="M9" s="716"/>
      <c r="N9" s="716"/>
      <c r="O9" s="716"/>
      <c r="P9" s="716"/>
      <c r="Q9" s="716"/>
      <c r="R9" s="719"/>
      <c r="S9" s="406" t="str">
        <f>IF(Summary!$D$75="E","E","")</f>
        <v/>
      </c>
      <c r="T9" s="406" t="str">
        <f>IF(Summary!$E$75="Y","R","")</f>
        <v/>
      </c>
      <c r="W9" s="399" t="str">
        <f>'Fun Patches'!C10</f>
        <v>&lt;LIST PATCH HERE&gt;</v>
      </c>
      <c r="X9" s="406" t="str">
        <f>IF(Summary!$D$115="E","E","")</f>
        <v/>
      </c>
      <c r="Y9" s="406" t="str">
        <f>IF(Summary!$E$115="Y","R","")</f>
        <v/>
      </c>
      <c r="AA9" s="366"/>
      <c r="AB9" s="364"/>
      <c r="AC9" s="365"/>
    </row>
    <row r="10" spans="2:30" ht="12.95" customHeight="1">
      <c r="B10" s="455"/>
      <c r="C10" s="456" t="s">
        <v>1020</v>
      </c>
      <c r="D10" s="413" t="str">
        <f>IF(Badges!$E252="A","/","")</f>
        <v/>
      </c>
      <c r="E10" s="413" t="str">
        <f>IF(Badges!$E256="A","/","")</f>
        <v/>
      </c>
      <c r="F10" s="413" t="str">
        <f>IF(Badges!$E260="A","/","")</f>
        <v/>
      </c>
      <c r="G10" s="413" t="str">
        <f>IF(Badges!$E264="A","/","")</f>
        <v/>
      </c>
      <c r="H10" s="413" t="str">
        <f>IF(Badges!$E268="A","/","")</f>
        <v/>
      </c>
      <c r="I10" s="411" t="str">
        <f>IF(Summary!$D$15="E","E","")</f>
        <v/>
      </c>
      <c r="J10" s="411" t="str">
        <f>IF(Summary!$E$15="Y","R","")</f>
        <v/>
      </c>
      <c r="K10" s="363"/>
      <c r="L10" s="716" t="str">
        <f>Summary!A76</f>
        <v>&lt;&lt;List Badge 7 Here&gt;&gt;</v>
      </c>
      <c r="M10" s="716"/>
      <c r="N10" s="716"/>
      <c r="O10" s="716"/>
      <c r="P10" s="716"/>
      <c r="Q10" s="716"/>
      <c r="R10" s="719"/>
      <c r="S10" s="406" t="str">
        <f>IF(Summary!$D$76="E","E","")</f>
        <v/>
      </c>
      <c r="T10" s="406" t="str">
        <f>IF(Summary!$E$76="Y","R","")</f>
        <v/>
      </c>
      <c r="W10" s="399" t="str">
        <f>'Fun Patches'!C11</f>
        <v>&lt;LIST PATCH HERE&gt;</v>
      </c>
      <c r="X10" s="406" t="str">
        <f>IF(Summary!$D$116="E","E","")</f>
        <v/>
      </c>
      <c r="Y10" s="406" t="str">
        <f>IF(Summary!$E$116="Y","R","")</f>
        <v/>
      </c>
      <c r="AA10" s="366"/>
      <c r="AB10" s="364"/>
      <c r="AC10" s="365"/>
    </row>
    <row r="11" spans="2:30" ht="12.95" customHeight="1">
      <c r="B11" s="455"/>
      <c r="C11" s="460" t="s">
        <v>765</v>
      </c>
      <c r="D11" s="405" t="str">
        <f>IF(Badges!$E275="A","/","")</f>
        <v/>
      </c>
      <c r="E11" s="405" t="str">
        <f>IF(Badges!$E279="A","/","")</f>
        <v/>
      </c>
      <c r="F11" s="405" t="str">
        <f>IF(Badges!$E283="A","/","")</f>
        <v/>
      </c>
      <c r="G11" s="405" t="str">
        <f>IF(Badges!$E287="A","/","")</f>
        <v/>
      </c>
      <c r="H11" s="405" t="str">
        <f>IF(Badges!$E291="A","/","")</f>
        <v/>
      </c>
      <c r="I11" s="406" t="str">
        <f>IF(Summary!$D$16="E","E","")</f>
        <v/>
      </c>
      <c r="J11" s="406" t="str">
        <f>IF(Summary!$E$16="Y","R","")</f>
        <v/>
      </c>
      <c r="K11" s="363"/>
      <c r="L11" s="716" t="str">
        <f>Summary!A77</f>
        <v>&lt;&lt;List Badge 8 Here&gt;&gt;</v>
      </c>
      <c r="M11" s="716"/>
      <c r="N11" s="716"/>
      <c r="O11" s="716"/>
      <c r="P11" s="716"/>
      <c r="Q11" s="716"/>
      <c r="R11" s="719"/>
      <c r="S11" s="406" t="str">
        <f>IF(Summary!$D$77="E","E","")</f>
        <v/>
      </c>
      <c r="T11" s="406" t="str">
        <f>IF(Summary!$E$77="Y","R","")</f>
        <v/>
      </c>
      <c r="W11" s="399" t="str">
        <f>'Fun Patches'!C12</f>
        <v>&lt;LIST PATCH HERE&gt;</v>
      </c>
      <c r="X11" s="406" t="str">
        <f>IF(Summary!$D$117="E","E","")</f>
        <v/>
      </c>
      <c r="Y11" s="406" t="str">
        <f>IF(Summary!$E$117="Y","R","")</f>
        <v/>
      </c>
      <c r="AA11" s="366"/>
      <c r="AB11" s="364"/>
      <c r="AC11" s="365"/>
    </row>
    <row r="12" spans="2:30" ht="12.95" customHeight="1" thickBot="1">
      <c r="B12" s="455"/>
      <c r="C12" s="464" t="s">
        <v>137</v>
      </c>
      <c r="D12" s="408" t="str">
        <f>IF(Badges!$E344="A","/","")</f>
        <v/>
      </c>
      <c r="E12" s="408" t="str">
        <f>IF(Badges!$E348="A","/","")</f>
        <v/>
      </c>
      <c r="F12" s="408" t="str">
        <f>IF(Badges!$E352="A","/","")</f>
        <v/>
      </c>
      <c r="G12" s="408" t="str">
        <f>IF(Badges!$E356="A","/","")</f>
        <v/>
      </c>
      <c r="H12" s="408" t="str">
        <f>IF(Badges!$E360="A","/","")</f>
        <v/>
      </c>
      <c r="I12" s="409" t="str">
        <f>IF(Summary!$D$19="E","E","")</f>
        <v/>
      </c>
      <c r="J12" s="409" t="str">
        <f>IF(Summary!$E$19="Y","R","")</f>
        <v/>
      </c>
      <c r="K12" s="363"/>
      <c r="L12" s="716" t="str">
        <f>Summary!A78</f>
        <v>&lt;&lt;List Badge 9 Here&gt;&gt;</v>
      </c>
      <c r="M12" s="716"/>
      <c r="N12" s="716"/>
      <c r="O12" s="716"/>
      <c r="P12" s="716"/>
      <c r="Q12" s="716"/>
      <c r="R12" s="719"/>
      <c r="S12" s="406" t="str">
        <f>IF(Summary!$D$78="E","E","")</f>
        <v/>
      </c>
      <c r="T12" s="406" t="str">
        <f>IF(Summary!$E$78="Y","R","")</f>
        <v/>
      </c>
      <c r="W12" s="399" t="str">
        <f>'Fun Patches'!C13</f>
        <v>&lt;LIST PATCH HERE&gt;</v>
      </c>
      <c r="X12" s="406" t="str">
        <f>IF(Summary!$D$118="E","E","")</f>
        <v/>
      </c>
      <c r="Y12" s="406" t="str">
        <f>IF(Summary!$E$118="Y","R","")</f>
        <v/>
      </c>
      <c r="AA12" s="366"/>
      <c r="AB12" s="364"/>
      <c r="AC12" s="365"/>
    </row>
    <row r="13" spans="2:30" ht="12.95" customHeight="1">
      <c r="B13" s="455"/>
      <c r="C13" s="468" t="s">
        <v>934</v>
      </c>
      <c r="D13" s="413" t="str">
        <f>IF(Badges!$E367="A","/","")</f>
        <v/>
      </c>
      <c r="E13" s="413" t="str">
        <f>IF(Badges!$E371="A","/","")</f>
        <v/>
      </c>
      <c r="F13" s="413" t="str">
        <f>IF(Badges!$E375="A","/","")</f>
        <v/>
      </c>
      <c r="G13" s="413" t="str">
        <f>IF(Badges!$E379="A","/","")</f>
        <v/>
      </c>
      <c r="H13" s="413" t="str">
        <f>IF(Badges!$E383="A","/","")</f>
        <v/>
      </c>
      <c r="I13" s="411" t="str">
        <f>IF(Summary!$D$20="E","E","")</f>
        <v/>
      </c>
      <c r="J13" s="411" t="str">
        <f>IF(Summary!$E$20="Y","R","")</f>
        <v/>
      </c>
      <c r="K13" s="363" t="str">
        <f>IF(COUNT(I60:I61)=2,MAX(I60:I61),"")</f>
        <v/>
      </c>
      <c r="L13" s="716" t="str">
        <f>Summary!A79</f>
        <v>&lt;&lt;List Badge 10 Here&gt;&gt;</v>
      </c>
      <c r="M13" s="716"/>
      <c r="N13" s="716"/>
      <c r="O13" s="716"/>
      <c r="P13" s="716"/>
      <c r="Q13" s="716"/>
      <c r="R13" s="719"/>
      <c r="S13" s="406" t="str">
        <f>IF(Summary!$D$79="E","E","")</f>
        <v/>
      </c>
      <c r="T13" s="406" t="str">
        <f>IF(Summary!$E$79="Y","R","")</f>
        <v/>
      </c>
      <c r="W13" s="399" t="str">
        <f>'Fun Patches'!C14</f>
        <v>&lt;LIST PATCH HERE&gt;</v>
      </c>
      <c r="X13" s="406" t="str">
        <f>IF(Summary!$D$119="E","E","")</f>
        <v/>
      </c>
      <c r="Y13" s="406" t="str">
        <f>IF(Summary!$E$119="Y","R","")</f>
        <v/>
      </c>
      <c r="AA13" s="366"/>
      <c r="AB13" s="364"/>
      <c r="AC13" s="365"/>
    </row>
    <row r="14" spans="2:30" ht="12.95" customHeight="1">
      <c r="B14" s="455"/>
      <c r="C14" s="460" t="s">
        <v>142</v>
      </c>
      <c r="D14" s="405" t="str">
        <f>IF(Badges!$E390="A","/","")</f>
        <v/>
      </c>
      <c r="E14" s="405" t="str">
        <f>IF(Badges!$E394="A","/","")</f>
        <v/>
      </c>
      <c r="F14" s="405" t="str">
        <f>IF(Badges!$E398="A","/","")</f>
        <v/>
      </c>
      <c r="G14" s="405" t="str">
        <f>IF(Badges!$E402="A","/","")</f>
        <v/>
      </c>
      <c r="H14" s="405" t="str">
        <f>IF(Badges!$E406="A","/","")</f>
        <v/>
      </c>
      <c r="I14" s="406" t="str">
        <f>IF(Summary!$D$21="E","E","")</f>
        <v/>
      </c>
      <c r="J14" s="406" t="str">
        <f>IF(Summary!$E$21="Y","R","")</f>
        <v/>
      </c>
      <c r="K14" s="363"/>
      <c r="L14" s="401"/>
      <c r="M14" s="401"/>
      <c r="N14" s="401"/>
      <c r="O14" s="401"/>
      <c r="P14" s="401"/>
      <c r="Q14" s="401"/>
      <c r="R14" s="401"/>
      <c r="S14" s="402"/>
      <c r="T14" s="402"/>
      <c r="W14" s="399" t="str">
        <f>'Fun Patches'!C15</f>
        <v>&lt;LIST PATCH HERE&gt;</v>
      </c>
      <c r="X14" s="406" t="str">
        <f>IF(Summary!$D$120="E","E","")</f>
        <v/>
      </c>
      <c r="Y14" s="406" t="str">
        <f>IF(Summary!$E$120="Y","R","")</f>
        <v/>
      </c>
      <c r="AA14" s="366"/>
      <c r="AB14" s="364"/>
      <c r="AC14" s="365"/>
    </row>
    <row r="15" spans="2:30" ht="12.95" customHeight="1" thickBot="1">
      <c r="B15" s="455"/>
      <c r="C15" s="471" t="s">
        <v>129</v>
      </c>
      <c r="D15" s="408" t="str">
        <f>IF(Badges!$E425="A","/","")</f>
        <v/>
      </c>
      <c r="E15" s="408" t="str">
        <f>IF(Badges!$E429="A","/","")</f>
        <v/>
      </c>
      <c r="F15" s="408" t="str">
        <f>IF(Badges!$E433="A","/","")</f>
        <v/>
      </c>
      <c r="G15" s="408" t="str">
        <f>IF(Badges!$E437="A","/","")</f>
        <v/>
      </c>
      <c r="H15" s="408" t="str">
        <f>IF(Badges!$E441="A","/","")</f>
        <v/>
      </c>
      <c r="I15" s="409" t="str">
        <f>IF(Summary!$D$23="E","E","")</f>
        <v/>
      </c>
      <c r="J15" s="409" t="str">
        <f>IF(Summary!$E$23="Y","R","")</f>
        <v/>
      </c>
      <c r="K15" s="363" t="str">
        <f>IF(COUNT(I62:I63)=2,MAX(I62:I63),"")</f>
        <v/>
      </c>
      <c r="N15" s="451"/>
      <c r="O15" s="451"/>
      <c r="P15" s="451"/>
      <c r="Q15" s="451"/>
      <c r="R15" s="451"/>
      <c r="W15" s="399" t="str">
        <f>'Fun Patches'!C16</f>
        <v>&lt;LIST PATCH HERE&gt;</v>
      </c>
      <c r="X15" s="406" t="str">
        <f>IF(Summary!$D$121="E","E","")</f>
        <v/>
      </c>
      <c r="Y15" s="406" t="str">
        <f>IF(Summary!$E$121="Y","R","")</f>
        <v/>
      </c>
      <c r="AA15" s="366"/>
      <c r="AB15" s="364"/>
      <c r="AC15" s="365"/>
    </row>
    <row r="16" spans="2:30" ht="12.95" customHeight="1">
      <c r="B16" s="455"/>
      <c r="C16" s="456" t="s">
        <v>739</v>
      </c>
      <c r="D16" s="413" t="str">
        <f>IF(Badges!$E448="A","/","")</f>
        <v/>
      </c>
      <c r="E16" s="413" t="str">
        <f>IF(Badges!$E452="A","/","")</f>
        <v/>
      </c>
      <c r="F16" s="413" t="str">
        <f>IF(Badges!$E456="A","/","")</f>
        <v/>
      </c>
      <c r="G16" s="413" t="str">
        <f>IF(Badges!$E460="A","/","")</f>
        <v/>
      </c>
      <c r="H16" s="413" t="str">
        <f>IF(Badges!$E464="A","/","")</f>
        <v/>
      </c>
      <c r="I16" s="411" t="str">
        <f>IF(Summary!$D$24="E","E","")</f>
        <v/>
      </c>
      <c r="J16" s="411" t="str">
        <f>IF(Summary!$E$24="Y","R","")</f>
        <v/>
      </c>
      <c r="K16" s="363"/>
      <c r="L16" s="455"/>
      <c r="M16" s="487" t="s">
        <v>953</v>
      </c>
      <c r="N16" s="413" t="str">
        <f>IF('Age-Level'!$E6="C","/","")</f>
        <v/>
      </c>
      <c r="O16" s="413" t="str">
        <f>IF('Age-Level'!$E7="C","/","")</f>
        <v/>
      </c>
      <c r="P16" s="413" t="str">
        <f>IF('Age-Level'!$E8="C","/","")</f>
        <v/>
      </c>
      <c r="Q16" s="413" t="str">
        <f>IF('Age-Level'!$E9="C","/","")</f>
        <v/>
      </c>
      <c r="R16" s="413" t="str">
        <f>IF('Age-Level'!$E10="C","/","")</f>
        <v/>
      </c>
      <c r="S16" s="404" t="str">
        <f>IF(Summary!$D$81="E","E","")</f>
        <v/>
      </c>
      <c r="T16" s="411" t="str">
        <f>IF(Summary!$E$81="Y","R","")</f>
        <v/>
      </c>
      <c r="W16" s="399" t="str">
        <f>'Fun Patches'!C17</f>
        <v>&lt;LIST PATCH HERE&gt;</v>
      </c>
      <c r="X16" s="406" t="str">
        <f>IF(Summary!$D$122="E","E","")</f>
        <v/>
      </c>
      <c r="Y16" s="406" t="str">
        <f>IF(Summary!$E$122="Y","R","")</f>
        <v/>
      </c>
      <c r="AA16" s="366"/>
      <c r="AB16" s="364"/>
      <c r="AC16" s="365"/>
    </row>
    <row r="17" spans="2:29" ht="12.95" customHeight="1" thickBot="1">
      <c r="B17" s="455"/>
      <c r="C17" s="460" t="s">
        <v>626</v>
      </c>
      <c r="D17" s="405" t="str">
        <f>IF(Badges!$E471="A","/","")</f>
        <v/>
      </c>
      <c r="E17" s="405" t="str">
        <f>IF(Badges!$E475="A","/","")</f>
        <v/>
      </c>
      <c r="F17" s="405" t="str">
        <f>IF(Badges!$E479="A","/","")</f>
        <v/>
      </c>
      <c r="G17" s="405" t="str">
        <f>IF(Badges!$E483="A","/","")</f>
        <v/>
      </c>
      <c r="H17" s="405" t="str">
        <f>IF(Badges!$E487="A","/","")</f>
        <v/>
      </c>
      <c r="I17" s="406" t="str">
        <f>IF(Summary!$D$25="E","E","")</f>
        <v/>
      </c>
      <c r="J17" s="406" t="str">
        <f>IF(Summary!$E$25="Y","R","")</f>
        <v/>
      </c>
      <c r="K17" s="363" t="str">
        <f>IF(COUNT(I64:I65)=2,MAX(I64:I65),"")</f>
        <v/>
      </c>
      <c r="L17" s="455"/>
      <c r="M17" s="488" t="s">
        <v>954</v>
      </c>
      <c r="N17" s="398" t="str">
        <f>IF('Age-Level'!$E13="C","/","")</f>
        <v/>
      </c>
      <c r="O17" s="398" t="str">
        <f>IF('Age-Level'!$E14="C","/","")</f>
        <v/>
      </c>
      <c r="P17" s="398" t="str">
        <f>IF('Age-Level'!$E15="C","/","")</f>
        <v/>
      </c>
      <c r="Q17" s="398" t="str">
        <f>IF('Age-Level'!$E16="C","/","")</f>
        <v/>
      </c>
      <c r="R17" s="398" t="str">
        <f>IF('Age-Level'!$E17="C","/","")</f>
        <v/>
      </c>
      <c r="S17" s="409" t="str">
        <f>IF(Summary!$D$82="E","E","")</f>
        <v/>
      </c>
      <c r="T17" s="406" t="str">
        <f>IF(Summary!$E$82="Y","R","")</f>
        <v/>
      </c>
      <c r="W17" s="399" t="str">
        <f>'Fun Patches'!C18</f>
        <v>&lt;LIST PATCH HERE&gt;</v>
      </c>
      <c r="X17" s="406" t="str">
        <f>IF(Summary!$D$123="E","E","")</f>
        <v/>
      </c>
      <c r="Y17" s="406" t="str">
        <f>IF(Summary!$E$123="Y","R","")</f>
        <v/>
      </c>
      <c r="AA17" s="366"/>
      <c r="AB17" s="364"/>
      <c r="AC17" s="365"/>
    </row>
    <row r="18" spans="2:29" ht="12.95" customHeight="1" thickBot="1">
      <c r="B18" s="455"/>
      <c r="C18" s="460" t="s">
        <v>131</v>
      </c>
      <c r="D18" s="408" t="str">
        <f>IF(Badges!$E494="A","/","")</f>
        <v/>
      </c>
      <c r="E18" s="408" t="str">
        <f>IF(Badges!$E498="A","/","")</f>
        <v/>
      </c>
      <c r="F18" s="408" t="str">
        <f>IF(Badges!$E502="A","/","")</f>
        <v/>
      </c>
      <c r="G18" s="408" t="str">
        <f>IF(Badges!$E506="A","/","")</f>
        <v/>
      </c>
      <c r="H18" s="408" t="str">
        <f>IF(Badges!$E510="A","/","")</f>
        <v/>
      </c>
      <c r="I18" s="409" t="str">
        <f>IF(Summary!$D$26="E","E","")</f>
        <v/>
      </c>
      <c r="J18" s="409" t="str">
        <f>IF(Summary!$E$26="Y","R","")</f>
        <v/>
      </c>
      <c r="K18" s="363"/>
      <c r="L18" s="455"/>
      <c r="M18" s="489" t="s">
        <v>955</v>
      </c>
      <c r="N18" s="413" t="str">
        <f>IF('Age-Level'!$E20="C","/","")</f>
        <v/>
      </c>
      <c r="O18" s="413" t="str">
        <f>IF('Age-Level'!$E21="C","/","")</f>
        <v/>
      </c>
      <c r="P18" s="413" t="str">
        <f>IF('Age-Level'!$E22="C","/","")</f>
        <v/>
      </c>
      <c r="Q18" s="413" t="str">
        <f>IF('Age-Level'!$E23="C","/","")</f>
        <v/>
      </c>
      <c r="R18" s="413" t="str">
        <f>IF('Age-Level'!$E24="C","/","")</f>
        <v/>
      </c>
      <c r="S18" s="412" t="str">
        <f>IF(Summary!$D$83="E","E","")</f>
        <v/>
      </c>
      <c r="T18" s="411" t="str">
        <f>IF(Summary!$E$83="Y","R","")</f>
        <v/>
      </c>
      <c r="W18" s="399" t="str">
        <f>'Fun Patches'!C19</f>
        <v>&lt;LIST PATCH HERE&gt;</v>
      </c>
      <c r="X18" s="406" t="str">
        <f>IF(Summary!$D$124="E","E","")</f>
        <v/>
      </c>
      <c r="Y18" s="406" t="str">
        <f>IF(Summary!$E$124="Y","R","")</f>
        <v/>
      </c>
      <c r="AA18" s="366"/>
      <c r="AB18" s="364"/>
      <c r="AC18" s="365"/>
    </row>
    <row r="19" spans="2:29" ht="12.95" customHeight="1" thickBot="1">
      <c r="B19" s="455"/>
      <c r="C19" s="468" t="s">
        <v>128</v>
      </c>
      <c r="D19" s="413" t="str">
        <f>IF(Badges!$E517="A","/","")</f>
        <v/>
      </c>
      <c r="E19" s="413" t="str">
        <f>IF(Badges!$E521="A","/","")</f>
        <v/>
      </c>
      <c r="F19" s="413" t="str">
        <f>IF(Badges!$E525="A","/","")</f>
        <v/>
      </c>
      <c r="G19" s="413" t="str">
        <f>IF(Badges!$E529="A","/","")</f>
        <v/>
      </c>
      <c r="H19" s="413" t="str">
        <f>IF(Badges!$E533="A","/","")</f>
        <v/>
      </c>
      <c r="I19" s="411" t="str">
        <f>IF(Summary!$D$27="E","E","")</f>
        <v/>
      </c>
      <c r="J19" s="411" t="str">
        <f>IF(Summary!$E$27="Y","R","")</f>
        <v/>
      </c>
      <c r="K19" s="363"/>
      <c r="L19" s="455"/>
      <c r="M19" s="490" t="s">
        <v>956</v>
      </c>
      <c r="N19" s="398" t="str">
        <f>IF('Age-Level'!$E27="C","/","")</f>
        <v/>
      </c>
      <c r="O19" s="398" t="str">
        <f>IF('Age-Level'!$E28="C","/","")</f>
        <v/>
      </c>
      <c r="P19" s="398" t="str">
        <f>IF('Age-Level'!$E29="C","/","")</f>
        <v/>
      </c>
      <c r="Q19" s="398" t="str">
        <f>IF('Age-Level'!$E30="C","/","")</f>
        <v/>
      </c>
      <c r="R19" s="398" t="str">
        <f>IF('Age-Level'!$E31="C","/","")</f>
        <v/>
      </c>
      <c r="S19" s="409" t="str">
        <f>IF(Summary!$D$84="E","E","")</f>
        <v/>
      </c>
      <c r="T19" s="406" t="str">
        <f>IF(Summary!$E$84="Y","R","")</f>
        <v/>
      </c>
      <c r="W19" s="399" t="str">
        <f>'Fun Patches'!C20</f>
        <v>&lt;LIST PATCH HERE&gt;</v>
      </c>
      <c r="X19" s="406" t="str">
        <f>IF(Summary!$D$125="E","E","")</f>
        <v/>
      </c>
      <c r="Y19" s="406" t="str">
        <f>IF(Summary!$E$125="Y","R","")</f>
        <v/>
      </c>
      <c r="AA19" s="366"/>
      <c r="AB19" s="364"/>
      <c r="AC19" s="365"/>
    </row>
    <row r="20" spans="2:29" ht="12.95" customHeight="1">
      <c r="B20" s="455"/>
      <c r="C20" s="460" t="s">
        <v>143</v>
      </c>
      <c r="D20" s="405" t="str">
        <f>IF(Badges!$E540="A","/","")</f>
        <v/>
      </c>
      <c r="E20" s="405" t="str">
        <f>IF(Badges!$E544="A","/","")</f>
        <v/>
      </c>
      <c r="F20" s="405" t="str">
        <f>IF(Badges!$E548="A","/","")</f>
        <v/>
      </c>
      <c r="G20" s="405" t="str">
        <f>IF(Badges!$E552="A","/","")</f>
        <v/>
      </c>
      <c r="H20" s="405" t="str">
        <f>IF(Badges!$E556="A","/","")</f>
        <v/>
      </c>
      <c r="I20" s="406" t="str">
        <f>IF(Summary!$D$28="E","E","")</f>
        <v/>
      </c>
      <c r="J20" s="406" t="str">
        <f>IF(Summary!$E$28="Y","R","")</f>
        <v/>
      </c>
      <c r="K20" s="363"/>
      <c r="L20" s="455"/>
      <c r="M20" s="487" t="s">
        <v>957</v>
      </c>
      <c r="N20" s="458"/>
      <c r="O20" s="458"/>
      <c r="P20" s="458"/>
      <c r="Q20" s="458"/>
      <c r="R20" s="459"/>
      <c r="S20" s="412" t="str">
        <f>IF(Summary!$D$85="E","E","")</f>
        <v/>
      </c>
      <c r="T20" s="411" t="str">
        <f>IF(Summary!$E$85="Y","R","")</f>
        <v/>
      </c>
      <c r="U20" s="594"/>
      <c r="W20" s="399" t="str">
        <f>'Fun Patches'!C21</f>
        <v>&lt;LIST PATCH HERE&gt;</v>
      </c>
      <c r="X20" s="406" t="str">
        <f>IF(Summary!$D$126="E","E","")</f>
        <v/>
      </c>
      <c r="Y20" s="406" t="str">
        <f>IF(Summary!$E$126="Y","R","")</f>
        <v/>
      </c>
      <c r="AA20" s="366"/>
      <c r="AB20" s="364"/>
      <c r="AC20" s="365"/>
    </row>
    <row r="21" spans="2:29" ht="12.95" customHeight="1" thickBot="1">
      <c r="B21" s="455"/>
      <c r="C21" s="471" t="s">
        <v>939</v>
      </c>
      <c r="D21" s="408" t="str">
        <f>IF(Badges!$E171="A","/","")</f>
        <v/>
      </c>
      <c r="E21" s="408" t="str">
        <f>IF(Badges!$E175="A","/","")</f>
        <v/>
      </c>
      <c r="F21" s="408" t="str">
        <f>IF(Badges!$E179="A","/","")</f>
        <v/>
      </c>
      <c r="G21" s="408" t="str">
        <f>IF(Badges!$E183="A","/","")</f>
        <v/>
      </c>
      <c r="H21" s="408" t="str">
        <f>IF(Badges!$E187="A","/","")</f>
        <v/>
      </c>
      <c r="I21" s="409" t="str">
        <f>IF(Summary!$D$11="E","E","")</f>
        <v/>
      </c>
      <c r="J21" s="409" t="str">
        <f>IF(Summary!$E$11="Y","R","")</f>
        <v/>
      </c>
      <c r="K21" s="363"/>
      <c r="L21" s="455"/>
      <c r="M21" s="488" t="s">
        <v>958</v>
      </c>
      <c r="N21" s="473"/>
      <c r="O21" s="473"/>
      <c r="P21" s="473"/>
      <c r="Q21" s="473"/>
      <c r="R21" s="474"/>
      <c r="S21" s="409" t="str">
        <f>IF(Summary!$D$86="E","E","")</f>
        <v/>
      </c>
      <c r="T21" s="406" t="str">
        <f>IF(Summary!$E$86="Y","R","")</f>
        <v/>
      </c>
      <c r="U21" s="594"/>
      <c r="W21" s="399" t="str">
        <f>'Fun Patches'!C22</f>
        <v>&lt;LIST PATCH HERE&gt;</v>
      </c>
      <c r="X21" s="406" t="str">
        <f>IF(Summary!$D$127="E","E","")</f>
        <v/>
      </c>
      <c r="Y21" s="406" t="str">
        <f>IF(Summary!$E$127="Y","R","")</f>
        <v/>
      </c>
      <c r="AA21" s="366"/>
      <c r="AB21" s="364"/>
      <c r="AC21" s="365"/>
    </row>
    <row r="22" spans="2:29" ht="12.95" customHeight="1">
      <c r="B22" s="455"/>
      <c r="C22" s="460" t="s">
        <v>940</v>
      </c>
      <c r="D22" s="413" t="str">
        <f>IF(Badges!$E563="A","/","")</f>
        <v/>
      </c>
      <c r="E22" s="413" t="str">
        <f>IF(Badges!$E567="A","/","")</f>
        <v/>
      </c>
      <c r="F22" s="413" t="str">
        <f>IF(Badges!$E571="A","/","")</f>
        <v/>
      </c>
      <c r="G22" s="413" t="str">
        <f>IF(Badges!$E575="A","/","")</f>
        <v/>
      </c>
      <c r="H22" s="413" t="str">
        <f>IF(Badges!$E579="A","/","")</f>
        <v/>
      </c>
      <c r="I22" s="411" t="str">
        <f>IF(Summary!$D$29="E","E","")</f>
        <v/>
      </c>
      <c r="J22" s="411" t="str">
        <f>IF(Summary!$E$29="Y","R","")</f>
        <v/>
      </c>
      <c r="K22" s="363"/>
      <c r="L22" s="455"/>
      <c r="M22" s="489" t="s">
        <v>959</v>
      </c>
      <c r="N22" s="476"/>
      <c r="O22" s="476"/>
      <c r="P22" s="476"/>
      <c r="Q22" s="476"/>
      <c r="R22" s="477"/>
      <c r="S22" s="412" t="str">
        <f>IF(Summary!$D$87="E","E","")</f>
        <v/>
      </c>
      <c r="T22" s="411" t="str">
        <f>IF(Summary!$E$87="Y","R","")</f>
        <v/>
      </c>
      <c r="U22" s="720" t="s">
        <v>1079</v>
      </c>
      <c r="W22" s="399" t="str">
        <f>'Fun Patches'!C23</f>
        <v>&lt;LIST PATCH HERE&gt;</v>
      </c>
      <c r="X22" s="406" t="str">
        <f>IF(Summary!$D$128="E","E","")</f>
        <v/>
      </c>
      <c r="Y22" s="406" t="str">
        <f>IF(Summary!$E$128="Y","R","")</f>
        <v/>
      </c>
      <c r="AA22" s="366"/>
      <c r="AB22" s="364"/>
      <c r="AC22" s="365"/>
    </row>
    <row r="23" spans="2:29" ht="12.95" customHeight="1" thickBot="1">
      <c r="B23" s="455"/>
      <c r="C23" s="460" t="s">
        <v>138</v>
      </c>
      <c r="D23" s="405" t="str">
        <f>IF(Badges!$E586="A","/","")</f>
        <v/>
      </c>
      <c r="E23" s="405" t="str">
        <f>IF(Badges!$E590="A","/","")</f>
        <v/>
      </c>
      <c r="F23" s="405" t="str">
        <f>IF(Badges!$E594="A","/","")</f>
        <v/>
      </c>
      <c r="G23" s="405" t="str">
        <f>IF(Badges!$E598="A","/","")</f>
        <v/>
      </c>
      <c r="H23" s="405" t="str">
        <f>IF(Badges!$E602="A","/","")</f>
        <v/>
      </c>
      <c r="I23" s="406" t="str">
        <f>IF(Summary!$D$30="E","E","")</f>
        <v/>
      </c>
      <c r="J23" s="406" t="str">
        <f>IF(Summary!$E$30="Y","R","")</f>
        <v/>
      </c>
      <c r="K23" s="363"/>
      <c r="L23" s="455"/>
      <c r="M23" s="490" t="s">
        <v>960</v>
      </c>
      <c r="N23" s="466"/>
      <c r="O23" s="466"/>
      <c r="P23" s="466"/>
      <c r="Q23" s="466"/>
      <c r="R23" s="467"/>
      <c r="S23" s="409" t="str">
        <f>IF(Summary!$D$88="E","E","")</f>
        <v/>
      </c>
      <c r="T23" s="406" t="str">
        <f>IF(Summary!$E$88="Y","R","")</f>
        <v/>
      </c>
      <c r="U23" s="720"/>
      <c r="W23" s="399" t="str">
        <f>'Fun Patches'!C24</f>
        <v>&lt;LIST PATCH HERE&gt;</v>
      </c>
      <c r="X23" s="406" t="str">
        <f>IF(Summary!$D$129="E","E","")</f>
        <v/>
      </c>
      <c r="Y23" s="406" t="str">
        <f>IF(Summary!$E$129="Y","R","")</f>
        <v/>
      </c>
      <c r="AA23" s="366"/>
      <c r="AB23" s="364"/>
      <c r="AC23" s="365"/>
    </row>
    <row r="24" spans="2:29" ht="12.95" customHeight="1" thickBot="1">
      <c r="B24" s="455"/>
      <c r="C24" s="460" t="s">
        <v>837</v>
      </c>
      <c r="D24" s="408" t="str">
        <f>IF(Badges!$E609="A","/","")</f>
        <v/>
      </c>
      <c r="E24" s="408" t="str">
        <f>IF(Badges!$E613="A","/","")</f>
        <v/>
      </c>
      <c r="F24" s="408" t="str">
        <f>IF(Badges!$E617="A","/","")</f>
        <v/>
      </c>
      <c r="G24" s="408" t="str">
        <f>IF(Badges!$E621="A","/","")</f>
        <v/>
      </c>
      <c r="H24" s="408" t="str">
        <f>IF(Badges!$E625="A","/","")</f>
        <v/>
      </c>
      <c r="I24" s="409" t="str">
        <f>IF(Summary!$D$31="E","E","")</f>
        <v/>
      </c>
      <c r="J24" s="409" t="str">
        <f>IF(Summary!$E$31="Y","R","")</f>
        <v/>
      </c>
      <c r="K24" s="363"/>
      <c r="L24" s="455"/>
      <c r="M24" s="491" t="s">
        <v>360</v>
      </c>
      <c r="N24" s="413" t="str">
        <f>IF('Age-Level'!$E49="C","/","")</f>
        <v/>
      </c>
      <c r="O24" s="413" t="str">
        <f>IF('Age-Level'!$E50="C","/","")</f>
        <v/>
      </c>
      <c r="P24" s="510" t="str">
        <f>IF('Age-Level'!$E51="C","/","")</f>
        <v/>
      </c>
      <c r="Q24" s="510" t="str">
        <f>IF('Age-Level'!$E52="C","/","")</f>
        <v/>
      </c>
      <c r="R24" s="510" t="str">
        <f>IF('Age-Level'!$E53="C","/","")</f>
        <v/>
      </c>
      <c r="S24" s="409" t="str">
        <f>IF(Summary!$D$89="E","E","")</f>
        <v/>
      </c>
      <c r="T24" s="411" t="str">
        <f>IF(Summary!$E$89="Y","R","")</f>
        <v/>
      </c>
      <c r="U24" s="720"/>
      <c r="W24" s="399" t="str">
        <f>'Fun Patches'!C25</f>
        <v>&lt;LIST PATCH HERE&gt;</v>
      </c>
      <c r="X24" s="406" t="str">
        <f>IF(Summary!$D$130="E","E","")</f>
        <v/>
      </c>
      <c r="Y24" s="406" t="str">
        <f>IF(Summary!$E$130="Y","R","")</f>
        <v/>
      </c>
      <c r="AA24" s="366"/>
      <c r="AB24" s="364"/>
      <c r="AC24" s="365"/>
    </row>
    <row r="25" spans="2:29" ht="12.95" customHeight="1">
      <c r="B25" s="455"/>
      <c r="C25" s="468" t="s">
        <v>130</v>
      </c>
      <c r="D25" s="413" t="str">
        <f>IF(Badges!$E632="A","/","")</f>
        <v/>
      </c>
      <c r="E25" s="413" t="str">
        <f>IF(Badges!$E636="A","/","")</f>
        <v/>
      </c>
      <c r="F25" s="413" t="str">
        <f>IF(Badges!$E640="A","/","")</f>
        <v/>
      </c>
      <c r="G25" s="413" t="str">
        <f>IF(Badges!$E644="A","/","")</f>
        <v/>
      </c>
      <c r="H25" s="413" t="str">
        <f>IF(Badges!$E648="A","/","")</f>
        <v/>
      </c>
      <c r="I25" s="411" t="str">
        <f>IF(Summary!$D$32="E","E","")</f>
        <v/>
      </c>
      <c r="J25" s="411" t="str">
        <f>IF(Summary!$E$32="Y","R","")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IF(Summary!$D$90="E","E","")</f>
        <v/>
      </c>
      <c r="T25" s="411" t="str">
        <f>IF(Summary!$E$90="Y","R","")</f>
        <v/>
      </c>
      <c r="U25" s="720"/>
      <c r="W25" s="399" t="str">
        <f>'Fun Patches'!C26</f>
        <v>&lt;LIST PATCH HERE&gt;</v>
      </c>
      <c r="X25" s="406" t="str">
        <f>IF(Summary!$D$131="E","E","")</f>
        <v/>
      </c>
      <c r="Y25" s="406" t="str">
        <f>IF(Summary!$E$131="Y","R","")</f>
        <v/>
      </c>
      <c r="AA25" s="366"/>
      <c r="AB25" s="364"/>
      <c r="AC25" s="365"/>
    </row>
    <row r="26" spans="2:29" ht="12.95" customHeight="1">
      <c r="B26" s="455"/>
      <c r="C26" s="460" t="s">
        <v>941</v>
      </c>
      <c r="D26" s="405" t="str">
        <f>IF(Badges!$E655="A","/","")</f>
        <v/>
      </c>
      <c r="E26" s="405" t="str">
        <f>IF(Badges!$E659="A","/","")</f>
        <v/>
      </c>
      <c r="F26" s="405" t="str">
        <f>IF(Badges!$E663="A","/","")</f>
        <v/>
      </c>
      <c r="G26" s="405" t="str">
        <f>IF(Badges!$E667="A","/","")</f>
        <v/>
      </c>
      <c r="H26" s="405" t="str">
        <f>IF(Badges!$E671="A","/","")</f>
        <v/>
      </c>
      <c r="I26" s="406" t="str">
        <f>IF(Summary!$D$33="E","E","")</f>
        <v/>
      </c>
      <c r="J26" s="406" t="str">
        <f>IF(Summary!$E$33="Y","R","")</f>
        <v/>
      </c>
      <c r="K26" s="363"/>
      <c r="L26" s="455"/>
      <c r="M26" s="487" t="s">
        <v>962</v>
      </c>
      <c r="N26" s="458"/>
      <c r="O26" s="458"/>
      <c r="P26" s="458"/>
      <c r="Q26" s="458"/>
      <c r="R26" s="459"/>
      <c r="S26" s="412" t="str">
        <f>IF(Summary!$D$91="E","E","")</f>
        <v/>
      </c>
      <c r="T26" s="406" t="str">
        <f>IF(Summary!$E$91="Y","R","")</f>
        <v/>
      </c>
      <c r="U26" s="720"/>
      <c r="W26" s="399" t="str">
        <f>'Fun Patches'!C27</f>
        <v>&lt;LIST PATCH HERE&gt;</v>
      </c>
      <c r="X26" s="406" t="str">
        <f>IF(Summary!$D$132="E","E","")</f>
        <v/>
      </c>
      <c r="Y26" s="406" t="str">
        <f>IF(Summary!$E$132="Y","R","")</f>
        <v/>
      </c>
      <c r="AA26" s="366"/>
      <c r="AB26" s="364"/>
      <c r="AC26" s="365"/>
    </row>
    <row r="27" spans="2:29" ht="12.95" customHeight="1" thickBot="1">
      <c r="B27" s="455"/>
      <c r="C27" s="471" t="s">
        <v>942</v>
      </c>
      <c r="D27" s="408" t="str">
        <f>IF(Badges!$E678="A","/","")</f>
        <v/>
      </c>
      <c r="E27" s="408" t="str">
        <f>IF(Badges!$E682="A","/","")</f>
        <v/>
      </c>
      <c r="F27" s="408" t="str">
        <f>IF(Badges!$E686="A","/","")</f>
        <v/>
      </c>
      <c r="G27" s="408" t="str">
        <f>IF(Badges!$E690="A","/","")</f>
        <v/>
      </c>
      <c r="H27" s="408" t="str">
        <f>IF(Badges!$E694="A","/","")</f>
        <v/>
      </c>
      <c r="I27" s="409" t="str">
        <f>IF(Summary!$D$34="E","E","")</f>
        <v/>
      </c>
      <c r="J27" s="409" t="str">
        <f>IF(Summary!$E$34="Y","R","")</f>
        <v/>
      </c>
      <c r="K27" s="363"/>
      <c r="L27" s="455"/>
      <c r="M27" s="488" t="s">
        <v>93</v>
      </c>
      <c r="N27" s="473"/>
      <c r="O27" s="473"/>
      <c r="P27" s="473"/>
      <c r="Q27" s="473"/>
      <c r="R27" s="474"/>
      <c r="S27" s="406" t="str">
        <f>IF(Summary!$D$108="E","E","")</f>
        <v/>
      </c>
      <c r="T27" s="406" t="str">
        <f>IF(Summary!$E$108="Y","R","")</f>
        <v/>
      </c>
      <c r="U27" s="720"/>
      <c r="W27" s="399" t="str">
        <f>'Fun Patches'!C28</f>
        <v>&lt;LIST PATCH HERE&gt;</v>
      </c>
      <c r="X27" s="406" t="str">
        <f>IF(Summary!$D$133="E","E","")</f>
        <v/>
      </c>
      <c r="Y27" s="406" t="str">
        <f>IF(Summary!$E$133="Y","R","")</f>
        <v/>
      </c>
      <c r="AA27" s="366"/>
      <c r="AB27" s="364"/>
      <c r="AC27" s="365"/>
    </row>
    <row r="28" spans="2:29" ht="12.95" customHeight="1">
      <c r="B28" s="455"/>
      <c r="C28" s="468" t="s">
        <v>135</v>
      </c>
      <c r="D28" s="413" t="str">
        <f>IF(Badges!$E701="A","/","")</f>
        <v/>
      </c>
      <c r="E28" s="413" t="str">
        <f>IF(Badges!$E705="A","/","")</f>
        <v/>
      </c>
      <c r="F28" s="413" t="str">
        <f>IF(Badges!$E709="A","/","")</f>
        <v/>
      </c>
      <c r="G28" s="413" t="str">
        <f>IF(Badges!$E713="A","/","")</f>
        <v/>
      </c>
      <c r="H28" s="413" t="str">
        <f>IF(Badges!$E717="A","/","")</f>
        <v/>
      </c>
      <c r="I28" s="411" t="str">
        <f>IF(Summary!$D$35="E","E","")</f>
        <v/>
      </c>
      <c r="J28" s="411" t="str">
        <f>IF(Summary!$E$35="Y","R","")</f>
        <v/>
      </c>
      <c r="K28" s="363"/>
      <c r="U28" s="720"/>
      <c r="W28" s="399" t="str">
        <f>'Fun Patches'!C29</f>
        <v>&lt;LIST PATCH HERE&gt;</v>
      </c>
      <c r="X28" s="406" t="str">
        <f>IF(Summary!$D$134="E","E","")</f>
        <v/>
      </c>
      <c r="Y28" s="406" t="str">
        <f>IF(Summary!$E$134="Y","R","")</f>
        <v/>
      </c>
      <c r="AA28" s="366"/>
      <c r="AB28" s="364"/>
      <c r="AC28" s="365"/>
    </row>
    <row r="29" spans="2:29" ht="12.95" customHeight="1">
      <c r="B29" s="455"/>
      <c r="C29" s="460" t="s">
        <v>127</v>
      </c>
      <c r="D29" s="405" t="str">
        <f>IF(Badges!$E724="A","/","")</f>
        <v/>
      </c>
      <c r="E29" s="405" t="str">
        <f>IF(Badges!$E728="A","/","")</f>
        <v/>
      </c>
      <c r="F29" s="405" t="str">
        <f>IF(Badges!$E732="A","/","")</f>
        <v/>
      </c>
      <c r="G29" s="405" t="str">
        <f>IF(Badges!$E736="A","/","")</f>
        <v/>
      </c>
      <c r="H29" s="405" t="str">
        <f>IF(Badges!$E740="A","/","")</f>
        <v/>
      </c>
      <c r="I29" s="406" t="str">
        <f>IF(Summary!$D$36="E","E","")</f>
        <v/>
      </c>
      <c r="J29" s="406" t="str">
        <f>IF(Summary!$E$36="Y","R","")</f>
        <v/>
      </c>
      <c r="L29" s="401"/>
      <c r="M29" s="401"/>
      <c r="N29" s="401"/>
      <c r="O29" s="401"/>
      <c r="P29" s="401"/>
      <c r="Q29" s="401"/>
      <c r="R29" s="401"/>
      <c r="S29" s="402"/>
      <c r="T29" s="402"/>
      <c r="U29" s="720"/>
      <c r="W29" s="399" t="str">
        <f>'Fun Patches'!C30</f>
        <v>&lt;LIST PATCH HERE&gt;</v>
      </c>
      <c r="X29" s="406" t="str">
        <f>IF(Summary!$D$135="E","E","")</f>
        <v/>
      </c>
      <c r="Y29" s="406" t="str">
        <f>IF(Summary!$E$135="Y","R","")</f>
        <v/>
      </c>
      <c r="AA29" s="366"/>
      <c r="AB29" s="364"/>
      <c r="AC29" s="365"/>
    </row>
    <row r="30" spans="2:29" ht="12.95" customHeight="1" thickBot="1">
      <c r="B30" s="455"/>
      <c r="C30" s="471" t="s">
        <v>132</v>
      </c>
      <c r="D30" s="408" t="str">
        <f>IF(Badges!$E747="A","/","")</f>
        <v/>
      </c>
      <c r="E30" s="408" t="str">
        <f>IF(Badges!$E751="A","/","")</f>
        <v/>
      </c>
      <c r="F30" s="408" t="str">
        <f>IF(Badges!$E755="A","/","")</f>
        <v/>
      </c>
      <c r="G30" s="408" t="str">
        <f>IF(Badges!$E759="A","/","")</f>
        <v/>
      </c>
      <c r="H30" s="408" t="str">
        <f>IF(Badges!$E763="A","/","")</f>
        <v/>
      </c>
      <c r="I30" s="409" t="str">
        <f>IF(Summary!$D$37="E","E","")</f>
        <v/>
      </c>
      <c r="J30" s="409" t="str">
        <f>IF(Summary!$E$37="Y","R","")</f>
        <v/>
      </c>
      <c r="L30" s="716" t="str">
        <f>'Age-Level'!C136</f>
        <v>Investiture</v>
      </c>
      <c r="M30" s="716"/>
      <c r="N30" s="716"/>
      <c r="O30" s="716"/>
      <c r="P30" s="716"/>
      <c r="Q30" s="716"/>
      <c r="R30" s="719"/>
      <c r="S30" s="406" t="str">
        <f>IF(Summary!$D$96="E","E","")</f>
        <v/>
      </c>
      <c r="T30" s="406" t="str">
        <f>IF(Summary!$E$96="Y","R","")</f>
        <v/>
      </c>
      <c r="U30" s="720"/>
      <c r="W30" s="399" t="str">
        <f>'Fun Patches'!C31</f>
        <v>&lt;LIST PATCH HERE&gt;</v>
      </c>
      <c r="X30" s="406" t="str">
        <f>IF(Summary!$D$136="E","E","")</f>
        <v/>
      </c>
      <c r="Y30" s="406" t="str">
        <f>IF(Summary!$E$136="Y","R","")</f>
        <v/>
      </c>
      <c r="AA30" s="366"/>
      <c r="AB30" s="364"/>
      <c r="AC30" s="365"/>
    </row>
    <row r="31" spans="2:29" ht="12.95" customHeight="1">
      <c r="B31" s="455"/>
      <c r="C31" s="460" t="s">
        <v>136</v>
      </c>
      <c r="D31" s="410" t="str">
        <f>IF(Badges!$E770="A","/","")</f>
        <v/>
      </c>
      <c r="E31" s="410" t="str">
        <f>IF(Badges!$E774="A","/","")</f>
        <v/>
      </c>
      <c r="F31" s="410" t="str">
        <f>IF(Badges!$E778="A","/","")</f>
        <v/>
      </c>
      <c r="G31" s="410" t="str">
        <f>IF(Badges!$E782="A","/","")</f>
        <v/>
      </c>
      <c r="H31" s="410" t="str">
        <f>IF(Badges!$E786="A","/","")</f>
        <v/>
      </c>
      <c r="I31" s="412" t="str">
        <f>IF(Summary!$D$38="E","E","")</f>
        <v/>
      </c>
      <c r="J31" s="412" t="str">
        <f>IF(Summary!$E$38="Y","R","")</f>
        <v/>
      </c>
      <c r="L31" s="716" t="str">
        <f>'Age-Level'!C137</f>
        <v>1st year Rededication</v>
      </c>
      <c r="M31" s="716"/>
      <c r="N31" s="716"/>
      <c r="O31" s="716"/>
      <c r="P31" s="716"/>
      <c r="Q31" s="716"/>
      <c r="R31" s="719"/>
      <c r="S31" s="406" t="str">
        <f>IF(Summary!$D$97="E","E","")</f>
        <v/>
      </c>
      <c r="T31" s="406" t="str">
        <f>IF(Summary!$E$97="Y","R","")</f>
        <v/>
      </c>
      <c r="U31" s="720"/>
      <c r="W31" s="399" t="str">
        <f>'Fun Patches'!C32</f>
        <v>&lt;LIST PATCH HERE&gt;</v>
      </c>
      <c r="X31" s="406" t="str">
        <f>IF(Summary!$D$137="E","E","")</f>
        <v/>
      </c>
      <c r="Y31" s="406" t="str">
        <f>IF(Summary!$E$137="Y","R","")</f>
        <v/>
      </c>
      <c r="AA31" s="366"/>
      <c r="AB31" s="364"/>
      <c r="AC31" s="365"/>
    </row>
    <row r="32" spans="2:29" ht="12.95" customHeight="1">
      <c r="B32" s="455"/>
      <c r="C32" s="460" t="s">
        <v>126</v>
      </c>
      <c r="D32" s="405" t="str">
        <f>IF(Badges!$E793="A","/","")</f>
        <v/>
      </c>
      <c r="E32" s="405" t="str">
        <f>IF(Badges!$E797="A","/","")</f>
        <v/>
      </c>
      <c r="F32" s="405" t="str">
        <f>IF(Badges!$E801="A","/","")</f>
        <v/>
      </c>
      <c r="G32" s="405" t="str">
        <f>IF(Badges!$E805="A","/","")</f>
        <v/>
      </c>
      <c r="H32" s="405" t="str">
        <f>IF(Badges!$E809="A","/","")</f>
        <v/>
      </c>
      <c r="I32" s="406" t="str">
        <f>IF(Summary!$D$39="E","E","")</f>
        <v/>
      </c>
      <c r="J32" s="406" t="str">
        <f>IF(Summary!$E$39="Y","R","")</f>
        <v/>
      </c>
      <c r="L32" s="716" t="str">
        <f>'Age-Level'!C138</f>
        <v>2nd year Rededication</v>
      </c>
      <c r="M32" s="716"/>
      <c r="N32" s="716"/>
      <c r="O32" s="716"/>
      <c r="P32" s="716"/>
      <c r="Q32" s="716"/>
      <c r="R32" s="719"/>
      <c r="S32" s="406" t="str">
        <f>IF(Summary!$D$98="E","E","")</f>
        <v/>
      </c>
      <c r="T32" s="406" t="str">
        <f>IF(Summary!$E$98="Y","R","")</f>
        <v/>
      </c>
      <c r="U32" s="720"/>
      <c r="W32" s="399" t="str">
        <f>'Fun Patches'!C33</f>
        <v>&lt;LIST PATCH HERE&gt;</v>
      </c>
      <c r="X32" s="406" t="str">
        <f>IF(Summary!$D$138="E","E","")</f>
        <v/>
      </c>
      <c r="Y32" s="406" t="str">
        <f>IF(Summary!$E$138="Y","R","")</f>
        <v/>
      </c>
      <c r="AA32" s="366"/>
      <c r="AB32" s="364"/>
      <c r="AC32" s="365"/>
    </row>
    <row r="33" spans="2:29" ht="12.95" customHeight="1">
      <c r="B33" s="455"/>
      <c r="C33" s="464" t="s">
        <v>943</v>
      </c>
      <c r="D33" s="405" t="str">
        <f>IF(Badges!$E816="A","/","")</f>
        <v/>
      </c>
      <c r="E33" s="405" t="str">
        <f>IF(Badges!$E820="A","/","")</f>
        <v/>
      </c>
      <c r="F33" s="405" t="str">
        <f>IF(Badges!$E824="A","/","")</f>
        <v/>
      </c>
      <c r="G33" s="405" t="str">
        <f>IF(Badges!$E828="A","/","")</f>
        <v/>
      </c>
      <c r="H33" s="405" t="str">
        <f>IF(Badges!$E832="A","/","")</f>
        <v/>
      </c>
      <c r="I33" s="406" t="str">
        <f>IF(Summary!$D$40="E","E","")</f>
        <v/>
      </c>
      <c r="J33" s="406" t="str">
        <f>IF(Summary!$E$40="Y","R","")</f>
        <v/>
      </c>
      <c r="L33" s="716" t="str">
        <f>'Age-Level'!C139</f>
        <v>3rd year Rededication</v>
      </c>
      <c r="M33" s="716"/>
      <c r="N33" s="716"/>
      <c r="O33" s="716"/>
      <c r="P33" s="716"/>
      <c r="Q33" s="716"/>
      <c r="R33" s="719"/>
      <c r="S33" s="406" t="str">
        <f>IF(Summary!$D$99="E","E","")</f>
        <v/>
      </c>
      <c r="T33" s="406" t="str">
        <f>IF(Summary!$E$99="Y","R","")</f>
        <v/>
      </c>
      <c r="U33" s="720"/>
      <c r="W33" s="399" t="str">
        <f>'Fun Patches'!C34</f>
        <v>&lt;LIST PATCH HERE&gt;</v>
      </c>
      <c r="X33" s="406" t="str">
        <f>IF(Summary!$D$139="E","E","")</f>
        <v/>
      </c>
      <c r="Y33" s="406" t="str">
        <f>IF(Summary!$E$139="Y","R","")</f>
        <v/>
      </c>
      <c r="AA33" s="366"/>
      <c r="AB33" s="364"/>
      <c r="AC33" s="365"/>
    </row>
    <row r="34" spans="2:29" ht="12.95" customHeight="1">
      <c r="L34" s="716" t="str">
        <f>'Age-Level'!C140</f>
        <v>4th year Rededication</v>
      </c>
      <c r="M34" s="716"/>
      <c r="N34" s="716"/>
      <c r="O34" s="716"/>
      <c r="P34" s="716"/>
      <c r="Q34" s="716"/>
      <c r="R34" s="719"/>
      <c r="S34" s="406" t="str">
        <f>IF(Summary!$D$100="E","E","")</f>
        <v/>
      </c>
      <c r="T34" s="406" t="str">
        <f>IF(Summary!$E$100="Y","R","")</f>
        <v/>
      </c>
      <c r="U34" s="720"/>
      <c r="W34" s="399" t="str">
        <f>'Fun Patches'!C35</f>
        <v>&lt;LIST PATCH HERE&gt;</v>
      </c>
      <c r="X34" s="406" t="str">
        <f>IF(Summary!$D$140="E","E","")</f>
        <v/>
      </c>
      <c r="Y34" s="406" t="str">
        <f>IF(Summary!$E$140="Y","R","")</f>
        <v/>
      </c>
      <c r="AA34" s="366"/>
      <c r="AB34" s="364"/>
      <c r="AC34" s="365"/>
    </row>
    <row r="35" spans="2:29" ht="12.95" customHeight="1">
      <c r="L35" s="716" t="str">
        <f>'Age-Level'!C141</f>
        <v>5th year Rededication</v>
      </c>
      <c r="M35" s="716"/>
      <c r="N35" s="716"/>
      <c r="O35" s="716"/>
      <c r="P35" s="716"/>
      <c r="Q35" s="716"/>
      <c r="R35" s="719"/>
      <c r="S35" s="406" t="str">
        <f>IF(Summary!$D$101="E","E","")</f>
        <v/>
      </c>
      <c r="T35" s="406" t="str">
        <f>IF(Summary!$E$101="Y","R","")</f>
        <v/>
      </c>
      <c r="U35" s="720"/>
      <c r="W35" s="399" t="str">
        <f>'Fun Patches'!C36</f>
        <v>&lt;LIST PATCH HERE&gt;</v>
      </c>
      <c r="X35" s="406" t="str">
        <f>IF(Summary!$D$141="E","E","")</f>
        <v/>
      </c>
      <c r="Y35" s="406" t="str">
        <f>IF(Summary!$E$141="Y","R","")</f>
        <v/>
      </c>
      <c r="AA35" s="366"/>
      <c r="AB35" s="364"/>
      <c r="AC35" s="365"/>
    </row>
    <row r="36" spans="2:29" ht="12.95" customHeight="1">
      <c r="B36" s="455"/>
      <c r="C36" s="456" t="s">
        <v>144</v>
      </c>
      <c r="D36" s="403" t="str">
        <f>IF(Badges!$E298="A","/","")</f>
        <v/>
      </c>
      <c r="E36" s="403" t="str">
        <f>IF(Badges!$E302="A","/","")</f>
        <v/>
      </c>
      <c r="F36" s="403" t="str">
        <f>IF(Badges!$E306="A","/","")</f>
        <v/>
      </c>
      <c r="G36" s="403" t="str">
        <f>IF(Badges!$E310="A","/","")</f>
        <v/>
      </c>
      <c r="H36" s="403" t="str">
        <f>IF(Badges!$E314="A","/","")</f>
        <v/>
      </c>
      <c r="I36" s="406" t="str">
        <f>IF(Summary!$D$17="E","E","")</f>
        <v/>
      </c>
      <c r="J36" s="406" t="str">
        <f>IF(Summary!$E$17="Y","R","")</f>
        <v/>
      </c>
      <c r="L36" s="716" t="str">
        <f>'Age-Level'!C142</f>
        <v>6th year Rededication</v>
      </c>
      <c r="M36" s="716"/>
      <c r="N36" s="716"/>
      <c r="O36" s="716"/>
      <c r="P36" s="716"/>
      <c r="Q36" s="716"/>
      <c r="R36" s="719"/>
      <c r="S36" s="406" t="str">
        <f>IF(Summary!$D$102="E","E","")</f>
        <v/>
      </c>
      <c r="T36" s="406" t="str">
        <f>IF(Summary!$E$102="Y","R","")</f>
        <v/>
      </c>
      <c r="U36" s="720"/>
      <c r="W36" s="399" t="str">
        <f>'Fun Patches'!C37</f>
        <v>&lt;LIST PATCH HERE&gt;</v>
      </c>
      <c r="X36" s="406" t="str">
        <f>IF(Summary!$D$142="E","E","")</f>
        <v/>
      </c>
      <c r="Y36" s="406" t="str">
        <f>IF(Summary!$E$142="Y","R","")</f>
        <v/>
      </c>
      <c r="AA36" s="366"/>
      <c r="AB36" s="364"/>
      <c r="AC36" s="365"/>
    </row>
    <row r="37" spans="2:29" ht="12.95" customHeight="1" thickBot="1">
      <c r="B37" s="455"/>
      <c r="C37" s="471" t="s">
        <v>145</v>
      </c>
      <c r="D37" s="408" t="str">
        <f>IF(Badges!$E125="A","/","")</f>
        <v/>
      </c>
      <c r="E37" s="408" t="str">
        <f>IF(Badges!$E129="A","/","")</f>
        <v/>
      </c>
      <c r="F37" s="408" t="str">
        <f>IF(Badges!$E133="A","/","")</f>
        <v/>
      </c>
      <c r="G37" s="408" t="str">
        <f>IF(Badges!$E137="A","/","")</f>
        <v/>
      </c>
      <c r="H37" s="408" t="str">
        <f>IF(Badges!$E141="A","/","")</f>
        <v/>
      </c>
      <c r="I37" s="409" t="str">
        <f>IF(Summary!$D$9="E","E","")</f>
        <v/>
      </c>
      <c r="J37" s="409" t="str">
        <f>IF(Summary!$E$9="Y","R","")</f>
        <v/>
      </c>
      <c r="L37" s="716" t="str">
        <f>'Age-Level'!C143</f>
        <v>7th year Rededication</v>
      </c>
      <c r="M37" s="716"/>
      <c r="N37" s="716"/>
      <c r="O37" s="716"/>
      <c r="P37" s="716"/>
      <c r="Q37" s="716"/>
      <c r="R37" s="719"/>
      <c r="S37" s="406" t="str">
        <f>IF(Summary!$D$103="E","E","")</f>
        <v/>
      </c>
      <c r="T37" s="406" t="str">
        <f>IF(Summary!$E$103="Y","R","")</f>
        <v/>
      </c>
      <c r="U37" s="720"/>
      <c r="W37" s="399" t="str">
        <f>'Fun Patches'!C38</f>
        <v>&lt;LIST PATCH HERE&gt;</v>
      </c>
      <c r="X37" s="406" t="str">
        <f>IF(Summary!$D$143="E","E","")</f>
        <v/>
      </c>
      <c r="Y37" s="406" t="str">
        <f>IF(Summary!$E$143="Y","R","")</f>
        <v/>
      </c>
      <c r="AA37" s="366"/>
      <c r="AB37" s="364"/>
      <c r="AC37" s="365"/>
    </row>
    <row r="38" spans="2:29" ht="12.95" customHeight="1">
      <c r="B38" s="455"/>
      <c r="C38" s="456" t="s">
        <v>146</v>
      </c>
      <c r="D38" s="413" t="str">
        <f>IF(Badges!$E411="C","/","")</f>
        <v/>
      </c>
      <c r="E38" s="413" t="str">
        <f>IF(Badges!$E413="C","/","")</f>
        <v/>
      </c>
      <c r="F38" s="413" t="str">
        <f>IF(Badges!$E415="C","/","")</f>
        <v/>
      </c>
      <c r="G38" s="413" t="str">
        <f>IF(Badges!$E417="C","/","")</f>
        <v/>
      </c>
      <c r="H38" s="413" t="str">
        <f>IF(Badges!$E419="C","/","")</f>
        <v/>
      </c>
      <c r="I38" s="412" t="str">
        <f>IF(Summary!$D$22="E","E","")</f>
        <v/>
      </c>
      <c r="J38" s="412" t="str">
        <f>IF(Summary!$E$22="Y","R","")</f>
        <v/>
      </c>
      <c r="L38" s="716" t="str">
        <f>'Age-Level'!C144</f>
        <v>8th year Rededication</v>
      </c>
      <c r="M38" s="716"/>
      <c r="N38" s="716"/>
      <c r="O38" s="716"/>
      <c r="P38" s="716"/>
      <c r="Q38" s="716"/>
      <c r="R38" s="719"/>
      <c r="S38" s="406" t="str">
        <f>IF(Summary!$D$104="E","E","")</f>
        <v/>
      </c>
      <c r="T38" s="406" t="str">
        <f>IF(Summary!$E$104="Y","R","")</f>
        <v/>
      </c>
      <c r="U38" s="720"/>
      <c r="W38" s="399" t="str">
        <f>'Fun Patches'!C39</f>
        <v>&lt;LIST PATCH HERE&gt;</v>
      </c>
      <c r="X38" s="406" t="str">
        <f>IF(Summary!$D$144="E","E","")</f>
        <v/>
      </c>
      <c r="Y38" s="406" t="str">
        <f>IF(Summary!$E$144="Y","R","")</f>
        <v/>
      </c>
      <c r="AA38" s="366"/>
      <c r="AB38" s="364"/>
      <c r="AC38" s="365"/>
    </row>
    <row r="39" spans="2:29" ht="12.95" customHeight="1" thickBot="1">
      <c r="B39" s="455"/>
      <c r="C39" s="464" t="s">
        <v>147</v>
      </c>
      <c r="D39" s="398" t="str">
        <f>IF(Badges!$E238="C","/","")</f>
        <v/>
      </c>
      <c r="E39" s="398" t="str">
        <f>IF(Badges!$E240="C","/","")</f>
        <v/>
      </c>
      <c r="F39" s="398" t="str">
        <f>IF(Badges!$E242="C","/","")</f>
        <v/>
      </c>
      <c r="G39" s="398" t="str">
        <f>IF(Badges!$E244="C","/","")</f>
        <v/>
      </c>
      <c r="H39" s="398" t="str">
        <f>IF(Badges!$E246="C","/","")</f>
        <v/>
      </c>
      <c r="I39" s="406" t="str">
        <f>IF(Summary!$D$14="E","E","")</f>
        <v/>
      </c>
      <c r="J39" s="406" t="str">
        <f>IF(Summary!$E$14="Y","R","")</f>
        <v/>
      </c>
      <c r="L39" s="716" t="str">
        <f>'Age-Level'!C145</f>
        <v>9th year Rededication</v>
      </c>
      <c r="M39" s="716"/>
      <c r="N39" s="716"/>
      <c r="O39" s="716"/>
      <c r="P39" s="716"/>
      <c r="Q39" s="716"/>
      <c r="R39" s="719"/>
      <c r="S39" s="406" t="str">
        <f>IF(Summary!$D$105="E","E","")</f>
        <v/>
      </c>
      <c r="T39" s="406" t="str">
        <f>IF(Summary!$E$105="Y","R","")</f>
        <v/>
      </c>
      <c r="U39" s="720"/>
      <c r="W39" s="399" t="str">
        <f>'Fun Patches'!C40</f>
        <v>&lt;LIST PATCH HERE&gt;</v>
      </c>
      <c r="X39" s="406" t="str">
        <f>IF(Summary!$D$145="E","E","")</f>
        <v/>
      </c>
      <c r="Y39" s="406" t="str">
        <f>IF(Summary!$E$145="Y","R","")</f>
        <v/>
      </c>
      <c r="AA39" s="366"/>
      <c r="AB39" s="364"/>
      <c r="AC39" s="365"/>
    </row>
    <row r="40" spans="2:29" ht="12.95" customHeight="1">
      <c r="L40" s="716" t="str">
        <f>'Age-Level'!C146</f>
        <v>10th year Rededication</v>
      </c>
      <c r="M40" s="716"/>
      <c r="N40" s="716"/>
      <c r="O40" s="716"/>
      <c r="P40" s="716"/>
      <c r="Q40" s="716"/>
      <c r="R40" s="719"/>
      <c r="S40" s="406" t="str">
        <f>IF(Summary!$D$106="E","E","")</f>
        <v/>
      </c>
      <c r="T40" s="406" t="str">
        <f>IF(Summary!$E$106="Y","R","")</f>
        <v/>
      </c>
      <c r="U40" s="720"/>
      <c r="W40" s="399" t="str">
        <f>'Fun Patches'!C41</f>
        <v>&lt;LIST PATCH HERE&gt;</v>
      </c>
      <c r="X40" s="406" t="str">
        <f>IF(Summary!$D$146="E","E","")</f>
        <v/>
      </c>
      <c r="Y40" s="406" t="str">
        <f>IF(Summary!$E$146="Y","R","")</f>
        <v/>
      </c>
      <c r="AA40" s="366"/>
      <c r="AB40" s="364"/>
      <c r="AC40" s="365"/>
    </row>
    <row r="41" spans="2:29" ht="12.95" customHeight="1" thickBot="1">
      <c r="U41" s="720"/>
      <c r="W41" s="399" t="str">
        <f>'Fun Patches'!C42</f>
        <v>&lt;LIST PATCH HERE&gt;</v>
      </c>
      <c r="X41" s="406" t="str">
        <f>IF(Summary!$D$147="E","E","")</f>
        <v/>
      </c>
      <c r="Y41" s="406" t="str">
        <f>IF(Summary!$E$147="Y","R","")</f>
        <v/>
      </c>
      <c r="AA41" s="366"/>
      <c r="AB41" s="364"/>
      <c r="AC41" s="365"/>
    </row>
    <row r="42" spans="2:29" ht="12.95" customHeight="1">
      <c r="B42" s="455"/>
      <c r="C42" s="483" t="s">
        <v>944</v>
      </c>
      <c r="D42" s="413" t="str">
        <f>IF(Badges!$E837="C","/","")</f>
        <v/>
      </c>
      <c r="E42" s="413" t="str">
        <f>IF(Badges!$E838="C","/","")</f>
        <v/>
      </c>
      <c r="F42" s="413" t="str">
        <f>IF(Badges!$E839="C","/","")</f>
        <v/>
      </c>
      <c r="G42" s="413" t="str">
        <f>IF(Badges!$E840="C","/","")</f>
        <v/>
      </c>
      <c r="H42" s="413" t="str">
        <f>IF(Badges!$E841="C","/","")</f>
        <v/>
      </c>
      <c r="I42" s="406" t="str">
        <f>IF(Summary!$D$42="E","E","")</f>
        <v/>
      </c>
      <c r="J42" s="406" t="str">
        <f>IF(Summary!$E$42="Y","R","")</f>
        <v/>
      </c>
      <c r="U42" s="720"/>
      <c r="W42" s="399" t="str">
        <f>'Fun Patches'!C43</f>
        <v>&lt;LIST PATCH HERE&gt;</v>
      </c>
      <c r="X42" s="406" t="str">
        <f>IF(Summary!$D$148="E","E","")</f>
        <v/>
      </c>
      <c r="Y42" s="406" t="str">
        <f>IF(Summary!$E$148="Y","R","")</f>
        <v/>
      </c>
      <c r="AA42" s="366"/>
      <c r="AB42" s="364"/>
      <c r="AC42" s="365"/>
    </row>
    <row r="43" spans="2:29" ht="12.95" customHeight="1">
      <c r="B43" s="455"/>
      <c r="C43" s="484" t="s">
        <v>945</v>
      </c>
      <c r="D43" s="405" t="str">
        <f>IF(Badges!$E844="C","/","")</f>
        <v/>
      </c>
      <c r="E43" s="405" t="str">
        <f>IF(Badges!$E845="C","/","")</f>
        <v/>
      </c>
      <c r="F43" s="405" t="str">
        <f>IF(Badges!$E846="C","/","")</f>
        <v/>
      </c>
      <c r="G43" s="405" t="str">
        <f>IF(Badges!$E847="C","/","")</f>
        <v/>
      </c>
      <c r="H43" s="405" t="str">
        <f>IF(Badges!$E848="C","/","")</f>
        <v/>
      </c>
      <c r="I43" s="406" t="str">
        <f>IF(Summary!$D$43="E","E","")</f>
        <v/>
      </c>
      <c r="J43" s="406" t="str">
        <f>IF(Summary!$E$43="Y","R","")</f>
        <v/>
      </c>
      <c r="L43" s="717"/>
      <c r="M43" s="717"/>
      <c r="N43" s="717"/>
      <c r="O43" s="717"/>
      <c r="P43" s="717"/>
      <c r="Q43" s="717"/>
      <c r="R43" s="718"/>
      <c r="S43" s="361"/>
      <c r="T43" s="362"/>
      <c r="U43" s="720"/>
      <c r="W43" s="399" t="str">
        <f>'Fun Patches'!C44</f>
        <v>&lt;LIST PATCH HERE&gt;</v>
      </c>
      <c r="X43" s="406" t="str">
        <f>IF(Summary!$D$149="E","E","")</f>
        <v/>
      </c>
      <c r="Y43" s="406" t="str">
        <f>IF(Summary!$E$149="Y","R","")</f>
        <v/>
      </c>
      <c r="AA43" s="366"/>
      <c r="AB43" s="364"/>
      <c r="AC43" s="365"/>
    </row>
    <row r="44" spans="2:29" ht="12.95" customHeight="1" thickBot="1">
      <c r="B44" s="455"/>
      <c r="C44" s="485" t="s">
        <v>946</v>
      </c>
      <c r="D44" s="408" t="str">
        <f>IF(Badges!$E851="C","/","")</f>
        <v/>
      </c>
      <c r="E44" s="408" t="str">
        <f>IF(Badges!$E852="C","/","")</f>
        <v/>
      </c>
      <c r="F44" s="408" t="str">
        <f>IF(Badges!$E853="C","/","")</f>
        <v/>
      </c>
      <c r="G44" s="408" t="str">
        <f>IF(Badges!$E854="C","/","")</f>
        <v/>
      </c>
      <c r="H44" s="408" t="str">
        <f>IF(Badges!$E855="C","/","")</f>
        <v/>
      </c>
      <c r="I44" s="414" t="str">
        <f>IF(Summary!$D$44="E","E","")</f>
        <v/>
      </c>
      <c r="J44" s="414" t="str">
        <f>IF(Summary!$E$44="Y","R","")</f>
        <v/>
      </c>
      <c r="L44" s="717"/>
      <c r="M44" s="717"/>
      <c r="N44" s="717"/>
      <c r="O44" s="717"/>
      <c r="P44" s="717"/>
      <c r="Q44" s="717"/>
      <c r="R44" s="718"/>
      <c r="S44" s="364"/>
      <c r="T44" s="365"/>
      <c r="U44" s="720"/>
      <c r="W44" s="399" t="str">
        <f>'Fun Patches'!C45</f>
        <v>&lt;LIST PATCH HERE&gt;</v>
      </c>
      <c r="X44" s="406" t="str">
        <f>IF(Summary!$D$150="E","E","")</f>
        <v/>
      </c>
      <c r="Y44" s="406" t="str">
        <f>IF(Summary!$E$150="Y","R","")</f>
        <v/>
      </c>
      <c r="AA44" s="366"/>
      <c r="AB44" s="364"/>
      <c r="AC44" s="365"/>
    </row>
    <row r="45" spans="2:29" ht="12.95" customHeight="1">
      <c r="B45" s="455"/>
      <c r="C45" s="483" t="s">
        <v>947</v>
      </c>
      <c r="D45" s="413" t="str">
        <f>IF(Badges!$E859="C","/","")</f>
        <v/>
      </c>
      <c r="E45" s="413" t="str">
        <f>IF(Badges!$E860="C","/","")</f>
        <v/>
      </c>
      <c r="F45" s="413" t="str">
        <f>IF(Badges!$E861="C","/","")</f>
        <v/>
      </c>
      <c r="G45" s="413" t="str">
        <f>IF(Badges!$E862="C","/","")</f>
        <v/>
      </c>
      <c r="H45" s="413" t="str">
        <f>IF(Badges!$E863="C","/","")</f>
        <v/>
      </c>
      <c r="I45" s="411" t="str">
        <f>IF(Summary!$D$46="E","E","")</f>
        <v/>
      </c>
      <c r="J45" s="411" t="str">
        <f>IF(Summary!$E$46="Y","R","")</f>
        <v/>
      </c>
      <c r="L45" s="717"/>
      <c r="M45" s="717"/>
      <c r="N45" s="717"/>
      <c r="O45" s="717"/>
      <c r="P45" s="717"/>
      <c r="Q45" s="717"/>
      <c r="R45" s="718"/>
      <c r="S45" s="364"/>
      <c r="T45" s="365"/>
      <c r="U45" s="720"/>
      <c r="W45" s="399" t="str">
        <f>'Fun Patches'!C46</f>
        <v>&lt;LIST PATCH HERE&gt;</v>
      </c>
      <c r="X45" s="406" t="str">
        <f>IF(Summary!$D$151="E","E","")</f>
        <v/>
      </c>
      <c r="Y45" s="406" t="str">
        <f>IF(Summary!$E$151="Y","R","")</f>
        <v/>
      </c>
      <c r="AA45" s="366"/>
      <c r="AB45" s="364"/>
      <c r="AC45" s="365"/>
    </row>
    <row r="46" spans="2:29" ht="12.95" customHeight="1">
      <c r="B46" s="455"/>
      <c r="C46" s="484" t="s">
        <v>948</v>
      </c>
      <c r="D46" s="405" t="str">
        <f>IF(Badges!$E866="C","/","")</f>
        <v/>
      </c>
      <c r="E46" s="405" t="str">
        <f>IF(Badges!$E867="C","/","")</f>
        <v/>
      </c>
      <c r="F46" s="405" t="str">
        <f>IF(Badges!$E868="C","/","")</f>
        <v/>
      </c>
      <c r="G46" s="405" t="str">
        <f>IF(Badges!$E869="C","/","")</f>
        <v/>
      </c>
      <c r="H46" s="405" t="str">
        <f>IF(Badges!$E870="C","/","")</f>
        <v/>
      </c>
      <c r="I46" s="406" t="str">
        <f>IF(Summary!$D$47="E","E","")</f>
        <v/>
      </c>
      <c r="J46" s="406" t="str">
        <f>IF(Summary!$E$47="Y","R","")</f>
        <v/>
      </c>
      <c r="L46" s="717"/>
      <c r="M46" s="717"/>
      <c r="N46" s="717"/>
      <c r="O46" s="717"/>
      <c r="P46" s="717"/>
      <c r="Q46" s="717"/>
      <c r="R46" s="718"/>
      <c r="S46" s="364"/>
      <c r="T46" s="365"/>
      <c r="U46" s="720"/>
      <c r="W46" s="399" t="str">
        <f>'Fun Patches'!C47</f>
        <v>&lt;LIST PATCH HERE&gt;</v>
      </c>
      <c r="X46" s="406" t="str">
        <f>IF(Summary!$D$152="E","E","")</f>
        <v/>
      </c>
      <c r="Y46" s="406" t="str">
        <f>IF(Summary!$E$152="Y","R","")</f>
        <v/>
      </c>
      <c r="AA46" s="366"/>
      <c r="AB46" s="364"/>
      <c r="AC46" s="365"/>
    </row>
    <row r="47" spans="2:29" ht="12.95" customHeight="1" thickBot="1">
      <c r="B47" s="455"/>
      <c r="C47" s="485" t="s">
        <v>949</v>
      </c>
      <c r="D47" s="408" t="str">
        <f>IF(Badges!$E873="C","/","")</f>
        <v/>
      </c>
      <c r="E47" s="408" t="str">
        <f>IF(Badges!$E874="C","/","")</f>
        <v/>
      </c>
      <c r="F47" s="408" t="str">
        <f>IF(Badges!$E875="C","/","")</f>
        <v/>
      </c>
      <c r="G47" s="408" t="str">
        <f>IF(Badges!$E876="C","/","")</f>
        <v/>
      </c>
      <c r="H47" s="408" t="str">
        <f>IF(Badges!$E877="C","/","")</f>
        <v/>
      </c>
      <c r="I47" s="409" t="str">
        <f>IF(Summary!$D$48="E","E","")</f>
        <v/>
      </c>
      <c r="J47" s="409" t="str">
        <f>IF(Summary!$E$48="Y","R","")</f>
        <v/>
      </c>
      <c r="L47" s="717"/>
      <c r="M47" s="717"/>
      <c r="N47" s="717"/>
      <c r="O47" s="717"/>
      <c r="P47" s="717"/>
      <c r="Q47" s="717"/>
      <c r="R47" s="718"/>
      <c r="S47" s="364"/>
      <c r="T47" s="365"/>
      <c r="U47" s="720"/>
      <c r="W47" s="399" t="str">
        <f>'Fun Patches'!C48</f>
        <v>&lt;LIST PATCH HERE&gt;</v>
      </c>
      <c r="X47" s="406" t="str">
        <f>IF(Summary!$D$153="E","E","")</f>
        <v/>
      </c>
      <c r="Y47" s="406" t="str">
        <f>IF(Summary!$E$153="Y","R","")</f>
        <v/>
      </c>
      <c r="AA47" s="366"/>
      <c r="AB47" s="364"/>
      <c r="AC47" s="365"/>
    </row>
    <row r="48" spans="2:29" ht="12.95" customHeight="1">
      <c r="B48" s="455"/>
      <c r="C48" s="483" t="s">
        <v>950</v>
      </c>
      <c r="D48" s="413" t="str">
        <f>IF(Badges!$E881="C","/","")</f>
        <v/>
      </c>
      <c r="E48" s="413" t="str">
        <f>IF(Badges!$E882="C","/","")</f>
        <v/>
      </c>
      <c r="F48" s="413" t="str">
        <f>IF(Badges!$E883="C","/","")</f>
        <v/>
      </c>
      <c r="G48" s="413" t="str">
        <f>IF(Badges!$E884="C","/","")</f>
        <v/>
      </c>
      <c r="H48" s="413" t="str">
        <f>IF(Badges!$E885="C","/","")</f>
        <v/>
      </c>
      <c r="I48" s="412" t="str">
        <f>IF(Summary!$D$50="E","E","")</f>
        <v/>
      </c>
      <c r="J48" s="412" t="str">
        <f>IF(Summary!$E$50="Y","R","")</f>
        <v/>
      </c>
      <c r="L48" s="717"/>
      <c r="M48" s="717"/>
      <c r="N48" s="717"/>
      <c r="O48" s="717"/>
      <c r="P48" s="717"/>
      <c r="Q48" s="717"/>
      <c r="R48" s="718"/>
      <c r="S48" s="364"/>
      <c r="T48" s="365"/>
      <c r="U48" s="720"/>
      <c r="W48" s="399" t="str">
        <f>'Fun Patches'!C49</f>
        <v>&lt;LIST PATCH HERE&gt;</v>
      </c>
      <c r="X48" s="406" t="str">
        <f>IF(Summary!$D$154="E","E","")</f>
        <v/>
      </c>
      <c r="Y48" s="406" t="str">
        <f>IF(Summary!$E$154="Y","R","")</f>
        <v/>
      </c>
      <c r="AA48" s="366"/>
      <c r="AB48" s="364"/>
      <c r="AC48" s="365"/>
    </row>
    <row r="49" spans="2:29" ht="12.95" customHeight="1">
      <c r="B49" s="455"/>
      <c r="C49" s="484" t="s">
        <v>951</v>
      </c>
      <c r="D49" s="405" t="str">
        <f>IF(Badges!$E888="C","/","")</f>
        <v/>
      </c>
      <c r="E49" s="405" t="str">
        <f>IF(Badges!$E889="C","/","")</f>
        <v/>
      </c>
      <c r="F49" s="405" t="str">
        <f>IF(Badges!$E890="C","/","")</f>
        <v/>
      </c>
      <c r="G49" s="405" t="str">
        <f>IF(Badges!$E891="C","/","")</f>
        <v/>
      </c>
      <c r="H49" s="405" t="str">
        <f>IF(Badges!$E892="C","/","")</f>
        <v/>
      </c>
      <c r="I49" s="406" t="str">
        <f>IF(Summary!$D$51="E","E","")</f>
        <v/>
      </c>
      <c r="J49" s="406" t="str">
        <f>IF(Summary!$E$51="Y","R","")</f>
        <v/>
      </c>
      <c r="L49" s="717"/>
      <c r="M49" s="717"/>
      <c r="N49" s="717"/>
      <c r="O49" s="717"/>
      <c r="P49" s="717"/>
      <c r="Q49" s="717"/>
      <c r="R49" s="718"/>
      <c r="S49" s="364"/>
      <c r="T49" s="365"/>
      <c r="U49" s="720"/>
      <c r="W49" s="399" t="str">
        <f>'Fun Patches'!C50</f>
        <v>&lt;LIST PATCH HERE&gt;</v>
      </c>
      <c r="X49" s="406" t="str">
        <f>IF(Summary!$D$155="E","E","")</f>
        <v/>
      </c>
      <c r="Y49" s="406" t="str">
        <f>IF(Summary!$E$155="Y","R","")</f>
        <v/>
      </c>
      <c r="AA49" s="366"/>
      <c r="AB49" s="364"/>
      <c r="AC49" s="365"/>
    </row>
    <row r="50" spans="2:29" ht="12.95" customHeight="1" thickBot="1">
      <c r="B50" s="455"/>
      <c r="C50" s="486" t="s">
        <v>952</v>
      </c>
      <c r="D50" s="408" t="str">
        <f>IF(Badges!$E895="C","/","")</f>
        <v/>
      </c>
      <c r="E50" s="408" t="str">
        <f>IF(Badges!$E896="C","/","")</f>
        <v/>
      </c>
      <c r="F50" s="408" t="str">
        <f>IF(Badges!$E897="C","/","")</f>
        <v/>
      </c>
      <c r="G50" s="408" t="str">
        <f>IF(Badges!$E898="C","/","")</f>
        <v/>
      </c>
      <c r="H50" s="408" t="str">
        <f>IF(Badges!$E899="C","/","")</f>
        <v/>
      </c>
      <c r="I50" s="406" t="str">
        <f>IF(Summary!$D$52="E","E","")</f>
        <v/>
      </c>
      <c r="J50" s="406" t="str">
        <f>IF(Summary!$E$52="Y","R","")</f>
        <v/>
      </c>
      <c r="L50" s="717"/>
      <c r="M50" s="717"/>
      <c r="N50" s="717"/>
      <c r="O50" s="717"/>
      <c r="P50" s="717"/>
      <c r="Q50" s="717"/>
      <c r="R50" s="718"/>
      <c r="S50" s="364"/>
      <c r="T50" s="365"/>
      <c r="U50" s="720"/>
      <c r="W50" s="399" t="str">
        <f>'Fun Patches'!C51</f>
        <v>&lt;LIST PATCH HERE&gt;</v>
      </c>
      <c r="X50" s="406" t="str">
        <f>IF(Summary!$D$156="E","E","")</f>
        <v/>
      </c>
      <c r="Y50" s="406" t="str">
        <f>IF(Summary!$E$156="Y","R","")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IF(Summary!$D$157="E","E","")</f>
        <v/>
      </c>
      <c r="Y51" s="406" t="str">
        <f>IF(Summary!$E$157="Y","R","")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IF(Summary!$D$158="E","E","")</f>
        <v/>
      </c>
      <c r="Y52" s="406" t="str">
        <f>IF(Summary!$E$158="Y","R","")</f>
        <v/>
      </c>
      <c r="AA52" s="366"/>
      <c r="AB52" s="364"/>
      <c r="AC52" s="365"/>
    </row>
    <row r="53" spans="2:29" ht="12.95" customHeight="1">
      <c r="B53" s="455"/>
      <c r="C53" s="457" t="s">
        <v>10</v>
      </c>
      <c r="D53" s="458"/>
      <c r="E53" s="458"/>
      <c r="F53" s="458"/>
      <c r="G53" s="458"/>
      <c r="H53" s="459"/>
      <c r="I53" s="406" t="str">
        <f>IF(Summary!$D$55="E","E","")</f>
        <v/>
      </c>
      <c r="J53" s="406" t="str">
        <f>IF(Summary!$E$55="Y","R","")</f>
        <v/>
      </c>
      <c r="K53" s="363" t="str">
        <f>IF(I53="E","C"," ")</f>
        <v xml:space="preserve"> </v>
      </c>
      <c r="L53" s="717"/>
      <c r="M53" s="717"/>
      <c r="N53" s="717"/>
      <c r="O53" s="717"/>
      <c r="P53" s="717"/>
      <c r="Q53" s="717"/>
      <c r="R53" s="718"/>
      <c r="S53" s="364"/>
      <c r="T53" s="365"/>
      <c r="U53" s="720"/>
      <c r="W53" s="400" t="str">
        <f>'Fun Patches'!C54</f>
        <v>&lt;LIST PATCH HERE&gt;</v>
      </c>
      <c r="X53" s="414" t="str">
        <f>IF(Summary!$D$159="E","E","")</f>
        <v/>
      </c>
      <c r="Y53" s="414" t="str">
        <f>IF(Summary!$E$159="Y","R","")</f>
        <v/>
      </c>
      <c r="AA53" s="366"/>
      <c r="AB53" s="364"/>
      <c r="AC53" s="365"/>
    </row>
    <row r="54" spans="2:29" ht="12.95" customHeight="1">
      <c r="B54" s="455"/>
      <c r="C54" s="461" t="s">
        <v>928</v>
      </c>
      <c r="D54" s="462"/>
      <c r="E54" s="462"/>
      <c r="F54" s="462"/>
      <c r="G54" s="462"/>
      <c r="H54" s="463"/>
      <c r="I54" s="406" t="str">
        <f>IF(Summary!$D$57="E","E","")</f>
        <v/>
      </c>
      <c r="J54" s="406" t="str">
        <f>IF(Summary!$E$57="Y","R","")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IF(Summary!$D$59="E","E","")</f>
        <v/>
      </c>
      <c r="J55" s="406" t="str">
        <f>IF(Summary!$E$59="Y","R","")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IF(Badges!$E33="A","/","")</f>
        <v/>
      </c>
      <c r="E56" s="410" t="str">
        <f>IF(Badges!$E37="A","/","")</f>
        <v/>
      </c>
      <c r="F56" s="410" t="str">
        <f>IF(Badges!$E41="A","/","")</f>
        <v/>
      </c>
      <c r="G56" s="410" t="str">
        <f>IF(Badges!$E45="A","/","")</f>
        <v/>
      </c>
      <c r="H56" s="410" t="str">
        <f>IF(Badges!$E49="A","/","")</f>
        <v/>
      </c>
      <c r="I56" s="404" t="str">
        <f>IF(Summary!$D$5="E","E","")</f>
        <v/>
      </c>
      <c r="J56" s="404" t="str">
        <f>IF(Summary!$E$5="Y","R","")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IF(Badges!$E321="A","/","")</f>
        <v/>
      </c>
      <c r="E57" s="410" t="str">
        <f>IF(Badges!$E325="A","/","")</f>
        <v/>
      </c>
      <c r="F57" s="410" t="str">
        <f>IF(Badges!$E329="A","/","")</f>
        <v/>
      </c>
      <c r="G57" s="410" t="str">
        <f>IF(Badges!$E333="A","/","")</f>
        <v/>
      </c>
      <c r="H57" s="410" t="str">
        <f>IF(Badges!$E337="A","/","")</f>
        <v/>
      </c>
      <c r="I57" s="406" t="str">
        <f>IF(Summary!$D$18="E","E","")</f>
        <v/>
      </c>
      <c r="J57" s="406" t="str">
        <f>IF(Summary!$E$18="Y","R","")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IF(Badges!$E10="A","/","")</f>
        <v/>
      </c>
      <c r="E58" s="410" t="str">
        <f>IF(Badges!$E14="A","/","")</f>
        <v/>
      </c>
      <c r="F58" s="410" t="str">
        <f>IF(Badges!$E18="A","/","")</f>
        <v/>
      </c>
      <c r="G58" s="410" t="str">
        <f>IF(Badges!$E22="A","/","")</f>
        <v/>
      </c>
      <c r="H58" s="410" t="str">
        <f>IF(Badges!$E26="A","/","")</f>
        <v/>
      </c>
      <c r="I58" s="406" t="str">
        <f>IF(Summary!$D$4="E","E","")</f>
        <v/>
      </c>
      <c r="J58" s="406" t="str">
        <f>IF(Summary!$E$4="Y","R","")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IF(Summary!$D$61="E","E","")</f>
        <v/>
      </c>
      <c r="J59" s="414" t="str">
        <f>IF(Summary!$E$61="Y","R","")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IF(Summary!$D$63="E","E","")</f>
        <v/>
      </c>
      <c r="J60" s="411" t="str">
        <f>IF(Summary!$E$63="Y","R","")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IF(Summary!$D$64="E","E","")</f>
        <v/>
      </c>
      <c r="J61" s="409" t="str">
        <f>IF(Summary!$E$64="Y","R","")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IF(Summary!$D$65="E","E","")</f>
        <v/>
      </c>
      <c r="J62" s="411" t="str">
        <f>IF(Summary!$E$65="Y","R","")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IF(Summary!$D$66="E","E","")</f>
        <v/>
      </c>
      <c r="J63" s="409" t="str">
        <f>IF(Summary!$E$66="Y","R","")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IF(Summary!$D$67="E","E","")</f>
        <v/>
      </c>
      <c r="J64" s="412" t="str">
        <f>IF(Summary!$E$67="Y","R","")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IF(Summary!$D$68="E","E","")</f>
        <v/>
      </c>
      <c r="J65" s="406" t="str">
        <f>IF(Summary!$E$68="Y","R","")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IF('Age-Level'!$E63="A","/","")</f>
        <v/>
      </c>
      <c r="E68" s="410" t="str">
        <f>IF('Age-Level'!$E67="A","/","")</f>
        <v/>
      </c>
      <c r="F68" s="410" t="str">
        <f>IF('Age-Level'!$E71="A","/","")</f>
        <v/>
      </c>
      <c r="G68" s="410" t="str">
        <f>IF('Age-Level'!$E76="A","/","")</f>
        <v/>
      </c>
      <c r="H68" s="410" t="str">
        <f>IF('Age-Level'!$E78="A","/","")</f>
        <v/>
      </c>
      <c r="I68" s="412" t="str">
        <f>IF(Summary!$D$92="E","E","")</f>
        <v/>
      </c>
      <c r="J68" s="412" t="str">
        <f>IF(Summary!$E$92="Y","R","")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IF('Age-Level'!$E81="A","/","")</f>
        <v/>
      </c>
      <c r="E69" s="408" t="str">
        <f>IF('Age-Level'!$E85="A","/","")</f>
        <v/>
      </c>
      <c r="F69" s="408" t="str">
        <f>IF('Age-Level'!$E89="A","/","")</f>
        <v/>
      </c>
      <c r="G69" s="408" t="str">
        <f>IF('Age-Level'!$E94="A","/","")</f>
        <v/>
      </c>
      <c r="H69" s="408" t="str">
        <f>IF('Age-Level'!$E96="A","/","")</f>
        <v/>
      </c>
      <c r="I69" s="407" t="str">
        <f>IF(Summary!$D$93="E","E","")</f>
        <v/>
      </c>
      <c r="J69" s="407" t="str">
        <f>IF(Summary!$E$93="Y","R","")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IF('Age-Level'!$E99="A","/","")</f>
        <v/>
      </c>
      <c r="E70" s="410" t="str">
        <f>IF('Age-Level'!$E103="A","/","")</f>
        <v/>
      </c>
      <c r="F70" s="410" t="str">
        <f>IF('Age-Level'!$E107="A","/","")</f>
        <v/>
      </c>
      <c r="G70" s="410" t="str">
        <f>IF('Age-Level'!$E112="A","/","")</f>
        <v/>
      </c>
      <c r="H70" s="410" t="str">
        <f>IF('Age-Level'!$E114="A","/","")</f>
        <v/>
      </c>
      <c r="I70" s="411" t="str">
        <f>IF(Summary!$D$94="E","E","")</f>
        <v/>
      </c>
      <c r="J70" s="411" t="str">
        <f>IF(Summary!$E$94="Y","R","")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IF('Age-Level'!$E117="A","/","")</f>
        <v/>
      </c>
      <c r="E71" s="408" t="str">
        <f>IF('Age-Level'!$E121="A","/","")</f>
        <v/>
      </c>
      <c r="F71" s="408" t="str">
        <f>IF('Age-Level'!$E125="A","/","")</f>
        <v/>
      </c>
      <c r="G71" s="408" t="str">
        <f>IF('Age-Level'!$E130="A","/","")</f>
        <v/>
      </c>
      <c r="H71" s="408" t="str">
        <f>IF('Age-Level'!$E132="A","/","")</f>
        <v/>
      </c>
      <c r="I71" s="415" t="str">
        <f>IF(Summary!$D$95="E","E","")</f>
        <v/>
      </c>
      <c r="J71" s="415" t="str">
        <f>IF(Summary!$E$95="Y","R","")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IF(Bridging!$E9="C","/","")</f>
        <v/>
      </c>
      <c r="G72" s="403" t="str">
        <f>IF(Bridging!$E10="C","/","")</f>
        <v/>
      </c>
      <c r="H72" s="403" t="str">
        <f>IF(Bridging!$E11="C","/","")</f>
        <v/>
      </c>
      <c r="I72" s="412" t="str">
        <f>IF(Summary!$D$107="E","E","")</f>
        <v/>
      </c>
      <c r="J72" s="412" t="str">
        <f>IF(Summary!$E$107="Y","R","")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VrsMBvPAti0LufrKR1MnccpTUiR3cJ8pi6fz9MjkVsm3SqIYAEd1BVPUQI4eOahxyufZWSPiLuNjzKWzdk2Klw==" saltValue="IyK2GilvQEi3lZxBA3///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75" priority="3">
      <formula>LEFT($U$1,7)&lt;&gt;"Senior_"</formula>
    </cfRule>
  </conditionalFormatting>
  <conditionalFormatting sqref="T1:W1 T2:T3">
    <cfRule type="expression" dxfId="74" priority="2">
      <formula>LEFT($U$1,7)="Senior_"</formula>
    </cfRule>
  </conditionalFormatting>
  <conditionalFormatting sqref="C1">
    <cfRule type="expression" dxfId="73" priority="1">
      <formula>LEFT($U$1,7)&lt;&gt;"Senior_"</formula>
    </cfRule>
  </conditionalFormatting>
  <conditionalFormatting sqref="W54:W75 AA4:AA75 L43:L75">
    <cfRule type="duplicateValues" dxfId="72" priority="4"/>
  </conditionalFormatting>
  <pageMargins left="0.5" right="0.3" top="0.3" bottom="0.3" header="0.3" footer="0.3"/>
  <pageSetup scale="77" fitToWidth="2" orientation="portrait" r:id="rId1"/>
  <colBreaks count="1" manualBreakCount="1">
    <brk id="21" max="7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B3594-DE45-4145-98AF-089624860945}">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Senior_3</v>
      </c>
      <c r="U1" s="445" t="str">
        <f ca="1">MID(CELL("filename",A1),FIND(IF(ISERROR(FIND("]",CELL("filename",A1))),"$","]"),CELL("filename",A1))+1,256)</f>
        <v>Senior_3</v>
      </c>
      <c r="W1" s="446" t="str">
        <f ca="1">IF(T1&lt;&gt;"",T1,"")</f>
        <v>Senior_3</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IF(Badges!$F56="A","/","")</f>
        <v/>
      </c>
      <c r="E4" s="413" t="str">
        <f>IF(Badges!$F60="A","/","")</f>
        <v/>
      </c>
      <c r="F4" s="413" t="str">
        <f>IF(Badges!$F64="A","/","")</f>
        <v/>
      </c>
      <c r="G4" s="413" t="str">
        <f>IF(Badges!$F68="A","/","")</f>
        <v/>
      </c>
      <c r="H4" s="413" t="str">
        <f>IF(Badges!$F72="A","/","")</f>
        <v/>
      </c>
      <c r="I4" s="411" t="str">
        <f>IF(Summary!$F$6="E","E","")</f>
        <v/>
      </c>
      <c r="J4" s="411" t="str">
        <f>IF(Summary!$G$6="Y","R","")</f>
        <v/>
      </c>
      <c r="K4" s="363" t="str">
        <f>IF(COUNT(I53:I53)=1,MAX(I53:I53),"")</f>
        <v/>
      </c>
      <c r="L4" s="716" t="str">
        <f>Summary!A70</f>
        <v>&lt;&lt;List Badge 1 Here&gt;&gt;</v>
      </c>
      <c r="M4" s="716"/>
      <c r="N4" s="716"/>
      <c r="O4" s="716"/>
      <c r="P4" s="716"/>
      <c r="Q4" s="716"/>
      <c r="R4" s="719"/>
      <c r="S4" s="404" t="str">
        <f>IF(Summary!$F$70="E","E","")</f>
        <v/>
      </c>
      <c r="T4" s="404" t="str">
        <f>IF(Summary!$G$70="Y","R","")</f>
        <v/>
      </c>
      <c r="W4" s="619" t="str">
        <f>'Fun Patches'!C5</f>
        <v>&lt;LIST PATCH HERE&gt;</v>
      </c>
      <c r="X4" s="404" t="str">
        <f>IF(Summary!$F$110="E","E","")</f>
        <v/>
      </c>
      <c r="Y4" s="404" t="str">
        <f>IF(Summary!$G$110="Y","R","")</f>
        <v/>
      </c>
      <c r="AA4" s="438"/>
      <c r="AB4" s="361"/>
      <c r="AC4" s="362"/>
    </row>
    <row r="5" spans="2:30" ht="12.95" customHeight="1">
      <c r="B5" s="455"/>
      <c r="C5" s="460" t="s">
        <v>139</v>
      </c>
      <c r="D5" s="405" t="str">
        <f>IF(Badges!$F79="A","/","")</f>
        <v/>
      </c>
      <c r="E5" s="405" t="str">
        <f>IF(Badges!$F83="A","/","")</f>
        <v/>
      </c>
      <c r="F5" s="405" t="str">
        <f>IF(Badges!$F87="A","/","")</f>
        <v/>
      </c>
      <c r="G5" s="405" t="str">
        <f>IF(Badges!$F91="A","/","")</f>
        <v/>
      </c>
      <c r="H5" s="405" t="str">
        <f>IF(Badges!$F95="A","/","")</f>
        <v/>
      </c>
      <c r="I5" s="406" t="str">
        <f>IF(Summary!$F$7="E","E","")</f>
        <v/>
      </c>
      <c r="J5" s="406" t="str">
        <f>IF(Summary!$G$7="Y","R","")</f>
        <v/>
      </c>
      <c r="K5" s="363" t="str">
        <f>IF(COUNT(I54:I54)=1,MAX(I54:I54),"")</f>
        <v/>
      </c>
      <c r="L5" s="716" t="str">
        <f>Summary!A71</f>
        <v>&lt;&lt;List Badge 2 Here&gt;&gt;</v>
      </c>
      <c r="M5" s="716"/>
      <c r="N5" s="716"/>
      <c r="O5" s="716"/>
      <c r="P5" s="716"/>
      <c r="Q5" s="716"/>
      <c r="R5" s="719"/>
      <c r="S5" s="406" t="str">
        <f>IF(Summary!$F$71="E","E","")</f>
        <v/>
      </c>
      <c r="T5" s="406" t="str">
        <f>IF(Summary!$G$71="Y","R","")</f>
        <v/>
      </c>
      <c r="W5" s="399" t="str">
        <f>'Fun Patches'!C6</f>
        <v>&lt;LIST PATCH HERE&gt;</v>
      </c>
      <c r="X5" s="406" t="str">
        <f>IF(Summary!$F$111="E","E","")</f>
        <v/>
      </c>
      <c r="Y5" s="406" t="str">
        <f>IF(Summary!$G$111="Y","R","")</f>
        <v/>
      </c>
      <c r="AA5" s="366"/>
      <c r="AB5" s="364"/>
      <c r="AC5" s="365"/>
    </row>
    <row r="6" spans="2:30" ht="12.95" customHeight="1" thickBot="1">
      <c r="B6" s="455"/>
      <c r="C6" s="464" t="s">
        <v>1019</v>
      </c>
      <c r="D6" s="408" t="str">
        <f>IF(Badges!$F102="A","/","")</f>
        <v/>
      </c>
      <c r="E6" s="408" t="str">
        <f>IF(Badges!$F106="A","/","")</f>
        <v/>
      </c>
      <c r="F6" s="408" t="str">
        <f>IF(Badges!$F110="A","/","")</f>
        <v/>
      </c>
      <c r="G6" s="408" t="str">
        <f>IF(Badges!$F114="A","/","")</f>
        <v/>
      </c>
      <c r="H6" s="408" t="str">
        <f>IF(Badges!$F118="A","/","")</f>
        <v/>
      </c>
      <c r="I6" s="409" t="str">
        <f>IF(Summary!$F$8="E","E","")</f>
        <v/>
      </c>
      <c r="J6" s="409" t="str">
        <f>IF(Summary!$G$8="Y","R","")</f>
        <v/>
      </c>
      <c r="K6" s="363"/>
      <c r="L6" s="716" t="str">
        <f>Summary!A72</f>
        <v>&lt;&lt;List Badge 3 Here&gt;&gt;</v>
      </c>
      <c r="M6" s="716"/>
      <c r="N6" s="716"/>
      <c r="O6" s="716"/>
      <c r="P6" s="716"/>
      <c r="Q6" s="716"/>
      <c r="R6" s="719"/>
      <c r="S6" s="406" t="str">
        <f>IF(Summary!$F$72="E","E","")</f>
        <v/>
      </c>
      <c r="T6" s="406" t="str">
        <f>IF(Summary!$G$72="Y","R","")</f>
        <v/>
      </c>
      <c r="W6" s="399" t="str">
        <f>'Fun Patches'!C7</f>
        <v>&lt;LIST PATCH HERE&gt;</v>
      </c>
      <c r="X6" s="406" t="str">
        <f>IF(Summary!$F$112="E","E","")</f>
        <v/>
      </c>
      <c r="Y6" s="406" t="str">
        <f>IF(Summary!$G$112="Y","R","")</f>
        <v/>
      </c>
      <c r="AA6" s="366"/>
      <c r="AB6" s="364"/>
      <c r="AC6" s="365"/>
    </row>
    <row r="7" spans="2:30" ht="12.95" customHeight="1">
      <c r="B7" s="455"/>
      <c r="C7" s="468" t="s">
        <v>134</v>
      </c>
      <c r="D7" s="413" t="str">
        <f>IF(Badges!$F148="A","/","")</f>
        <v/>
      </c>
      <c r="E7" s="413" t="str">
        <f>IF(Badges!$F152="A","/","")</f>
        <v/>
      </c>
      <c r="F7" s="413" t="str">
        <f>IF(Badges!$F156="A","/","")</f>
        <v/>
      </c>
      <c r="G7" s="413" t="str">
        <f>IF(Badges!$F160="A","/","")</f>
        <v/>
      </c>
      <c r="H7" s="413" t="str">
        <f>IF(Badges!$F164="A","/","")</f>
        <v/>
      </c>
      <c r="I7" s="411" t="str">
        <f>IF(Summary!$F$10="E","E","")</f>
        <v/>
      </c>
      <c r="J7" s="411" t="str">
        <f>IF(Summary!$G$10="Y","R","")</f>
        <v/>
      </c>
      <c r="K7" s="363" t="str">
        <f>IF(COUNT(I55:I55)=1,MAX(I55:I55),"")</f>
        <v/>
      </c>
      <c r="L7" s="716" t="str">
        <f>Summary!A73</f>
        <v>&lt;&lt;List Badge 4 Here&gt;&gt;</v>
      </c>
      <c r="M7" s="716"/>
      <c r="N7" s="716"/>
      <c r="O7" s="716"/>
      <c r="P7" s="716"/>
      <c r="Q7" s="716"/>
      <c r="R7" s="719"/>
      <c r="S7" s="406" t="str">
        <f>IF(Summary!$F$73="E","E","")</f>
        <v/>
      </c>
      <c r="T7" s="406" t="str">
        <f>IF(Summary!$G$73="Y","R","")</f>
        <v/>
      </c>
      <c r="W7" s="399" t="str">
        <f>'Fun Patches'!C8</f>
        <v>&lt;LIST PATCH HERE&gt;</v>
      </c>
      <c r="X7" s="406" t="str">
        <f>IF(Summary!$F$113="E","E","")</f>
        <v/>
      </c>
      <c r="Y7" s="406" t="str">
        <f>IF(Summary!$G$113="Y","R","")</f>
        <v/>
      </c>
      <c r="AA7" s="366"/>
      <c r="AB7" s="364"/>
      <c r="AC7" s="365"/>
    </row>
    <row r="8" spans="2:30" ht="12.95" customHeight="1">
      <c r="B8" s="455"/>
      <c r="C8" s="460" t="s">
        <v>1022</v>
      </c>
      <c r="D8" s="405" t="str">
        <f>IF(Badges!$F194="A","/","")</f>
        <v/>
      </c>
      <c r="E8" s="405" t="str">
        <f>IF(Badges!$F198="A","/","")</f>
        <v/>
      </c>
      <c r="F8" s="405" t="str">
        <f>IF(Badges!$F202="A","/","")</f>
        <v/>
      </c>
      <c r="G8" s="405" t="str">
        <f>IF(Badges!$F206="A","/","")</f>
        <v/>
      </c>
      <c r="H8" s="405" t="str">
        <f>IF(Badges!$F210="A","/","")</f>
        <v/>
      </c>
      <c r="I8" s="406" t="str">
        <f>IF(Summary!$F$12="E","E","")</f>
        <v/>
      </c>
      <c r="J8" s="406" t="str">
        <f>IF(Summary!$G$12="Y","R","")</f>
        <v/>
      </c>
      <c r="K8" s="363" t="str">
        <f>IF(COUNT(I56:I59)=4,MAX(I56:I59),"")</f>
        <v/>
      </c>
      <c r="L8" s="716" t="str">
        <f>Summary!A74</f>
        <v>&lt;&lt;List Badge 5 Here&gt;&gt;</v>
      </c>
      <c r="M8" s="716"/>
      <c r="N8" s="716"/>
      <c r="O8" s="716"/>
      <c r="P8" s="716"/>
      <c r="Q8" s="716"/>
      <c r="R8" s="719"/>
      <c r="S8" s="406" t="str">
        <f>IF(Summary!$F$74="E","E","")</f>
        <v/>
      </c>
      <c r="T8" s="406" t="str">
        <f>IF(Summary!$G$74="Y","R","")</f>
        <v/>
      </c>
      <c r="W8" s="399" t="str">
        <f>'Fun Patches'!C9</f>
        <v>&lt;LIST PATCH HERE&gt;</v>
      </c>
      <c r="X8" s="406" t="str">
        <f>IF(Summary!$F$114="E","E","")</f>
        <v/>
      </c>
      <c r="Y8" s="406" t="str">
        <f>IF(Summary!$G$114="Y","R","")</f>
        <v/>
      </c>
      <c r="AA8" s="366"/>
      <c r="AB8" s="364"/>
      <c r="AC8" s="365"/>
    </row>
    <row r="9" spans="2:30" ht="12.95" customHeight="1" thickBot="1">
      <c r="B9" s="455"/>
      <c r="C9" s="471" t="s">
        <v>140</v>
      </c>
      <c r="D9" s="408" t="str">
        <f>IF(Badges!$F217="A","/","")</f>
        <v/>
      </c>
      <c r="E9" s="408" t="str">
        <f>IF(Badges!$F221="A","/","")</f>
        <v/>
      </c>
      <c r="F9" s="408" t="str">
        <f>IF(Badges!$F225="A","/","")</f>
        <v/>
      </c>
      <c r="G9" s="408" t="str">
        <f>IF(Badges!$F229="A","/","")</f>
        <v/>
      </c>
      <c r="H9" s="408" t="str">
        <f>IF(Badges!$F233="A","/","")</f>
        <v/>
      </c>
      <c r="I9" s="409" t="str">
        <f>IF(Summary!$F$13="E","E","")</f>
        <v/>
      </c>
      <c r="J9" s="409" t="str">
        <f>IF(Summary!$G$13="Y","R","")</f>
        <v/>
      </c>
      <c r="K9" s="363"/>
      <c r="L9" s="716" t="str">
        <f>Summary!A75</f>
        <v>&lt;&lt;List Badge 6 Here&gt;&gt;</v>
      </c>
      <c r="M9" s="716"/>
      <c r="N9" s="716"/>
      <c r="O9" s="716"/>
      <c r="P9" s="716"/>
      <c r="Q9" s="716"/>
      <c r="R9" s="719"/>
      <c r="S9" s="406" t="str">
        <f>IF(Summary!$F$75="E","E","")</f>
        <v/>
      </c>
      <c r="T9" s="406" t="str">
        <f>IF(Summary!$G$75="Y","R","")</f>
        <v/>
      </c>
      <c r="W9" s="399" t="str">
        <f>'Fun Patches'!C10</f>
        <v>&lt;LIST PATCH HERE&gt;</v>
      </c>
      <c r="X9" s="406" t="str">
        <f>IF(Summary!$F$115="E","E","")</f>
        <v/>
      </c>
      <c r="Y9" s="406" t="str">
        <f>IF(Summary!$G$115="Y","R","")</f>
        <v/>
      </c>
      <c r="AA9" s="366"/>
      <c r="AB9" s="364"/>
      <c r="AC9" s="365"/>
    </row>
    <row r="10" spans="2:30" ht="12.95" customHeight="1">
      <c r="B10" s="455"/>
      <c r="C10" s="456" t="s">
        <v>1020</v>
      </c>
      <c r="D10" s="413" t="str">
        <f>IF(Badges!$F252="A","/","")</f>
        <v/>
      </c>
      <c r="E10" s="413" t="str">
        <f>IF(Badges!$F256="A","/","")</f>
        <v/>
      </c>
      <c r="F10" s="413" t="str">
        <f>IF(Badges!$F260="A","/","")</f>
        <v/>
      </c>
      <c r="G10" s="413" t="str">
        <f>IF(Badges!$F264="A","/","")</f>
        <v/>
      </c>
      <c r="H10" s="413" t="str">
        <f>IF(Badges!$F268="A","/","")</f>
        <v/>
      </c>
      <c r="I10" s="411" t="str">
        <f>IF(Summary!$F$15="E","E","")</f>
        <v/>
      </c>
      <c r="J10" s="411" t="str">
        <f>IF(Summary!$G$15="Y","R","")</f>
        <v/>
      </c>
      <c r="K10" s="363"/>
      <c r="L10" s="716" t="str">
        <f>Summary!A76</f>
        <v>&lt;&lt;List Badge 7 Here&gt;&gt;</v>
      </c>
      <c r="M10" s="716"/>
      <c r="N10" s="716"/>
      <c r="O10" s="716"/>
      <c r="P10" s="716"/>
      <c r="Q10" s="716"/>
      <c r="R10" s="719"/>
      <c r="S10" s="406" t="str">
        <f>IF(Summary!$F$76="E","E","")</f>
        <v/>
      </c>
      <c r="T10" s="406" t="str">
        <f>IF(Summary!$G$76="Y","R","")</f>
        <v/>
      </c>
      <c r="W10" s="399" t="str">
        <f>'Fun Patches'!C11</f>
        <v>&lt;LIST PATCH HERE&gt;</v>
      </c>
      <c r="X10" s="406" t="str">
        <f>IF(Summary!$F$116="E","E","")</f>
        <v/>
      </c>
      <c r="Y10" s="406" t="str">
        <f>IF(Summary!$G$116="Y","R","")</f>
        <v/>
      </c>
      <c r="AA10" s="366"/>
      <c r="AB10" s="364"/>
      <c r="AC10" s="365"/>
    </row>
    <row r="11" spans="2:30" ht="12.95" customHeight="1">
      <c r="B11" s="455"/>
      <c r="C11" s="460" t="s">
        <v>765</v>
      </c>
      <c r="D11" s="405" t="str">
        <f>IF(Badges!$F275="A","/","")</f>
        <v/>
      </c>
      <c r="E11" s="405" t="str">
        <f>IF(Badges!$F279="A","/","")</f>
        <v/>
      </c>
      <c r="F11" s="405" t="str">
        <f>IF(Badges!$F283="A","/","")</f>
        <v/>
      </c>
      <c r="G11" s="405" t="str">
        <f>IF(Badges!$F287="A","/","")</f>
        <v/>
      </c>
      <c r="H11" s="405" t="str">
        <f>IF(Badges!$F291="A","/","")</f>
        <v/>
      </c>
      <c r="I11" s="406" t="str">
        <f>IF(Summary!$F$16="E","E","")</f>
        <v/>
      </c>
      <c r="J11" s="406" t="str">
        <f>IF(Summary!$G$16="Y","R","")</f>
        <v/>
      </c>
      <c r="K11" s="363"/>
      <c r="L11" s="716" t="str">
        <f>Summary!A77</f>
        <v>&lt;&lt;List Badge 8 Here&gt;&gt;</v>
      </c>
      <c r="M11" s="716"/>
      <c r="N11" s="716"/>
      <c r="O11" s="716"/>
      <c r="P11" s="716"/>
      <c r="Q11" s="716"/>
      <c r="R11" s="719"/>
      <c r="S11" s="406" t="str">
        <f>IF(Summary!$F$77="E","E","")</f>
        <v/>
      </c>
      <c r="T11" s="406" t="str">
        <f>IF(Summary!$G$77="Y","R","")</f>
        <v/>
      </c>
      <c r="W11" s="399" t="str">
        <f>'Fun Patches'!C12</f>
        <v>&lt;LIST PATCH HERE&gt;</v>
      </c>
      <c r="X11" s="406" t="str">
        <f>IF(Summary!$F$117="E","E","")</f>
        <v/>
      </c>
      <c r="Y11" s="406" t="str">
        <f>IF(Summary!$G$117="Y","R","")</f>
        <v/>
      </c>
      <c r="AA11" s="366"/>
      <c r="AB11" s="364"/>
      <c r="AC11" s="365"/>
    </row>
    <row r="12" spans="2:30" ht="12.95" customHeight="1" thickBot="1">
      <c r="B12" s="455"/>
      <c r="C12" s="464" t="s">
        <v>137</v>
      </c>
      <c r="D12" s="408" t="str">
        <f>IF(Badges!$F344="A","/","")</f>
        <v/>
      </c>
      <c r="E12" s="408" t="str">
        <f>IF(Badges!$F348="A","/","")</f>
        <v/>
      </c>
      <c r="F12" s="408" t="str">
        <f>IF(Badges!$F352="A","/","")</f>
        <v/>
      </c>
      <c r="G12" s="408" t="str">
        <f>IF(Badges!$F356="A","/","")</f>
        <v/>
      </c>
      <c r="H12" s="408" t="str">
        <f>IF(Badges!$F360="A","/","")</f>
        <v/>
      </c>
      <c r="I12" s="409" t="str">
        <f>IF(Summary!$F$19="E","E","")</f>
        <v/>
      </c>
      <c r="J12" s="409" t="str">
        <f>IF(Summary!$G$19="Y","R","")</f>
        <v/>
      </c>
      <c r="K12" s="363"/>
      <c r="L12" s="716" t="str">
        <f>Summary!A78</f>
        <v>&lt;&lt;List Badge 9 Here&gt;&gt;</v>
      </c>
      <c r="M12" s="716"/>
      <c r="N12" s="716"/>
      <c r="O12" s="716"/>
      <c r="P12" s="716"/>
      <c r="Q12" s="716"/>
      <c r="R12" s="719"/>
      <c r="S12" s="406" t="str">
        <f>IF(Summary!$F$78="E","E","")</f>
        <v/>
      </c>
      <c r="T12" s="406" t="str">
        <f>IF(Summary!$G$78="Y","R","")</f>
        <v/>
      </c>
      <c r="W12" s="399" t="str">
        <f>'Fun Patches'!C13</f>
        <v>&lt;LIST PATCH HERE&gt;</v>
      </c>
      <c r="X12" s="406" t="str">
        <f>IF(Summary!$F$118="E","E","")</f>
        <v/>
      </c>
      <c r="Y12" s="406" t="str">
        <f>IF(Summary!$G$118="Y","R","")</f>
        <v/>
      </c>
      <c r="AA12" s="366"/>
      <c r="AB12" s="364"/>
      <c r="AC12" s="365"/>
    </row>
    <row r="13" spans="2:30" ht="12.95" customHeight="1">
      <c r="B13" s="455"/>
      <c r="C13" s="468" t="s">
        <v>934</v>
      </c>
      <c r="D13" s="413" t="str">
        <f>IF(Badges!$F367="A","/","")</f>
        <v/>
      </c>
      <c r="E13" s="413" t="str">
        <f>IF(Badges!$F371="A","/","")</f>
        <v/>
      </c>
      <c r="F13" s="413" t="str">
        <f>IF(Badges!$F375="A","/","")</f>
        <v/>
      </c>
      <c r="G13" s="413" t="str">
        <f>IF(Badges!$F379="A","/","")</f>
        <v/>
      </c>
      <c r="H13" s="413" t="str">
        <f>IF(Badges!$F383="A","/","")</f>
        <v/>
      </c>
      <c r="I13" s="411" t="str">
        <f>IF(Summary!$F$20="E","E","")</f>
        <v/>
      </c>
      <c r="J13" s="411" t="str">
        <f>IF(Summary!$G$20="Y","R","")</f>
        <v/>
      </c>
      <c r="K13" s="363" t="str">
        <f>IF(COUNT(I60:I61)=2,MAX(I60:I61),"")</f>
        <v/>
      </c>
      <c r="L13" s="716" t="str">
        <f>Summary!A79</f>
        <v>&lt;&lt;List Badge 10 Here&gt;&gt;</v>
      </c>
      <c r="M13" s="716"/>
      <c r="N13" s="716"/>
      <c r="O13" s="716"/>
      <c r="P13" s="716"/>
      <c r="Q13" s="716"/>
      <c r="R13" s="719"/>
      <c r="S13" s="406" t="str">
        <f>IF(Summary!$F$79="E","E","")</f>
        <v/>
      </c>
      <c r="T13" s="406" t="str">
        <f>IF(Summary!$G$79="Y","R","")</f>
        <v/>
      </c>
      <c r="W13" s="399" t="str">
        <f>'Fun Patches'!C14</f>
        <v>&lt;LIST PATCH HERE&gt;</v>
      </c>
      <c r="X13" s="406" t="str">
        <f>IF(Summary!$F$119="E","E","")</f>
        <v/>
      </c>
      <c r="Y13" s="406" t="str">
        <f>IF(Summary!$G$119="Y","R","")</f>
        <v/>
      </c>
      <c r="AA13" s="366"/>
      <c r="AB13" s="364"/>
      <c r="AC13" s="365"/>
    </row>
    <row r="14" spans="2:30" ht="12.95" customHeight="1">
      <c r="B14" s="455"/>
      <c r="C14" s="460" t="s">
        <v>142</v>
      </c>
      <c r="D14" s="405" t="str">
        <f>IF(Badges!$F390="A","/","")</f>
        <v/>
      </c>
      <c r="E14" s="405" t="str">
        <f>IF(Badges!$F394="A","/","")</f>
        <v/>
      </c>
      <c r="F14" s="405" t="str">
        <f>IF(Badges!$F398="A","/","")</f>
        <v/>
      </c>
      <c r="G14" s="405" t="str">
        <f>IF(Badges!$F402="A","/","")</f>
        <v/>
      </c>
      <c r="H14" s="405" t="str">
        <f>IF(Badges!$F406="A","/","")</f>
        <v/>
      </c>
      <c r="I14" s="406" t="str">
        <f>IF(Summary!$F$21="E","E","")</f>
        <v/>
      </c>
      <c r="J14" s="406" t="str">
        <f>IF(Summary!$G$21="Y","R","")</f>
        <v/>
      </c>
      <c r="K14" s="363"/>
      <c r="L14" s="401"/>
      <c r="M14" s="401"/>
      <c r="N14" s="401"/>
      <c r="O14" s="401"/>
      <c r="P14" s="401"/>
      <c r="Q14" s="401"/>
      <c r="R14" s="401"/>
      <c r="S14" s="402"/>
      <c r="T14" s="402"/>
      <c r="W14" s="399" t="str">
        <f>'Fun Patches'!C15</f>
        <v>&lt;LIST PATCH HERE&gt;</v>
      </c>
      <c r="X14" s="406" t="str">
        <f>IF(Summary!$F$120="E","E","")</f>
        <v/>
      </c>
      <c r="Y14" s="406" t="str">
        <f>IF(Summary!$G$120="Y","R","")</f>
        <v/>
      </c>
      <c r="AA14" s="366"/>
      <c r="AB14" s="364"/>
      <c r="AC14" s="365"/>
    </row>
    <row r="15" spans="2:30" ht="12.95" customHeight="1" thickBot="1">
      <c r="B15" s="455"/>
      <c r="C15" s="471" t="s">
        <v>129</v>
      </c>
      <c r="D15" s="408" t="str">
        <f>IF(Badges!$F425="A","/","")</f>
        <v/>
      </c>
      <c r="E15" s="408" t="str">
        <f>IF(Badges!$F429="A","/","")</f>
        <v/>
      </c>
      <c r="F15" s="408" t="str">
        <f>IF(Badges!$F433="A","/","")</f>
        <v/>
      </c>
      <c r="G15" s="408" t="str">
        <f>IF(Badges!$F437="A","/","")</f>
        <v/>
      </c>
      <c r="H15" s="408" t="str">
        <f>IF(Badges!$F441="A","/","")</f>
        <v/>
      </c>
      <c r="I15" s="409" t="str">
        <f>IF(Summary!$F$23="E","E","")</f>
        <v/>
      </c>
      <c r="J15" s="409" t="str">
        <f>IF(Summary!$G$23="Y","R","")</f>
        <v/>
      </c>
      <c r="K15" s="363" t="str">
        <f>IF(COUNT(I62:I63)=2,MAX(I62:I63),"")</f>
        <v/>
      </c>
      <c r="N15" s="451"/>
      <c r="O15" s="451"/>
      <c r="P15" s="451"/>
      <c r="Q15" s="451"/>
      <c r="R15" s="451"/>
      <c r="W15" s="399" t="str">
        <f>'Fun Patches'!C16</f>
        <v>&lt;LIST PATCH HERE&gt;</v>
      </c>
      <c r="X15" s="406" t="str">
        <f>IF(Summary!$F$121="E","E","")</f>
        <v/>
      </c>
      <c r="Y15" s="406" t="str">
        <f>IF(Summary!$G$121="Y","R","")</f>
        <v/>
      </c>
      <c r="AA15" s="366"/>
      <c r="AB15" s="364"/>
      <c r="AC15" s="365"/>
    </row>
    <row r="16" spans="2:30" ht="12.95" customHeight="1">
      <c r="B16" s="455"/>
      <c r="C16" s="456" t="s">
        <v>739</v>
      </c>
      <c r="D16" s="413" t="str">
        <f>IF(Badges!$F448="A","/","")</f>
        <v/>
      </c>
      <c r="E16" s="413" t="str">
        <f>IF(Badges!$F452="A","/","")</f>
        <v/>
      </c>
      <c r="F16" s="413" t="str">
        <f>IF(Badges!$F456="A","/","")</f>
        <v/>
      </c>
      <c r="G16" s="413" t="str">
        <f>IF(Badges!$F460="A","/","")</f>
        <v/>
      </c>
      <c r="H16" s="413" t="str">
        <f>IF(Badges!$F464="A","/","")</f>
        <v/>
      </c>
      <c r="I16" s="411" t="str">
        <f>IF(Summary!$F$24="E","E","")</f>
        <v/>
      </c>
      <c r="J16" s="411" t="str">
        <f>IF(Summary!$G$24="Y","R","")</f>
        <v/>
      </c>
      <c r="K16" s="363"/>
      <c r="L16" s="455"/>
      <c r="M16" s="487" t="s">
        <v>953</v>
      </c>
      <c r="N16" s="413" t="str">
        <f>IF('Age-Level'!$F6="C","/","")</f>
        <v/>
      </c>
      <c r="O16" s="413" t="str">
        <f>IF('Age-Level'!$F7="C","/","")</f>
        <v/>
      </c>
      <c r="P16" s="413" t="str">
        <f>IF('Age-Level'!$F8="C","/","")</f>
        <v/>
      </c>
      <c r="Q16" s="413" t="str">
        <f>IF('Age-Level'!$F9="C","/","")</f>
        <v/>
      </c>
      <c r="R16" s="413" t="str">
        <f>IF('Age-Level'!$F10="C","/","")</f>
        <v/>
      </c>
      <c r="S16" s="404" t="str">
        <f>IF(Summary!$F$81="E","E","")</f>
        <v/>
      </c>
      <c r="T16" s="411" t="str">
        <f>IF(Summary!$G$81="Y","R","")</f>
        <v/>
      </c>
      <c r="W16" s="399" t="str">
        <f>'Fun Patches'!C17</f>
        <v>&lt;LIST PATCH HERE&gt;</v>
      </c>
      <c r="X16" s="406" t="str">
        <f>IF(Summary!$F$122="E","E","")</f>
        <v/>
      </c>
      <c r="Y16" s="406" t="str">
        <f>IF(Summary!$G$122="Y","R","")</f>
        <v/>
      </c>
      <c r="AA16" s="366"/>
      <c r="AB16" s="364"/>
      <c r="AC16" s="365"/>
    </row>
    <row r="17" spans="2:29" ht="12.95" customHeight="1" thickBot="1">
      <c r="B17" s="455"/>
      <c r="C17" s="460" t="s">
        <v>626</v>
      </c>
      <c r="D17" s="405" t="str">
        <f>IF(Badges!$F471="A","/","")</f>
        <v/>
      </c>
      <c r="E17" s="405" t="str">
        <f>IF(Badges!$F475="A","/","")</f>
        <v/>
      </c>
      <c r="F17" s="405" t="str">
        <f>IF(Badges!$F479="A","/","")</f>
        <v/>
      </c>
      <c r="G17" s="405" t="str">
        <f>IF(Badges!$F483="A","/","")</f>
        <v/>
      </c>
      <c r="H17" s="405" t="str">
        <f>IF(Badges!$F487="A","/","")</f>
        <v/>
      </c>
      <c r="I17" s="406" t="str">
        <f>IF(Summary!$F$25="E","E","")</f>
        <v/>
      </c>
      <c r="J17" s="406" t="str">
        <f>IF(Summary!$G$25="Y","R","")</f>
        <v/>
      </c>
      <c r="K17" s="363" t="str">
        <f>IF(COUNT(I64:I65)=2,MAX(I64:I65),"")</f>
        <v/>
      </c>
      <c r="L17" s="455"/>
      <c r="M17" s="488" t="s">
        <v>954</v>
      </c>
      <c r="N17" s="398" t="str">
        <f>IF('Age-Level'!$F13="C","/","")</f>
        <v/>
      </c>
      <c r="O17" s="398" t="str">
        <f>IF('Age-Level'!$F14="C","/","")</f>
        <v/>
      </c>
      <c r="P17" s="398" t="str">
        <f>IF('Age-Level'!$F15="C","/","")</f>
        <v/>
      </c>
      <c r="Q17" s="398" t="str">
        <f>IF('Age-Level'!$F16="C","/","")</f>
        <v/>
      </c>
      <c r="R17" s="398" t="str">
        <f>IF('Age-Level'!$F17="C","/","")</f>
        <v/>
      </c>
      <c r="S17" s="409" t="str">
        <f>IF(Summary!$F$82="E","E","")</f>
        <v/>
      </c>
      <c r="T17" s="406" t="str">
        <f>IF(Summary!$G$82="Y","R","")</f>
        <v/>
      </c>
      <c r="W17" s="399" t="str">
        <f>'Fun Patches'!C18</f>
        <v>&lt;LIST PATCH HERE&gt;</v>
      </c>
      <c r="X17" s="406" t="str">
        <f>IF(Summary!$F$123="E","E","")</f>
        <v/>
      </c>
      <c r="Y17" s="406" t="str">
        <f>IF(Summary!$G$123="Y","R","")</f>
        <v/>
      </c>
      <c r="AA17" s="366"/>
      <c r="AB17" s="364"/>
      <c r="AC17" s="365"/>
    </row>
    <row r="18" spans="2:29" ht="12.95" customHeight="1" thickBot="1">
      <c r="B18" s="455"/>
      <c r="C18" s="460" t="s">
        <v>131</v>
      </c>
      <c r="D18" s="408" t="str">
        <f>IF(Badges!$F494="A","/","")</f>
        <v/>
      </c>
      <c r="E18" s="408" t="str">
        <f>IF(Badges!$F498="A","/","")</f>
        <v/>
      </c>
      <c r="F18" s="408" t="str">
        <f>IF(Badges!$F502="A","/","")</f>
        <v/>
      </c>
      <c r="G18" s="408" t="str">
        <f>IF(Badges!$F506="A","/","")</f>
        <v/>
      </c>
      <c r="H18" s="408" t="str">
        <f>IF(Badges!$F510="A","/","")</f>
        <v/>
      </c>
      <c r="I18" s="409" t="str">
        <f>IF(Summary!$F$26="E","E","")</f>
        <v/>
      </c>
      <c r="J18" s="409" t="str">
        <f>IF(Summary!$G$26="Y","R","")</f>
        <v/>
      </c>
      <c r="K18" s="363"/>
      <c r="L18" s="455"/>
      <c r="M18" s="489" t="s">
        <v>955</v>
      </c>
      <c r="N18" s="413" t="str">
        <f>IF('Age-Level'!$F20="C","/","")</f>
        <v/>
      </c>
      <c r="O18" s="413" t="str">
        <f>IF('Age-Level'!$F21="C","/","")</f>
        <v/>
      </c>
      <c r="P18" s="413" t="str">
        <f>IF('Age-Level'!$F22="C","/","")</f>
        <v/>
      </c>
      <c r="Q18" s="413" t="str">
        <f>IF('Age-Level'!$F23="C","/","")</f>
        <v/>
      </c>
      <c r="R18" s="413" t="str">
        <f>IF('Age-Level'!$F24="C","/","")</f>
        <v/>
      </c>
      <c r="S18" s="412" t="str">
        <f>IF(Summary!$F$83="E","E","")</f>
        <v/>
      </c>
      <c r="T18" s="411" t="str">
        <f>IF(Summary!$G$83="Y","R","")</f>
        <v/>
      </c>
      <c r="W18" s="399" t="str">
        <f>'Fun Patches'!C19</f>
        <v>&lt;LIST PATCH HERE&gt;</v>
      </c>
      <c r="X18" s="406" t="str">
        <f>IF(Summary!$F$124="E","E","")</f>
        <v/>
      </c>
      <c r="Y18" s="406" t="str">
        <f>IF(Summary!$G$124="Y","R","")</f>
        <v/>
      </c>
      <c r="AA18" s="366"/>
      <c r="AB18" s="364"/>
      <c r="AC18" s="365"/>
    </row>
    <row r="19" spans="2:29" ht="12.95" customHeight="1" thickBot="1">
      <c r="B19" s="455"/>
      <c r="C19" s="468" t="s">
        <v>128</v>
      </c>
      <c r="D19" s="413" t="str">
        <f>IF(Badges!$F517="A","/","")</f>
        <v/>
      </c>
      <c r="E19" s="413" t="str">
        <f>IF(Badges!$F521="A","/","")</f>
        <v/>
      </c>
      <c r="F19" s="413" t="str">
        <f>IF(Badges!$F525="A","/","")</f>
        <v/>
      </c>
      <c r="G19" s="413" t="str">
        <f>IF(Badges!$F529="A","/","")</f>
        <v/>
      </c>
      <c r="H19" s="413" t="str">
        <f>IF(Badges!$F533="A","/","")</f>
        <v/>
      </c>
      <c r="I19" s="411" t="str">
        <f>IF(Summary!$F$27="E","E","")</f>
        <v/>
      </c>
      <c r="J19" s="411" t="str">
        <f>IF(Summary!$G$27="Y","R","")</f>
        <v/>
      </c>
      <c r="K19" s="363"/>
      <c r="L19" s="455"/>
      <c r="M19" s="490" t="s">
        <v>956</v>
      </c>
      <c r="N19" s="398" t="str">
        <f>IF('Age-Level'!$F27="C","/","")</f>
        <v/>
      </c>
      <c r="O19" s="398" t="str">
        <f>IF('Age-Level'!$F28="C","/","")</f>
        <v/>
      </c>
      <c r="P19" s="398" t="str">
        <f>IF('Age-Level'!$F29="C","/","")</f>
        <v/>
      </c>
      <c r="Q19" s="398" t="str">
        <f>IF('Age-Level'!$F30="C","/","")</f>
        <v/>
      </c>
      <c r="R19" s="398" t="str">
        <f>IF('Age-Level'!$F31="C","/","")</f>
        <v/>
      </c>
      <c r="S19" s="409" t="str">
        <f>IF(Summary!$F$84="E","E","")</f>
        <v/>
      </c>
      <c r="T19" s="406" t="str">
        <f>IF(Summary!$G$84="Y","R","")</f>
        <v/>
      </c>
      <c r="W19" s="399" t="str">
        <f>'Fun Patches'!C20</f>
        <v>&lt;LIST PATCH HERE&gt;</v>
      </c>
      <c r="X19" s="406" t="str">
        <f>IF(Summary!$F$125="E","E","")</f>
        <v/>
      </c>
      <c r="Y19" s="406" t="str">
        <f>IF(Summary!$G$125="Y","R","")</f>
        <v/>
      </c>
      <c r="AA19" s="366"/>
      <c r="AB19" s="364"/>
      <c r="AC19" s="365"/>
    </row>
    <row r="20" spans="2:29" ht="12.95" customHeight="1">
      <c r="B20" s="455"/>
      <c r="C20" s="460" t="s">
        <v>143</v>
      </c>
      <c r="D20" s="405" t="str">
        <f>IF(Badges!$F540="A","/","")</f>
        <v/>
      </c>
      <c r="E20" s="405" t="str">
        <f>IF(Badges!$F544="A","/","")</f>
        <v/>
      </c>
      <c r="F20" s="405" t="str">
        <f>IF(Badges!$F548="A","/","")</f>
        <v/>
      </c>
      <c r="G20" s="405" t="str">
        <f>IF(Badges!$F552="A","/","")</f>
        <v/>
      </c>
      <c r="H20" s="405" t="str">
        <f>IF(Badges!$F556="A","/","")</f>
        <v/>
      </c>
      <c r="I20" s="406" t="str">
        <f>IF(Summary!$F$28="E","E","")</f>
        <v/>
      </c>
      <c r="J20" s="406" t="str">
        <f>IF(Summary!$G$28="Y","R","")</f>
        <v/>
      </c>
      <c r="K20" s="363"/>
      <c r="L20" s="455"/>
      <c r="M20" s="487" t="s">
        <v>957</v>
      </c>
      <c r="N20" s="458"/>
      <c r="O20" s="458"/>
      <c r="P20" s="458"/>
      <c r="Q20" s="458"/>
      <c r="R20" s="459"/>
      <c r="S20" s="412" t="str">
        <f>IF(Summary!$F$85="E","E","")</f>
        <v/>
      </c>
      <c r="T20" s="411" t="str">
        <f>IF(Summary!$G$85="Y","R","")</f>
        <v/>
      </c>
      <c r="U20" s="594"/>
      <c r="W20" s="399" t="str">
        <f>'Fun Patches'!C21</f>
        <v>&lt;LIST PATCH HERE&gt;</v>
      </c>
      <c r="X20" s="406" t="str">
        <f>IF(Summary!$F$126="E","E","")</f>
        <v/>
      </c>
      <c r="Y20" s="406" t="str">
        <f>IF(Summary!$G$126="Y","R","")</f>
        <v/>
      </c>
      <c r="AA20" s="366"/>
      <c r="AB20" s="364"/>
      <c r="AC20" s="365"/>
    </row>
    <row r="21" spans="2:29" ht="12.95" customHeight="1" thickBot="1">
      <c r="B21" s="455"/>
      <c r="C21" s="471" t="s">
        <v>939</v>
      </c>
      <c r="D21" s="408" t="str">
        <f>IF(Badges!$F171="A","/","")</f>
        <v/>
      </c>
      <c r="E21" s="408" t="str">
        <f>IF(Badges!$F175="A","/","")</f>
        <v/>
      </c>
      <c r="F21" s="408" t="str">
        <f>IF(Badges!$F179="A","/","")</f>
        <v/>
      </c>
      <c r="G21" s="408" t="str">
        <f>IF(Badges!$F183="A","/","")</f>
        <v/>
      </c>
      <c r="H21" s="408" t="str">
        <f>IF(Badges!$F187="A","/","")</f>
        <v/>
      </c>
      <c r="I21" s="409" t="str">
        <f>IF(Summary!$F$11="E","E","")</f>
        <v/>
      </c>
      <c r="J21" s="409" t="str">
        <f>IF(Summary!$G$11="Y","R","")</f>
        <v/>
      </c>
      <c r="K21" s="363"/>
      <c r="L21" s="455"/>
      <c r="M21" s="488" t="s">
        <v>958</v>
      </c>
      <c r="N21" s="473"/>
      <c r="O21" s="473"/>
      <c r="P21" s="473"/>
      <c r="Q21" s="473"/>
      <c r="R21" s="474"/>
      <c r="S21" s="409" t="str">
        <f>IF(Summary!$F$86="E","E","")</f>
        <v/>
      </c>
      <c r="T21" s="406" t="str">
        <f>IF(Summary!$G$86="Y","R","")</f>
        <v/>
      </c>
      <c r="U21" s="594"/>
      <c r="W21" s="399" t="str">
        <f>'Fun Patches'!C22</f>
        <v>&lt;LIST PATCH HERE&gt;</v>
      </c>
      <c r="X21" s="406" t="str">
        <f>IF(Summary!$F$127="E","E","")</f>
        <v/>
      </c>
      <c r="Y21" s="406" t="str">
        <f>IF(Summary!$G$127="Y","R","")</f>
        <v/>
      </c>
      <c r="AA21" s="366"/>
      <c r="AB21" s="364"/>
      <c r="AC21" s="365"/>
    </row>
    <row r="22" spans="2:29" ht="12.95" customHeight="1">
      <c r="B22" s="455"/>
      <c r="C22" s="460" t="s">
        <v>940</v>
      </c>
      <c r="D22" s="413" t="str">
        <f>IF(Badges!$F563="A","/","")</f>
        <v/>
      </c>
      <c r="E22" s="413" t="str">
        <f>IF(Badges!$F567="A","/","")</f>
        <v/>
      </c>
      <c r="F22" s="413" t="str">
        <f>IF(Badges!$F571="A","/","")</f>
        <v/>
      </c>
      <c r="G22" s="413" t="str">
        <f>IF(Badges!$F575="A","/","")</f>
        <v/>
      </c>
      <c r="H22" s="413" t="str">
        <f>IF(Badges!$F579="A","/","")</f>
        <v/>
      </c>
      <c r="I22" s="411" t="str">
        <f>IF(Summary!$F$29="E","E","")</f>
        <v/>
      </c>
      <c r="J22" s="411" t="str">
        <f>IF(Summary!$G$29="Y","R","")</f>
        <v/>
      </c>
      <c r="K22" s="363"/>
      <c r="L22" s="455"/>
      <c r="M22" s="489" t="s">
        <v>959</v>
      </c>
      <c r="N22" s="476"/>
      <c r="O22" s="476"/>
      <c r="P22" s="476"/>
      <c r="Q22" s="476"/>
      <c r="R22" s="477"/>
      <c r="S22" s="412" t="str">
        <f>IF(Summary!$F$87="E","E","")</f>
        <v/>
      </c>
      <c r="T22" s="411" t="str">
        <f>IF(Summary!$G$87="Y","R","")</f>
        <v/>
      </c>
      <c r="U22" s="720" t="s">
        <v>1079</v>
      </c>
      <c r="W22" s="399" t="str">
        <f>'Fun Patches'!C23</f>
        <v>&lt;LIST PATCH HERE&gt;</v>
      </c>
      <c r="X22" s="406" t="str">
        <f>IF(Summary!$F$128="E","E","")</f>
        <v/>
      </c>
      <c r="Y22" s="406" t="str">
        <f>IF(Summary!$G$128="Y","R","")</f>
        <v/>
      </c>
      <c r="AA22" s="366"/>
      <c r="AB22" s="364"/>
      <c r="AC22" s="365"/>
    </row>
    <row r="23" spans="2:29" ht="12.95" customHeight="1" thickBot="1">
      <c r="B23" s="455"/>
      <c r="C23" s="460" t="s">
        <v>138</v>
      </c>
      <c r="D23" s="405" t="str">
        <f>IF(Badges!$F586="A","/","")</f>
        <v/>
      </c>
      <c r="E23" s="405" t="str">
        <f>IF(Badges!$F590="A","/","")</f>
        <v/>
      </c>
      <c r="F23" s="405" t="str">
        <f>IF(Badges!$F594="A","/","")</f>
        <v/>
      </c>
      <c r="G23" s="405" t="str">
        <f>IF(Badges!$F598="A","/","")</f>
        <v/>
      </c>
      <c r="H23" s="405" t="str">
        <f>IF(Badges!$F602="A","/","")</f>
        <v/>
      </c>
      <c r="I23" s="406" t="str">
        <f>IF(Summary!$F$30="E","E","")</f>
        <v/>
      </c>
      <c r="J23" s="406" t="str">
        <f>IF(Summary!$G$30="Y","R","")</f>
        <v/>
      </c>
      <c r="K23" s="363"/>
      <c r="L23" s="455"/>
      <c r="M23" s="490" t="s">
        <v>960</v>
      </c>
      <c r="N23" s="466"/>
      <c r="O23" s="466"/>
      <c r="P23" s="466"/>
      <c r="Q23" s="466"/>
      <c r="R23" s="467"/>
      <c r="S23" s="409" t="str">
        <f>IF(Summary!$F$88="E","E","")</f>
        <v/>
      </c>
      <c r="T23" s="406" t="str">
        <f>IF(Summary!$G$88="Y","R","")</f>
        <v/>
      </c>
      <c r="U23" s="720"/>
      <c r="W23" s="399" t="str">
        <f>'Fun Patches'!C24</f>
        <v>&lt;LIST PATCH HERE&gt;</v>
      </c>
      <c r="X23" s="406" t="str">
        <f>IF(Summary!$F$129="E","E","")</f>
        <v/>
      </c>
      <c r="Y23" s="406" t="str">
        <f>IF(Summary!$G$129="Y","R","")</f>
        <v/>
      </c>
      <c r="AA23" s="366"/>
      <c r="AB23" s="364"/>
      <c r="AC23" s="365"/>
    </row>
    <row r="24" spans="2:29" ht="12.95" customHeight="1" thickBot="1">
      <c r="B24" s="455"/>
      <c r="C24" s="460" t="s">
        <v>837</v>
      </c>
      <c r="D24" s="408" t="str">
        <f>IF(Badges!$F609="A","/","")</f>
        <v/>
      </c>
      <c r="E24" s="408" t="str">
        <f>IF(Badges!$F613="A","/","")</f>
        <v/>
      </c>
      <c r="F24" s="408" t="str">
        <f>IF(Badges!$F617="A","/","")</f>
        <v/>
      </c>
      <c r="G24" s="408" t="str">
        <f>IF(Badges!$F621="A","/","")</f>
        <v/>
      </c>
      <c r="H24" s="408" t="str">
        <f>IF(Badges!$F625="A","/","")</f>
        <v/>
      </c>
      <c r="I24" s="409" t="str">
        <f>IF(Summary!$F$31="E","E","")</f>
        <v/>
      </c>
      <c r="J24" s="409" t="str">
        <f>IF(Summary!$G$31="Y","R","")</f>
        <v/>
      </c>
      <c r="K24" s="363"/>
      <c r="L24" s="455"/>
      <c r="M24" s="491" t="s">
        <v>360</v>
      </c>
      <c r="N24" s="413" t="str">
        <f>IF('Age-Level'!$F49="C","/","")</f>
        <v/>
      </c>
      <c r="O24" s="413" t="str">
        <f>IF('Age-Level'!$F50="C","/","")</f>
        <v/>
      </c>
      <c r="P24" s="510" t="str">
        <f>IF('Age-Level'!$F51="C","/","")</f>
        <v/>
      </c>
      <c r="Q24" s="510" t="str">
        <f>IF('Age-Level'!$F52="C","/","")</f>
        <v/>
      </c>
      <c r="R24" s="510" t="str">
        <f>IF('Age-Level'!$F53="C","/","")</f>
        <v/>
      </c>
      <c r="S24" s="409" t="str">
        <f>IF(Summary!$F$89="E","E","")</f>
        <v/>
      </c>
      <c r="T24" s="411" t="str">
        <f>IF(Summary!$G$89="Y","R","")</f>
        <v/>
      </c>
      <c r="U24" s="720"/>
      <c r="W24" s="399" t="str">
        <f>'Fun Patches'!C25</f>
        <v>&lt;LIST PATCH HERE&gt;</v>
      </c>
      <c r="X24" s="406" t="str">
        <f>IF(Summary!$F$130="E","E","")</f>
        <v/>
      </c>
      <c r="Y24" s="406" t="str">
        <f>IF(Summary!$G$130="Y","R","")</f>
        <v/>
      </c>
      <c r="AA24" s="366"/>
      <c r="AB24" s="364"/>
      <c r="AC24" s="365"/>
    </row>
    <row r="25" spans="2:29" ht="12.95" customHeight="1">
      <c r="B25" s="455"/>
      <c r="C25" s="468" t="s">
        <v>130</v>
      </c>
      <c r="D25" s="413" t="str">
        <f>IF(Badges!$F632="A","/","")</f>
        <v/>
      </c>
      <c r="E25" s="413" t="str">
        <f>IF(Badges!$F636="A","/","")</f>
        <v/>
      </c>
      <c r="F25" s="413" t="str">
        <f>IF(Badges!$F640="A","/","")</f>
        <v/>
      </c>
      <c r="G25" s="413" t="str">
        <f>IF(Badges!$F644="A","/","")</f>
        <v/>
      </c>
      <c r="H25" s="413" t="str">
        <f>IF(Badges!$F648="A","/","")</f>
        <v/>
      </c>
      <c r="I25" s="411" t="str">
        <f>IF(Summary!$F$32="E","E","")</f>
        <v/>
      </c>
      <c r="J25" s="411" t="str">
        <f>IF(Summary!$G$32="Y","R","")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IF(Summary!$F$90="E","E","")</f>
        <v/>
      </c>
      <c r="T25" s="411" t="str">
        <f>IF(Summary!$G$90="Y","R","")</f>
        <v/>
      </c>
      <c r="U25" s="720"/>
      <c r="W25" s="399" t="str">
        <f>'Fun Patches'!C26</f>
        <v>&lt;LIST PATCH HERE&gt;</v>
      </c>
      <c r="X25" s="406" t="str">
        <f>IF(Summary!$F$131="E","E","")</f>
        <v/>
      </c>
      <c r="Y25" s="406" t="str">
        <f>IF(Summary!$G$131="Y","R","")</f>
        <v/>
      </c>
      <c r="AA25" s="366"/>
      <c r="AB25" s="364"/>
      <c r="AC25" s="365"/>
    </row>
    <row r="26" spans="2:29" ht="12.95" customHeight="1">
      <c r="B26" s="455"/>
      <c r="C26" s="460" t="s">
        <v>941</v>
      </c>
      <c r="D26" s="405" t="str">
        <f>IF(Badges!$F655="A","/","")</f>
        <v/>
      </c>
      <c r="E26" s="405" t="str">
        <f>IF(Badges!$F659="A","/","")</f>
        <v/>
      </c>
      <c r="F26" s="405" t="str">
        <f>IF(Badges!$F663="A","/","")</f>
        <v/>
      </c>
      <c r="G26" s="405" t="str">
        <f>IF(Badges!$F667="A","/","")</f>
        <v/>
      </c>
      <c r="H26" s="405" t="str">
        <f>IF(Badges!$F671="A","/","")</f>
        <v/>
      </c>
      <c r="I26" s="406" t="str">
        <f>IF(Summary!$F$33="E","E","")</f>
        <v/>
      </c>
      <c r="J26" s="406" t="str">
        <f>IF(Summary!$G$33="Y","R","")</f>
        <v/>
      </c>
      <c r="K26" s="363"/>
      <c r="L26" s="455"/>
      <c r="M26" s="487" t="s">
        <v>962</v>
      </c>
      <c r="N26" s="458"/>
      <c r="O26" s="458"/>
      <c r="P26" s="458"/>
      <c r="Q26" s="458"/>
      <c r="R26" s="459"/>
      <c r="S26" s="412" t="str">
        <f>IF(Summary!$F$91="E","E","")</f>
        <v/>
      </c>
      <c r="T26" s="406" t="str">
        <f>IF(Summary!$G$91="Y","R","")</f>
        <v/>
      </c>
      <c r="U26" s="720"/>
      <c r="W26" s="399" t="str">
        <f>'Fun Patches'!C27</f>
        <v>&lt;LIST PATCH HERE&gt;</v>
      </c>
      <c r="X26" s="406" t="str">
        <f>IF(Summary!$F$132="E","E","")</f>
        <v/>
      </c>
      <c r="Y26" s="406" t="str">
        <f>IF(Summary!$G$132="Y","R","")</f>
        <v/>
      </c>
      <c r="AA26" s="366"/>
      <c r="AB26" s="364"/>
      <c r="AC26" s="365"/>
    </row>
    <row r="27" spans="2:29" ht="12.95" customHeight="1" thickBot="1">
      <c r="B27" s="455"/>
      <c r="C27" s="471" t="s">
        <v>942</v>
      </c>
      <c r="D27" s="408" t="str">
        <f>IF(Badges!$F678="A","/","")</f>
        <v/>
      </c>
      <c r="E27" s="408" t="str">
        <f>IF(Badges!$F682="A","/","")</f>
        <v/>
      </c>
      <c r="F27" s="408" t="str">
        <f>IF(Badges!$F686="A","/","")</f>
        <v/>
      </c>
      <c r="G27" s="408" t="str">
        <f>IF(Badges!$F690="A","/","")</f>
        <v/>
      </c>
      <c r="H27" s="408" t="str">
        <f>IF(Badges!$F694="A","/","")</f>
        <v/>
      </c>
      <c r="I27" s="409" t="str">
        <f>IF(Summary!$F$34="E","E","")</f>
        <v/>
      </c>
      <c r="J27" s="409" t="str">
        <f>IF(Summary!$G$34="Y","R","")</f>
        <v/>
      </c>
      <c r="K27" s="363"/>
      <c r="L27" s="455"/>
      <c r="M27" s="488" t="s">
        <v>93</v>
      </c>
      <c r="N27" s="473"/>
      <c r="O27" s="473"/>
      <c r="P27" s="473"/>
      <c r="Q27" s="473"/>
      <c r="R27" s="474"/>
      <c r="S27" s="406" t="str">
        <f>IF(Summary!$F$108="E","E","")</f>
        <v/>
      </c>
      <c r="T27" s="406" t="str">
        <f>IF(Summary!$G$108="Y","R","")</f>
        <v/>
      </c>
      <c r="U27" s="720"/>
      <c r="W27" s="399" t="str">
        <f>'Fun Patches'!C28</f>
        <v>&lt;LIST PATCH HERE&gt;</v>
      </c>
      <c r="X27" s="406" t="str">
        <f>IF(Summary!$F$133="E","E","")</f>
        <v/>
      </c>
      <c r="Y27" s="406" t="str">
        <f>IF(Summary!$G$133="Y","R","")</f>
        <v/>
      </c>
      <c r="AA27" s="366"/>
      <c r="AB27" s="364"/>
      <c r="AC27" s="365"/>
    </row>
    <row r="28" spans="2:29" ht="12.95" customHeight="1">
      <c r="B28" s="455"/>
      <c r="C28" s="468" t="s">
        <v>135</v>
      </c>
      <c r="D28" s="413" t="str">
        <f>IF(Badges!$F701="A","/","")</f>
        <v/>
      </c>
      <c r="E28" s="413" t="str">
        <f>IF(Badges!$F705="A","/","")</f>
        <v/>
      </c>
      <c r="F28" s="413" t="str">
        <f>IF(Badges!$F709="A","/","")</f>
        <v/>
      </c>
      <c r="G28" s="413" t="str">
        <f>IF(Badges!$F713="A","/","")</f>
        <v/>
      </c>
      <c r="H28" s="413" t="str">
        <f>IF(Badges!$F717="A","/","")</f>
        <v/>
      </c>
      <c r="I28" s="411" t="str">
        <f>IF(Summary!$F$35="E","E","")</f>
        <v/>
      </c>
      <c r="J28" s="411" t="str">
        <f>IF(Summary!$G$35="Y","R","")</f>
        <v/>
      </c>
      <c r="K28" s="363"/>
      <c r="U28" s="720"/>
      <c r="W28" s="399" t="str">
        <f>'Fun Patches'!C29</f>
        <v>&lt;LIST PATCH HERE&gt;</v>
      </c>
      <c r="X28" s="406" t="str">
        <f>IF(Summary!$F$134="E","E","")</f>
        <v/>
      </c>
      <c r="Y28" s="406" t="str">
        <f>IF(Summary!$G$134="Y","R","")</f>
        <v/>
      </c>
      <c r="AA28" s="366"/>
      <c r="AB28" s="364"/>
      <c r="AC28" s="365"/>
    </row>
    <row r="29" spans="2:29" ht="12.95" customHeight="1">
      <c r="B29" s="455"/>
      <c r="C29" s="460" t="s">
        <v>127</v>
      </c>
      <c r="D29" s="405" t="str">
        <f>IF(Badges!$F724="A","/","")</f>
        <v/>
      </c>
      <c r="E29" s="405" t="str">
        <f>IF(Badges!$F728="A","/","")</f>
        <v/>
      </c>
      <c r="F29" s="405" t="str">
        <f>IF(Badges!$F732="A","/","")</f>
        <v/>
      </c>
      <c r="G29" s="405" t="str">
        <f>IF(Badges!$F736="A","/","")</f>
        <v/>
      </c>
      <c r="H29" s="405" t="str">
        <f>IF(Badges!$F740="A","/","")</f>
        <v/>
      </c>
      <c r="I29" s="406" t="str">
        <f>IF(Summary!$F$36="E","E","")</f>
        <v/>
      </c>
      <c r="J29" s="406" t="str">
        <f>IF(Summary!$G$36="Y","R","")</f>
        <v/>
      </c>
      <c r="L29" s="401"/>
      <c r="M29" s="401"/>
      <c r="N29" s="401"/>
      <c r="O29" s="401"/>
      <c r="P29" s="401"/>
      <c r="Q29" s="401"/>
      <c r="R29" s="401"/>
      <c r="S29" s="402"/>
      <c r="T29" s="402"/>
      <c r="U29" s="720"/>
      <c r="W29" s="399" t="str">
        <f>'Fun Patches'!C30</f>
        <v>&lt;LIST PATCH HERE&gt;</v>
      </c>
      <c r="X29" s="406" t="str">
        <f>IF(Summary!$F$135="E","E","")</f>
        <v/>
      </c>
      <c r="Y29" s="406" t="str">
        <f>IF(Summary!$G$135="Y","R","")</f>
        <v/>
      </c>
      <c r="AA29" s="366"/>
      <c r="AB29" s="364"/>
      <c r="AC29" s="365"/>
    </row>
    <row r="30" spans="2:29" ht="12.95" customHeight="1" thickBot="1">
      <c r="B30" s="455"/>
      <c r="C30" s="471" t="s">
        <v>132</v>
      </c>
      <c r="D30" s="408" t="str">
        <f>IF(Badges!$F747="A","/","")</f>
        <v/>
      </c>
      <c r="E30" s="408" t="str">
        <f>IF(Badges!$F751="A","/","")</f>
        <v/>
      </c>
      <c r="F30" s="408" t="str">
        <f>IF(Badges!$F755="A","/","")</f>
        <v/>
      </c>
      <c r="G30" s="408" t="str">
        <f>IF(Badges!$F759="A","/","")</f>
        <v/>
      </c>
      <c r="H30" s="408" t="str">
        <f>IF(Badges!$F763="A","/","")</f>
        <v/>
      </c>
      <c r="I30" s="409" t="str">
        <f>IF(Summary!$F$37="E","E","")</f>
        <v/>
      </c>
      <c r="J30" s="409" t="str">
        <f>IF(Summary!$G$37="Y","R","")</f>
        <v/>
      </c>
      <c r="L30" s="716" t="str">
        <f>'Age-Level'!C136</f>
        <v>Investiture</v>
      </c>
      <c r="M30" s="716"/>
      <c r="N30" s="716"/>
      <c r="O30" s="716"/>
      <c r="P30" s="716"/>
      <c r="Q30" s="716"/>
      <c r="R30" s="719"/>
      <c r="S30" s="406" t="str">
        <f>IF(Summary!$F$96="E","E","")</f>
        <v/>
      </c>
      <c r="T30" s="406" t="str">
        <f>IF(Summary!$G$96="Y","R","")</f>
        <v/>
      </c>
      <c r="U30" s="720"/>
      <c r="W30" s="399" t="str">
        <f>'Fun Patches'!C31</f>
        <v>&lt;LIST PATCH HERE&gt;</v>
      </c>
      <c r="X30" s="406" t="str">
        <f>IF(Summary!$F$136="E","E","")</f>
        <v/>
      </c>
      <c r="Y30" s="406" t="str">
        <f>IF(Summary!$G$136="Y","R","")</f>
        <v/>
      </c>
      <c r="AA30" s="366"/>
      <c r="AB30" s="364"/>
      <c r="AC30" s="365"/>
    </row>
    <row r="31" spans="2:29" ht="12.95" customHeight="1">
      <c r="B31" s="455"/>
      <c r="C31" s="460" t="s">
        <v>136</v>
      </c>
      <c r="D31" s="410" t="str">
        <f>IF(Badges!$F770="A","/","")</f>
        <v/>
      </c>
      <c r="E31" s="410" t="str">
        <f>IF(Badges!$F774="A","/","")</f>
        <v/>
      </c>
      <c r="F31" s="410" t="str">
        <f>IF(Badges!$F778="A","/","")</f>
        <v/>
      </c>
      <c r="G31" s="410" t="str">
        <f>IF(Badges!$F782="A","/","")</f>
        <v/>
      </c>
      <c r="H31" s="410" t="str">
        <f>IF(Badges!$F786="A","/","")</f>
        <v/>
      </c>
      <c r="I31" s="412" t="str">
        <f>IF(Summary!$F$38="E","E","")</f>
        <v/>
      </c>
      <c r="J31" s="412" t="str">
        <f>IF(Summary!$G$38="Y","R","")</f>
        <v/>
      </c>
      <c r="L31" s="716" t="str">
        <f>'Age-Level'!C137</f>
        <v>1st year Rededication</v>
      </c>
      <c r="M31" s="716"/>
      <c r="N31" s="716"/>
      <c r="O31" s="716"/>
      <c r="P31" s="716"/>
      <c r="Q31" s="716"/>
      <c r="R31" s="719"/>
      <c r="S31" s="406" t="str">
        <f>IF(Summary!$F$97="E","E","")</f>
        <v/>
      </c>
      <c r="T31" s="406" t="str">
        <f>IF(Summary!$G$97="Y","R","")</f>
        <v/>
      </c>
      <c r="U31" s="720"/>
      <c r="W31" s="399" t="str">
        <f>'Fun Patches'!C32</f>
        <v>&lt;LIST PATCH HERE&gt;</v>
      </c>
      <c r="X31" s="406" t="str">
        <f>IF(Summary!$F$137="E","E","")</f>
        <v/>
      </c>
      <c r="Y31" s="406" t="str">
        <f>IF(Summary!$G$137="Y","R","")</f>
        <v/>
      </c>
      <c r="AA31" s="366"/>
      <c r="AB31" s="364"/>
      <c r="AC31" s="365"/>
    </row>
    <row r="32" spans="2:29" ht="12.95" customHeight="1">
      <c r="B32" s="455"/>
      <c r="C32" s="460" t="s">
        <v>126</v>
      </c>
      <c r="D32" s="405" t="str">
        <f>IF(Badges!$F793="A","/","")</f>
        <v/>
      </c>
      <c r="E32" s="405" t="str">
        <f>IF(Badges!$F797="A","/","")</f>
        <v/>
      </c>
      <c r="F32" s="405" t="str">
        <f>IF(Badges!$F801="A","/","")</f>
        <v/>
      </c>
      <c r="G32" s="405" t="str">
        <f>IF(Badges!$F805="A","/","")</f>
        <v/>
      </c>
      <c r="H32" s="405" t="str">
        <f>IF(Badges!$F809="A","/","")</f>
        <v/>
      </c>
      <c r="I32" s="406" t="str">
        <f>IF(Summary!$F$39="E","E","")</f>
        <v/>
      </c>
      <c r="J32" s="406" t="str">
        <f>IF(Summary!$G$39="Y","R","")</f>
        <v/>
      </c>
      <c r="L32" s="716" t="str">
        <f>'Age-Level'!C138</f>
        <v>2nd year Rededication</v>
      </c>
      <c r="M32" s="716"/>
      <c r="N32" s="716"/>
      <c r="O32" s="716"/>
      <c r="P32" s="716"/>
      <c r="Q32" s="716"/>
      <c r="R32" s="719"/>
      <c r="S32" s="406" t="str">
        <f>IF(Summary!$F$98="E","E","")</f>
        <v/>
      </c>
      <c r="T32" s="406" t="str">
        <f>IF(Summary!$G$98="Y","R","")</f>
        <v/>
      </c>
      <c r="U32" s="720"/>
      <c r="W32" s="399" t="str">
        <f>'Fun Patches'!C33</f>
        <v>&lt;LIST PATCH HERE&gt;</v>
      </c>
      <c r="X32" s="406" t="str">
        <f>IF(Summary!$F$138="E","E","")</f>
        <v/>
      </c>
      <c r="Y32" s="406" t="str">
        <f>IF(Summary!$G$138="Y","R","")</f>
        <v/>
      </c>
      <c r="AA32" s="366"/>
      <c r="AB32" s="364"/>
      <c r="AC32" s="365"/>
    </row>
    <row r="33" spans="2:29" ht="12.95" customHeight="1">
      <c r="B33" s="455"/>
      <c r="C33" s="464" t="s">
        <v>943</v>
      </c>
      <c r="D33" s="405" t="str">
        <f>IF(Badges!$F816="A","/","")</f>
        <v/>
      </c>
      <c r="E33" s="405" t="str">
        <f>IF(Badges!$F820="A","/","")</f>
        <v/>
      </c>
      <c r="F33" s="405" t="str">
        <f>IF(Badges!$F824="A","/","")</f>
        <v/>
      </c>
      <c r="G33" s="405" t="str">
        <f>IF(Badges!$F828="A","/","")</f>
        <v/>
      </c>
      <c r="H33" s="405" t="str">
        <f>IF(Badges!$F832="A","/","")</f>
        <v/>
      </c>
      <c r="I33" s="406" t="str">
        <f>IF(Summary!$F$40="E","E","")</f>
        <v/>
      </c>
      <c r="J33" s="406" t="str">
        <f>IF(Summary!$G$40="Y","R","")</f>
        <v/>
      </c>
      <c r="L33" s="716" t="str">
        <f>'Age-Level'!C139</f>
        <v>3rd year Rededication</v>
      </c>
      <c r="M33" s="716"/>
      <c r="N33" s="716"/>
      <c r="O33" s="716"/>
      <c r="P33" s="716"/>
      <c r="Q33" s="716"/>
      <c r="R33" s="719"/>
      <c r="S33" s="406" t="str">
        <f>IF(Summary!$F$99="E","E","")</f>
        <v/>
      </c>
      <c r="T33" s="406" t="str">
        <f>IF(Summary!$G$99="Y","R","")</f>
        <v/>
      </c>
      <c r="U33" s="720"/>
      <c r="W33" s="399" t="str">
        <f>'Fun Patches'!C34</f>
        <v>&lt;LIST PATCH HERE&gt;</v>
      </c>
      <c r="X33" s="406" t="str">
        <f>IF(Summary!$F$139="E","E","")</f>
        <v/>
      </c>
      <c r="Y33" s="406" t="str">
        <f>IF(Summary!$G$139="Y","R","")</f>
        <v/>
      </c>
      <c r="AA33" s="366"/>
      <c r="AB33" s="364"/>
      <c r="AC33" s="365"/>
    </row>
    <row r="34" spans="2:29" ht="12.95" customHeight="1">
      <c r="L34" s="716" t="str">
        <f>'Age-Level'!C140</f>
        <v>4th year Rededication</v>
      </c>
      <c r="M34" s="716"/>
      <c r="N34" s="716"/>
      <c r="O34" s="716"/>
      <c r="P34" s="716"/>
      <c r="Q34" s="716"/>
      <c r="R34" s="719"/>
      <c r="S34" s="406" t="str">
        <f>IF(Summary!$F$100="E","E","")</f>
        <v/>
      </c>
      <c r="T34" s="406" t="str">
        <f>IF(Summary!$G$100="Y","R","")</f>
        <v/>
      </c>
      <c r="U34" s="720"/>
      <c r="W34" s="399" t="str">
        <f>'Fun Patches'!C35</f>
        <v>&lt;LIST PATCH HERE&gt;</v>
      </c>
      <c r="X34" s="406" t="str">
        <f>IF(Summary!$F$140="E","E","")</f>
        <v/>
      </c>
      <c r="Y34" s="406" t="str">
        <f>IF(Summary!$G$140="Y","R","")</f>
        <v/>
      </c>
      <c r="AA34" s="366"/>
      <c r="AB34" s="364"/>
      <c r="AC34" s="365"/>
    </row>
    <row r="35" spans="2:29" ht="12.95" customHeight="1">
      <c r="L35" s="716" t="str">
        <f>'Age-Level'!C141</f>
        <v>5th year Rededication</v>
      </c>
      <c r="M35" s="716"/>
      <c r="N35" s="716"/>
      <c r="O35" s="716"/>
      <c r="P35" s="716"/>
      <c r="Q35" s="716"/>
      <c r="R35" s="719"/>
      <c r="S35" s="406" t="str">
        <f>IF(Summary!$F$101="E","E","")</f>
        <v/>
      </c>
      <c r="T35" s="406" t="str">
        <f>IF(Summary!$G$101="Y","R","")</f>
        <v/>
      </c>
      <c r="U35" s="720"/>
      <c r="W35" s="399" t="str">
        <f>'Fun Patches'!C36</f>
        <v>&lt;LIST PATCH HERE&gt;</v>
      </c>
      <c r="X35" s="406" t="str">
        <f>IF(Summary!$F$141="E","E","")</f>
        <v/>
      </c>
      <c r="Y35" s="406" t="str">
        <f>IF(Summary!$G$141="Y","R","")</f>
        <v/>
      </c>
      <c r="AA35" s="366"/>
      <c r="AB35" s="364"/>
      <c r="AC35" s="365"/>
    </row>
    <row r="36" spans="2:29" ht="12.95" customHeight="1">
      <c r="B36" s="455"/>
      <c r="C36" s="456" t="s">
        <v>144</v>
      </c>
      <c r="D36" s="403" t="str">
        <f>IF(Badges!$F298="A","/","")</f>
        <v/>
      </c>
      <c r="E36" s="403" t="str">
        <f>IF(Badges!$F302="A","/","")</f>
        <v/>
      </c>
      <c r="F36" s="403" t="str">
        <f>IF(Badges!$F306="A","/","")</f>
        <v/>
      </c>
      <c r="G36" s="403" t="str">
        <f>IF(Badges!$F310="A","/","")</f>
        <v/>
      </c>
      <c r="H36" s="403" t="str">
        <f>IF(Badges!$F314="A","/","")</f>
        <v/>
      </c>
      <c r="I36" s="406" t="str">
        <f>IF(Summary!$F$17="E","E","")</f>
        <v/>
      </c>
      <c r="J36" s="406" t="str">
        <f>IF(Summary!$G$17="Y","R","")</f>
        <v/>
      </c>
      <c r="L36" s="716" t="str">
        <f>'Age-Level'!C142</f>
        <v>6th year Rededication</v>
      </c>
      <c r="M36" s="716"/>
      <c r="N36" s="716"/>
      <c r="O36" s="716"/>
      <c r="P36" s="716"/>
      <c r="Q36" s="716"/>
      <c r="R36" s="719"/>
      <c r="S36" s="406" t="str">
        <f>IF(Summary!$F$102="E","E","")</f>
        <v/>
      </c>
      <c r="T36" s="406" t="str">
        <f>IF(Summary!$G$102="Y","R","")</f>
        <v/>
      </c>
      <c r="U36" s="720"/>
      <c r="W36" s="399" t="str">
        <f>'Fun Patches'!C37</f>
        <v>&lt;LIST PATCH HERE&gt;</v>
      </c>
      <c r="X36" s="406" t="str">
        <f>IF(Summary!$F$142="E","E","")</f>
        <v/>
      </c>
      <c r="Y36" s="406" t="str">
        <f>IF(Summary!$G$142="Y","R","")</f>
        <v/>
      </c>
      <c r="AA36" s="366"/>
      <c r="AB36" s="364"/>
      <c r="AC36" s="365"/>
    </row>
    <row r="37" spans="2:29" ht="12.95" customHeight="1" thickBot="1">
      <c r="B37" s="455"/>
      <c r="C37" s="471" t="s">
        <v>145</v>
      </c>
      <c r="D37" s="408" t="str">
        <f>IF(Badges!$F125="A","/","")</f>
        <v/>
      </c>
      <c r="E37" s="408" t="str">
        <f>IF(Badges!$F129="A","/","")</f>
        <v/>
      </c>
      <c r="F37" s="408" t="str">
        <f>IF(Badges!$F133="A","/","")</f>
        <v/>
      </c>
      <c r="G37" s="408" t="str">
        <f>IF(Badges!$F137="A","/","")</f>
        <v/>
      </c>
      <c r="H37" s="408" t="str">
        <f>IF(Badges!$F141="A","/","")</f>
        <v/>
      </c>
      <c r="I37" s="409" t="str">
        <f>IF(Summary!$F$9="E","E","")</f>
        <v/>
      </c>
      <c r="J37" s="409" t="str">
        <f>IF(Summary!$G$9="Y","R","")</f>
        <v/>
      </c>
      <c r="L37" s="716" t="str">
        <f>'Age-Level'!C143</f>
        <v>7th year Rededication</v>
      </c>
      <c r="M37" s="716"/>
      <c r="N37" s="716"/>
      <c r="O37" s="716"/>
      <c r="P37" s="716"/>
      <c r="Q37" s="716"/>
      <c r="R37" s="719"/>
      <c r="S37" s="406" t="str">
        <f>IF(Summary!$F$103="E","E","")</f>
        <v/>
      </c>
      <c r="T37" s="406" t="str">
        <f>IF(Summary!$G$103="Y","R","")</f>
        <v/>
      </c>
      <c r="U37" s="720"/>
      <c r="W37" s="399" t="str">
        <f>'Fun Patches'!C38</f>
        <v>&lt;LIST PATCH HERE&gt;</v>
      </c>
      <c r="X37" s="406" t="str">
        <f>IF(Summary!$F$143="E","E","")</f>
        <v/>
      </c>
      <c r="Y37" s="406" t="str">
        <f>IF(Summary!$G$143="Y","R","")</f>
        <v/>
      </c>
      <c r="AA37" s="366"/>
      <c r="AB37" s="364"/>
      <c r="AC37" s="365"/>
    </row>
    <row r="38" spans="2:29" ht="12.95" customHeight="1">
      <c r="B38" s="455"/>
      <c r="C38" s="456" t="s">
        <v>146</v>
      </c>
      <c r="D38" s="413" t="str">
        <f>IF(Badges!$F411="C","/","")</f>
        <v/>
      </c>
      <c r="E38" s="413" t="str">
        <f>IF(Badges!$F413="C","/","")</f>
        <v/>
      </c>
      <c r="F38" s="413" t="str">
        <f>IF(Badges!$F415="C","/","")</f>
        <v/>
      </c>
      <c r="G38" s="413" t="str">
        <f>IF(Badges!$F417="C","/","")</f>
        <v/>
      </c>
      <c r="H38" s="413" t="str">
        <f>IF(Badges!$F419="C","/","")</f>
        <v/>
      </c>
      <c r="I38" s="412" t="str">
        <f>IF(Summary!$F$22="E","E","")</f>
        <v/>
      </c>
      <c r="J38" s="412" t="str">
        <f>IF(Summary!$G$22="Y","R","")</f>
        <v/>
      </c>
      <c r="L38" s="716" t="str">
        <f>'Age-Level'!C144</f>
        <v>8th year Rededication</v>
      </c>
      <c r="M38" s="716"/>
      <c r="N38" s="716"/>
      <c r="O38" s="716"/>
      <c r="P38" s="716"/>
      <c r="Q38" s="716"/>
      <c r="R38" s="719"/>
      <c r="S38" s="406" t="str">
        <f>IF(Summary!$F$104="E","E","")</f>
        <v/>
      </c>
      <c r="T38" s="406" t="str">
        <f>IF(Summary!$G$104="Y","R","")</f>
        <v/>
      </c>
      <c r="U38" s="720"/>
      <c r="W38" s="399" t="str">
        <f>'Fun Patches'!C39</f>
        <v>&lt;LIST PATCH HERE&gt;</v>
      </c>
      <c r="X38" s="406" t="str">
        <f>IF(Summary!$F$144="E","E","")</f>
        <v/>
      </c>
      <c r="Y38" s="406" t="str">
        <f>IF(Summary!$G$144="Y","R","")</f>
        <v/>
      </c>
      <c r="AA38" s="366"/>
      <c r="AB38" s="364"/>
      <c r="AC38" s="365"/>
    </row>
    <row r="39" spans="2:29" ht="12.95" customHeight="1" thickBot="1">
      <c r="B39" s="455"/>
      <c r="C39" s="464" t="s">
        <v>147</v>
      </c>
      <c r="D39" s="398" t="str">
        <f>IF(Badges!$F238="C","/","")</f>
        <v/>
      </c>
      <c r="E39" s="398" t="str">
        <f>IF(Badges!$F240="C","/","")</f>
        <v/>
      </c>
      <c r="F39" s="398" t="str">
        <f>IF(Badges!$F242="C","/","")</f>
        <v/>
      </c>
      <c r="G39" s="398" t="str">
        <f>IF(Badges!$F244="C","/","")</f>
        <v/>
      </c>
      <c r="H39" s="398" t="str">
        <f>IF(Badges!$F246="C","/","")</f>
        <v/>
      </c>
      <c r="I39" s="406" t="str">
        <f>IF(Summary!$F$14="E","E","")</f>
        <v/>
      </c>
      <c r="J39" s="406" t="str">
        <f>IF(Summary!$G$14="Y","R","")</f>
        <v/>
      </c>
      <c r="L39" s="716" t="str">
        <f>'Age-Level'!C145</f>
        <v>9th year Rededication</v>
      </c>
      <c r="M39" s="716"/>
      <c r="N39" s="716"/>
      <c r="O39" s="716"/>
      <c r="P39" s="716"/>
      <c r="Q39" s="716"/>
      <c r="R39" s="719"/>
      <c r="S39" s="406" t="str">
        <f>IF(Summary!$F$105="E","E","")</f>
        <v/>
      </c>
      <c r="T39" s="406" t="str">
        <f>IF(Summary!$G$105="Y","R","")</f>
        <v/>
      </c>
      <c r="U39" s="720"/>
      <c r="W39" s="399" t="str">
        <f>'Fun Patches'!C40</f>
        <v>&lt;LIST PATCH HERE&gt;</v>
      </c>
      <c r="X39" s="406" t="str">
        <f>IF(Summary!$F$145="E","E","")</f>
        <v/>
      </c>
      <c r="Y39" s="406" t="str">
        <f>IF(Summary!$G$145="Y","R","")</f>
        <v/>
      </c>
      <c r="AA39" s="366"/>
      <c r="AB39" s="364"/>
      <c r="AC39" s="365"/>
    </row>
    <row r="40" spans="2:29" ht="12.95" customHeight="1">
      <c r="L40" s="716" t="str">
        <f>'Age-Level'!C146</f>
        <v>10th year Rededication</v>
      </c>
      <c r="M40" s="716"/>
      <c r="N40" s="716"/>
      <c r="O40" s="716"/>
      <c r="P40" s="716"/>
      <c r="Q40" s="716"/>
      <c r="R40" s="719"/>
      <c r="S40" s="406" t="str">
        <f>IF(Summary!$F$106="E","E","")</f>
        <v/>
      </c>
      <c r="T40" s="406" t="str">
        <f>IF(Summary!$G$106="Y","R","")</f>
        <v/>
      </c>
      <c r="U40" s="720"/>
      <c r="W40" s="399" t="str">
        <f>'Fun Patches'!C41</f>
        <v>&lt;LIST PATCH HERE&gt;</v>
      </c>
      <c r="X40" s="406" t="str">
        <f>IF(Summary!$F$146="E","E","")</f>
        <v/>
      </c>
      <c r="Y40" s="406" t="str">
        <f>IF(Summary!$G$146="Y","R","")</f>
        <v/>
      </c>
      <c r="AA40" s="366"/>
      <c r="AB40" s="364"/>
      <c r="AC40" s="365"/>
    </row>
    <row r="41" spans="2:29" ht="12.95" customHeight="1" thickBot="1">
      <c r="U41" s="720"/>
      <c r="W41" s="399" t="str">
        <f>'Fun Patches'!C42</f>
        <v>&lt;LIST PATCH HERE&gt;</v>
      </c>
      <c r="X41" s="406" t="str">
        <f>IF(Summary!$F$147="E","E","")</f>
        <v/>
      </c>
      <c r="Y41" s="406" t="str">
        <f>IF(Summary!$G$147="Y","R","")</f>
        <v/>
      </c>
      <c r="AA41" s="366"/>
      <c r="AB41" s="364"/>
      <c r="AC41" s="365"/>
    </row>
    <row r="42" spans="2:29" ht="12.95" customHeight="1">
      <c r="B42" s="455"/>
      <c r="C42" s="483" t="s">
        <v>944</v>
      </c>
      <c r="D42" s="413" t="str">
        <f>IF(Badges!$F837="C","/","")</f>
        <v/>
      </c>
      <c r="E42" s="413" t="str">
        <f>IF(Badges!$F838="C","/","")</f>
        <v/>
      </c>
      <c r="F42" s="413" t="str">
        <f>IF(Badges!$F839="C","/","")</f>
        <v/>
      </c>
      <c r="G42" s="413" t="str">
        <f>IF(Badges!$F840="C","/","")</f>
        <v/>
      </c>
      <c r="H42" s="413" t="str">
        <f>IF(Badges!$F841="C","/","")</f>
        <v/>
      </c>
      <c r="I42" s="406" t="str">
        <f>IF(Summary!$F$42="E","E","")</f>
        <v/>
      </c>
      <c r="J42" s="406" t="str">
        <f>IF(Summary!$G$42="Y","R","")</f>
        <v/>
      </c>
      <c r="U42" s="720"/>
      <c r="W42" s="399" t="str">
        <f>'Fun Patches'!C43</f>
        <v>&lt;LIST PATCH HERE&gt;</v>
      </c>
      <c r="X42" s="406" t="str">
        <f>IF(Summary!$F$148="E","E","")</f>
        <v/>
      </c>
      <c r="Y42" s="406" t="str">
        <f>IF(Summary!$G$148="Y","R","")</f>
        <v/>
      </c>
      <c r="AA42" s="366"/>
      <c r="AB42" s="364"/>
      <c r="AC42" s="365"/>
    </row>
    <row r="43" spans="2:29" ht="12.95" customHeight="1">
      <c r="B43" s="455"/>
      <c r="C43" s="484" t="s">
        <v>945</v>
      </c>
      <c r="D43" s="405" t="str">
        <f>IF(Badges!$F844="C","/","")</f>
        <v/>
      </c>
      <c r="E43" s="405" t="str">
        <f>IF(Badges!$F845="C","/","")</f>
        <v/>
      </c>
      <c r="F43" s="405" t="str">
        <f>IF(Badges!$F846="C","/","")</f>
        <v/>
      </c>
      <c r="G43" s="405" t="str">
        <f>IF(Badges!$F847="C","/","")</f>
        <v/>
      </c>
      <c r="H43" s="405" t="str">
        <f>IF(Badges!$F848="C","/","")</f>
        <v/>
      </c>
      <c r="I43" s="406" t="str">
        <f>IF(Summary!$F$43="E","E","")</f>
        <v/>
      </c>
      <c r="J43" s="406" t="str">
        <f>IF(Summary!$G$43="Y","R","")</f>
        <v/>
      </c>
      <c r="L43" s="717"/>
      <c r="M43" s="717"/>
      <c r="N43" s="717"/>
      <c r="O43" s="717"/>
      <c r="P43" s="717"/>
      <c r="Q43" s="717"/>
      <c r="R43" s="718"/>
      <c r="S43" s="361"/>
      <c r="T43" s="362"/>
      <c r="U43" s="720"/>
      <c r="W43" s="399" t="str">
        <f>'Fun Patches'!C44</f>
        <v>&lt;LIST PATCH HERE&gt;</v>
      </c>
      <c r="X43" s="406" t="str">
        <f>IF(Summary!$F$149="E","E","")</f>
        <v/>
      </c>
      <c r="Y43" s="406" t="str">
        <f>IF(Summary!$G$149="Y","R","")</f>
        <v/>
      </c>
      <c r="AA43" s="366"/>
      <c r="AB43" s="364"/>
      <c r="AC43" s="365"/>
    </row>
    <row r="44" spans="2:29" ht="12.95" customHeight="1" thickBot="1">
      <c r="B44" s="455"/>
      <c r="C44" s="485" t="s">
        <v>946</v>
      </c>
      <c r="D44" s="408" t="str">
        <f>IF(Badges!$F851="C","/","")</f>
        <v/>
      </c>
      <c r="E44" s="408" t="str">
        <f>IF(Badges!$F852="C","/","")</f>
        <v/>
      </c>
      <c r="F44" s="408" t="str">
        <f>IF(Badges!$F853="C","/","")</f>
        <v/>
      </c>
      <c r="G44" s="408" t="str">
        <f>IF(Badges!$F854="C","/","")</f>
        <v/>
      </c>
      <c r="H44" s="408" t="str">
        <f>IF(Badges!$F855="C","/","")</f>
        <v/>
      </c>
      <c r="I44" s="414" t="str">
        <f>IF(Summary!$F$44="E","E","")</f>
        <v/>
      </c>
      <c r="J44" s="414" t="str">
        <f>IF(Summary!$G$44="Y","R","")</f>
        <v/>
      </c>
      <c r="L44" s="717"/>
      <c r="M44" s="717"/>
      <c r="N44" s="717"/>
      <c r="O44" s="717"/>
      <c r="P44" s="717"/>
      <c r="Q44" s="717"/>
      <c r="R44" s="718"/>
      <c r="S44" s="364"/>
      <c r="T44" s="365"/>
      <c r="U44" s="720"/>
      <c r="W44" s="399" t="str">
        <f>'Fun Patches'!C45</f>
        <v>&lt;LIST PATCH HERE&gt;</v>
      </c>
      <c r="X44" s="406" t="str">
        <f>IF(Summary!$F$150="E","E","")</f>
        <v/>
      </c>
      <c r="Y44" s="406" t="str">
        <f>IF(Summary!$G$150="Y","R","")</f>
        <v/>
      </c>
      <c r="AA44" s="366"/>
      <c r="AB44" s="364"/>
      <c r="AC44" s="365"/>
    </row>
    <row r="45" spans="2:29" ht="12.95" customHeight="1">
      <c r="B45" s="455"/>
      <c r="C45" s="483" t="s">
        <v>947</v>
      </c>
      <c r="D45" s="413" t="str">
        <f>IF(Badges!$F859="C","/","")</f>
        <v/>
      </c>
      <c r="E45" s="413" t="str">
        <f>IF(Badges!$F860="C","/","")</f>
        <v/>
      </c>
      <c r="F45" s="413" t="str">
        <f>IF(Badges!$F861="C","/","")</f>
        <v/>
      </c>
      <c r="G45" s="413" t="str">
        <f>IF(Badges!$F862="C","/","")</f>
        <v/>
      </c>
      <c r="H45" s="413" t="str">
        <f>IF(Badges!$F863="C","/","")</f>
        <v/>
      </c>
      <c r="I45" s="411" t="str">
        <f>IF(Summary!$F$46="E","E","")</f>
        <v/>
      </c>
      <c r="J45" s="411" t="str">
        <f>IF(Summary!$G$46="Y","R","")</f>
        <v/>
      </c>
      <c r="L45" s="717"/>
      <c r="M45" s="717"/>
      <c r="N45" s="717"/>
      <c r="O45" s="717"/>
      <c r="P45" s="717"/>
      <c r="Q45" s="717"/>
      <c r="R45" s="718"/>
      <c r="S45" s="364"/>
      <c r="T45" s="365"/>
      <c r="U45" s="720"/>
      <c r="W45" s="399" t="str">
        <f>'Fun Patches'!C46</f>
        <v>&lt;LIST PATCH HERE&gt;</v>
      </c>
      <c r="X45" s="406" t="str">
        <f>IF(Summary!$F$151="E","E","")</f>
        <v/>
      </c>
      <c r="Y45" s="406" t="str">
        <f>IF(Summary!$G$151="Y","R","")</f>
        <v/>
      </c>
      <c r="AA45" s="366"/>
      <c r="AB45" s="364"/>
      <c r="AC45" s="365"/>
    </row>
    <row r="46" spans="2:29" ht="12.95" customHeight="1">
      <c r="B46" s="455"/>
      <c r="C46" s="484" t="s">
        <v>948</v>
      </c>
      <c r="D46" s="405" t="str">
        <f>IF(Badges!$F866="C","/","")</f>
        <v/>
      </c>
      <c r="E46" s="405" t="str">
        <f>IF(Badges!$F867="C","/","")</f>
        <v/>
      </c>
      <c r="F46" s="405" t="str">
        <f>IF(Badges!$F868="C","/","")</f>
        <v/>
      </c>
      <c r="G46" s="405" t="str">
        <f>IF(Badges!$F869="C","/","")</f>
        <v/>
      </c>
      <c r="H46" s="405" t="str">
        <f>IF(Badges!$F870="C","/","")</f>
        <v/>
      </c>
      <c r="I46" s="406" t="str">
        <f>IF(Summary!$F$47="E","E","")</f>
        <v/>
      </c>
      <c r="J46" s="406" t="str">
        <f>IF(Summary!$G$47="Y","R","")</f>
        <v/>
      </c>
      <c r="L46" s="717"/>
      <c r="M46" s="717"/>
      <c r="N46" s="717"/>
      <c r="O46" s="717"/>
      <c r="P46" s="717"/>
      <c r="Q46" s="717"/>
      <c r="R46" s="718"/>
      <c r="S46" s="364"/>
      <c r="T46" s="365"/>
      <c r="U46" s="720"/>
      <c r="W46" s="399" t="str">
        <f>'Fun Patches'!C47</f>
        <v>&lt;LIST PATCH HERE&gt;</v>
      </c>
      <c r="X46" s="406" t="str">
        <f>IF(Summary!$F$152="E","E","")</f>
        <v/>
      </c>
      <c r="Y46" s="406" t="str">
        <f>IF(Summary!$G$152="Y","R","")</f>
        <v/>
      </c>
      <c r="AA46" s="366"/>
      <c r="AB46" s="364"/>
      <c r="AC46" s="365"/>
    </row>
    <row r="47" spans="2:29" ht="12.95" customHeight="1" thickBot="1">
      <c r="B47" s="455"/>
      <c r="C47" s="485" t="s">
        <v>949</v>
      </c>
      <c r="D47" s="408" t="str">
        <f>IF(Badges!$F873="C","/","")</f>
        <v/>
      </c>
      <c r="E47" s="408" t="str">
        <f>IF(Badges!$F874="C","/","")</f>
        <v/>
      </c>
      <c r="F47" s="408" t="str">
        <f>IF(Badges!$F875="C","/","")</f>
        <v/>
      </c>
      <c r="G47" s="408" t="str">
        <f>IF(Badges!$F876="C","/","")</f>
        <v/>
      </c>
      <c r="H47" s="408" t="str">
        <f>IF(Badges!$F877="C","/","")</f>
        <v/>
      </c>
      <c r="I47" s="409" t="str">
        <f>IF(Summary!$F$48="E","E","")</f>
        <v/>
      </c>
      <c r="J47" s="409" t="str">
        <f>IF(Summary!$G$48="Y","R","")</f>
        <v/>
      </c>
      <c r="L47" s="717"/>
      <c r="M47" s="717"/>
      <c r="N47" s="717"/>
      <c r="O47" s="717"/>
      <c r="P47" s="717"/>
      <c r="Q47" s="717"/>
      <c r="R47" s="718"/>
      <c r="S47" s="364"/>
      <c r="T47" s="365"/>
      <c r="U47" s="720"/>
      <c r="W47" s="399" t="str">
        <f>'Fun Patches'!C48</f>
        <v>&lt;LIST PATCH HERE&gt;</v>
      </c>
      <c r="X47" s="406" t="str">
        <f>IF(Summary!$F$153="E","E","")</f>
        <v/>
      </c>
      <c r="Y47" s="406" t="str">
        <f>IF(Summary!$G$153="Y","R","")</f>
        <v/>
      </c>
      <c r="AA47" s="366"/>
      <c r="AB47" s="364"/>
      <c r="AC47" s="365"/>
    </row>
    <row r="48" spans="2:29" ht="12.95" customHeight="1">
      <c r="B48" s="455"/>
      <c r="C48" s="483" t="s">
        <v>950</v>
      </c>
      <c r="D48" s="413" t="str">
        <f>IF(Badges!$F881="C","/","")</f>
        <v/>
      </c>
      <c r="E48" s="413" t="str">
        <f>IF(Badges!$F882="C","/","")</f>
        <v/>
      </c>
      <c r="F48" s="413" t="str">
        <f>IF(Badges!$F883="C","/","")</f>
        <v/>
      </c>
      <c r="G48" s="413" t="str">
        <f>IF(Badges!$F884="C","/","")</f>
        <v/>
      </c>
      <c r="H48" s="413" t="str">
        <f>IF(Badges!$F885="C","/","")</f>
        <v/>
      </c>
      <c r="I48" s="412" t="str">
        <f>IF(Summary!$F$50="E","E","")</f>
        <v/>
      </c>
      <c r="J48" s="412" t="str">
        <f>IF(Summary!$G$50="Y","R","")</f>
        <v/>
      </c>
      <c r="L48" s="717"/>
      <c r="M48" s="717"/>
      <c r="N48" s="717"/>
      <c r="O48" s="717"/>
      <c r="P48" s="717"/>
      <c r="Q48" s="717"/>
      <c r="R48" s="718"/>
      <c r="S48" s="364"/>
      <c r="T48" s="365"/>
      <c r="U48" s="720"/>
      <c r="W48" s="399" t="str">
        <f>'Fun Patches'!C49</f>
        <v>&lt;LIST PATCH HERE&gt;</v>
      </c>
      <c r="X48" s="406" t="str">
        <f>IF(Summary!$F$154="E","E","")</f>
        <v/>
      </c>
      <c r="Y48" s="406" t="str">
        <f>IF(Summary!$G$154="Y","R","")</f>
        <v/>
      </c>
      <c r="AA48" s="366"/>
      <c r="AB48" s="364"/>
      <c r="AC48" s="365"/>
    </row>
    <row r="49" spans="2:29" ht="12.95" customHeight="1">
      <c r="B49" s="455"/>
      <c r="C49" s="484" t="s">
        <v>951</v>
      </c>
      <c r="D49" s="405" t="str">
        <f>IF(Badges!$F888="C","/","")</f>
        <v/>
      </c>
      <c r="E49" s="405" t="str">
        <f>IF(Badges!$F889="C","/","")</f>
        <v/>
      </c>
      <c r="F49" s="405" t="str">
        <f>IF(Badges!$F890="C","/","")</f>
        <v/>
      </c>
      <c r="G49" s="405" t="str">
        <f>IF(Badges!$F891="C","/","")</f>
        <v/>
      </c>
      <c r="H49" s="405" t="str">
        <f>IF(Badges!$F892="C","/","")</f>
        <v/>
      </c>
      <c r="I49" s="406" t="str">
        <f>IF(Summary!$F$51="E","E","")</f>
        <v/>
      </c>
      <c r="J49" s="406" t="str">
        <f>IF(Summary!$G$51="Y","R","")</f>
        <v/>
      </c>
      <c r="L49" s="717"/>
      <c r="M49" s="717"/>
      <c r="N49" s="717"/>
      <c r="O49" s="717"/>
      <c r="P49" s="717"/>
      <c r="Q49" s="717"/>
      <c r="R49" s="718"/>
      <c r="S49" s="364"/>
      <c r="T49" s="365"/>
      <c r="U49" s="720"/>
      <c r="W49" s="399" t="str">
        <f>'Fun Patches'!C50</f>
        <v>&lt;LIST PATCH HERE&gt;</v>
      </c>
      <c r="X49" s="406" t="str">
        <f>IF(Summary!$F$155="E","E","")</f>
        <v/>
      </c>
      <c r="Y49" s="406" t="str">
        <f>IF(Summary!$G$155="Y","R","")</f>
        <v/>
      </c>
      <c r="AA49" s="366"/>
      <c r="AB49" s="364"/>
      <c r="AC49" s="365"/>
    </row>
    <row r="50" spans="2:29" ht="12.95" customHeight="1" thickBot="1">
      <c r="B50" s="455"/>
      <c r="C50" s="486" t="s">
        <v>952</v>
      </c>
      <c r="D50" s="408" t="str">
        <f>IF(Badges!$F895="C","/","")</f>
        <v/>
      </c>
      <c r="E50" s="408" t="str">
        <f>IF(Badges!$F896="C","/","")</f>
        <v/>
      </c>
      <c r="F50" s="408" t="str">
        <f>IF(Badges!$F897="C","/","")</f>
        <v/>
      </c>
      <c r="G50" s="408" t="str">
        <f>IF(Badges!$F898="C","/","")</f>
        <v/>
      </c>
      <c r="H50" s="408" t="str">
        <f>IF(Badges!$F899="C","/","")</f>
        <v/>
      </c>
      <c r="I50" s="406" t="str">
        <f>IF(Summary!$F$52="E","E","")</f>
        <v/>
      </c>
      <c r="J50" s="406" t="str">
        <f>IF(Summary!$G$52="Y","R","")</f>
        <v/>
      </c>
      <c r="L50" s="717"/>
      <c r="M50" s="717"/>
      <c r="N50" s="717"/>
      <c r="O50" s="717"/>
      <c r="P50" s="717"/>
      <c r="Q50" s="717"/>
      <c r="R50" s="718"/>
      <c r="S50" s="364"/>
      <c r="T50" s="365"/>
      <c r="U50" s="720"/>
      <c r="W50" s="399" t="str">
        <f>'Fun Patches'!C51</f>
        <v>&lt;LIST PATCH HERE&gt;</v>
      </c>
      <c r="X50" s="406" t="str">
        <f>IF(Summary!$F$156="E","E","")</f>
        <v/>
      </c>
      <c r="Y50" s="406" t="str">
        <f>IF(Summary!$G$156="Y","R","")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IF(Summary!$F$157="E","E","")</f>
        <v/>
      </c>
      <c r="Y51" s="406" t="str">
        <f>IF(Summary!$G$157="Y","R","")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IF(Summary!$F$158="E","E","")</f>
        <v/>
      </c>
      <c r="Y52" s="406" t="str">
        <f>IF(Summary!$G$158="Y","R","")</f>
        <v/>
      </c>
      <c r="AA52" s="366"/>
      <c r="AB52" s="364"/>
      <c r="AC52" s="365"/>
    </row>
    <row r="53" spans="2:29" ht="12.95" customHeight="1">
      <c r="B53" s="455"/>
      <c r="C53" s="457" t="s">
        <v>10</v>
      </c>
      <c r="D53" s="458"/>
      <c r="E53" s="458"/>
      <c r="F53" s="458"/>
      <c r="G53" s="458"/>
      <c r="H53" s="459"/>
      <c r="I53" s="406" t="str">
        <f>IF(Summary!$F$55="E","E","")</f>
        <v/>
      </c>
      <c r="J53" s="406" t="str">
        <f>IF(Summary!$G$55="Y","R","")</f>
        <v/>
      </c>
      <c r="K53" s="363" t="str">
        <f>IF(I53="E","C"," ")</f>
        <v xml:space="preserve"> </v>
      </c>
      <c r="L53" s="717"/>
      <c r="M53" s="717"/>
      <c r="N53" s="717"/>
      <c r="O53" s="717"/>
      <c r="P53" s="717"/>
      <c r="Q53" s="717"/>
      <c r="R53" s="718"/>
      <c r="S53" s="364"/>
      <c r="T53" s="365"/>
      <c r="U53" s="720"/>
      <c r="W53" s="400" t="str">
        <f>'Fun Patches'!C54</f>
        <v>&lt;LIST PATCH HERE&gt;</v>
      </c>
      <c r="X53" s="414" t="str">
        <f>IF(Summary!$F$159="E","E","")</f>
        <v/>
      </c>
      <c r="Y53" s="414" t="str">
        <f>IF(Summary!$G$159="Y","R","")</f>
        <v/>
      </c>
      <c r="AA53" s="366"/>
      <c r="AB53" s="364"/>
      <c r="AC53" s="365"/>
    </row>
    <row r="54" spans="2:29" ht="12.95" customHeight="1">
      <c r="B54" s="455"/>
      <c r="C54" s="461" t="s">
        <v>928</v>
      </c>
      <c r="D54" s="462"/>
      <c r="E54" s="462"/>
      <c r="F54" s="462"/>
      <c r="G54" s="462"/>
      <c r="H54" s="463"/>
      <c r="I54" s="406" t="str">
        <f>IF(Summary!$F$57="E","E","")</f>
        <v/>
      </c>
      <c r="J54" s="406" t="str">
        <f>IF(Summary!$G$57="Y","R","")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IF(Summary!$F$59="E","E","")</f>
        <v/>
      </c>
      <c r="J55" s="406" t="str">
        <f>IF(Summary!$G$59="Y","R","")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IF(Badges!$F33="A","/","")</f>
        <v/>
      </c>
      <c r="E56" s="410" t="str">
        <f>IF(Badges!$F37="A","/","")</f>
        <v/>
      </c>
      <c r="F56" s="410" t="str">
        <f>IF(Badges!$F41="A","/","")</f>
        <v/>
      </c>
      <c r="G56" s="410" t="str">
        <f>IF(Badges!$F45="A","/","")</f>
        <v/>
      </c>
      <c r="H56" s="410" t="str">
        <f>IF(Badges!$F49="A","/","")</f>
        <v/>
      </c>
      <c r="I56" s="404" t="str">
        <f>IF(Summary!$F$5="E","E","")</f>
        <v/>
      </c>
      <c r="J56" s="404" t="str">
        <f>IF(Summary!$G$5="Y","R","")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IF(Badges!$F321="A","/","")</f>
        <v/>
      </c>
      <c r="E57" s="410" t="str">
        <f>IF(Badges!$F325="A","/","")</f>
        <v/>
      </c>
      <c r="F57" s="410" t="str">
        <f>IF(Badges!$F329="A","/","")</f>
        <v/>
      </c>
      <c r="G57" s="410" t="str">
        <f>IF(Badges!$F333="A","/","")</f>
        <v/>
      </c>
      <c r="H57" s="410" t="str">
        <f>IF(Badges!$F337="A","/","")</f>
        <v/>
      </c>
      <c r="I57" s="406" t="str">
        <f>IF(Summary!$F$18="E","E","")</f>
        <v/>
      </c>
      <c r="J57" s="406" t="str">
        <f>IF(Summary!$G$18="Y","R","")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IF(Badges!$F10="A","/","")</f>
        <v/>
      </c>
      <c r="E58" s="410" t="str">
        <f>IF(Badges!$F14="A","/","")</f>
        <v/>
      </c>
      <c r="F58" s="410" t="str">
        <f>IF(Badges!$F18="A","/","")</f>
        <v/>
      </c>
      <c r="G58" s="410" t="str">
        <f>IF(Badges!$F22="A","/","")</f>
        <v/>
      </c>
      <c r="H58" s="410" t="str">
        <f>IF(Badges!$F26="A","/","")</f>
        <v/>
      </c>
      <c r="I58" s="406" t="str">
        <f>IF(Summary!$F$4="E","E","")</f>
        <v/>
      </c>
      <c r="J58" s="406" t="str">
        <f>IF(Summary!$G$4="Y","R","")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IF(Summary!$F$61="E","E","")</f>
        <v/>
      </c>
      <c r="J59" s="414" t="str">
        <f>IF(Summary!$G$61="Y","R","")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IF(Summary!$F$63="E","E","")</f>
        <v/>
      </c>
      <c r="J60" s="411" t="str">
        <f>IF(Summary!$G$63="Y","R","")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IF(Summary!$F$64="E","E","")</f>
        <v/>
      </c>
      <c r="J61" s="409" t="str">
        <f>IF(Summary!$G$64="Y","R","")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IF(Summary!$F$65="E","E","")</f>
        <v/>
      </c>
      <c r="J62" s="411" t="str">
        <f>IF(Summary!$G$65="Y","R","")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IF(Summary!$F$66="E","E","")</f>
        <v/>
      </c>
      <c r="J63" s="409" t="str">
        <f>IF(Summary!$G$66="Y","R","")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IF(Summary!$F$67="E","E","")</f>
        <v/>
      </c>
      <c r="J64" s="412" t="str">
        <f>IF(Summary!$G$67="Y","R","")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IF(Summary!$F$68="E","E","")</f>
        <v/>
      </c>
      <c r="J65" s="406" t="str">
        <f>IF(Summary!$G$68="Y","R","")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IF('Age-Level'!$F63="A","/","")</f>
        <v/>
      </c>
      <c r="E68" s="410" t="str">
        <f>IF('Age-Level'!$F67="A","/","")</f>
        <v/>
      </c>
      <c r="F68" s="410" t="str">
        <f>IF('Age-Level'!$F71="A","/","")</f>
        <v/>
      </c>
      <c r="G68" s="410" t="str">
        <f>IF('Age-Level'!$F76="A","/","")</f>
        <v/>
      </c>
      <c r="H68" s="410" t="str">
        <f>IF('Age-Level'!$F78="A","/","")</f>
        <v/>
      </c>
      <c r="I68" s="412" t="str">
        <f>IF(Summary!$F$92="E","E","")</f>
        <v/>
      </c>
      <c r="J68" s="412" t="str">
        <f>IF(Summary!$G$92="Y","R","")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IF('Age-Level'!$F81="A","/","")</f>
        <v/>
      </c>
      <c r="E69" s="408" t="str">
        <f>IF('Age-Level'!$F85="A","/","")</f>
        <v/>
      </c>
      <c r="F69" s="408" t="str">
        <f>IF('Age-Level'!$F89="A","/","")</f>
        <v/>
      </c>
      <c r="G69" s="408" t="str">
        <f>IF('Age-Level'!$F94="A","/","")</f>
        <v/>
      </c>
      <c r="H69" s="408" t="str">
        <f>IF('Age-Level'!$F96="A","/","")</f>
        <v/>
      </c>
      <c r="I69" s="407" t="str">
        <f>IF(Summary!$F$93="E","E","")</f>
        <v/>
      </c>
      <c r="J69" s="407" t="str">
        <f>IF(Summary!$G$93="Y","R","")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IF('Age-Level'!$F99="A","/","")</f>
        <v/>
      </c>
      <c r="E70" s="410" t="str">
        <f>IF('Age-Level'!$F103="A","/","")</f>
        <v/>
      </c>
      <c r="F70" s="410" t="str">
        <f>IF('Age-Level'!$F107="A","/","")</f>
        <v/>
      </c>
      <c r="G70" s="410" t="str">
        <f>IF('Age-Level'!$F112="A","/","")</f>
        <v/>
      </c>
      <c r="H70" s="410" t="str">
        <f>IF('Age-Level'!$F114="A","/","")</f>
        <v/>
      </c>
      <c r="I70" s="411" t="str">
        <f>IF(Summary!$F$94="E","E","")</f>
        <v/>
      </c>
      <c r="J70" s="411" t="str">
        <f>IF(Summary!$G$94="Y","R","")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IF('Age-Level'!$F117="A","/","")</f>
        <v/>
      </c>
      <c r="E71" s="408" t="str">
        <f>IF('Age-Level'!$F121="A","/","")</f>
        <v/>
      </c>
      <c r="F71" s="408" t="str">
        <f>IF('Age-Level'!$F125="A","/","")</f>
        <v/>
      </c>
      <c r="G71" s="408" t="str">
        <f>IF('Age-Level'!$F130="A","/","")</f>
        <v/>
      </c>
      <c r="H71" s="408" t="str">
        <f>IF('Age-Level'!$F132="A","/","")</f>
        <v/>
      </c>
      <c r="I71" s="415" t="str">
        <f>IF(Summary!$F$95="E","E","")</f>
        <v/>
      </c>
      <c r="J71" s="415" t="str">
        <f>IF(Summary!$G$95="Y","R","")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IF(Bridging!$F9="C","/","")</f>
        <v/>
      </c>
      <c r="G72" s="403" t="str">
        <f>IF(Bridging!$F10="C","/","")</f>
        <v/>
      </c>
      <c r="H72" s="403" t="str">
        <f>IF(Bridging!$F11="C","/","")</f>
        <v/>
      </c>
      <c r="I72" s="412" t="str">
        <f>IF(Summary!$F$107="E","E","")</f>
        <v/>
      </c>
      <c r="J72" s="412" t="str">
        <f>IF(Summary!$G$107="Y","R","")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0Vu+XPu7CL5JuNWj2wJqULdVZzhc845IonFt5XrK7OOGbpbbLyQ8jrlgbZRgNKDGn5/dvgoSE+TnpmAKziDGNA==" saltValue="P/9Y7uhyubNfdraXTFjKm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71" priority="3">
      <formula>LEFT($U$1,7)&lt;&gt;"Senior_"</formula>
    </cfRule>
  </conditionalFormatting>
  <conditionalFormatting sqref="T1:W1 T2:T3">
    <cfRule type="expression" dxfId="70" priority="2">
      <formula>LEFT($U$1,7)="Senior_"</formula>
    </cfRule>
  </conditionalFormatting>
  <conditionalFormatting sqref="C1">
    <cfRule type="expression" dxfId="69" priority="1">
      <formula>LEFT($U$1,7)&lt;&gt;"Senior_"</formula>
    </cfRule>
  </conditionalFormatting>
  <conditionalFormatting sqref="W54:W75 AA4:AA75 L43:L75">
    <cfRule type="duplicateValues" dxfId="68" priority="4"/>
  </conditionalFormatting>
  <pageMargins left="0.5" right="0.3" top="0.3" bottom="0.3" header="0.3" footer="0.3"/>
  <pageSetup scale="77" fitToWidth="2" orientation="portrait" r:id="rId1"/>
  <colBreaks count="1" manualBreakCount="1">
    <brk id="21" max="7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BBE6-959E-436D-9B27-35B4F31FAF40}">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Senior_4</v>
      </c>
      <c r="U1" s="445" t="str">
        <f ca="1">MID(CELL("filename",A1),FIND(IF(ISERROR(FIND("]",CELL("filename",A1))),"$","]"),CELL("filename",A1))+1,256)</f>
        <v>Senior_4</v>
      </c>
      <c r="W1" s="446" t="str">
        <f ca="1">IF(T1&lt;&gt;"",T1,"")</f>
        <v>Senior_4</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IF(Badges!$G56="A","/","")</f>
        <v/>
      </c>
      <c r="E4" s="413" t="str">
        <f>IF(Badges!$G60="A","/","")</f>
        <v/>
      </c>
      <c r="F4" s="413" t="str">
        <f>IF(Badges!$G64="A","/","")</f>
        <v/>
      </c>
      <c r="G4" s="413" t="str">
        <f>IF(Badges!$G68="A","/","")</f>
        <v/>
      </c>
      <c r="H4" s="413" t="str">
        <f>IF(Badges!$G72="A","/","")</f>
        <v/>
      </c>
      <c r="I4" s="411" t="str">
        <f>IF(Summary!$H$6="E","E","")</f>
        <v/>
      </c>
      <c r="J4" s="411" t="str">
        <f>IF(Summary!$I$6="Y","R","")</f>
        <v/>
      </c>
      <c r="K4" s="363" t="str">
        <f>IF(COUNT(I53:I53)=1,MAX(I53:I53),"")</f>
        <v/>
      </c>
      <c r="L4" s="716" t="str">
        <f>Summary!A70</f>
        <v>&lt;&lt;List Badge 1 Here&gt;&gt;</v>
      </c>
      <c r="M4" s="716"/>
      <c r="N4" s="716"/>
      <c r="O4" s="716"/>
      <c r="P4" s="716"/>
      <c r="Q4" s="716"/>
      <c r="R4" s="719"/>
      <c r="S4" s="404" t="str">
        <f>IF(Summary!$H$70="E","E","")</f>
        <v/>
      </c>
      <c r="T4" s="404" t="str">
        <f>IF(Summary!$I$70="Y","R","")</f>
        <v/>
      </c>
      <c r="W4" s="619" t="str">
        <f>'Fun Patches'!C5</f>
        <v>&lt;LIST PATCH HERE&gt;</v>
      </c>
      <c r="X4" s="404" t="str">
        <f>IF(Summary!$H$110="E","E","")</f>
        <v/>
      </c>
      <c r="Y4" s="404" t="str">
        <f>IF(Summary!$I$110="Y","R","")</f>
        <v/>
      </c>
      <c r="AA4" s="438"/>
      <c r="AB4" s="361"/>
      <c r="AC4" s="362"/>
    </row>
    <row r="5" spans="2:30" ht="12.95" customHeight="1">
      <c r="B5" s="455"/>
      <c r="C5" s="460" t="s">
        <v>139</v>
      </c>
      <c r="D5" s="405" t="str">
        <f>IF(Badges!$G79="A","/","")</f>
        <v/>
      </c>
      <c r="E5" s="405" t="str">
        <f>IF(Badges!$G83="A","/","")</f>
        <v/>
      </c>
      <c r="F5" s="405" t="str">
        <f>IF(Badges!$G87="A","/","")</f>
        <v/>
      </c>
      <c r="G5" s="405" t="str">
        <f>IF(Badges!$G91="A","/","")</f>
        <v/>
      </c>
      <c r="H5" s="405" t="str">
        <f>IF(Badges!$G95="A","/","")</f>
        <v/>
      </c>
      <c r="I5" s="406" t="str">
        <f>IF(Summary!$H$7="E","E","")</f>
        <v/>
      </c>
      <c r="J5" s="406" t="str">
        <f>IF(Summary!$I$7="Y","R","")</f>
        <v/>
      </c>
      <c r="K5" s="363" t="str">
        <f>IF(COUNT(I54:I54)=1,MAX(I54:I54),"")</f>
        <v/>
      </c>
      <c r="L5" s="716" t="str">
        <f>Summary!A71</f>
        <v>&lt;&lt;List Badge 2 Here&gt;&gt;</v>
      </c>
      <c r="M5" s="716"/>
      <c r="N5" s="716"/>
      <c r="O5" s="716"/>
      <c r="P5" s="716"/>
      <c r="Q5" s="716"/>
      <c r="R5" s="719"/>
      <c r="S5" s="406" t="str">
        <f>IF(Summary!$H$71="E","E","")</f>
        <v/>
      </c>
      <c r="T5" s="406" t="str">
        <f>IF(Summary!$I$71="Y","R","")</f>
        <v/>
      </c>
      <c r="W5" s="399" t="str">
        <f>'Fun Patches'!C6</f>
        <v>&lt;LIST PATCH HERE&gt;</v>
      </c>
      <c r="X5" s="406" t="str">
        <f>IF(Summary!$H$111="E","E","")</f>
        <v/>
      </c>
      <c r="Y5" s="406" t="str">
        <f>IF(Summary!$I$111="Y","R","")</f>
        <v/>
      </c>
      <c r="AA5" s="366"/>
      <c r="AB5" s="364"/>
      <c r="AC5" s="365"/>
    </row>
    <row r="6" spans="2:30" ht="12.95" customHeight="1" thickBot="1">
      <c r="B6" s="455"/>
      <c r="C6" s="464" t="s">
        <v>1019</v>
      </c>
      <c r="D6" s="408" t="str">
        <f>IF(Badges!$G102="A","/","")</f>
        <v/>
      </c>
      <c r="E6" s="408" t="str">
        <f>IF(Badges!$G106="A","/","")</f>
        <v/>
      </c>
      <c r="F6" s="408" t="str">
        <f>IF(Badges!$G110="A","/","")</f>
        <v/>
      </c>
      <c r="G6" s="408" t="str">
        <f>IF(Badges!$G114="A","/","")</f>
        <v/>
      </c>
      <c r="H6" s="408" t="str">
        <f>IF(Badges!$G118="A","/","")</f>
        <v/>
      </c>
      <c r="I6" s="409" t="str">
        <f>IF(Summary!$H$8="E","E","")</f>
        <v/>
      </c>
      <c r="J6" s="409" t="str">
        <f>IF(Summary!$I$8="Y","R","")</f>
        <v/>
      </c>
      <c r="K6" s="363"/>
      <c r="L6" s="716" t="str">
        <f>Summary!A72</f>
        <v>&lt;&lt;List Badge 3 Here&gt;&gt;</v>
      </c>
      <c r="M6" s="716"/>
      <c r="N6" s="716"/>
      <c r="O6" s="716"/>
      <c r="P6" s="716"/>
      <c r="Q6" s="716"/>
      <c r="R6" s="719"/>
      <c r="S6" s="406" t="str">
        <f>IF(Summary!$H$72="E","E","")</f>
        <v/>
      </c>
      <c r="T6" s="406" t="str">
        <f>IF(Summary!$I$72="Y","R","")</f>
        <v/>
      </c>
      <c r="W6" s="399" t="str">
        <f>'Fun Patches'!C7</f>
        <v>&lt;LIST PATCH HERE&gt;</v>
      </c>
      <c r="X6" s="406" t="str">
        <f>IF(Summary!$H$112="E","E","")</f>
        <v/>
      </c>
      <c r="Y6" s="406" t="str">
        <f>IF(Summary!$I$112="Y","R","")</f>
        <v/>
      </c>
      <c r="AA6" s="366"/>
      <c r="AB6" s="364"/>
      <c r="AC6" s="365"/>
    </row>
    <row r="7" spans="2:30" ht="12.95" customHeight="1">
      <c r="B7" s="455"/>
      <c r="C7" s="468" t="s">
        <v>134</v>
      </c>
      <c r="D7" s="413" t="str">
        <f>IF(Badges!$G148="A","/","")</f>
        <v/>
      </c>
      <c r="E7" s="413" t="str">
        <f>IF(Badges!$G152="A","/","")</f>
        <v/>
      </c>
      <c r="F7" s="413" t="str">
        <f>IF(Badges!$G156="A","/","")</f>
        <v/>
      </c>
      <c r="G7" s="413" t="str">
        <f>IF(Badges!$G160="A","/","")</f>
        <v/>
      </c>
      <c r="H7" s="413" t="str">
        <f>IF(Badges!$G164="A","/","")</f>
        <v/>
      </c>
      <c r="I7" s="411" t="str">
        <f>IF(Summary!$H$10="E","E","")</f>
        <v/>
      </c>
      <c r="J7" s="411" t="str">
        <f>IF(Summary!$I$10="Y","R","")</f>
        <v/>
      </c>
      <c r="K7" s="363" t="str">
        <f>IF(COUNT(I55:I55)=1,MAX(I55:I55),"")</f>
        <v/>
      </c>
      <c r="L7" s="716" t="str">
        <f>Summary!A73</f>
        <v>&lt;&lt;List Badge 4 Here&gt;&gt;</v>
      </c>
      <c r="M7" s="716"/>
      <c r="N7" s="716"/>
      <c r="O7" s="716"/>
      <c r="P7" s="716"/>
      <c r="Q7" s="716"/>
      <c r="R7" s="719"/>
      <c r="S7" s="406" t="str">
        <f>IF(Summary!$H$73="E","E","")</f>
        <v/>
      </c>
      <c r="T7" s="406" t="str">
        <f>IF(Summary!$I$73="Y","R","")</f>
        <v/>
      </c>
      <c r="W7" s="399" t="str">
        <f>'Fun Patches'!C8</f>
        <v>&lt;LIST PATCH HERE&gt;</v>
      </c>
      <c r="X7" s="406" t="str">
        <f>IF(Summary!$H$113="E","E","")</f>
        <v/>
      </c>
      <c r="Y7" s="406" t="str">
        <f>IF(Summary!$I$113="Y","R","")</f>
        <v/>
      </c>
      <c r="AA7" s="366"/>
      <c r="AB7" s="364"/>
      <c r="AC7" s="365"/>
    </row>
    <row r="8" spans="2:30" ht="12.95" customHeight="1">
      <c r="B8" s="455"/>
      <c r="C8" s="460" t="s">
        <v>1022</v>
      </c>
      <c r="D8" s="405" t="str">
        <f>IF(Badges!$G194="A","/","")</f>
        <v/>
      </c>
      <c r="E8" s="405" t="str">
        <f>IF(Badges!$G198="A","/","")</f>
        <v/>
      </c>
      <c r="F8" s="405" t="str">
        <f>IF(Badges!$G202="A","/","")</f>
        <v/>
      </c>
      <c r="G8" s="405" t="str">
        <f>IF(Badges!$G206="A","/","")</f>
        <v/>
      </c>
      <c r="H8" s="405" t="str">
        <f>IF(Badges!$G210="A","/","")</f>
        <v/>
      </c>
      <c r="I8" s="406" t="str">
        <f>IF(Summary!$H$12="E","E","")</f>
        <v/>
      </c>
      <c r="J8" s="406" t="str">
        <f>IF(Summary!$I$12="Y","R","")</f>
        <v/>
      </c>
      <c r="K8" s="363" t="str">
        <f>IF(COUNT(I56:I59)=4,MAX(I56:I59),"")</f>
        <v/>
      </c>
      <c r="L8" s="716" t="str">
        <f>Summary!A74</f>
        <v>&lt;&lt;List Badge 5 Here&gt;&gt;</v>
      </c>
      <c r="M8" s="716"/>
      <c r="N8" s="716"/>
      <c r="O8" s="716"/>
      <c r="P8" s="716"/>
      <c r="Q8" s="716"/>
      <c r="R8" s="719"/>
      <c r="S8" s="406" t="str">
        <f>IF(Summary!$H$74="E","E","")</f>
        <v/>
      </c>
      <c r="T8" s="406" t="str">
        <f>IF(Summary!$I$74="Y","R","")</f>
        <v/>
      </c>
      <c r="W8" s="399" t="str">
        <f>'Fun Patches'!C9</f>
        <v>&lt;LIST PATCH HERE&gt;</v>
      </c>
      <c r="X8" s="406" t="str">
        <f>IF(Summary!$H$114="E","E","")</f>
        <v/>
      </c>
      <c r="Y8" s="406" t="str">
        <f>IF(Summary!$I$114="Y","R","")</f>
        <v/>
      </c>
      <c r="AA8" s="366"/>
      <c r="AB8" s="364"/>
      <c r="AC8" s="365"/>
    </row>
    <row r="9" spans="2:30" ht="12.95" customHeight="1" thickBot="1">
      <c r="B9" s="455"/>
      <c r="C9" s="471" t="s">
        <v>140</v>
      </c>
      <c r="D9" s="408" t="str">
        <f>IF(Badges!$G217="A","/","")</f>
        <v/>
      </c>
      <c r="E9" s="408" t="str">
        <f>IF(Badges!$G221="A","/","")</f>
        <v/>
      </c>
      <c r="F9" s="408" t="str">
        <f>IF(Badges!$G225="A","/","")</f>
        <v/>
      </c>
      <c r="G9" s="408" t="str">
        <f>IF(Badges!$G229="A","/","")</f>
        <v/>
      </c>
      <c r="H9" s="408" t="str">
        <f>IF(Badges!$G233="A","/","")</f>
        <v/>
      </c>
      <c r="I9" s="409" t="str">
        <f>IF(Summary!$H$13="E","E","")</f>
        <v/>
      </c>
      <c r="J9" s="409" t="str">
        <f>IF(Summary!$I$13="Y","R","")</f>
        <v/>
      </c>
      <c r="K9" s="363"/>
      <c r="L9" s="716" t="str">
        <f>Summary!A75</f>
        <v>&lt;&lt;List Badge 6 Here&gt;&gt;</v>
      </c>
      <c r="M9" s="716"/>
      <c r="N9" s="716"/>
      <c r="O9" s="716"/>
      <c r="P9" s="716"/>
      <c r="Q9" s="716"/>
      <c r="R9" s="719"/>
      <c r="S9" s="406" t="str">
        <f>IF(Summary!$H$75="E","E","")</f>
        <v/>
      </c>
      <c r="T9" s="406" t="str">
        <f>IF(Summary!$I$75="Y","R","")</f>
        <v/>
      </c>
      <c r="W9" s="399" t="str">
        <f>'Fun Patches'!C10</f>
        <v>&lt;LIST PATCH HERE&gt;</v>
      </c>
      <c r="X9" s="406" t="str">
        <f>IF(Summary!$H$115="E","E","")</f>
        <v/>
      </c>
      <c r="Y9" s="406" t="str">
        <f>IF(Summary!$I$115="Y","R","")</f>
        <v/>
      </c>
      <c r="AA9" s="366"/>
      <c r="AB9" s="364"/>
      <c r="AC9" s="365"/>
    </row>
    <row r="10" spans="2:30" ht="12.95" customHeight="1">
      <c r="B10" s="455"/>
      <c r="C10" s="456" t="s">
        <v>1020</v>
      </c>
      <c r="D10" s="413" t="str">
        <f>IF(Badges!$G252="A","/","")</f>
        <v/>
      </c>
      <c r="E10" s="413" t="str">
        <f>IF(Badges!$G256="A","/","")</f>
        <v/>
      </c>
      <c r="F10" s="413" t="str">
        <f>IF(Badges!$G260="A","/","")</f>
        <v/>
      </c>
      <c r="G10" s="413" t="str">
        <f>IF(Badges!$G264="A","/","")</f>
        <v/>
      </c>
      <c r="H10" s="413" t="str">
        <f>IF(Badges!$G268="A","/","")</f>
        <v/>
      </c>
      <c r="I10" s="411" t="str">
        <f>IF(Summary!$H$15="E","E","")</f>
        <v/>
      </c>
      <c r="J10" s="411" t="str">
        <f>IF(Summary!$I$15="Y","R","")</f>
        <v/>
      </c>
      <c r="K10" s="363"/>
      <c r="L10" s="716" t="str">
        <f>Summary!A76</f>
        <v>&lt;&lt;List Badge 7 Here&gt;&gt;</v>
      </c>
      <c r="M10" s="716"/>
      <c r="N10" s="716"/>
      <c r="O10" s="716"/>
      <c r="P10" s="716"/>
      <c r="Q10" s="716"/>
      <c r="R10" s="719"/>
      <c r="S10" s="406" t="str">
        <f>IF(Summary!$H$76="E","E","")</f>
        <v/>
      </c>
      <c r="T10" s="406" t="str">
        <f>IF(Summary!$I$76="Y","R","")</f>
        <v/>
      </c>
      <c r="W10" s="399" t="str">
        <f>'Fun Patches'!C11</f>
        <v>&lt;LIST PATCH HERE&gt;</v>
      </c>
      <c r="X10" s="406" t="str">
        <f>IF(Summary!$H$116="E","E","")</f>
        <v/>
      </c>
      <c r="Y10" s="406" t="str">
        <f>IF(Summary!$I$116="Y","R","")</f>
        <v/>
      </c>
      <c r="AA10" s="366"/>
      <c r="AB10" s="364"/>
      <c r="AC10" s="365"/>
    </row>
    <row r="11" spans="2:30" ht="12.95" customHeight="1">
      <c r="B11" s="455"/>
      <c r="C11" s="460" t="s">
        <v>765</v>
      </c>
      <c r="D11" s="405" t="str">
        <f>IF(Badges!$G275="A","/","")</f>
        <v/>
      </c>
      <c r="E11" s="405" t="str">
        <f>IF(Badges!$G279="A","/","")</f>
        <v/>
      </c>
      <c r="F11" s="405" t="str">
        <f>IF(Badges!$G283="A","/","")</f>
        <v/>
      </c>
      <c r="G11" s="405" t="str">
        <f>IF(Badges!$G287="A","/","")</f>
        <v/>
      </c>
      <c r="H11" s="405" t="str">
        <f>IF(Badges!$G291="A","/","")</f>
        <v/>
      </c>
      <c r="I11" s="406" t="str">
        <f>IF(Summary!$H$16="E","E","")</f>
        <v/>
      </c>
      <c r="J11" s="406" t="str">
        <f>IF(Summary!$I$16="Y","R","")</f>
        <v/>
      </c>
      <c r="K11" s="363"/>
      <c r="L11" s="716" t="str">
        <f>Summary!A77</f>
        <v>&lt;&lt;List Badge 8 Here&gt;&gt;</v>
      </c>
      <c r="M11" s="716"/>
      <c r="N11" s="716"/>
      <c r="O11" s="716"/>
      <c r="P11" s="716"/>
      <c r="Q11" s="716"/>
      <c r="R11" s="719"/>
      <c r="S11" s="406" t="str">
        <f>IF(Summary!$H$77="E","E","")</f>
        <v/>
      </c>
      <c r="T11" s="406" t="str">
        <f>IF(Summary!$I$77="Y","R","")</f>
        <v/>
      </c>
      <c r="W11" s="399" t="str">
        <f>'Fun Patches'!C12</f>
        <v>&lt;LIST PATCH HERE&gt;</v>
      </c>
      <c r="X11" s="406" t="str">
        <f>IF(Summary!$H$117="E","E","")</f>
        <v/>
      </c>
      <c r="Y11" s="406" t="str">
        <f>IF(Summary!$I$117="Y","R","")</f>
        <v/>
      </c>
      <c r="AA11" s="366"/>
      <c r="AB11" s="364"/>
      <c r="AC11" s="365"/>
    </row>
    <row r="12" spans="2:30" ht="12.95" customHeight="1" thickBot="1">
      <c r="B12" s="455"/>
      <c r="C12" s="464" t="s">
        <v>137</v>
      </c>
      <c r="D12" s="408" t="str">
        <f>IF(Badges!$G344="A","/","")</f>
        <v/>
      </c>
      <c r="E12" s="408" t="str">
        <f>IF(Badges!$G348="A","/","")</f>
        <v/>
      </c>
      <c r="F12" s="408" t="str">
        <f>IF(Badges!$G352="A","/","")</f>
        <v/>
      </c>
      <c r="G12" s="408" t="str">
        <f>IF(Badges!$G356="A","/","")</f>
        <v/>
      </c>
      <c r="H12" s="408" t="str">
        <f>IF(Badges!$G360="A","/","")</f>
        <v/>
      </c>
      <c r="I12" s="409" t="str">
        <f>IF(Summary!$H$19="E","E","")</f>
        <v/>
      </c>
      <c r="J12" s="409" t="str">
        <f>IF(Summary!$I$19="Y","R","")</f>
        <v/>
      </c>
      <c r="K12" s="363"/>
      <c r="L12" s="716" t="str">
        <f>Summary!A78</f>
        <v>&lt;&lt;List Badge 9 Here&gt;&gt;</v>
      </c>
      <c r="M12" s="716"/>
      <c r="N12" s="716"/>
      <c r="O12" s="716"/>
      <c r="P12" s="716"/>
      <c r="Q12" s="716"/>
      <c r="R12" s="719"/>
      <c r="S12" s="406" t="str">
        <f>IF(Summary!$H$78="E","E","")</f>
        <v/>
      </c>
      <c r="T12" s="406" t="str">
        <f>IF(Summary!$I$78="Y","R","")</f>
        <v/>
      </c>
      <c r="W12" s="399" t="str">
        <f>'Fun Patches'!C13</f>
        <v>&lt;LIST PATCH HERE&gt;</v>
      </c>
      <c r="X12" s="406" t="str">
        <f>IF(Summary!$H$118="E","E","")</f>
        <v/>
      </c>
      <c r="Y12" s="406" t="str">
        <f>IF(Summary!$I$118="Y","R","")</f>
        <v/>
      </c>
      <c r="AA12" s="366"/>
      <c r="AB12" s="364"/>
      <c r="AC12" s="365"/>
    </row>
    <row r="13" spans="2:30" ht="12.95" customHeight="1">
      <c r="B13" s="455"/>
      <c r="C13" s="468" t="s">
        <v>934</v>
      </c>
      <c r="D13" s="413" t="str">
        <f>IF(Badges!$G367="A","/","")</f>
        <v/>
      </c>
      <c r="E13" s="413" t="str">
        <f>IF(Badges!$G371="A","/","")</f>
        <v/>
      </c>
      <c r="F13" s="413" t="str">
        <f>IF(Badges!$G375="A","/","")</f>
        <v/>
      </c>
      <c r="G13" s="413" t="str">
        <f>IF(Badges!$G379="A","/","")</f>
        <v/>
      </c>
      <c r="H13" s="413" t="str">
        <f>IF(Badges!$G383="A","/","")</f>
        <v/>
      </c>
      <c r="I13" s="411" t="str">
        <f>IF(Summary!$H$20="E","E","")</f>
        <v/>
      </c>
      <c r="J13" s="411" t="str">
        <f>IF(Summary!$I$20="Y","R","")</f>
        <v/>
      </c>
      <c r="K13" s="363" t="str">
        <f>IF(COUNT(I60:I61)=2,MAX(I60:I61),"")</f>
        <v/>
      </c>
      <c r="L13" s="716" t="str">
        <f>Summary!A79</f>
        <v>&lt;&lt;List Badge 10 Here&gt;&gt;</v>
      </c>
      <c r="M13" s="716"/>
      <c r="N13" s="716"/>
      <c r="O13" s="716"/>
      <c r="P13" s="716"/>
      <c r="Q13" s="716"/>
      <c r="R13" s="719"/>
      <c r="S13" s="406" t="str">
        <f>IF(Summary!$H$79="E","E","")</f>
        <v/>
      </c>
      <c r="T13" s="406" t="str">
        <f>IF(Summary!$I$79="Y","R","")</f>
        <v/>
      </c>
      <c r="W13" s="399" t="str">
        <f>'Fun Patches'!C14</f>
        <v>&lt;LIST PATCH HERE&gt;</v>
      </c>
      <c r="X13" s="406" t="str">
        <f>IF(Summary!$H$119="E","E","")</f>
        <v/>
      </c>
      <c r="Y13" s="406" t="str">
        <f>IF(Summary!$I$119="Y","R","")</f>
        <v/>
      </c>
      <c r="AA13" s="366"/>
      <c r="AB13" s="364"/>
      <c r="AC13" s="365"/>
    </row>
    <row r="14" spans="2:30" ht="12.95" customHeight="1">
      <c r="B14" s="455"/>
      <c r="C14" s="460" t="s">
        <v>142</v>
      </c>
      <c r="D14" s="405" t="str">
        <f>IF(Badges!$G390="A","/","")</f>
        <v/>
      </c>
      <c r="E14" s="405" t="str">
        <f>IF(Badges!$G394="A","/","")</f>
        <v/>
      </c>
      <c r="F14" s="405" t="str">
        <f>IF(Badges!$G398="A","/","")</f>
        <v/>
      </c>
      <c r="G14" s="405" t="str">
        <f>IF(Badges!$G402="A","/","")</f>
        <v/>
      </c>
      <c r="H14" s="405" t="str">
        <f>IF(Badges!$G406="A","/","")</f>
        <v/>
      </c>
      <c r="I14" s="406" t="str">
        <f>IF(Summary!$H$21="E","E","")</f>
        <v/>
      </c>
      <c r="J14" s="406" t="str">
        <f>IF(Summary!$I$21="Y","R","")</f>
        <v/>
      </c>
      <c r="K14" s="363"/>
      <c r="L14" s="401"/>
      <c r="M14" s="401"/>
      <c r="N14" s="401"/>
      <c r="O14" s="401"/>
      <c r="P14" s="401"/>
      <c r="Q14" s="401"/>
      <c r="R14" s="401"/>
      <c r="S14" s="402"/>
      <c r="T14" s="402"/>
      <c r="W14" s="399" t="str">
        <f>'Fun Patches'!C15</f>
        <v>&lt;LIST PATCH HERE&gt;</v>
      </c>
      <c r="X14" s="406" t="str">
        <f>IF(Summary!$H$120="E","E","")</f>
        <v/>
      </c>
      <c r="Y14" s="406" t="str">
        <f>IF(Summary!$I$120="Y","R","")</f>
        <v/>
      </c>
      <c r="AA14" s="366"/>
      <c r="AB14" s="364"/>
      <c r="AC14" s="365"/>
    </row>
    <row r="15" spans="2:30" ht="12.95" customHeight="1" thickBot="1">
      <c r="B15" s="455"/>
      <c r="C15" s="471" t="s">
        <v>129</v>
      </c>
      <c r="D15" s="408" t="str">
        <f>IF(Badges!$G425="A","/","")</f>
        <v/>
      </c>
      <c r="E15" s="408" t="str">
        <f>IF(Badges!$G429="A","/","")</f>
        <v/>
      </c>
      <c r="F15" s="408" t="str">
        <f>IF(Badges!$G433="A","/","")</f>
        <v/>
      </c>
      <c r="G15" s="408" t="str">
        <f>IF(Badges!$G437="A","/","")</f>
        <v/>
      </c>
      <c r="H15" s="408" t="str">
        <f>IF(Badges!$G441="A","/","")</f>
        <v/>
      </c>
      <c r="I15" s="409" t="str">
        <f>IF(Summary!$H$23="E","E","")</f>
        <v/>
      </c>
      <c r="J15" s="409" t="str">
        <f>IF(Summary!$I$23="Y","R","")</f>
        <v/>
      </c>
      <c r="K15" s="363" t="str">
        <f>IF(COUNT(I62:I63)=2,MAX(I62:I63),"")</f>
        <v/>
      </c>
      <c r="N15" s="451"/>
      <c r="O15" s="451"/>
      <c r="P15" s="451"/>
      <c r="Q15" s="451"/>
      <c r="R15" s="451"/>
      <c r="W15" s="399" t="str">
        <f>'Fun Patches'!C16</f>
        <v>&lt;LIST PATCH HERE&gt;</v>
      </c>
      <c r="X15" s="406" t="str">
        <f>IF(Summary!$H$121="E","E","")</f>
        <v/>
      </c>
      <c r="Y15" s="406" t="str">
        <f>IF(Summary!$I$121="Y","R","")</f>
        <v/>
      </c>
      <c r="AA15" s="366"/>
      <c r="AB15" s="364"/>
      <c r="AC15" s="365"/>
    </row>
    <row r="16" spans="2:30" ht="12.95" customHeight="1">
      <c r="B16" s="455"/>
      <c r="C16" s="456" t="s">
        <v>739</v>
      </c>
      <c r="D16" s="413" t="str">
        <f>IF(Badges!$G448="A","/","")</f>
        <v/>
      </c>
      <c r="E16" s="413" t="str">
        <f>IF(Badges!$G452="A","/","")</f>
        <v/>
      </c>
      <c r="F16" s="413" t="str">
        <f>IF(Badges!$G456="A","/","")</f>
        <v/>
      </c>
      <c r="G16" s="413" t="str">
        <f>IF(Badges!$G460="A","/","")</f>
        <v/>
      </c>
      <c r="H16" s="413" t="str">
        <f>IF(Badges!$G464="A","/","")</f>
        <v/>
      </c>
      <c r="I16" s="411" t="str">
        <f>IF(Summary!$H$24="E","E","")</f>
        <v/>
      </c>
      <c r="J16" s="411" t="str">
        <f>IF(Summary!$I$24="Y","R","")</f>
        <v/>
      </c>
      <c r="K16" s="363"/>
      <c r="L16" s="455"/>
      <c r="M16" s="487" t="s">
        <v>953</v>
      </c>
      <c r="N16" s="413" t="str">
        <f>IF('Age-Level'!$G6="C","/","")</f>
        <v/>
      </c>
      <c r="O16" s="413" t="str">
        <f>IF('Age-Level'!$G7="C","/","")</f>
        <v/>
      </c>
      <c r="P16" s="413" t="str">
        <f>IF('Age-Level'!$G8="C","/","")</f>
        <v/>
      </c>
      <c r="Q16" s="413" t="str">
        <f>IF('Age-Level'!$G9="C","/","")</f>
        <v/>
      </c>
      <c r="R16" s="413" t="str">
        <f>IF('Age-Level'!$G10="C","/","")</f>
        <v/>
      </c>
      <c r="S16" s="404" t="str">
        <f>IF(Summary!$H$81="E","E","")</f>
        <v/>
      </c>
      <c r="T16" s="411" t="str">
        <f>IF(Summary!$I$81="Y","R","")</f>
        <v/>
      </c>
      <c r="W16" s="399" t="str">
        <f>'Fun Patches'!C17</f>
        <v>&lt;LIST PATCH HERE&gt;</v>
      </c>
      <c r="X16" s="406" t="str">
        <f>IF(Summary!$H$122="E","E","")</f>
        <v/>
      </c>
      <c r="Y16" s="406" t="str">
        <f>IF(Summary!$I$122="Y","R","")</f>
        <v/>
      </c>
      <c r="AA16" s="366"/>
      <c r="AB16" s="364"/>
      <c r="AC16" s="365"/>
    </row>
    <row r="17" spans="2:29" ht="12.95" customHeight="1" thickBot="1">
      <c r="B17" s="455"/>
      <c r="C17" s="460" t="s">
        <v>626</v>
      </c>
      <c r="D17" s="405" t="str">
        <f>IF(Badges!$G471="A","/","")</f>
        <v/>
      </c>
      <c r="E17" s="405" t="str">
        <f>IF(Badges!$G475="A","/","")</f>
        <v/>
      </c>
      <c r="F17" s="405" t="str">
        <f>IF(Badges!$G479="A","/","")</f>
        <v/>
      </c>
      <c r="G17" s="405" t="str">
        <f>IF(Badges!$G483="A","/","")</f>
        <v/>
      </c>
      <c r="H17" s="405" t="str">
        <f>IF(Badges!$G487="A","/","")</f>
        <v/>
      </c>
      <c r="I17" s="406" t="str">
        <f>IF(Summary!$H$25="E","E","")</f>
        <v/>
      </c>
      <c r="J17" s="406" t="str">
        <f>IF(Summary!$I$25="Y","R","")</f>
        <v/>
      </c>
      <c r="K17" s="363" t="str">
        <f>IF(COUNT(I64:I65)=2,MAX(I64:I65),"")</f>
        <v/>
      </c>
      <c r="L17" s="455"/>
      <c r="M17" s="488" t="s">
        <v>954</v>
      </c>
      <c r="N17" s="398" t="str">
        <f>IF('Age-Level'!$G13="C","/","")</f>
        <v/>
      </c>
      <c r="O17" s="398" t="str">
        <f>IF('Age-Level'!$G14="C","/","")</f>
        <v/>
      </c>
      <c r="P17" s="398" t="str">
        <f>IF('Age-Level'!$G15="C","/","")</f>
        <v/>
      </c>
      <c r="Q17" s="398" t="str">
        <f>IF('Age-Level'!$G16="C","/","")</f>
        <v/>
      </c>
      <c r="R17" s="398" t="str">
        <f>IF('Age-Level'!$G17="C","/","")</f>
        <v/>
      </c>
      <c r="S17" s="409" t="str">
        <f>IF(Summary!$H$82="E","E","")</f>
        <v/>
      </c>
      <c r="T17" s="406" t="str">
        <f>IF(Summary!$I$82="Y","R","")</f>
        <v/>
      </c>
      <c r="W17" s="399" t="str">
        <f>'Fun Patches'!C18</f>
        <v>&lt;LIST PATCH HERE&gt;</v>
      </c>
      <c r="X17" s="406" t="str">
        <f>IF(Summary!$H$123="E","E","")</f>
        <v/>
      </c>
      <c r="Y17" s="406" t="str">
        <f>IF(Summary!$I$123="Y","R","")</f>
        <v/>
      </c>
      <c r="AA17" s="366"/>
      <c r="AB17" s="364"/>
      <c r="AC17" s="365"/>
    </row>
    <row r="18" spans="2:29" ht="12.95" customHeight="1" thickBot="1">
      <c r="B18" s="455"/>
      <c r="C18" s="460" t="s">
        <v>131</v>
      </c>
      <c r="D18" s="408" t="str">
        <f>IF(Badges!$G494="A","/","")</f>
        <v/>
      </c>
      <c r="E18" s="408" t="str">
        <f>IF(Badges!$G498="A","/","")</f>
        <v/>
      </c>
      <c r="F18" s="408" t="str">
        <f>IF(Badges!$G502="A","/","")</f>
        <v/>
      </c>
      <c r="G18" s="408" t="str">
        <f>IF(Badges!$G506="A","/","")</f>
        <v/>
      </c>
      <c r="H18" s="408" t="str">
        <f>IF(Badges!$G510="A","/","")</f>
        <v/>
      </c>
      <c r="I18" s="409" t="str">
        <f>IF(Summary!$H$26="E","E","")</f>
        <v/>
      </c>
      <c r="J18" s="409" t="str">
        <f>IF(Summary!$I$26="Y","R","")</f>
        <v/>
      </c>
      <c r="K18" s="363"/>
      <c r="L18" s="455"/>
      <c r="M18" s="489" t="s">
        <v>955</v>
      </c>
      <c r="N18" s="413" t="str">
        <f>IF('Age-Level'!$G20="C","/","")</f>
        <v/>
      </c>
      <c r="O18" s="413" t="str">
        <f>IF('Age-Level'!$G21="C","/","")</f>
        <v/>
      </c>
      <c r="P18" s="413" t="str">
        <f>IF('Age-Level'!$G22="C","/","")</f>
        <v/>
      </c>
      <c r="Q18" s="413" t="str">
        <f>IF('Age-Level'!$G23="C","/","")</f>
        <v/>
      </c>
      <c r="R18" s="413" t="str">
        <f>IF('Age-Level'!$G24="C","/","")</f>
        <v/>
      </c>
      <c r="S18" s="412" t="str">
        <f>IF(Summary!$H$83="E","E","")</f>
        <v/>
      </c>
      <c r="T18" s="411" t="str">
        <f>IF(Summary!$I$83="Y","R","")</f>
        <v/>
      </c>
      <c r="W18" s="399" t="str">
        <f>'Fun Patches'!C19</f>
        <v>&lt;LIST PATCH HERE&gt;</v>
      </c>
      <c r="X18" s="406" t="str">
        <f>IF(Summary!$H$124="E","E","")</f>
        <v/>
      </c>
      <c r="Y18" s="406" t="str">
        <f>IF(Summary!$I$124="Y","R","")</f>
        <v/>
      </c>
      <c r="AA18" s="366"/>
      <c r="AB18" s="364"/>
      <c r="AC18" s="365"/>
    </row>
    <row r="19" spans="2:29" ht="12.95" customHeight="1" thickBot="1">
      <c r="B19" s="455"/>
      <c r="C19" s="468" t="s">
        <v>128</v>
      </c>
      <c r="D19" s="413" t="str">
        <f>IF(Badges!$G517="A","/","")</f>
        <v/>
      </c>
      <c r="E19" s="413" t="str">
        <f>IF(Badges!$G521="A","/","")</f>
        <v/>
      </c>
      <c r="F19" s="413" t="str">
        <f>IF(Badges!$G525="A","/","")</f>
        <v/>
      </c>
      <c r="G19" s="413" t="str">
        <f>IF(Badges!$G529="A","/","")</f>
        <v/>
      </c>
      <c r="H19" s="413" t="str">
        <f>IF(Badges!$G533="A","/","")</f>
        <v/>
      </c>
      <c r="I19" s="411" t="str">
        <f>IF(Summary!$H$27="E","E","")</f>
        <v/>
      </c>
      <c r="J19" s="411" t="str">
        <f>IF(Summary!$I$27="Y","R","")</f>
        <v/>
      </c>
      <c r="K19" s="363"/>
      <c r="L19" s="455"/>
      <c r="M19" s="490" t="s">
        <v>956</v>
      </c>
      <c r="N19" s="398" t="str">
        <f>IF('Age-Level'!$G27="C","/","")</f>
        <v/>
      </c>
      <c r="O19" s="398" t="str">
        <f>IF('Age-Level'!$G28="C","/","")</f>
        <v/>
      </c>
      <c r="P19" s="398" t="str">
        <f>IF('Age-Level'!$G29="C","/","")</f>
        <v/>
      </c>
      <c r="Q19" s="398" t="str">
        <f>IF('Age-Level'!$G30="C","/","")</f>
        <v/>
      </c>
      <c r="R19" s="398" t="str">
        <f>IF('Age-Level'!$G31="C","/","")</f>
        <v/>
      </c>
      <c r="S19" s="409" t="str">
        <f>IF(Summary!$H$84="E","E","")</f>
        <v/>
      </c>
      <c r="T19" s="406" t="str">
        <f>IF(Summary!$I$84="Y","R","")</f>
        <v/>
      </c>
      <c r="W19" s="399" t="str">
        <f>'Fun Patches'!C20</f>
        <v>&lt;LIST PATCH HERE&gt;</v>
      </c>
      <c r="X19" s="406" t="str">
        <f>IF(Summary!$H$125="E","E","")</f>
        <v/>
      </c>
      <c r="Y19" s="406" t="str">
        <f>IF(Summary!$I$125="Y","R","")</f>
        <v/>
      </c>
      <c r="AA19" s="366"/>
      <c r="AB19" s="364"/>
      <c r="AC19" s="365"/>
    </row>
    <row r="20" spans="2:29" ht="12.95" customHeight="1">
      <c r="B20" s="455"/>
      <c r="C20" s="460" t="s">
        <v>143</v>
      </c>
      <c r="D20" s="405" t="str">
        <f>IF(Badges!$G540="A","/","")</f>
        <v/>
      </c>
      <c r="E20" s="405" t="str">
        <f>IF(Badges!$G544="A","/","")</f>
        <v/>
      </c>
      <c r="F20" s="405" t="str">
        <f>IF(Badges!$G548="A","/","")</f>
        <v/>
      </c>
      <c r="G20" s="405" t="str">
        <f>IF(Badges!$G552="A","/","")</f>
        <v/>
      </c>
      <c r="H20" s="405" t="str">
        <f>IF(Badges!$G556="A","/","")</f>
        <v/>
      </c>
      <c r="I20" s="406" t="str">
        <f>IF(Summary!$H$28="E","E","")</f>
        <v/>
      </c>
      <c r="J20" s="406" t="str">
        <f>IF(Summary!$I$28="Y","R","")</f>
        <v/>
      </c>
      <c r="K20" s="363"/>
      <c r="L20" s="455"/>
      <c r="M20" s="487" t="s">
        <v>957</v>
      </c>
      <c r="N20" s="458"/>
      <c r="O20" s="458"/>
      <c r="P20" s="458"/>
      <c r="Q20" s="458"/>
      <c r="R20" s="459"/>
      <c r="S20" s="412" t="str">
        <f>IF(Summary!$H$85="E","E","")</f>
        <v/>
      </c>
      <c r="T20" s="411" t="str">
        <f>IF(Summary!$I$85="Y","R","")</f>
        <v/>
      </c>
      <c r="U20" s="594"/>
      <c r="W20" s="399" t="str">
        <f>'Fun Patches'!C21</f>
        <v>&lt;LIST PATCH HERE&gt;</v>
      </c>
      <c r="X20" s="406" t="str">
        <f>IF(Summary!$H$126="E","E","")</f>
        <v/>
      </c>
      <c r="Y20" s="406" t="str">
        <f>IF(Summary!$I$126="Y","R","")</f>
        <v/>
      </c>
      <c r="AA20" s="366"/>
      <c r="AB20" s="364"/>
      <c r="AC20" s="365"/>
    </row>
    <row r="21" spans="2:29" ht="12.95" customHeight="1" thickBot="1">
      <c r="B21" s="455"/>
      <c r="C21" s="471" t="s">
        <v>939</v>
      </c>
      <c r="D21" s="408" t="str">
        <f>IF(Badges!$G171="A","/","")</f>
        <v/>
      </c>
      <c r="E21" s="408" t="str">
        <f>IF(Badges!$G175="A","/","")</f>
        <v/>
      </c>
      <c r="F21" s="408" t="str">
        <f>IF(Badges!$G179="A","/","")</f>
        <v/>
      </c>
      <c r="G21" s="408" t="str">
        <f>IF(Badges!$G183="A","/","")</f>
        <v/>
      </c>
      <c r="H21" s="408" t="str">
        <f>IF(Badges!$G187="A","/","")</f>
        <v/>
      </c>
      <c r="I21" s="409" t="str">
        <f>IF(Summary!$H$11="E","E","")</f>
        <v/>
      </c>
      <c r="J21" s="409" t="str">
        <f>IF(Summary!$I$11="Y","R","")</f>
        <v/>
      </c>
      <c r="K21" s="363"/>
      <c r="L21" s="455"/>
      <c r="M21" s="488" t="s">
        <v>958</v>
      </c>
      <c r="N21" s="473"/>
      <c r="O21" s="473"/>
      <c r="P21" s="473"/>
      <c r="Q21" s="473"/>
      <c r="R21" s="474"/>
      <c r="S21" s="409" t="str">
        <f>IF(Summary!$H$86="E","E","")</f>
        <v/>
      </c>
      <c r="T21" s="406" t="str">
        <f>IF(Summary!$I$86="Y","R","")</f>
        <v/>
      </c>
      <c r="U21" s="594"/>
      <c r="W21" s="399" t="str">
        <f>'Fun Patches'!C22</f>
        <v>&lt;LIST PATCH HERE&gt;</v>
      </c>
      <c r="X21" s="406" t="str">
        <f>IF(Summary!$H$127="E","E","")</f>
        <v/>
      </c>
      <c r="Y21" s="406" t="str">
        <f>IF(Summary!$I$127="Y","R","")</f>
        <v/>
      </c>
      <c r="AA21" s="366"/>
      <c r="AB21" s="364"/>
      <c r="AC21" s="365"/>
    </row>
    <row r="22" spans="2:29" ht="12.95" customHeight="1">
      <c r="B22" s="455"/>
      <c r="C22" s="460" t="s">
        <v>940</v>
      </c>
      <c r="D22" s="413" t="str">
        <f>IF(Badges!$G563="A","/","")</f>
        <v/>
      </c>
      <c r="E22" s="413" t="str">
        <f>IF(Badges!$G567="A","/","")</f>
        <v/>
      </c>
      <c r="F22" s="413" t="str">
        <f>IF(Badges!$G571="A","/","")</f>
        <v/>
      </c>
      <c r="G22" s="413" t="str">
        <f>IF(Badges!$G575="A","/","")</f>
        <v/>
      </c>
      <c r="H22" s="413" t="str">
        <f>IF(Badges!$G579="A","/","")</f>
        <v/>
      </c>
      <c r="I22" s="411" t="str">
        <f>IF(Summary!$H$29="E","E","")</f>
        <v/>
      </c>
      <c r="J22" s="411" t="str">
        <f>IF(Summary!$I$29="Y","R","")</f>
        <v/>
      </c>
      <c r="K22" s="363"/>
      <c r="L22" s="455"/>
      <c r="M22" s="489" t="s">
        <v>959</v>
      </c>
      <c r="N22" s="476"/>
      <c r="O22" s="476"/>
      <c r="P22" s="476"/>
      <c r="Q22" s="476"/>
      <c r="R22" s="477"/>
      <c r="S22" s="412" t="str">
        <f>IF(Summary!$H$87="E","E","")</f>
        <v/>
      </c>
      <c r="T22" s="411" t="str">
        <f>IF(Summary!$I$87="Y","R","")</f>
        <v/>
      </c>
      <c r="U22" s="720" t="s">
        <v>1079</v>
      </c>
      <c r="W22" s="399" t="str">
        <f>'Fun Patches'!C23</f>
        <v>&lt;LIST PATCH HERE&gt;</v>
      </c>
      <c r="X22" s="406" t="str">
        <f>IF(Summary!$H$128="E","E","")</f>
        <v/>
      </c>
      <c r="Y22" s="406" t="str">
        <f>IF(Summary!$I$128="Y","R","")</f>
        <v/>
      </c>
      <c r="AA22" s="366"/>
      <c r="AB22" s="364"/>
      <c r="AC22" s="365"/>
    </row>
    <row r="23" spans="2:29" ht="12.95" customHeight="1" thickBot="1">
      <c r="B23" s="455"/>
      <c r="C23" s="460" t="s">
        <v>138</v>
      </c>
      <c r="D23" s="405" t="str">
        <f>IF(Badges!$G586="A","/","")</f>
        <v/>
      </c>
      <c r="E23" s="405" t="str">
        <f>IF(Badges!$G590="A","/","")</f>
        <v/>
      </c>
      <c r="F23" s="405" t="str">
        <f>IF(Badges!$G594="A","/","")</f>
        <v/>
      </c>
      <c r="G23" s="405" t="str">
        <f>IF(Badges!$G598="A","/","")</f>
        <v/>
      </c>
      <c r="H23" s="405" t="str">
        <f>IF(Badges!$G602="A","/","")</f>
        <v/>
      </c>
      <c r="I23" s="406" t="str">
        <f>IF(Summary!$H$30="E","E","")</f>
        <v/>
      </c>
      <c r="J23" s="406" t="str">
        <f>IF(Summary!$I$30="Y","R","")</f>
        <v/>
      </c>
      <c r="K23" s="363"/>
      <c r="L23" s="455"/>
      <c r="M23" s="490" t="s">
        <v>960</v>
      </c>
      <c r="N23" s="466"/>
      <c r="O23" s="466"/>
      <c r="P23" s="466"/>
      <c r="Q23" s="466"/>
      <c r="R23" s="467"/>
      <c r="S23" s="409" t="str">
        <f>IF(Summary!$H$88="E","E","")</f>
        <v/>
      </c>
      <c r="T23" s="406" t="str">
        <f>IF(Summary!$I$88="Y","R","")</f>
        <v/>
      </c>
      <c r="U23" s="720"/>
      <c r="W23" s="399" t="str">
        <f>'Fun Patches'!C24</f>
        <v>&lt;LIST PATCH HERE&gt;</v>
      </c>
      <c r="X23" s="406" t="str">
        <f>IF(Summary!$H$129="E","E","")</f>
        <v/>
      </c>
      <c r="Y23" s="406" t="str">
        <f>IF(Summary!$I$129="Y","R","")</f>
        <v/>
      </c>
      <c r="AA23" s="366"/>
      <c r="AB23" s="364"/>
      <c r="AC23" s="365"/>
    </row>
    <row r="24" spans="2:29" ht="12.95" customHeight="1" thickBot="1">
      <c r="B24" s="455"/>
      <c r="C24" s="460" t="s">
        <v>837</v>
      </c>
      <c r="D24" s="408" t="str">
        <f>IF(Badges!$G609="A","/","")</f>
        <v/>
      </c>
      <c r="E24" s="408" t="str">
        <f>IF(Badges!$G613="A","/","")</f>
        <v/>
      </c>
      <c r="F24" s="408" t="str">
        <f>IF(Badges!$G617="A","/","")</f>
        <v/>
      </c>
      <c r="G24" s="408" t="str">
        <f>IF(Badges!$G621="A","/","")</f>
        <v/>
      </c>
      <c r="H24" s="408" t="str">
        <f>IF(Badges!$G625="A","/","")</f>
        <v/>
      </c>
      <c r="I24" s="409" t="str">
        <f>IF(Summary!$H$31="E","E","")</f>
        <v/>
      </c>
      <c r="J24" s="409" t="str">
        <f>IF(Summary!$I$31="Y","R","")</f>
        <v/>
      </c>
      <c r="K24" s="363"/>
      <c r="L24" s="455"/>
      <c r="M24" s="491" t="s">
        <v>360</v>
      </c>
      <c r="N24" s="413" t="str">
        <f>IF('Age-Level'!$G49="C","/","")</f>
        <v/>
      </c>
      <c r="O24" s="413" t="str">
        <f>IF('Age-Level'!$G50="C","/","")</f>
        <v/>
      </c>
      <c r="P24" s="510" t="str">
        <f>IF('Age-Level'!$G51="C","/","")</f>
        <v/>
      </c>
      <c r="Q24" s="510" t="str">
        <f>IF('Age-Level'!$G52="C","/","")</f>
        <v/>
      </c>
      <c r="R24" s="510" t="str">
        <f>IF('Age-Level'!$G53="C","/","")</f>
        <v/>
      </c>
      <c r="S24" s="409" t="str">
        <f>IF(Summary!$H$89="E","E","")</f>
        <v/>
      </c>
      <c r="T24" s="411" t="str">
        <f>IF(Summary!$I$89="Y","R","")</f>
        <v/>
      </c>
      <c r="U24" s="720"/>
      <c r="W24" s="399" t="str">
        <f>'Fun Patches'!C25</f>
        <v>&lt;LIST PATCH HERE&gt;</v>
      </c>
      <c r="X24" s="406" t="str">
        <f>IF(Summary!$H$130="E","E","")</f>
        <v/>
      </c>
      <c r="Y24" s="406" t="str">
        <f>IF(Summary!$I$130="Y","R","")</f>
        <v/>
      </c>
      <c r="AA24" s="366"/>
      <c r="AB24" s="364"/>
      <c r="AC24" s="365"/>
    </row>
    <row r="25" spans="2:29" ht="12.95" customHeight="1">
      <c r="B25" s="455"/>
      <c r="C25" s="468" t="s">
        <v>130</v>
      </c>
      <c r="D25" s="413" t="str">
        <f>IF(Badges!$G632="A","/","")</f>
        <v/>
      </c>
      <c r="E25" s="413" t="str">
        <f>IF(Badges!$G636="A","/","")</f>
        <v/>
      </c>
      <c r="F25" s="413" t="str">
        <f>IF(Badges!$G640="A","/","")</f>
        <v/>
      </c>
      <c r="G25" s="413" t="str">
        <f>IF(Badges!$G644="A","/","")</f>
        <v/>
      </c>
      <c r="H25" s="413" t="str">
        <f>IF(Badges!$G648="A","/","")</f>
        <v/>
      </c>
      <c r="I25" s="411" t="str">
        <f>IF(Summary!$H$32="E","E","")</f>
        <v/>
      </c>
      <c r="J25" s="411" t="str">
        <f>IF(Summary!$I$32="Y","R","")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IF(Summary!$H$90="E","E","")</f>
        <v/>
      </c>
      <c r="T25" s="411" t="str">
        <f>IF(Summary!$I$90="Y","R","")</f>
        <v/>
      </c>
      <c r="U25" s="720"/>
      <c r="W25" s="399" t="str">
        <f>'Fun Patches'!C26</f>
        <v>&lt;LIST PATCH HERE&gt;</v>
      </c>
      <c r="X25" s="406" t="str">
        <f>IF(Summary!$H$131="E","E","")</f>
        <v/>
      </c>
      <c r="Y25" s="406" t="str">
        <f>IF(Summary!$I$131="Y","R","")</f>
        <v/>
      </c>
      <c r="AA25" s="366"/>
      <c r="AB25" s="364"/>
      <c r="AC25" s="365"/>
    </row>
    <row r="26" spans="2:29" ht="12.95" customHeight="1">
      <c r="B26" s="455"/>
      <c r="C26" s="460" t="s">
        <v>941</v>
      </c>
      <c r="D26" s="405" t="str">
        <f>IF(Badges!$G655="A","/","")</f>
        <v/>
      </c>
      <c r="E26" s="405" t="str">
        <f>IF(Badges!$G659="A","/","")</f>
        <v/>
      </c>
      <c r="F26" s="405" t="str">
        <f>IF(Badges!$G663="A","/","")</f>
        <v/>
      </c>
      <c r="G26" s="405" t="str">
        <f>IF(Badges!$G667="A","/","")</f>
        <v/>
      </c>
      <c r="H26" s="405" t="str">
        <f>IF(Badges!$G671="A","/","")</f>
        <v/>
      </c>
      <c r="I26" s="406" t="str">
        <f>IF(Summary!$H$33="E","E","")</f>
        <v/>
      </c>
      <c r="J26" s="406" t="str">
        <f>IF(Summary!$I$33="Y","R","")</f>
        <v/>
      </c>
      <c r="K26" s="363"/>
      <c r="L26" s="455"/>
      <c r="M26" s="487" t="s">
        <v>962</v>
      </c>
      <c r="N26" s="458"/>
      <c r="O26" s="458"/>
      <c r="P26" s="458"/>
      <c r="Q26" s="458"/>
      <c r="R26" s="459"/>
      <c r="S26" s="412" t="str">
        <f>IF(Summary!$H$91="E","E","")</f>
        <v/>
      </c>
      <c r="T26" s="406" t="str">
        <f>IF(Summary!$I$91="Y","R","")</f>
        <v/>
      </c>
      <c r="U26" s="720"/>
      <c r="W26" s="399" t="str">
        <f>'Fun Patches'!C27</f>
        <v>&lt;LIST PATCH HERE&gt;</v>
      </c>
      <c r="X26" s="406" t="str">
        <f>IF(Summary!$H$132="E","E","")</f>
        <v/>
      </c>
      <c r="Y26" s="406" t="str">
        <f>IF(Summary!$I$132="Y","R","")</f>
        <v/>
      </c>
      <c r="AA26" s="366"/>
      <c r="AB26" s="364"/>
      <c r="AC26" s="365"/>
    </row>
    <row r="27" spans="2:29" ht="12.95" customHeight="1" thickBot="1">
      <c r="B27" s="455"/>
      <c r="C27" s="471" t="s">
        <v>942</v>
      </c>
      <c r="D27" s="408" t="str">
        <f>IF(Badges!$G678="A","/","")</f>
        <v/>
      </c>
      <c r="E27" s="408" t="str">
        <f>IF(Badges!$G682="A","/","")</f>
        <v/>
      </c>
      <c r="F27" s="408" t="str">
        <f>IF(Badges!$G686="A","/","")</f>
        <v/>
      </c>
      <c r="G27" s="408" t="str">
        <f>IF(Badges!$G690="A","/","")</f>
        <v/>
      </c>
      <c r="H27" s="408" t="str">
        <f>IF(Badges!$G694="A","/","")</f>
        <v/>
      </c>
      <c r="I27" s="409" t="str">
        <f>IF(Summary!$H$34="E","E","")</f>
        <v/>
      </c>
      <c r="J27" s="409" t="str">
        <f>IF(Summary!$I$34="Y","R","")</f>
        <v/>
      </c>
      <c r="K27" s="363"/>
      <c r="L27" s="455"/>
      <c r="M27" s="488" t="s">
        <v>93</v>
      </c>
      <c r="N27" s="473"/>
      <c r="O27" s="473"/>
      <c r="P27" s="473"/>
      <c r="Q27" s="473"/>
      <c r="R27" s="474"/>
      <c r="S27" s="406" t="str">
        <f>IF(Summary!$H$108="E","E","")</f>
        <v/>
      </c>
      <c r="T27" s="406" t="str">
        <f>IF(Summary!$I$108="Y","R","")</f>
        <v/>
      </c>
      <c r="U27" s="720"/>
      <c r="W27" s="399" t="str">
        <f>'Fun Patches'!C28</f>
        <v>&lt;LIST PATCH HERE&gt;</v>
      </c>
      <c r="X27" s="406" t="str">
        <f>IF(Summary!$H$133="E","E","")</f>
        <v/>
      </c>
      <c r="Y27" s="406" t="str">
        <f>IF(Summary!$I$133="Y","R","")</f>
        <v/>
      </c>
      <c r="AA27" s="366"/>
      <c r="AB27" s="364"/>
      <c r="AC27" s="365"/>
    </row>
    <row r="28" spans="2:29" ht="12.95" customHeight="1">
      <c r="B28" s="455"/>
      <c r="C28" s="468" t="s">
        <v>135</v>
      </c>
      <c r="D28" s="413" t="str">
        <f>IF(Badges!$G701="A","/","")</f>
        <v/>
      </c>
      <c r="E28" s="413" t="str">
        <f>IF(Badges!$G705="A","/","")</f>
        <v/>
      </c>
      <c r="F28" s="413" t="str">
        <f>IF(Badges!$G709="A","/","")</f>
        <v/>
      </c>
      <c r="G28" s="413" t="str">
        <f>IF(Badges!$G713="A","/","")</f>
        <v/>
      </c>
      <c r="H28" s="413" t="str">
        <f>IF(Badges!$G717="A","/","")</f>
        <v/>
      </c>
      <c r="I28" s="411" t="str">
        <f>IF(Summary!$H$35="E","E","")</f>
        <v/>
      </c>
      <c r="J28" s="411" t="str">
        <f>IF(Summary!$I$35="Y","R","")</f>
        <v/>
      </c>
      <c r="K28" s="363"/>
      <c r="U28" s="720"/>
      <c r="W28" s="399" t="str">
        <f>'Fun Patches'!C29</f>
        <v>&lt;LIST PATCH HERE&gt;</v>
      </c>
      <c r="X28" s="406" t="str">
        <f>IF(Summary!$H$134="E","E","")</f>
        <v/>
      </c>
      <c r="Y28" s="406" t="str">
        <f>IF(Summary!$I$134="Y","R","")</f>
        <v/>
      </c>
      <c r="AA28" s="366"/>
      <c r="AB28" s="364"/>
      <c r="AC28" s="365"/>
    </row>
    <row r="29" spans="2:29" ht="12.95" customHeight="1">
      <c r="B29" s="455"/>
      <c r="C29" s="460" t="s">
        <v>127</v>
      </c>
      <c r="D29" s="405" t="str">
        <f>IF(Badges!$G724="A","/","")</f>
        <v/>
      </c>
      <c r="E29" s="405" t="str">
        <f>IF(Badges!$G728="A","/","")</f>
        <v/>
      </c>
      <c r="F29" s="405" t="str">
        <f>IF(Badges!$G732="A","/","")</f>
        <v/>
      </c>
      <c r="G29" s="405" t="str">
        <f>IF(Badges!$G736="A","/","")</f>
        <v/>
      </c>
      <c r="H29" s="405" t="str">
        <f>IF(Badges!$G740="A","/","")</f>
        <v/>
      </c>
      <c r="I29" s="406" t="str">
        <f>IF(Summary!$H$36="E","E","")</f>
        <v/>
      </c>
      <c r="J29" s="406" t="str">
        <f>IF(Summary!$I$36="Y","R","")</f>
        <v/>
      </c>
      <c r="L29" s="401"/>
      <c r="M29" s="401"/>
      <c r="N29" s="401"/>
      <c r="O29" s="401"/>
      <c r="P29" s="401"/>
      <c r="Q29" s="401"/>
      <c r="R29" s="401"/>
      <c r="S29" s="402"/>
      <c r="T29" s="402"/>
      <c r="U29" s="720"/>
      <c r="W29" s="399" t="str">
        <f>'Fun Patches'!C30</f>
        <v>&lt;LIST PATCH HERE&gt;</v>
      </c>
      <c r="X29" s="406" t="str">
        <f>IF(Summary!$H$135="E","E","")</f>
        <v/>
      </c>
      <c r="Y29" s="406" t="str">
        <f>IF(Summary!$I$135="Y","R","")</f>
        <v/>
      </c>
      <c r="AA29" s="366"/>
      <c r="AB29" s="364"/>
      <c r="AC29" s="365"/>
    </row>
    <row r="30" spans="2:29" ht="12.95" customHeight="1" thickBot="1">
      <c r="B30" s="455"/>
      <c r="C30" s="471" t="s">
        <v>132</v>
      </c>
      <c r="D30" s="408" t="str">
        <f>IF(Badges!$G747="A","/","")</f>
        <v/>
      </c>
      <c r="E30" s="408" t="str">
        <f>IF(Badges!$G751="A","/","")</f>
        <v/>
      </c>
      <c r="F30" s="408" t="str">
        <f>IF(Badges!$G755="A","/","")</f>
        <v/>
      </c>
      <c r="G30" s="408" t="str">
        <f>IF(Badges!$G759="A","/","")</f>
        <v/>
      </c>
      <c r="H30" s="408" t="str">
        <f>IF(Badges!$G763="A","/","")</f>
        <v/>
      </c>
      <c r="I30" s="409" t="str">
        <f>IF(Summary!$H$37="E","E","")</f>
        <v/>
      </c>
      <c r="J30" s="409" t="str">
        <f>IF(Summary!$I$37="Y","R","")</f>
        <v/>
      </c>
      <c r="L30" s="716" t="str">
        <f>'Age-Level'!C136</f>
        <v>Investiture</v>
      </c>
      <c r="M30" s="716"/>
      <c r="N30" s="716"/>
      <c r="O30" s="716"/>
      <c r="P30" s="716"/>
      <c r="Q30" s="716"/>
      <c r="R30" s="719"/>
      <c r="S30" s="406" t="str">
        <f>IF(Summary!$H$96="E","E","")</f>
        <v/>
      </c>
      <c r="T30" s="406" t="str">
        <f>IF(Summary!$I$96="Y","R","")</f>
        <v/>
      </c>
      <c r="U30" s="720"/>
      <c r="W30" s="399" t="str">
        <f>'Fun Patches'!C31</f>
        <v>&lt;LIST PATCH HERE&gt;</v>
      </c>
      <c r="X30" s="406" t="str">
        <f>IF(Summary!$H$136="E","E","")</f>
        <v/>
      </c>
      <c r="Y30" s="406" t="str">
        <f>IF(Summary!$I$136="Y","R","")</f>
        <v/>
      </c>
      <c r="AA30" s="366"/>
      <c r="AB30" s="364"/>
      <c r="AC30" s="365"/>
    </row>
    <row r="31" spans="2:29" ht="12.95" customHeight="1">
      <c r="B31" s="455"/>
      <c r="C31" s="460" t="s">
        <v>136</v>
      </c>
      <c r="D31" s="410" t="str">
        <f>IF(Badges!$G770="A","/","")</f>
        <v/>
      </c>
      <c r="E31" s="410" t="str">
        <f>IF(Badges!$G774="A","/","")</f>
        <v/>
      </c>
      <c r="F31" s="410" t="str">
        <f>IF(Badges!$G778="A","/","")</f>
        <v/>
      </c>
      <c r="G31" s="410" t="str">
        <f>IF(Badges!$G782="A","/","")</f>
        <v/>
      </c>
      <c r="H31" s="410" t="str">
        <f>IF(Badges!$G786="A","/","")</f>
        <v/>
      </c>
      <c r="I31" s="412" t="str">
        <f>IF(Summary!$H$38="E","E","")</f>
        <v/>
      </c>
      <c r="J31" s="412" t="str">
        <f>IF(Summary!$I$38="Y","R","")</f>
        <v/>
      </c>
      <c r="L31" s="716" t="str">
        <f>'Age-Level'!C137</f>
        <v>1st year Rededication</v>
      </c>
      <c r="M31" s="716"/>
      <c r="N31" s="716"/>
      <c r="O31" s="716"/>
      <c r="P31" s="716"/>
      <c r="Q31" s="716"/>
      <c r="R31" s="719"/>
      <c r="S31" s="406" t="str">
        <f>IF(Summary!$H$97="E","E","")</f>
        <v/>
      </c>
      <c r="T31" s="406" t="str">
        <f>IF(Summary!$I$97="Y","R","")</f>
        <v/>
      </c>
      <c r="U31" s="720"/>
      <c r="W31" s="399" t="str">
        <f>'Fun Patches'!C32</f>
        <v>&lt;LIST PATCH HERE&gt;</v>
      </c>
      <c r="X31" s="406" t="str">
        <f>IF(Summary!$H$137="E","E","")</f>
        <v/>
      </c>
      <c r="Y31" s="406" t="str">
        <f>IF(Summary!$I$137="Y","R","")</f>
        <v/>
      </c>
      <c r="AA31" s="366"/>
      <c r="AB31" s="364"/>
      <c r="AC31" s="365"/>
    </row>
    <row r="32" spans="2:29" ht="12.95" customHeight="1">
      <c r="B32" s="455"/>
      <c r="C32" s="460" t="s">
        <v>126</v>
      </c>
      <c r="D32" s="405" t="str">
        <f>IF(Badges!$G793="A","/","")</f>
        <v/>
      </c>
      <c r="E32" s="405" t="str">
        <f>IF(Badges!$G797="A","/","")</f>
        <v/>
      </c>
      <c r="F32" s="405" t="str">
        <f>IF(Badges!$G801="A","/","")</f>
        <v/>
      </c>
      <c r="G32" s="405" t="str">
        <f>IF(Badges!$G805="A","/","")</f>
        <v/>
      </c>
      <c r="H32" s="405" t="str">
        <f>IF(Badges!$G809="A","/","")</f>
        <v/>
      </c>
      <c r="I32" s="406" t="str">
        <f>IF(Summary!$H$39="E","E","")</f>
        <v/>
      </c>
      <c r="J32" s="406" t="str">
        <f>IF(Summary!$I$39="Y","R","")</f>
        <v/>
      </c>
      <c r="L32" s="716" t="str">
        <f>'Age-Level'!C138</f>
        <v>2nd year Rededication</v>
      </c>
      <c r="M32" s="716"/>
      <c r="N32" s="716"/>
      <c r="O32" s="716"/>
      <c r="P32" s="716"/>
      <c r="Q32" s="716"/>
      <c r="R32" s="719"/>
      <c r="S32" s="406" t="str">
        <f>IF(Summary!$H$98="E","E","")</f>
        <v/>
      </c>
      <c r="T32" s="406" t="str">
        <f>IF(Summary!$I$98="Y","R","")</f>
        <v/>
      </c>
      <c r="U32" s="720"/>
      <c r="W32" s="399" t="str">
        <f>'Fun Patches'!C33</f>
        <v>&lt;LIST PATCH HERE&gt;</v>
      </c>
      <c r="X32" s="406" t="str">
        <f>IF(Summary!$H$138="E","E","")</f>
        <v/>
      </c>
      <c r="Y32" s="406" t="str">
        <f>IF(Summary!$I$138="Y","R","")</f>
        <v/>
      </c>
      <c r="AA32" s="366"/>
      <c r="AB32" s="364"/>
      <c r="AC32" s="365"/>
    </row>
    <row r="33" spans="2:29" ht="12.95" customHeight="1">
      <c r="B33" s="455"/>
      <c r="C33" s="464" t="s">
        <v>943</v>
      </c>
      <c r="D33" s="405" t="str">
        <f>IF(Badges!$G816="A","/","")</f>
        <v/>
      </c>
      <c r="E33" s="405" t="str">
        <f>IF(Badges!$G820="A","/","")</f>
        <v/>
      </c>
      <c r="F33" s="405" t="str">
        <f>IF(Badges!$G824="A","/","")</f>
        <v/>
      </c>
      <c r="G33" s="405" t="str">
        <f>IF(Badges!$G828="A","/","")</f>
        <v/>
      </c>
      <c r="H33" s="405" t="str">
        <f>IF(Badges!$G832="A","/","")</f>
        <v/>
      </c>
      <c r="I33" s="406" t="str">
        <f>IF(Summary!$H$40="E","E","")</f>
        <v/>
      </c>
      <c r="J33" s="406" t="str">
        <f>IF(Summary!$I$40="Y","R","")</f>
        <v/>
      </c>
      <c r="L33" s="716" t="str">
        <f>'Age-Level'!C139</f>
        <v>3rd year Rededication</v>
      </c>
      <c r="M33" s="716"/>
      <c r="N33" s="716"/>
      <c r="O33" s="716"/>
      <c r="P33" s="716"/>
      <c r="Q33" s="716"/>
      <c r="R33" s="719"/>
      <c r="S33" s="406" t="str">
        <f>IF(Summary!$H$99="E","E","")</f>
        <v/>
      </c>
      <c r="T33" s="406" t="str">
        <f>IF(Summary!$I$99="Y","R","")</f>
        <v/>
      </c>
      <c r="U33" s="720"/>
      <c r="W33" s="399" t="str">
        <f>'Fun Patches'!C34</f>
        <v>&lt;LIST PATCH HERE&gt;</v>
      </c>
      <c r="X33" s="406" t="str">
        <f>IF(Summary!$H$139="E","E","")</f>
        <v/>
      </c>
      <c r="Y33" s="406" t="str">
        <f>IF(Summary!$I$139="Y","R","")</f>
        <v/>
      </c>
      <c r="AA33" s="366"/>
      <c r="AB33" s="364"/>
      <c r="AC33" s="365"/>
    </row>
    <row r="34" spans="2:29" ht="12.95" customHeight="1">
      <c r="L34" s="716" t="str">
        <f>'Age-Level'!C140</f>
        <v>4th year Rededication</v>
      </c>
      <c r="M34" s="716"/>
      <c r="N34" s="716"/>
      <c r="O34" s="716"/>
      <c r="P34" s="716"/>
      <c r="Q34" s="716"/>
      <c r="R34" s="719"/>
      <c r="S34" s="406" t="str">
        <f>IF(Summary!$H$100="E","E","")</f>
        <v/>
      </c>
      <c r="T34" s="406" t="str">
        <f>IF(Summary!$I$100="Y","R","")</f>
        <v/>
      </c>
      <c r="U34" s="720"/>
      <c r="W34" s="399" t="str">
        <f>'Fun Patches'!C35</f>
        <v>&lt;LIST PATCH HERE&gt;</v>
      </c>
      <c r="X34" s="406" t="str">
        <f>IF(Summary!$H$140="E","E","")</f>
        <v/>
      </c>
      <c r="Y34" s="406" t="str">
        <f>IF(Summary!$I$140="Y","R","")</f>
        <v/>
      </c>
      <c r="AA34" s="366"/>
      <c r="AB34" s="364"/>
      <c r="AC34" s="365"/>
    </row>
    <row r="35" spans="2:29" ht="12.95" customHeight="1">
      <c r="L35" s="716" t="str">
        <f>'Age-Level'!C141</f>
        <v>5th year Rededication</v>
      </c>
      <c r="M35" s="716"/>
      <c r="N35" s="716"/>
      <c r="O35" s="716"/>
      <c r="P35" s="716"/>
      <c r="Q35" s="716"/>
      <c r="R35" s="719"/>
      <c r="S35" s="406" t="str">
        <f>IF(Summary!$H$101="E","E","")</f>
        <v/>
      </c>
      <c r="T35" s="406" t="str">
        <f>IF(Summary!$I$101="Y","R","")</f>
        <v/>
      </c>
      <c r="U35" s="720"/>
      <c r="W35" s="399" t="str">
        <f>'Fun Patches'!C36</f>
        <v>&lt;LIST PATCH HERE&gt;</v>
      </c>
      <c r="X35" s="406" t="str">
        <f>IF(Summary!$H$141="E","E","")</f>
        <v/>
      </c>
      <c r="Y35" s="406" t="str">
        <f>IF(Summary!$I$141="Y","R","")</f>
        <v/>
      </c>
      <c r="AA35" s="366"/>
      <c r="AB35" s="364"/>
      <c r="AC35" s="365"/>
    </row>
    <row r="36" spans="2:29" ht="12.95" customHeight="1">
      <c r="B36" s="455"/>
      <c r="C36" s="456" t="s">
        <v>144</v>
      </c>
      <c r="D36" s="403" t="str">
        <f>IF(Badges!$G298="A","/","")</f>
        <v/>
      </c>
      <c r="E36" s="403" t="str">
        <f>IF(Badges!$G302="A","/","")</f>
        <v/>
      </c>
      <c r="F36" s="403" t="str">
        <f>IF(Badges!$G306="A","/","")</f>
        <v/>
      </c>
      <c r="G36" s="403" t="str">
        <f>IF(Badges!$G310="A","/","")</f>
        <v/>
      </c>
      <c r="H36" s="403" t="str">
        <f>IF(Badges!$G314="A","/","")</f>
        <v/>
      </c>
      <c r="I36" s="406" t="str">
        <f>IF(Summary!$H$17="E","E","")</f>
        <v/>
      </c>
      <c r="J36" s="406" t="str">
        <f>IF(Summary!$I$17="Y","R","")</f>
        <v/>
      </c>
      <c r="L36" s="716" t="str">
        <f>'Age-Level'!C142</f>
        <v>6th year Rededication</v>
      </c>
      <c r="M36" s="716"/>
      <c r="N36" s="716"/>
      <c r="O36" s="716"/>
      <c r="P36" s="716"/>
      <c r="Q36" s="716"/>
      <c r="R36" s="719"/>
      <c r="S36" s="406" t="str">
        <f>IF(Summary!$H$102="E","E","")</f>
        <v/>
      </c>
      <c r="T36" s="406" t="str">
        <f>IF(Summary!$I$102="Y","R","")</f>
        <v/>
      </c>
      <c r="U36" s="720"/>
      <c r="W36" s="399" t="str">
        <f>'Fun Patches'!C37</f>
        <v>&lt;LIST PATCH HERE&gt;</v>
      </c>
      <c r="X36" s="406" t="str">
        <f>IF(Summary!$H$142="E","E","")</f>
        <v/>
      </c>
      <c r="Y36" s="406" t="str">
        <f>IF(Summary!$I$142="Y","R","")</f>
        <v/>
      </c>
      <c r="AA36" s="366"/>
      <c r="AB36" s="364"/>
      <c r="AC36" s="365"/>
    </row>
    <row r="37" spans="2:29" ht="12.95" customHeight="1" thickBot="1">
      <c r="B37" s="455"/>
      <c r="C37" s="471" t="s">
        <v>145</v>
      </c>
      <c r="D37" s="408" t="str">
        <f>IF(Badges!$G125="A","/","")</f>
        <v/>
      </c>
      <c r="E37" s="408" t="str">
        <f>IF(Badges!$G129="A","/","")</f>
        <v/>
      </c>
      <c r="F37" s="408" t="str">
        <f>IF(Badges!$G133="A","/","")</f>
        <v/>
      </c>
      <c r="G37" s="408" t="str">
        <f>IF(Badges!$G137="A","/","")</f>
        <v/>
      </c>
      <c r="H37" s="408" t="str">
        <f>IF(Badges!$G141="A","/","")</f>
        <v/>
      </c>
      <c r="I37" s="409" t="str">
        <f>IF(Summary!$H$9="E","E","")</f>
        <v/>
      </c>
      <c r="J37" s="409" t="str">
        <f>IF(Summary!$I$9="Y","R","")</f>
        <v/>
      </c>
      <c r="L37" s="716" t="str">
        <f>'Age-Level'!C143</f>
        <v>7th year Rededication</v>
      </c>
      <c r="M37" s="716"/>
      <c r="N37" s="716"/>
      <c r="O37" s="716"/>
      <c r="P37" s="716"/>
      <c r="Q37" s="716"/>
      <c r="R37" s="719"/>
      <c r="S37" s="406" t="str">
        <f>IF(Summary!$H$103="E","E","")</f>
        <v/>
      </c>
      <c r="T37" s="406" t="str">
        <f>IF(Summary!$I$103="Y","R","")</f>
        <v/>
      </c>
      <c r="U37" s="720"/>
      <c r="W37" s="399" t="str">
        <f>'Fun Patches'!C38</f>
        <v>&lt;LIST PATCH HERE&gt;</v>
      </c>
      <c r="X37" s="406" t="str">
        <f>IF(Summary!$H$143="E","E","")</f>
        <v/>
      </c>
      <c r="Y37" s="406" t="str">
        <f>IF(Summary!$I$143="Y","R","")</f>
        <v/>
      </c>
      <c r="AA37" s="366"/>
      <c r="AB37" s="364"/>
      <c r="AC37" s="365"/>
    </row>
    <row r="38" spans="2:29" ht="12.95" customHeight="1">
      <c r="B38" s="455"/>
      <c r="C38" s="456" t="s">
        <v>146</v>
      </c>
      <c r="D38" s="413" t="str">
        <f>IF(Badges!$G411="C","/","")</f>
        <v/>
      </c>
      <c r="E38" s="413" t="str">
        <f>IF(Badges!$G413="C","/","")</f>
        <v/>
      </c>
      <c r="F38" s="413" t="str">
        <f>IF(Badges!$G415="C","/","")</f>
        <v/>
      </c>
      <c r="G38" s="413" t="str">
        <f>IF(Badges!$G417="C","/","")</f>
        <v/>
      </c>
      <c r="H38" s="413" t="str">
        <f>IF(Badges!$G419="C","/","")</f>
        <v/>
      </c>
      <c r="I38" s="412" t="str">
        <f>IF(Summary!$H$22="E","E","")</f>
        <v/>
      </c>
      <c r="J38" s="412" t="str">
        <f>IF(Summary!$I$22="Y","R","")</f>
        <v/>
      </c>
      <c r="L38" s="716" t="str">
        <f>'Age-Level'!C144</f>
        <v>8th year Rededication</v>
      </c>
      <c r="M38" s="716"/>
      <c r="N38" s="716"/>
      <c r="O38" s="716"/>
      <c r="P38" s="716"/>
      <c r="Q38" s="716"/>
      <c r="R38" s="719"/>
      <c r="S38" s="406" t="str">
        <f>IF(Summary!$H$104="E","E","")</f>
        <v/>
      </c>
      <c r="T38" s="406" t="str">
        <f>IF(Summary!$I$104="Y","R","")</f>
        <v/>
      </c>
      <c r="U38" s="720"/>
      <c r="W38" s="399" t="str">
        <f>'Fun Patches'!C39</f>
        <v>&lt;LIST PATCH HERE&gt;</v>
      </c>
      <c r="X38" s="406" t="str">
        <f>IF(Summary!$H$144="E","E","")</f>
        <v/>
      </c>
      <c r="Y38" s="406" t="str">
        <f>IF(Summary!$I$144="Y","R","")</f>
        <v/>
      </c>
      <c r="AA38" s="366"/>
      <c r="AB38" s="364"/>
      <c r="AC38" s="365"/>
    </row>
    <row r="39" spans="2:29" ht="12.95" customHeight="1" thickBot="1">
      <c r="B39" s="455"/>
      <c r="C39" s="464" t="s">
        <v>147</v>
      </c>
      <c r="D39" s="398" t="str">
        <f>IF(Badges!$G238="C","/","")</f>
        <v/>
      </c>
      <c r="E39" s="398" t="str">
        <f>IF(Badges!$G240="C","/","")</f>
        <v/>
      </c>
      <c r="F39" s="398" t="str">
        <f>IF(Badges!$G242="C","/","")</f>
        <v/>
      </c>
      <c r="G39" s="398" t="str">
        <f>IF(Badges!$G244="C","/","")</f>
        <v/>
      </c>
      <c r="H39" s="398" t="str">
        <f>IF(Badges!$G246="C","/","")</f>
        <v/>
      </c>
      <c r="I39" s="406" t="str">
        <f>IF(Summary!$H$14="E","E","")</f>
        <v/>
      </c>
      <c r="J39" s="406" t="str">
        <f>IF(Summary!$I$14="Y","R","")</f>
        <v/>
      </c>
      <c r="L39" s="716" t="str">
        <f>'Age-Level'!C145</f>
        <v>9th year Rededication</v>
      </c>
      <c r="M39" s="716"/>
      <c r="N39" s="716"/>
      <c r="O39" s="716"/>
      <c r="P39" s="716"/>
      <c r="Q39" s="716"/>
      <c r="R39" s="719"/>
      <c r="S39" s="406" t="str">
        <f>IF(Summary!$H$105="E","E","")</f>
        <v/>
      </c>
      <c r="T39" s="406" t="str">
        <f>IF(Summary!$I$105="Y","R","")</f>
        <v/>
      </c>
      <c r="U39" s="720"/>
      <c r="W39" s="399" t="str">
        <f>'Fun Patches'!C40</f>
        <v>&lt;LIST PATCH HERE&gt;</v>
      </c>
      <c r="X39" s="406" t="str">
        <f>IF(Summary!$H$145="E","E","")</f>
        <v/>
      </c>
      <c r="Y39" s="406" t="str">
        <f>IF(Summary!$I$145="Y","R","")</f>
        <v/>
      </c>
      <c r="AA39" s="366"/>
      <c r="AB39" s="364"/>
      <c r="AC39" s="365"/>
    </row>
    <row r="40" spans="2:29" ht="12.95" customHeight="1">
      <c r="L40" s="716" t="str">
        <f>'Age-Level'!C146</f>
        <v>10th year Rededication</v>
      </c>
      <c r="M40" s="716"/>
      <c r="N40" s="716"/>
      <c r="O40" s="716"/>
      <c r="P40" s="716"/>
      <c r="Q40" s="716"/>
      <c r="R40" s="719"/>
      <c r="S40" s="406" t="str">
        <f>IF(Summary!$H$106="E","E","")</f>
        <v/>
      </c>
      <c r="T40" s="406" t="str">
        <f>IF(Summary!$I$106="Y","R","")</f>
        <v/>
      </c>
      <c r="U40" s="720"/>
      <c r="W40" s="399" t="str">
        <f>'Fun Patches'!C41</f>
        <v>&lt;LIST PATCH HERE&gt;</v>
      </c>
      <c r="X40" s="406" t="str">
        <f>IF(Summary!$H$146="E","E","")</f>
        <v/>
      </c>
      <c r="Y40" s="406" t="str">
        <f>IF(Summary!$I$146="Y","R","")</f>
        <v/>
      </c>
      <c r="AA40" s="366"/>
      <c r="AB40" s="364"/>
      <c r="AC40" s="365"/>
    </row>
    <row r="41" spans="2:29" ht="12.95" customHeight="1" thickBot="1">
      <c r="U41" s="720"/>
      <c r="W41" s="399" t="str">
        <f>'Fun Patches'!C42</f>
        <v>&lt;LIST PATCH HERE&gt;</v>
      </c>
      <c r="X41" s="406" t="str">
        <f>IF(Summary!$H$147="E","E","")</f>
        <v/>
      </c>
      <c r="Y41" s="406" t="str">
        <f>IF(Summary!$I$147="Y","R","")</f>
        <v/>
      </c>
      <c r="AA41" s="366"/>
      <c r="AB41" s="364"/>
      <c r="AC41" s="365"/>
    </row>
    <row r="42" spans="2:29" ht="12.95" customHeight="1">
      <c r="B42" s="455"/>
      <c r="C42" s="483" t="s">
        <v>944</v>
      </c>
      <c r="D42" s="413" t="str">
        <f>IF(Badges!$G837="C","/","")</f>
        <v/>
      </c>
      <c r="E42" s="413" t="str">
        <f>IF(Badges!$G838="C","/","")</f>
        <v/>
      </c>
      <c r="F42" s="413" t="str">
        <f>IF(Badges!$G839="C","/","")</f>
        <v/>
      </c>
      <c r="G42" s="413" t="str">
        <f>IF(Badges!$G840="C","/","")</f>
        <v/>
      </c>
      <c r="H42" s="413" t="str">
        <f>IF(Badges!$G841="C","/","")</f>
        <v/>
      </c>
      <c r="I42" s="406" t="str">
        <f>IF(Summary!$H$42="E","E","")</f>
        <v/>
      </c>
      <c r="J42" s="406" t="str">
        <f>IF(Summary!$I$42="Y","R","")</f>
        <v/>
      </c>
      <c r="U42" s="720"/>
      <c r="W42" s="399" t="str">
        <f>'Fun Patches'!C43</f>
        <v>&lt;LIST PATCH HERE&gt;</v>
      </c>
      <c r="X42" s="406" t="str">
        <f>IF(Summary!$H$148="E","E","")</f>
        <v/>
      </c>
      <c r="Y42" s="406" t="str">
        <f>IF(Summary!$I$148="Y","R","")</f>
        <v/>
      </c>
      <c r="AA42" s="366"/>
      <c r="AB42" s="364"/>
      <c r="AC42" s="365"/>
    </row>
    <row r="43" spans="2:29" ht="12.95" customHeight="1">
      <c r="B43" s="455"/>
      <c r="C43" s="484" t="s">
        <v>945</v>
      </c>
      <c r="D43" s="405" t="str">
        <f>IF(Badges!$G844="C","/","")</f>
        <v/>
      </c>
      <c r="E43" s="405" t="str">
        <f>IF(Badges!$G845="C","/","")</f>
        <v/>
      </c>
      <c r="F43" s="405" t="str">
        <f>IF(Badges!$G846="C","/","")</f>
        <v/>
      </c>
      <c r="G43" s="405" t="str">
        <f>IF(Badges!$G847="C","/","")</f>
        <v/>
      </c>
      <c r="H43" s="405" t="str">
        <f>IF(Badges!$G848="C","/","")</f>
        <v/>
      </c>
      <c r="I43" s="406" t="str">
        <f>IF(Summary!$H$43="E","E","")</f>
        <v/>
      </c>
      <c r="J43" s="406" t="str">
        <f>IF(Summary!$I$43="Y","R","")</f>
        <v/>
      </c>
      <c r="L43" s="717"/>
      <c r="M43" s="717"/>
      <c r="N43" s="717"/>
      <c r="O43" s="717"/>
      <c r="P43" s="717"/>
      <c r="Q43" s="717"/>
      <c r="R43" s="718"/>
      <c r="S43" s="361"/>
      <c r="T43" s="362"/>
      <c r="U43" s="720"/>
      <c r="W43" s="399" t="str">
        <f>'Fun Patches'!C44</f>
        <v>&lt;LIST PATCH HERE&gt;</v>
      </c>
      <c r="X43" s="406" t="str">
        <f>IF(Summary!$H$149="E","E","")</f>
        <v/>
      </c>
      <c r="Y43" s="406" t="str">
        <f>IF(Summary!$I$149="Y","R","")</f>
        <v/>
      </c>
      <c r="AA43" s="366"/>
      <c r="AB43" s="364"/>
      <c r="AC43" s="365"/>
    </row>
    <row r="44" spans="2:29" ht="12.95" customHeight="1" thickBot="1">
      <c r="B44" s="455"/>
      <c r="C44" s="485" t="s">
        <v>946</v>
      </c>
      <c r="D44" s="408" t="str">
        <f>IF(Badges!$G851="C","/","")</f>
        <v/>
      </c>
      <c r="E44" s="408" t="str">
        <f>IF(Badges!$G852="C","/","")</f>
        <v/>
      </c>
      <c r="F44" s="408" t="str">
        <f>IF(Badges!$G853="C","/","")</f>
        <v/>
      </c>
      <c r="G44" s="408" t="str">
        <f>IF(Badges!$G854="C","/","")</f>
        <v/>
      </c>
      <c r="H44" s="408" t="str">
        <f>IF(Badges!$G855="C","/","")</f>
        <v/>
      </c>
      <c r="I44" s="414" t="str">
        <f>IF(Summary!$H$44="E","E","")</f>
        <v/>
      </c>
      <c r="J44" s="414" t="str">
        <f>IF(Summary!$I$44="Y","R","")</f>
        <v/>
      </c>
      <c r="L44" s="717"/>
      <c r="M44" s="717"/>
      <c r="N44" s="717"/>
      <c r="O44" s="717"/>
      <c r="P44" s="717"/>
      <c r="Q44" s="717"/>
      <c r="R44" s="718"/>
      <c r="S44" s="364"/>
      <c r="T44" s="365"/>
      <c r="U44" s="720"/>
      <c r="W44" s="399" t="str">
        <f>'Fun Patches'!C45</f>
        <v>&lt;LIST PATCH HERE&gt;</v>
      </c>
      <c r="X44" s="406" t="str">
        <f>IF(Summary!$H$150="E","E","")</f>
        <v/>
      </c>
      <c r="Y44" s="406" t="str">
        <f>IF(Summary!$I$150="Y","R","")</f>
        <v/>
      </c>
      <c r="AA44" s="366"/>
      <c r="AB44" s="364"/>
      <c r="AC44" s="365"/>
    </row>
    <row r="45" spans="2:29" ht="12.95" customHeight="1">
      <c r="B45" s="455"/>
      <c r="C45" s="483" t="s">
        <v>947</v>
      </c>
      <c r="D45" s="413" t="str">
        <f>IF(Badges!$G859="C","/","")</f>
        <v/>
      </c>
      <c r="E45" s="413" t="str">
        <f>IF(Badges!$G860="C","/","")</f>
        <v/>
      </c>
      <c r="F45" s="413" t="str">
        <f>IF(Badges!$G861="C","/","")</f>
        <v/>
      </c>
      <c r="G45" s="413" t="str">
        <f>IF(Badges!$G862="C","/","")</f>
        <v/>
      </c>
      <c r="H45" s="413" t="str">
        <f>IF(Badges!$G863="C","/","")</f>
        <v/>
      </c>
      <c r="I45" s="411" t="str">
        <f>IF(Summary!$H$46="E","E","")</f>
        <v/>
      </c>
      <c r="J45" s="411" t="str">
        <f>IF(Summary!$I$46="Y","R","")</f>
        <v/>
      </c>
      <c r="L45" s="717"/>
      <c r="M45" s="717"/>
      <c r="N45" s="717"/>
      <c r="O45" s="717"/>
      <c r="P45" s="717"/>
      <c r="Q45" s="717"/>
      <c r="R45" s="718"/>
      <c r="S45" s="364"/>
      <c r="T45" s="365"/>
      <c r="U45" s="720"/>
      <c r="W45" s="399" t="str">
        <f>'Fun Patches'!C46</f>
        <v>&lt;LIST PATCH HERE&gt;</v>
      </c>
      <c r="X45" s="406" t="str">
        <f>IF(Summary!$H$151="E","E","")</f>
        <v/>
      </c>
      <c r="Y45" s="406" t="str">
        <f>IF(Summary!$I$151="Y","R","")</f>
        <v/>
      </c>
      <c r="AA45" s="366"/>
      <c r="AB45" s="364"/>
      <c r="AC45" s="365"/>
    </row>
    <row r="46" spans="2:29" ht="12.95" customHeight="1">
      <c r="B46" s="455"/>
      <c r="C46" s="484" t="s">
        <v>948</v>
      </c>
      <c r="D46" s="405" t="str">
        <f>IF(Badges!$G866="C","/","")</f>
        <v/>
      </c>
      <c r="E46" s="405" t="str">
        <f>IF(Badges!$G867="C","/","")</f>
        <v/>
      </c>
      <c r="F46" s="405" t="str">
        <f>IF(Badges!$G868="C","/","")</f>
        <v/>
      </c>
      <c r="G46" s="405" t="str">
        <f>IF(Badges!$G869="C","/","")</f>
        <v/>
      </c>
      <c r="H46" s="405" t="str">
        <f>IF(Badges!$G870="C","/","")</f>
        <v/>
      </c>
      <c r="I46" s="406" t="str">
        <f>IF(Summary!$H$47="E","E","")</f>
        <v/>
      </c>
      <c r="J46" s="406" t="str">
        <f>IF(Summary!$I$47="Y","R","")</f>
        <v/>
      </c>
      <c r="L46" s="717"/>
      <c r="M46" s="717"/>
      <c r="N46" s="717"/>
      <c r="O46" s="717"/>
      <c r="P46" s="717"/>
      <c r="Q46" s="717"/>
      <c r="R46" s="718"/>
      <c r="S46" s="364"/>
      <c r="T46" s="365"/>
      <c r="U46" s="720"/>
      <c r="W46" s="399" t="str">
        <f>'Fun Patches'!C47</f>
        <v>&lt;LIST PATCH HERE&gt;</v>
      </c>
      <c r="X46" s="406" t="str">
        <f>IF(Summary!$H$152="E","E","")</f>
        <v/>
      </c>
      <c r="Y46" s="406" t="str">
        <f>IF(Summary!$I$152="Y","R","")</f>
        <v/>
      </c>
      <c r="AA46" s="366"/>
      <c r="AB46" s="364"/>
      <c r="AC46" s="365"/>
    </row>
    <row r="47" spans="2:29" ht="12.95" customHeight="1" thickBot="1">
      <c r="B47" s="455"/>
      <c r="C47" s="485" t="s">
        <v>949</v>
      </c>
      <c r="D47" s="408" t="str">
        <f>IF(Badges!$G873="C","/","")</f>
        <v/>
      </c>
      <c r="E47" s="408" t="str">
        <f>IF(Badges!$G874="C","/","")</f>
        <v/>
      </c>
      <c r="F47" s="408" t="str">
        <f>IF(Badges!$G875="C","/","")</f>
        <v/>
      </c>
      <c r="G47" s="408" t="str">
        <f>IF(Badges!$G876="C","/","")</f>
        <v/>
      </c>
      <c r="H47" s="408" t="str">
        <f>IF(Badges!$G877="C","/","")</f>
        <v/>
      </c>
      <c r="I47" s="409" t="str">
        <f>IF(Summary!$H$48="E","E","")</f>
        <v/>
      </c>
      <c r="J47" s="409" t="str">
        <f>IF(Summary!$I$48="Y","R","")</f>
        <v/>
      </c>
      <c r="L47" s="717"/>
      <c r="M47" s="717"/>
      <c r="N47" s="717"/>
      <c r="O47" s="717"/>
      <c r="P47" s="717"/>
      <c r="Q47" s="717"/>
      <c r="R47" s="718"/>
      <c r="S47" s="364"/>
      <c r="T47" s="365"/>
      <c r="U47" s="720"/>
      <c r="W47" s="399" t="str">
        <f>'Fun Patches'!C48</f>
        <v>&lt;LIST PATCH HERE&gt;</v>
      </c>
      <c r="X47" s="406" t="str">
        <f>IF(Summary!$H$153="E","E","")</f>
        <v/>
      </c>
      <c r="Y47" s="406" t="str">
        <f>IF(Summary!$I$153="Y","R","")</f>
        <v/>
      </c>
      <c r="AA47" s="366"/>
      <c r="AB47" s="364"/>
      <c r="AC47" s="365"/>
    </row>
    <row r="48" spans="2:29" ht="12.95" customHeight="1">
      <c r="B48" s="455"/>
      <c r="C48" s="483" t="s">
        <v>950</v>
      </c>
      <c r="D48" s="413" t="str">
        <f>IF(Badges!$G881="C","/","")</f>
        <v/>
      </c>
      <c r="E48" s="413" t="str">
        <f>IF(Badges!$G882="C","/","")</f>
        <v/>
      </c>
      <c r="F48" s="413" t="str">
        <f>IF(Badges!$G883="C","/","")</f>
        <v/>
      </c>
      <c r="G48" s="413" t="str">
        <f>IF(Badges!$G884="C","/","")</f>
        <v/>
      </c>
      <c r="H48" s="413" t="str">
        <f>IF(Badges!$G885="C","/","")</f>
        <v/>
      </c>
      <c r="I48" s="412" t="str">
        <f>IF(Summary!$H$50="E","E","")</f>
        <v/>
      </c>
      <c r="J48" s="412" t="str">
        <f>IF(Summary!$I$50="Y","R","")</f>
        <v/>
      </c>
      <c r="L48" s="717"/>
      <c r="M48" s="717"/>
      <c r="N48" s="717"/>
      <c r="O48" s="717"/>
      <c r="P48" s="717"/>
      <c r="Q48" s="717"/>
      <c r="R48" s="718"/>
      <c r="S48" s="364"/>
      <c r="T48" s="365"/>
      <c r="U48" s="720"/>
      <c r="W48" s="399" t="str">
        <f>'Fun Patches'!C49</f>
        <v>&lt;LIST PATCH HERE&gt;</v>
      </c>
      <c r="X48" s="406" t="str">
        <f>IF(Summary!$H$154="E","E","")</f>
        <v/>
      </c>
      <c r="Y48" s="406" t="str">
        <f>IF(Summary!$I$154="Y","R","")</f>
        <v/>
      </c>
      <c r="AA48" s="366"/>
      <c r="AB48" s="364"/>
      <c r="AC48" s="365"/>
    </row>
    <row r="49" spans="2:29" ht="12.95" customHeight="1">
      <c r="B49" s="455"/>
      <c r="C49" s="484" t="s">
        <v>951</v>
      </c>
      <c r="D49" s="405" t="str">
        <f>IF(Badges!$G888="C","/","")</f>
        <v/>
      </c>
      <c r="E49" s="405" t="str">
        <f>IF(Badges!$G889="C","/","")</f>
        <v/>
      </c>
      <c r="F49" s="405" t="str">
        <f>IF(Badges!$G890="C","/","")</f>
        <v/>
      </c>
      <c r="G49" s="405" t="str">
        <f>IF(Badges!$G891="C","/","")</f>
        <v/>
      </c>
      <c r="H49" s="405" t="str">
        <f>IF(Badges!$G892="C","/","")</f>
        <v/>
      </c>
      <c r="I49" s="406" t="str">
        <f>IF(Summary!$H$51="E","E","")</f>
        <v/>
      </c>
      <c r="J49" s="406" t="str">
        <f>IF(Summary!$I$51="Y","R","")</f>
        <v/>
      </c>
      <c r="L49" s="717"/>
      <c r="M49" s="717"/>
      <c r="N49" s="717"/>
      <c r="O49" s="717"/>
      <c r="P49" s="717"/>
      <c r="Q49" s="717"/>
      <c r="R49" s="718"/>
      <c r="S49" s="364"/>
      <c r="T49" s="365"/>
      <c r="U49" s="720"/>
      <c r="W49" s="399" t="str">
        <f>'Fun Patches'!C50</f>
        <v>&lt;LIST PATCH HERE&gt;</v>
      </c>
      <c r="X49" s="406" t="str">
        <f>IF(Summary!$H$155="E","E","")</f>
        <v/>
      </c>
      <c r="Y49" s="406" t="str">
        <f>IF(Summary!$I$155="Y","R","")</f>
        <v/>
      </c>
      <c r="AA49" s="366"/>
      <c r="AB49" s="364"/>
      <c r="AC49" s="365"/>
    </row>
    <row r="50" spans="2:29" ht="12.95" customHeight="1" thickBot="1">
      <c r="B50" s="455"/>
      <c r="C50" s="486" t="s">
        <v>952</v>
      </c>
      <c r="D50" s="408" t="str">
        <f>IF(Badges!$G895="C","/","")</f>
        <v/>
      </c>
      <c r="E50" s="408" t="str">
        <f>IF(Badges!$G896="C","/","")</f>
        <v/>
      </c>
      <c r="F50" s="408" t="str">
        <f>IF(Badges!$G897="C","/","")</f>
        <v/>
      </c>
      <c r="G50" s="408" t="str">
        <f>IF(Badges!$G898="C","/","")</f>
        <v/>
      </c>
      <c r="H50" s="408" t="str">
        <f>IF(Badges!$G899="C","/","")</f>
        <v/>
      </c>
      <c r="I50" s="406" t="str">
        <f>IF(Summary!$H$52="E","E","")</f>
        <v/>
      </c>
      <c r="J50" s="406" t="str">
        <f>IF(Summary!$I$52="Y","R","")</f>
        <v/>
      </c>
      <c r="L50" s="717"/>
      <c r="M50" s="717"/>
      <c r="N50" s="717"/>
      <c r="O50" s="717"/>
      <c r="P50" s="717"/>
      <c r="Q50" s="717"/>
      <c r="R50" s="718"/>
      <c r="S50" s="364"/>
      <c r="T50" s="365"/>
      <c r="U50" s="720"/>
      <c r="W50" s="399" t="str">
        <f>'Fun Patches'!C51</f>
        <v>&lt;LIST PATCH HERE&gt;</v>
      </c>
      <c r="X50" s="406" t="str">
        <f>IF(Summary!$H$156="E","E","")</f>
        <v/>
      </c>
      <c r="Y50" s="406" t="str">
        <f>IF(Summary!$I$156="Y","R","")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IF(Summary!$H$157="E","E","")</f>
        <v/>
      </c>
      <c r="Y51" s="406" t="str">
        <f>IF(Summary!$I$157="Y","R","")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IF(Summary!$H$158="E","E","")</f>
        <v/>
      </c>
      <c r="Y52" s="406" t="str">
        <f>IF(Summary!$I$158="Y","R","")</f>
        <v/>
      </c>
      <c r="AA52" s="366"/>
      <c r="AB52" s="364"/>
      <c r="AC52" s="365"/>
    </row>
    <row r="53" spans="2:29" ht="12.95" customHeight="1">
      <c r="B53" s="455"/>
      <c r="C53" s="457" t="s">
        <v>10</v>
      </c>
      <c r="D53" s="458"/>
      <c r="E53" s="458"/>
      <c r="F53" s="458"/>
      <c r="G53" s="458"/>
      <c r="H53" s="459"/>
      <c r="I53" s="406" t="str">
        <f>IF(Summary!$H$55="E","E","")</f>
        <v/>
      </c>
      <c r="J53" s="406" t="str">
        <f>IF(Summary!$I$55="Y","R","")</f>
        <v/>
      </c>
      <c r="K53" s="363" t="str">
        <f>IF(I53="E","C"," ")</f>
        <v xml:space="preserve"> </v>
      </c>
      <c r="L53" s="717"/>
      <c r="M53" s="717"/>
      <c r="N53" s="717"/>
      <c r="O53" s="717"/>
      <c r="P53" s="717"/>
      <c r="Q53" s="717"/>
      <c r="R53" s="718"/>
      <c r="S53" s="364"/>
      <c r="T53" s="365"/>
      <c r="U53" s="720"/>
      <c r="W53" s="400" t="str">
        <f>'Fun Patches'!C54</f>
        <v>&lt;LIST PATCH HERE&gt;</v>
      </c>
      <c r="X53" s="414" t="str">
        <f>IF(Summary!$H$159="E","E","")</f>
        <v/>
      </c>
      <c r="Y53" s="414" t="str">
        <f>IF(Summary!$I$159="Y","R","")</f>
        <v/>
      </c>
      <c r="AA53" s="366"/>
      <c r="AB53" s="364"/>
      <c r="AC53" s="365"/>
    </row>
    <row r="54" spans="2:29" ht="12.95" customHeight="1">
      <c r="B54" s="455"/>
      <c r="C54" s="461" t="s">
        <v>928</v>
      </c>
      <c r="D54" s="462"/>
      <c r="E54" s="462"/>
      <c r="F54" s="462"/>
      <c r="G54" s="462"/>
      <c r="H54" s="463"/>
      <c r="I54" s="406" t="str">
        <f>IF(Summary!$H$57="E","E","")</f>
        <v/>
      </c>
      <c r="J54" s="406" t="str">
        <f>IF(Summary!$I$57="Y","R","")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IF(Summary!$H$59="E","E","")</f>
        <v/>
      </c>
      <c r="J55" s="406" t="str">
        <f>IF(Summary!$I$59="Y","R","")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IF(Badges!$G33="A","/","")</f>
        <v/>
      </c>
      <c r="E56" s="410" t="str">
        <f>IF(Badges!$G37="A","/","")</f>
        <v/>
      </c>
      <c r="F56" s="410" t="str">
        <f>IF(Badges!$G41="A","/","")</f>
        <v/>
      </c>
      <c r="G56" s="410" t="str">
        <f>IF(Badges!$G45="A","/","")</f>
        <v/>
      </c>
      <c r="H56" s="410" t="str">
        <f>IF(Badges!$G49="A","/","")</f>
        <v/>
      </c>
      <c r="I56" s="404" t="str">
        <f>IF(Summary!$H$5="E","E","")</f>
        <v/>
      </c>
      <c r="J56" s="404" t="str">
        <f>IF(Summary!$I$5="Y","R","")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IF(Badges!$G321="A","/","")</f>
        <v/>
      </c>
      <c r="E57" s="410" t="str">
        <f>IF(Badges!$G325="A","/","")</f>
        <v/>
      </c>
      <c r="F57" s="410" t="str">
        <f>IF(Badges!$G329="A","/","")</f>
        <v/>
      </c>
      <c r="G57" s="410" t="str">
        <f>IF(Badges!$G333="A","/","")</f>
        <v/>
      </c>
      <c r="H57" s="410" t="str">
        <f>IF(Badges!$G337="A","/","")</f>
        <v/>
      </c>
      <c r="I57" s="406" t="str">
        <f>IF(Summary!$H$18="E","E","")</f>
        <v/>
      </c>
      <c r="J57" s="406" t="str">
        <f>IF(Summary!$I$18="Y","R","")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IF(Badges!$G10="A","/","")</f>
        <v/>
      </c>
      <c r="E58" s="410" t="str">
        <f>IF(Badges!$G14="A","/","")</f>
        <v/>
      </c>
      <c r="F58" s="410" t="str">
        <f>IF(Badges!$G18="A","/","")</f>
        <v/>
      </c>
      <c r="G58" s="410" t="str">
        <f>IF(Badges!$G22="A","/","")</f>
        <v/>
      </c>
      <c r="H58" s="410" t="str">
        <f>IF(Badges!$G26="A","/","")</f>
        <v/>
      </c>
      <c r="I58" s="406" t="str">
        <f>IF(Summary!$H$4="E","E","")</f>
        <v/>
      </c>
      <c r="J58" s="406" t="str">
        <f>IF(Summary!$I$4="Y","R","")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IF(Summary!$H$61="E","E","")</f>
        <v/>
      </c>
      <c r="J59" s="414" t="str">
        <f>IF(Summary!$I$61="Y","R","")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IF(Summary!$H$63="E","E","")</f>
        <v/>
      </c>
      <c r="J60" s="411" t="str">
        <f>IF(Summary!$I$63="Y","R","")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IF(Summary!$H$64="E","E","")</f>
        <v/>
      </c>
      <c r="J61" s="409" t="str">
        <f>IF(Summary!$I$64="Y","R","")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IF(Summary!$H$65="E","E","")</f>
        <v/>
      </c>
      <c r="J62" s="411" t="str">
        <f>IF(Summary!$I$65="Y","R","")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IF(Summary!$H$66="E","E","")</f>
        <v/>
      </c>
      <c r="J63" s="409" t="str">
        <f>IF(Summary!$I$66="Y","R","")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IF(Summary!$H$67="E","E","")</f>
        <v/>
      </c>
      <c r="J64" s="412" t="str">
        <f>IF(Summary!$I$67="Y","R","")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IF(Summary!$H$68="E","E","")</f>
        <v/>
      </c>
      <c r="J65" s="406" t="str">
        <f>IF(Summary!$I$68="Y","R","")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IF('Age-Level'!$G63="A","/","")</f>
        <v/>
      </c>
      <c r="E68" s="410" t="str">
        <f>IF('Age-Level'!$G67="A","/","")</f>
        <v/>
      </c>
      <c r="F68" s="410" t="str">
        <f>IF('Age-Level'!$G71="A","/","")</f>
        <v/>
      </c>
      <c r="G68" s="410" t="str">
        <f>IF('Age-Level'!$G76="A","/","")</f>
        <v/>
      </c>
      <c r="H68" s="410" t="str">
        <f>IF('Age-Level'!$G78="A","/","")</f>
        <v/>
      </c>
      <c r="I68" s="412" t="str">
        <f>IF(Summary!$H$92="E","E","")</f>
        <v/>
      </c>
      <c r="J68" s="412" t="str">
        <f>IF(Summary!$I$92="Y","R","")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IF('Age-Level'!$G81="A","/","")</f>
        <v/>
      </c>
      <c r="E69" s="408" t="str">
        <f>IF('Age-Level'!$G85="A","/","")</f>
        <v/>
      </c>
      <c r="F69" s="408" t="str">
        <f>IF('Age-Level'!$G89="A","/","")</f>
        <v/>
      </c>
      <c r="G69" s="408" t="str">
        <f>IF('Age-Level'!$G94="A","/","")</f>
        <v/>
      </c>
      <c r="H69" s="408" t="str">
        <f>IF('Age-Level'!$G96="A","/","")</f>
        <v/>
      </c>
      <c r="I69" s="407" t="str">
        <f>IF(Summary!$H$93="E","E","")</f>
        <v/>
      </c>
      <c r="J69" s="407" t="str">
        <f>IF(Summary!$I$93="Y","R","")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IF('Age-Level'!$G99="A","/","")</f>
        <v/>
      </c>
      <c r="E70" s="410" t="str">
        <f>IF('Age-Level'!$G103="A","/","")</f>
        <v/>
      </c>
      <c r="F70" s="410" t="str">
        <f>IF('Age-Level'!$G107="A","/","")</f>
        <v/>
      </c>
      <c r="G70" s="410" t="str">
        <f>IF('Age-Level'!$G112="A","/","")</f>
        <v/>
      </c>
      <c r="H70" s="410" t="str">
        <f>IF('Age-Level'!$G114="A","/","")</f>
        <v/>
      </c>
      <c r="I70" s="411" t="str">
        <f>IF(Summary!$H$94="E","E","")</f>
        <v/>
      </c>
      <c r="J70" s="411" t="str">
        <f>IF(Summary!$I$94="Y","R","")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IF('Age-Level'!$G117="A","/","")</f>
        <v/>
      </c>
      <c r="E71" s="408" t="str">
        <f>IF('Age-Level'!$G121="A","/","")</f>
        <v/>
      </c>
      <c r="F71" s="408" t="str">
        <f>IF('Age-Level'!$G125="A","/","")</f>
        <v/>
      </c>
      <c r="G71" s="408" t="str">
        <f>IF('Age-Level'!$G130="A","/","")</f>
        <v/>
      </c>
      <c r="H71" s="408" t="str">
        <f>IF('Age-Level'!$G132="A","/","")</f>
        <v/>
      </c>
      <c r="I71" s="415" t="str">
        <f>IF(Summary!$H$95="E","E","")</f>
        <v/>
      </c>
      <c r="J71" s="415" t="str">
        <f>IF(Summary!$I$95="Y","R","")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IF(Bridging!$G9="C","/","")</f>
        <v/>
      </c>
      <c r="G72" s="403" t="str">
        <f>IF(Bridging!$G10="C","/","")</f>
        <v/>
      </c>
      <c r="H72" s="403" t="str">
        <f>IF(Bridging!$G11="C","/","")</f>
        <v/>
      </c>
      <c r="I72" s="412" t="str">
        <f>IF(Summary!$H$107="E","E","")</f>
        <v/>
      </c>
      <c r="J72" s="412" t="str">
        <f>IF(Summary!$I$107="Y","R","")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e+NwK6i0q+nfXeszmmN3T1lh8c1hY4HIhjdtkOzJz+TUZ7Yc9pOv74OAd8bYRyYIcS86LPmlBJ0C6wsrx91bRg==" saltValue="2aBhJcK5IMFxG3bqga1Udw=="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67" priority="3">
      <formula>LEFT($U$1,7)&lt;&gt;"Senior_"</formula>
    </cfRule>
  </conditionalFormatting>
  <conditionalFormatting sqref="T1:W1 T2:T3">
    <cfRule type="expression" dxfId="66" priority="2">
      <formula>LEFT($U$1,7)="Senior_"</formula>
    </cfRule>
  </conditionalFormatting>
  <conditionalFormatting sqref="C1">
    <cfRule type="expression" dxfId="65" priority="1">
      <formula>LEFT($U$1,7)&lt;&gt;"Senior_"</formula>
    </cfRule>
  </conditionalFormatting>
  <conditionalFormatting sqref="W54:W75 AA4:AA75 L43:L75">
    <cfRule type="duplicateValues" dxfId="64" priority="4"/>
  </conditionalFormatting>
  <pageMargins left="0.5" right="0.3" top="0.3" bottom="0.3" header="0.3" footer="0.3"/>
  <pageSetup scale="77" fitToWidth="2" orientation="portrait" r:id="rId1"/>
  <colBreaks count="1" manualBreakCount="1">
    <brk id="21" max="7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G240"/>
  <sheetViews>
    <sheetView showGridLines="0" zoomScaleNormal="100" workbookViewId="0">
      <selection activeCell="B1" sqref="B1"/>
    </sheetView>
  </sheetViews>
  <sheetFormatPr defaultRowHeight="12.75"/>
  <cols>
    <col min="1" max="1" width="15.140625" customWidth="1"/>
    <col min="2" max="2" width="26.42578125" bestFit="1" customWidth="1"/>
    <col min="3" max="3" width="15.140625" customWidth="1"/>
    <col min="4" max="4" width="24.7109375" customWidth="1"/>
    <col min="5" max="5" width="2.7109375" style="23" customWidth="1"/>
    <col min="6" max="6" width="14" bestFit="1" customWidth="1"/>
    <col min="7" max="7" width="24.85546875" customWidth="1"/>
  </cols>
  <sheetData>
    <row r="1" spans="1:7" ht="28.5" customHeight="1">
      <c r="A1" s="13" t="str">
        <f ca="1">Senior_1!$U$1</f>
        <v>Senior_1</v>
      </c>
      <c r="B1" s="14" t="s">
        <v>7</v>
      </c>
      <c r="C1" s="15" t="s">
        <v>48</v>
      </c>
      <c r="D1" s="16"/>
      <c r="E1" s="642" t="s">
        <v>49</v>
      </c>
      <c r="F1" s="17"/>
      <c r="G1" s="18"/>
    </row>
    <row r="2" spans="1:7" ht="14.25">
      <c r="A2" s="138" t="s">
        <v>2</v>
      </c>
      <c r="B2" s="141"/>
      <c r="C2" s="89" t="s">
        <v>59</v>
      </c>
      <c r="D2" s="305"/>
      <c r="E2" s="642"/>
      <c r="F2" s="17"/>
      <c r="G2" s="18"/>
    </row>
    <row r="3" spans="1:7">
      <c r="A3" s="641" t="s">
        <v>50</v>
      </c>
      <c r="B3" s="641"/>
      <c r="C3" s="641" t="s">
        <v>51</v>
      </c>
      <c r="D3" s="641"/>
      <c r="E3" s="643"/>
      <c r="F3" s="19" t="s">
        <v>52</v>
      </c>
      <c r="G3" s="20"/>
    </row>
    <row r="4" spans="1:7">
      <c r="A4" s="15" t="s">
        <v>53</v>
      </c>
      <c r="B4" s="132"/>
      <c r="C4" s="19" t="s">
        <v>53</v>
      </c>
      <c r="D4" s="22"/>
      <c r="E4" s="643"/>
      <c r="G4" s="23"/>
    </row>
    <row r="5" spans="1:7">
      <c r="A5" s="15" t="s">
        <v>52</v>
      </c>
      <c r="B5" s="132"/>
      <c r="C5" s="19" t="s">
        <v>52</v>
      </c>
      <c r="D5" s="22"/>
      <c r="E5" s="643"/>
      <c r="F5" s="19" t="s">
        <v>54</v>
      </c>
      <c r="G5" s="22"/>
    </row>
    <row r="6" spans="1:7">
      <c r="A6" s="15" t="s">
        <v>55</v>
      </c>
      <c r="B6" s="132"/>
      <c r="C6" s="19" t="s">
        <v>55</v>
      </c>
      <c r="D6" s="22"/>
      <c r="E6" s="643"/>
      <c r="G6" s="23"/>
    </row>
    <row r="7" spans="1:7">
      <c r="A7" s="15" t="s">
        <v>56</v>
      </c>
      <c r="B7" s="132"/>
      <c r="C7" s="19" t="s">
        <v>56</v>
      </c>
      <c r="D7" s="22"/>
      <c r="E7" s="643"/>
      <c r="F7" s="19" t="s">
        <v>57</v>
      </c>
      <c r="G7" s="127"/>
    </row>
    <row r="8" spans="1:7">
      <c r="A8" s="15" t="s">
        <v>57</v>
      </c>
      <c r="B8" s="126"/>
      <c r="C8" s="19" t="s">
        <v>57</v>
      </c>
      <c r="D8" s="127"/>
      <c r="E8" s="643"/>
      <c r="G8" s="23"/>
    </row>
    <row r="9" spans="1:7">
      <c r="A9" s="15" t="s">
        <v>58</v>
      </c>
      <c r="B9" s="126"/>
      <c r="C9" s="19" t="s">
        <v>58</v>
      </c>
      <c r="D9" s="127"/>
      <c r="E9" s="643"/>
      <c r="F9" s="19" t="s">
        <v>58</v>
      </c>
      <c r="G9" s="127"/>
    </row>
    <row r="10" spans="1:7">
      <c r="A10" s="15" t="s">
        <v>59</v>
      </c>
      <c r="B10" s="126"/>
      <c r="C10" s="19" t="s">
        <v>59</v>
      </c>
      <c r="D10" s="127"/>
      <c r="E10" s="643"/>
      <c r="G10" s="23"/>
    </row>
    <row r="11" spans="1:7">
      <c r="A11" s="15" t="s">
        <v>60</v>
      </c>
      <c r="B11" s="21"/>
      <c r="C11" s="19" t="s">
        <v>60</v>
      </c>
      <c r="D11" s="22"/>
      <c r="E11" s="643"/>
      <c r="F11" s="19" t="s">
        <v>59</v>
      </c>
      <c r="G11" s="127"/>
    </row>
    <row r="12" spans="1:7">
      <c r="A12" s="24" t="s">
        <v>61</v>
      </c>
      <c r="B12" s="25"/>
      <c r="C12" s="24" t="s">
        <v>61</v>
      </c>
      <c r="D12" s="26"/>
      <c r="E12" s="644"/>
      <c r="F12" s="24"/>
      <c r="G12" s="27"/>
    </row>
    <row r="13" spans="1:7" ht="28.5" customHeight="1">
      <c r="A13" s="13" t="str">
        <f ca="1">Senior_2!$U$1</f>
        <v>Senior_2</v>
      </c>
      <c r="B13" s="14" t="s">
        <v>7</v>
      </c>
      <c r="C13" s="15" t="s">
        <v>48</v>
      </c>
      <c r="D13" s="16"/>
      <c r="E13" s="642" t="s">
        <v>49</v>
      </c>
      <c r="F13" s="17"/>
      <c r="G13" s="18"/>
    </row>
    <row r="14" spans="1:7" ht="14.25">
      <c r="A14" s="138" t="s">
        <v>2</v>
      </c>
      <c r="B14" s="141"/>
      <c r="C14" s="89" t="s">
        <v>59</v>
      </c>
      <c r="D14" s="305"/>
      <c r="E14" s="642"/>
      <c r="F14" s="17"/>
      <c r="G14" s="18"/>
    </row>
    <row r="15" spans="1:7">
      <c r="A15" s="641" t="s">
        <v>50</v>
      </c>
      <c r="B15" s="641"/>
      <c r="C15" s="641" t="s">
        <v>51</v>
      </c>
      <c r="D15" s="641"/>
      <c r="E15" s="643"/>
      <c r="F15" s="19" t="s">
        <v>52</v>
      </c>
      <c r="G15" s="20"/>
    </row>
    <row r="16" spans="1:7">
      <c r="A16" s="15" t="s">
        <v>53</v>
      </c>
      <c r="B16" s="132"/>
      <c r="C16" s="19" t="s">
        <v>53</v>
      </c>
      <c r="D16" s="22"/>
      <c r="E16" s="643"/>
      <c r="G16" s="23"/>
    </row>
    <row r="17" spans="1:7">
      <c r="A17" s="15" t="s">
        <v>52</v>
      </c>
      <c r="B17" s="132"/>
      <c r="C17" s="19" t="s">
        <v>52</v>
      </c>
      <c r="D17" s="22"/>
      <c r="E17" s="643"/>
      <c r="F17" s="19" t="s">
        <v>54</v>
      </c>
      <c r="G17" s="22"/>
    </row>
    <row r="18" spans="1:7">
      <c r="A18" s="15" t="s">
        <v>55</v>
      </c>
      <c r="B18" s="132"/>
      <c r="C18" s="19" t="s">
        <v>55</v>
      </c>
      <c r="D18" s="22"/>
      <c r="E18" s="643"/>
      <c r="G18" s="23"/>
    </row>
    <row r="19" spans="1:7">
      <c r="A19" s="15" t="s">
        <v>56</v>
      </c>
      <c r="B19" s="132"/>
      <c r="C19" s="19" t="s">
        <v>56</v>
      </c>
      <c r="D19" s="22"/>
      <c r="E19" s="643"/>
      <c r="F19" s="19" t="s">
        <v>57</v>
      </c>
      <c r="G19" s="127"/>
    </row>
    <row r="20" spans="1:7">
      <c r="A20" s="15" t="s">
        <v>57</v>
      </c>
      <c r="B20" s="126"/>
      <c r="C20" s="19" t="s">
        <v>57</v>
      </c>
      <c r="D20" s="127"/>
      <c r="E20" s="643"/>
      <c r="G20" s="23"/>
    </row>
    <row r="21" spans="1:7">
      <c r="A21" s="15" t="s">
        <v>58</v>
      </c>
      <c r="B21" s="126"/>
      <c r="C21" s="19" t="s">
        <v>58</v>
      </c>
      <c r="D21" s="127"/>
      <c r="E21" s="643"/>
      <c r="F21" s="19" t="s">
        <v>58</v>
      </c>
      <c r="G21" s="127"/>
    </row>
    <row r="22" spans="1:7">
      <c r="A22" s="15" t="s">
        <v>59</v>
      </c>
      <c r="B22" s="126"/>
      <c r="C22" s="19" t="s">
        <v>59</v>
      </c>
      <c r="D22" s="127"/>
      <c r="E22" s="643"/>
      <c r="G22" s="23"/>
    </row>
    <row r="23" spans="1:7">
      <c r="A23" s="15" t="s">
        <v>60</v>
      </c>
      <c r="B23" s="21"/>
      <c r="C23" s="19" t="s">
        <v>60</v>
      </c>
      <c r="D23" s="22"/>
      <c r="E23" s="643"/>
      <c r="F23" s="19" t="s">
        <v>59</v>
      </c>
      <c r="G23" s="127"/>
    </row>
    <row r="24" spans="1:7">
      <c r="A24" s="24" t="s">
        <v>61</v>
      </c>
      <c r="B24" s="25"/>
      <c r="C24" s="24" t="s">
        <v>61</v>
      </c>
      <c r="D24" s="26"/>
      <c r="E24" s="644"/>
      <c r="F24" s="24"/>
      <c r="G24" s="27"/>
    </row>
    <row r="25" spans="1:7" ht="28.5" customHeight="1">
      <c r="A25" s="13" t="str">
        <f ca="1">Senior_3!$U$1</f>
        <v>Senior_3</v>
      </c>
      <c r="B25" s="14" t="s">
        <v>7</v>
      </c>
      <c r="C25" s="15" t="s">
        <v>48</v>
      </c>
      <c r="D25" s="16"/>
      <c r="E25" s="642" t="s">
        <v>49</v>
      </c>
      <c r="F25" s="17"/>
      <c r="G25" s="18"/>
    </row>
    <row r="26" spans="1:7" ht="14.25">
      <c r="A26" s="138" t="s">
        <v>2</v>
      </c>
      <c r="B26" s="141"/>
      <c r="C26" s="89" t="s">
        <v>59</v>
      </c>
      <c r="D26" s="305"/>
      <c r="E26" s="642"/>
      <c r="F26" s="17"/>
      <c r="G26" s="18"/>
    </row>
    <row r="27" spans="1:7">
      <c r="A27" s="641" t="s">
        <v>50</v>
      </c>
      <c r="B27" s="641"/>
      <c r="C27" s="641" t="s">
        <v>51</v>
      </c>
      <c r="D27" s="641"/>
      <c r="E27" s="643"/>
      <c r="F27" s="19" t="s">
        <v>52</v>
      </c>
      <c r="G27" s="20"/>
    </row>
    <row r="28" spans="1:7">
      <c r="A28" s="15" t="s">
        <v>53</v>
      </c>
      <c r="B28" s="132"/>
      <c r="C28" s="19" t="s">
        <v>53</v>
      </c>
      <c r="D28" s="22"/>
      <c r="E28" s="643"/>
      <c r="G28" s="23"/>
    </row>
    <row r="29" spans="1:7">
      <c r="A29" s="15" t="s">
        <v>52</v>
      </c>
      <c r="B29" s="132"/>
      <c r="C29" s="19" t="s">
        <v>52</v>
      </c>
      <c r="D29" s="22"/>
      <c r="E29" s="643"/>
      <c r="F29" s="19" t="s">
        <v>54</v>
      </c>
      <c r="G29" s="22"/>
    </row>
    <row r="30" spans="1:7">
      <c r="A30" s="15" t="s">
        <v>55</v>
      </c>
      <c r="B30" s="132"/>
      <c r="C30" s="19" t="s">
        <v>55</v>
      </c>
      <c r="D30" s="22"/>
      <c r="E30" s="643"/>
      <c r="G30" s="23"/>
    </row>
    <row r="31" spans="1:7">
      <c r="A31" s="15" t="s">
        <v>56</v>
      </c>
      <c r="B31" s="21"/>
      <c r="C31" s="19" t="s">
        <v>56</v>
      </c>
      <c r="D31" s="22"/>
      <c r="E31" s="643"/>
      <c r="F31" s="19" t="s">
        <v>57</v>
      </c>
      <c r="G31" s="127"/>
    </row>
    <row r="32" spans="1:7">
      <c r="A32" s="15" t="s">
        <v>57</v>
      </c>
      <c r="B32" s="126"/>
      <c r="C32" s="19" t="s">
        <v>57</v>
      </c>
      <c r="D32" s="127"/>
      <c r="E32" s="643"/>
      <c r="G32" s="23"/>
    </row>
    <row r="33" spans="1:7">
      <c r="A33" s="15" t="s">
        <v>58</v>
      </c>
      <c r="B33" s="126"/>
      <c r="C33" s="19" t="s">
        <v>58</v>
      </c>
      <c r="D33" s="127"/>
      <c r="E33" s="643"/>
      <c r="F33" s="19" t="s">
        <v>58</v>
      </c>
      <c r="G33" s="127"/>
    </row>
    <row r="34" spans="1:7">
      <c r="A34" s="15" t="s">
        <v>59</v>
      </c>
      <c r="B34" s="126"/>
      <c r="C34" s="19" t="s">
        <v>59</v>
      </c>
      <c r="D34" s="127"/>
      <c r="E34" s="643"/>
      <c r="G34" s="23"/>
    </row>
    <row r="35" spans="1:7">
      <c r="A35" s="15" t="s">
        <v>60</v>
      </c>
      <c r="B35" s="21"/>
      <c r="C35" s="19" t="s">
        <v>60</v>
      </c>
      <c r="D35" s="22"/>
      <c r="E35" s="643"/>
      <c r="F35" s="19" t="s">
        <v>59</v>
      </c>
      <c r="G35" s="127"/>
    </row>
    <row r="36" spans="1:7">
      <c r="A36" s="24" t="s">
        <v>61</v>
      </c>
      <c r="B36" s="25"/>
      <c r="C36" s="24" t="s">
        <v>61</v>
      </c>
      <c r="D36" s="26"/>
      <c r="E36" s="644"/>
      <c r="F36" s="24"/>
      <c r="G36" s="27"/>
    </row>
    <row r="37" spans="1:7" ht="28.5" customHeight="1">
      <c r="A37" s="13" t="str">
        <f ca="1">Senior_4!$U$1</f>
        <v>Senior_4</v>
      </c>
      <c r="B37" s="14" t="s">
        <v>7</v>
      </c>
      <c r="C37" s="15" t="s">
        <v>48</v>
      </c>
      <c r="D37" s="16"/>
      <c r="E37" s="642" t="s">
        <v>49</v>
      </c>
      <c r="F37" s="17"/>
      <c r="G37" s="18"/>
    </row>
    <row r="38" spans="1:7" ht="14.25">
      <c r="A38" s="138" t="s">
        <v>2</v>
      </c>
      <c r="B38" s="141"/>
      <c r="C38" s="89" t="s">
        <v>59</v>
      </c>
      <c r="D38" s="305"/>
      <c r="E38" s="642"/>
      <c r="F38" s="17"/>
      <c r="G38" s="18"/>
    </row>
    <row r="39" spans="1:7">
      <c r="A39" s="645" t="s">
        <v>50</v>
      </c>
      <c r="B39" s="645"/>
      <c r="C39" s="641" t="s">
        <v>51</v>
      </c>
      <c r="D39" s="641"/>
      <c r="E39" s="643"/>
      <c r="F39" s="19" t="s">
        <v>52</v>
      </c>
      <c r="G39" s="20"/>
    </row>
    <row r="40" spans="1:7">
      <c r="A40" s="15" t="s">
        <v>53</v>
      </c>
      <c r="B40" s="132"/>
      <c r="C40" s="19" t="s">
        <v>53</v>
      </c>
      <c r="D40" s="22"/>
      <c r="E40" s="643"/>
      <c r="G40" s="23"/>
    </row>
    <row r="41" spans="1:7">
      <c r="A41" s="15" t="s">
        <v>52</v>
      </c>
      <c r="B41" s="132"/>
      <c r="C41" s="19" t="s">
        <v>52</v>
      </c>
      <c r="D41" s="22"/>
      <c r="E41" s="643"/>
      <c r="F41" s="19" t="s">
        <v>54</v>
      </c>
      <c r="G41" s="22"/>
    </row>
    <row r="42" spans="1:7">
      <c r="A42" s="15" t="s">
        <v>55</v>
      </c>
      <c r="B42" s="132"/>
      <c r="C42" s="19" t="s">
        <v>55</v>
      </c>
      <c r="D42" s="22"/>
      <c r="E42" s="643"/>
      <c r="G42" s="23"/>
    </row>
    <row r="43" spans="1:7">
      <c r="A43" s="15" t="s">
        <v>56</v>
      </c>
      <c r="B43" s="132"/>
      <c r="C43" s="19" t="s">
        <v>56</v>
      </c>
      <c r="D43" s="22"/>
      <c r="E43" s="643"/>
      <c r="F43" s="19" t="s">
        <v>57</v>
      </c>
      <c r="G43" s="127"/>
    </row>
    <row r="44" spans="1:7">
      <c r="A44" s="15" t="s">
        <v>57</v>
      </c>
      <c r="B44" s="126"/>
      <c r="C44" s="19" t="s">
        <v>57</v>
      </c>
      <c r="D44" s="127"/>
      <c r="E44" s="643"/>
      <c r="G44" s="128"/>
    </row>
    <row r="45" spans="1:7">
      <c r="A45" s="15" t="s">
        <v>58</v>
      </c>
      <c r="B45" s="126"/>
      <c r="C45" s="19" t="s">
        <v>58</v>
      </c>
      <c r="D45" s="127"/>
      <c r="E45" s="643"/>
      <c r="F45" s="19" t="s">
        <v>58</v>
      </c>
      <c r="G45" s="127"/>
    </row>
    <row r="46" spans="1:7">
      <c r="A46" s="15" t="s">
        <v>59</v>
      </c>
      <c r="B46" s="126"/>
      <c r="C46" s="19" t="s">
        <v>59</v>
      </c>
      <c r="D46" s="127"/>
      <c r="E46" s="643"/>
      <c r="G46" s="128"/>
    </row>
    <row r="47" spans="1:7">
      <c r="A47" s="15" t="s">
        <v>60</v>
      </c>
      <c r="B47" s="21"/>
      <c r="C47" s="19" t="s">
        <v>60</v>
      </c>
      <c r="D47" s="22"/>
      <c r="E47" s="643"/>
      <c r="F47" s="19" t="s">
        <v>59</v>
      </c>
      <c r="G47" s="127"/>
    </row>
    <row r="48" spans="1:7">
      <c r="A48" s="24" t="s">
        <v>61</v>
      </c>
      <c r="B48" s="25"/>
      <c r="C48" s="24" t="s">
        <v>61</v>
      </c>
      <c r="D48" s="26"/>
      <c r="E48" s="644"/>
      <c r="F48" s="24"/>
      <c r="G48" s="27"/>
    </row>
    <row r="49" spans="1:7" ht="28.5" customHeight="1">
      <c r="A49" s="13" t="str">
        <f ca="1">Senior_5!$U$1</f>
        <v>Senior_5</v>
      </c>
      <c r="B49" s="14" t="s">
        <v>7</v>
      </c>
      <c r="C49" s="15" t="s">
        <v>48</v>
      </c>
      <c r="D49" s="29"/>
      <c r="E49" s="642" t="s">
        <v>49</v>
      </c>
      <c r="F49" s="17"/>
      <c r="G49" s="18"/>
    </row>
    <row r="50" spans="1:7" ht="14.25">
      <c r="A50" s="138" t="s">
        <v>2</v>
      </c>
      <c r="B50" s="141"/>
      <c r="C50" s="89" t="s">
        <v>59</v>
      </c>
      <c r="D50" s="305"/>
      <c r="E50" s="642"/>
      <c r="F50" s="17"/>
      <c r="G50" s="18"/>
    </row>
    <row r="51" spans="1:7">
      <c r="A51" s="641" t="s">
        <v>50</v>
      </c>
      <c r="B51" s="641"/>
      <c r="C51" s="641" t="s">
        <v>51</v>
      </c>
      <c r="D51" s="641"/>
      <c r="E51" s="643"/>
      <c r="F51" s="19" t="s">
        <v>52</v>
      </c>
      <c r="G51" s="20"/>
    </row>
    <row r="52" spans="1:7">
      <c r="A52" s="15" t="s">
        <v>53</v>
      </c>
      <c r="B52" s="132"/>
      <c r="C52" s="19" t="s">
        <v>53</v>
      </c>
      <c r="D52" s="22"/>
      <c r="E52" s="643"/>
      <c r="G52" s="23"/>
    </row>
    <row r="53" spans="1:7">
      <c r="A53" s="15" t="s">
        <v>52</v>
      </c>
      <c r="B53" s="132"/>
      <c r="C53" s="19" t="s">
        <v>52</v>
      </c>
      <c r="D53" s="22"/>
      <c r="E53" s="643"/>
      <c r="F53" s="19" t="s">
        <v>54</v>
      </c>
      <c r="G53" s="22"/>
    </row>
    <row r="54" spans="1:7">
      <c r="A54" s="15" t="s">
        <v>55</v>
      </c>
      <c r="B54" s="132"/>
      <c r="C54" s="19" t="s">
        <v>55</v>
      </c>
      <c r="D54" s="22"/>
      <c r="E54" s="643"/>
      <c r="G54" s="23"/>
    </row>
    <row r="55" spans="1:7">
      <c r="A55" s="15" t="s">
        <v>56</v>
      </c>
      <c r="B55" s="21"/>
      <c r="C55" s="19" t="s">
        <v>56</v>
      </c>
      <c r="D55" s="22"/>
      <c r="E55" s="643"/>
      <c r="F55" s="19" t="s">
        <v>57</v>
      </c>
      <c r="G55" s="127"/>
    </row>
    <row r="56" spans="1:7">
      <c r="A56" s="15" t="s">
        <v>57</v>
      </c>
      <c r="B56" s="126"/>
      <c r="C56" s="19" t="s">
        <v>57</v>
      </c>
      <c r="D56" s="127"/>
      <c r="E56" s="643"/>
      <c r="G56" s="128"/>
    </row>
    <row r="57" spans="1:7">
      <c r="A57" s="15" t="s">
        <v>58</v>
      </c>
      <c r="B57" s="126"/>
      <c r="C57" s="19" t="s">
        <v>58</v>
      </c>
      <c r="D57" s="127"/>
      <c r="E57" s="643"/>
      <c r="F57" s="19" t="s">
        <v>58</v>
      </c>
      <c r="G57" s="127"/>
    </row>
    <row r="58" spans="1:7">
      <c r="A58" s="15" t="s">
        <v>59</v>
      </c>
      <c r="B58" s="126"/>
      <c r="C58" s="19" t="s">
        <v>59</v>
      </c>
      <c r="D58" s="127"/>
      <c r="E58" s="643"/>
      <c r="G58" s="128"/>
    </row>
    <row r="59" spans="1:7">
      <c r="A59" s="15" t="s">
        <v>60</v>
      </c>
      <c r="B59" s="21"/>
      <c r="C59" s="19" t="s">
        <v>60</v>
      </c>
      <c r="D59" s="22"/>
      <c r="E59" s="643"/>
      <c r="F59" s="19" t="s">
        <v>59</v>
      </c>
      <c r="G59" s="127"/>
    </row>
    <row r="60" spans="1:7">
      <c r="A60" s="24" t="s">
        <v>61</v>
      </c>
      <c r="B60" s="25"/>
      <c r="C60" s="24" t="s">
        <v>61</v>
      </c>
      <c r="D60" s="26"/>
      <c r="E60" s="644"/>
      <c r="F60" s="24"/>
      <c r="G60" s="27"/>
    </row>
    <row r="61" spans="1:7" ht="28.5" customHeight="1">
      <c r="A61" s="13" t="str">
        <f ca="1">Senior_6!$U$1</f>
        <v>Senior_6</v>
      </c>
      <c r="B61" s="14" t="s">
        <v>7</v>
      </c>
      <c r="C61" s="15" t="s">
        <v>48</v>
      </c>
      <c r="D61" s="16"/>
      <c r="E61" s="642" t="s">
        <v>49</v>
      </c>
      <c r="F61" s="17"/>
      <c r="G61" s="18"/>
    </row>
    <row r="62" spans="1:7" ht="14.25">
      <c r="A62" s="138" t="s">
        <v>2</v>
      </c>
      <c r="B62" s="141"/>
      <c r="C62" s="89" t="s">
        <v>59</v>
      </c>
      <c r="D62" s="305"/>
      <c r="E62" s="642"/>
      <c r="F62" s="17"/>
      <c r="G62" s="18"/>
    </row>
    <row r="63" spans="1:7">
      <c r="A63" s="641" t="s">
        <v>50</v>
      </c>
      <c r="B63" s="641"/>
      <c r="C63" s="641" t="s">
        <v>51</v>
      </c>
      <c r="D63" s="641"/>
      <c r="E63" s="643"/>
      <c r="F63" s="19" t="s">
        <v>52</v>
      </c>
      <c r="G63" s="20"/>
    </row>
    <row r="64" spans="1:7">
      <c r="A64" s="15" t="s">
        <v>53</v>
      </c>
      <c r="B64" s="132"/>
      <c r="C64" s="19" t="s">
        <v>53</v>
      </c>
      <c r="D64" s="22"/>
      <c r="E64" s="643"/>
      <c r="G64" s="23"/>
    </row>
    <row r="65" spans="1:7">
      <c r="A65" s="15" t="s">
        <v>52</v>
      </c>
      <c r="B65" s="132"/>
      <c r="C65" s="19" t="s">
        <v>52</v>
      </c>
      <c r="D65" s="22"/>
      <c r="E65" s="643"/>
      <c r="F65" s="19" t="s">
        <v>54</v>
      </c>
      <c r="G65" s="22"/>
    </row>
    <row r="66" spans="1:7">
      <c r="A66" s="15" t="s">
        <v>55</v>
      </c>
      <c r="B66" s="132"/>
      <c r="C66" s="19" t="s">
        <v>55</v>
      </c>
      <c r="D66" s="22"/>
      <c r="E66" s="643"/>
      <c r="G66" s="23"/>
    </row>
    <row r="67" spans="1:7">
      <c r="A67" s="15" t="s">
        <v>56</v>
      </c>
      <c r="B67" s="132"/>
      <c r="C67" s="19" t="s">
        <v>56</v>
      </c>
      <c r="D67" s="22"/>
      <c r="E67" s="643"/>
      <c r="F67" s="19" t="s">
        <v>57</v>
      </c>
      <c r="G67" s="127"/>
    </row>
    <row r="68" spans="1:7">
      <c r="A68" s="15" t="s">
        <v>57</v>
      </c>
      <c r="B68" s="126"/>
      <c r="C68" s="19" t="s">
        <v>57</v>
      </c>
      <c r="D68" s="127"/>
      <c r="E68" s="643"/>
      <c r="G68" s="128"/>
    </row>
    <row r="69" spans="1:7">
      <c r="A69" s="15" t="s">
        <v>58</v>
      </c>
      <c r="B69" s="126"/>
      <c r="C69" s="19" t="s">
        <v>58</v>
      </c>
      <c r="D69" s="127"/>
      <c r="E69" s="643"/>
      <c r="F69" s="19" t="s">
        <v>58</v>
      </c>
      <c r="G69" s="127"/>
    </row>
    <row r="70" spans="1:7">
      <c r="A70" s="15" t="s">
        <v>59</v>
      </c>
      <c r="B70" s="126"/>
      <c r="C70" s="19" t="s">
        <v>59</v>
      </c>
      <c r="D70" s="127"/>
      <c r="E70" s="643"/>
      <c r="G70" s="23"/>
    </row>
    <row r="71" spans="1:7">
      <c r="A71" s="15" t="s">
        <v>60</v>
      </c>
      <c r="B71" s="21"/>
      <c r="C71" s="19" t="s">
        <v>60</v>
      </c>
      <c r="D71" s="22"/>
      <c r="E71" s="643"/>
      <c r="F71" s="19" t="s">
        <v>59</v>
      </c>
      <c r="G71" s="127"/>
    </row>
    <row r="72" spans="1:7">
      <c r="A72" s="24" t="s">
        <v>61</v>
      </c>
      <c r="B72" s="25"/>
      <c r="C72" s="24" t="s">
        <v>61</v>
      </c>
      <c r="D72" s="26"/>
      <c r="E72" s="644"/>
      <c r="F72" s="24"/>
      <c r="G72" s="27"/>
    </row>
    <row r="73" spans="1:7" ht="28.5" customHeight="1">
      <c r="A73" s="13" t="str">
        <f ca="1">Senior_7!$U$1</f>
        <v>Senior_7</v>
      </c>
      <c r="B73" s="14" t="s">
        <v>7</v>
      </c>
      <c r="C73" s="15" t="s">
        <v>48</v>
      </c>
      <c r="D73" s="16"/>
      <c r="E73" s="642" t="s">
        <v>49</v>
      </c>
      <c r="F73" s="17"/>
      <c r="G73" s="18"/>
    </row>
    <row r="74" spans="1:7" ht="14.25">
      <c r="A74" s="138" t="s">
        <v>2</v>
      </c>
      <c r="B74" s="141"/>
      <c r="C74" s="89" t="s">
        <v>59</v>
      </c>
      <c r="D74" s="305"/>
      <c r="E74" s="642"/>
      <c r="F74" s="17"/>
      <c r="G74" s="18"/>
    </row>
    <row r="75" spans="1:7">
      <c r="A75" s="641" t="s">
        <v>50</v>
      </c>
      <c r="B75" s="641"/>
      <c r="C75" s="641" t="s">
        <v>51</v>
      </c>
      <c r="D75" s="641"/>
      <c r="E75" s="643"/>
      <c r="F75" s="19" t="s">
        <v>52</v>
      </c>
      <c r="G75" s="20"/>
    </row>
    <row r="76" spans="1:7">
      <c r="A76" s="15" t="s">
        <v>53</v>
      </c>
      <c r="B76" s="132"/>
      <c r="C76" s="19" t="s">
        <v>53</v>
      </c>
      <c r="D76" s="22"/>
      <c r="E76" s="643"/>
      <c r="G76" s="23"/>
    </row>
    <row r="77" spans="1:7">
      <c r="A77" s="15" t="s">
        <v>52</v>
      </c>
      <c r="B77" s="132"/>
      <c r="C77" s="19" t="s">
        <v>52</v>
      </c>
      <c r="D77" s="22"/>
      <c r="E77" s="643"/>
      <c r="F77" s="19" t="s">
        <v>54</v>
      </c>
      <c r="G77" s="22"/>
    </row>
    <row r="78" spans="1:7">
      <c r="A78" s="15" t="s">
        <v>55</v>
      </c>
      <c r="B78" s="132"/>
      <c r="C78" s="19" t="s">
        <v>55</v>
      </c>
      <c r="D78" s="22"/>
      <c r="E78" s="643"/>
      <c r="G78" s="23"/>
    </row>
    <row r="79" spans="1:7">
      <c r="A79" s="15" t="s">
        <v>56</v>
      </c>
      <c r="B79" s="21"/>
      <c r="C79" s="19" t="s">
        <v>56</v>
      </c>
      <c r="D79" s="22"/>
      <c r="E79" s="643"/>
      <c r="F79" s="19" t="s">
        <v>57</v>
      </c>
      <c r="G79" s="127"/>
    </row>
    <row r="80" spans="1:7">
      <c r="A80" s="15" t="s">
        <v>57</v>
      </c>
      <c r="B80" s="126"/>
      <c r="C80" s="19" t="s">
        <v>57</v>
      </c>
      <c r="D80" s="127"/>
      <c r="E80" s="643"/>
      <c r="G80" s="128"/>
    </row>
    <row r="81" spans="1:7">
      <c r="A81" s="15" t="s">
        <v>58</v>
      </c>
      <c r="B81" s="126"/>
      <c r="C81" s="19" t="s">
        <v>58</v>
      </c>
      <c r="D81" s="127"/>
      <c r="E81" s="643"/>
      <c r="F81" s="19" t="s">
        <v>58</v>
      </c>
      <c r="G81" s="127"/>
    </row>
    <row r="82" spans="1:7">
      <c r="A82" s="15" t="s">
        <v>59</v>
      </c>
      <c r="B82" s="126"/>
      <c r="C82" s="19" t="s">
        <v>59</v>
      </c>
      <c r="D82" s="127"/>
      <c r="E82" s="643"/>
      <c r="G82" s="128"/>
    </row>
    <row r="83" spans="1:7">
      <c r="A83" s="15" t="s">
        <v>60</v>
      </c>
      <c r="B83" s="21"/>
      <c r="C83" s="19" t="s">
        <v>60</v>
      </c>
      <c r="D83" s="22"/>
      <c r="E83" s="643"/>
      <c r="F83" s="19" t="s">
        <v>59</v>
      </c>
      <c r="G83" s="127"/>
    </row>
    <row r="84" spans="1:7">
      <c r="A84" s="24" t="s">
        <v>61</v>
      </c>
      <c r="B84" s="25"/>
      <c r="C84" s="24" t="s">
        <v>61</v>
      </c>
      <c r="D84" s="26"/>
      <c r="E84" s="644"/>
      <c r="F84" s="24"/>
      <c r="G84" s="27"/>
    </row>
    <row r="85" spans="1:7" ht="28.5" customHeight="1">
      <c r="A85" s="13" t="str">
        <f ca="1">Senior_8!$U$1</f>
        <v>Senior_8</v>
      </c>
      <c r="B85" s="14" t="s">
        <v>7</v>
      </c>
      <c r="C85" s="15" t="s">
        <v>48</v>
      </c>
      <c r="D85" s="16"/>
      <c r="E85" s="642" t="s">
        <v>49</v>
      </c>
      <c r="F85" s="17"/>
      <c r="G85" s="18"/>
    </row>
    <row r="86" spans="1:7" ht="14.25">
      <c r="A86" s="138" t="s">
        <v>2</v>
      </c>
      <c r="B86" s="141"/>
      <c r="C86" s="89" t="s">
        <v>59</v>
      </c>
      <c r="D86" s="305"/>
      <c r="E86" s="642"/>
      <c r="F86" s="17"/>
      <c r="G86" s="18"/>
    </row>
    <row r="87" spans="1:7">
      <c r="A87" s="641" t="s">
        <v>50</v>
      </c>
      <c r="B87" s="641"/>
      <c r="C87" s="641" t="s">
        <v>51</v>
      </c>
      <c r="D87" s="641"/>
      <c r="E87" s="643"/>
      <c r="F87" s="19" t="s">
        <v>52</v>
      </c>
      <c r="G87" s="20"/>
    </row>
    <row r="88" spans="1:7">
      <c r="A88" s="15" t="s">
        <v>53</v>
      </c>
      <c r="B88" s="132"/>
      <c r="C88" s="19" t="s">
        <v>53</v>
      </c>
      <c r="D88" s="22"/>
      <c r="E88" s="643"/>
      <c r="G88" s="23"/>
    </row>
    <row r="89" spans="1:7">
      <c r="A89" s="15" t="s">
        <v>52</v>
      </c>
      <c r="B89" s="132"/>
      <c r="C89" s="19" t="s">
        <v>52</v>
      </c>
      <c r="D89" s="22"/>
      <c r="E89" s="643"/>
      <c r="F89" s="19" t="s">
        <v>54</v>
      </c>
      <c r="G89" s="22"/>
    </row>
    <row r="90" spans="1:7">
      <c r="A90" s="15" t="s">
        <v>55</v>
      </c>
      <c r="B90" s="132"/>
      <c r="C90" s="19" t="s">
        <v>55</v>
      </c>
      <c r="D90" s="22"/>
      <c r="E90" s="643"/>
      <c r="G90" s="23"/>
    </row>
    <row r="91" spans="1:7">
      <c r="A91" s="15" t="s">
        <v>56</v>
      </c>
      <c r="B91" s="21"/>
      <c r="C91" s="19" t="s">
        <v>56</v>
      </c>
      <c r="D91" s="22"/>
      <c r="E91" s="643"/>
      <c r="F91" s="19" t="s">
        <v>57</v>
      </c>
      <c r="G91" s="127"/>
    </row>
    <row r="92" spans="1:7">
      <c r="A92" s="15" t="s">
        <v>57</v>
      </c>
      <c r="B92" s="126"/>
      <c r="C92" s="19" t="s">
        <v>57</v>
      </c>
      <c r="D92" s="127"/>
      <c r="E92" s="643"/>
      <c r="G92" s="128"/>
    </row>
    <row r="93" spans="1:7">
      <c r="A93" s="15" t="s">
        <v>58</v>
      </c>
      <c r="B93" s="126"/>
      <c r="C93" s="19" t="s">
        <v>58</v>
      </c>
      <c r="D93" s="127"/>
      <c r="E93" s="643"/>
      <c r="F93" s="19" t="s">
        <v>58</v>
      </c>
      <c r="G93" s="127"/>
    </row>
    <row r="94" spans="1:7">
      <c r="A94" s="15" t="s">
        <v>59</v>
      </c>
      <c r="B94" s="126"/>
      <c r="C94" s="19" t="s">
        <v>59</v>
      </c>
      <c r="D94" s="127"/>
      <c r="E94" s="643"/>
      <c r="G94" s="128"/>
    </row>
    <row r="95" spans="1:7">
      <c r="A95" s="15" t="s">
        <v>60</v>
      </c>
      <c r="B95" s="21"/>
      <c r="C95" s="19" t="s">
        <v>60</v>
      </c>
      <c r="D95" s="22"/>
      <c r="E95" s="643"/>
      <c r="F95" s="19" t="s">
        <v>59</v>
      </c>
      <c r="G95" s="127"/>
    </row>
    <row r="96" spans="1:7">
      <c r="A96" s="24" t="s">
        <v>61</v>
      </c>
      <c r="B96" s="25"/>
      <c r="C96" s="24" t="s">
        <v>61</v>
      </c>
      <c r="D96" s="26"/>
      <c r="E96" s="644"/>
      <c r="F96" s="24"/>
      <c r="G96" s="27"/>
    </row>
    <row r="97" spans="1:7" ht="28.5" customHeight="1">
      <c r="A97" s="13" t="str">
        <f ca="1">Senior_9!$U$1</f>
        <v>Senior_9</v>
      </c>
      <c r="B97" s="14" t="s">
        <v>7</v>
      </c>
      <c r="C97" s="15" t="s">
        <v>48</v>
      </c>
      <c r="D97" s="16"/>
      <c r="E97" s="642" t="s">
        <v>49</v>
      </c>
      <c r="F97" s="17"/>
      <c r="G97" s="18"/>
    </row>
    <row r="98" spans="1:7" ht="14.25">
      <c r="A98" s="138" t="s">
        <v>2</v>
      </c>
      <c r="B98" s="141"/>
      <c r="C98" s="89" t="s">
        <v>59</v>
      </c>
      <c r="D98" s="305"/>
      <c r="E98" s="642"/>
      <c r="F98" s="17"/>
      <c r="G98" s="18"/>
    </row>
    <row r="99" spans="1:7">
      <c r="A99" s="641" t="s">
        <v>50</v>
      </c>
      <c r="B99" s="641"/>
      <c r="C99" s="641" t="s">
        <v>51</v>
      </c>
      <c r="D99" s="641"/>
      <c r="E99" s="643"/>
      <c r="F99" s="19" t="s">
        <v>52</v>
      </c>
      <c r="G99" s="20"/>
    </row>
    <row r="100" spans="1:7">
      <c r="A100" s="15" t="s">
        <v>53</v>
      </c>
      <c r="B100" s="132"/>
      <c r="C100" s="19" t="s">
        <v>53</v>
      </c>
      <c r="D100" s="22"/>
      <c r="E100" s="643"/>
      <c r="G100" s="23"/>
    </row>
    <row r="101" spans="1:7">
      <c r="A101" s="15" t="s">
        <v>52</v>
      </c>
      <c r="B101" s="132"/>
      <c r="C101" s="19" t="s">
        <v>52</v>
      </c>
      <c r="D101" s="22"/>
      <c r="E101" s="643"/>
      <c r="F101" s="19" t="s">
        <v>54</v>
      </c>
      <c r="G101" s="22"/>
    </row>
    <row r="102" spans="1:7">
      <c r="A102" s="15" t="s">
        <v>55</v>
      </c>
      <c r="B102" s="132"/>
      <c r="C102" s="19" t="s">
        <v>55</v>
      </c>
      <c r="D102" s="22"/>
      <c r="E102" s="643"/>
      <c r="G102" s="23"/>
    </row>
    <row r="103" spans="1:7">
      <c r="A103" s="15" t="s">
        <v>56</v>
      </c>
      <c r="B103" s="132"/>
      <c r="C103" s="19" t="s">
        <v>56</v>
      </c>
      <c r="D103" s="22"/>
      <c r="E103" s="643"/>
      <c r="F103" s="19" t="s">
        <v>57</v>
      </c>
      <c r="G103" s="127"/>
    </row>
    <row r="104" spans="1:7">
      <c r="A104" s="15" t="s">
        <v>57</v>
      </c>
      <c r="B104" s="126"/>
      <c r="C104" s="19" t="s">
        <v>57</v>
      </c>
      <c r="D104" s="127"/>
      <c r="E104" s="643"/>
      <c r="G104" s="128"/>
    </row>
    <row r="105" spans="1:7">
      <c r="A105" s="15" t="s">
        <v>58</v>
      </c>
      <c r="B105" s="126"/>
      <c r="C105" s="19" t="s">
        <v>58</v>
      </c>
      <c r="D105" s="127"/>
      <c r="E105" s="643"/>
      <c r="F105" s="19" t="s">
        <v>58</v>
      </c>
      <c r="G105" s="127"/>
    </row>
    <row r="106" spans="1:7">
      <c r="A106" s="15" t="s">
        <v>59</v>
      </c>
      <c r="B106" s="126"/>
      <c r="C106" s="19" t="s">
        <v>59</v>
      </c>
      <c r="D106" s="127"/>
      <c r="E106" s="643"/>
      <c r="G106" s="128"/>
    </row>
    <row r="107" spans="1:7">
      <c r="A107" s="15" t="s">
        <v>60</v>
      </c>
      <c r="B107" s="21"/>
      <c r="C107" s="19" t="s">
        <v>60</v>
      </c>
      <c r="D107" s="22"/>
      <c r="E107" s="643"/>
      <c r="F107" s="19" t="s">
        <v>59</v>
      </c>
      <c r="G107" s="127"/>
    </row>
    <row r="108" spans="1:7">
      <c r="A108" s="24" t="s">
        <v>61</v>
      </c>
      <c r="B108" s="25"/>
      <c r="C108" s="24" t="s">
        <v>61</v>
      </c>
      <c r="D108" s="26"/>
      <c r="E108" s="644"/>
      <c r="F108" s="24"/>
      <c r="G108" s="27"/>
    </row>
    <row r="109" spans="1:7" ht="28.5" customHeight="1">
      <c r="A109" s="13" t="str">
        <f ca="1">Senior_10!$U$1</f>
        <v>Senior_10</v>
      </c>
      <c r="B109" s="14" t="s">
        <v>7</v>
      </c>
      <c r="C109" s="15" t="s">
        <v>48</v>
      </c>
      <c r="D109" s="16"/>
      <c r="E109" s="642" t="s">
        <v>49</v>
      </c>
      <c r="F109" s="17"/>
      <c r="G109" s="18"/>
    </row>
    <row r="110" spans="1:7" ht="14.25">
      <c r="A110" s="138" t="s">
        <v>2</v>
      </c>
      <c r="B110" s="141"/>
      <c r="C110" s="89" t="s">
        <v>59</v>
      </c>
      <c r="D110" s="305"/>
      <c r="E110" s="642"/>
      <c r="F110" s="17"/>
      <c r="G110" s="18"/>
    </row>
    <row r="111" spans="1:7">
      <c r="A111" s="641" t="s">
        <v>50</v>
      </c>
      <c r="B111" s="641"/>
      <c r="C111" s="641" t="s">
        <v>51</v>
      </c>
      <c r="D111" s="641"/>
      <c r="E111" s="643"/>
      <c r="F111" s="19" t="s">
        <v>52</v>
      </c>
      <c r="G111" s="20"/>
    </row>
    <row r="112" spans="1:7">
      <c r="A112" s="15" t="s">
        <v>53</v>
      </c>
      <c r="B112" s="132"/>
      <c r="C112" s="19" t="s">
        <v>53</v>
      </c>
      <c r="D112" s="22"/>
      <c r="E112" s="643"/>
      <c r="G112" s="23"/>
    </row>
    <row r="113" spans="1:7">
      <c r="A113" s="15" t="s">
        <v>52</v>
      </c>
      <c r="B113" s="132"/>
      <c r="C113" s="19" t="s">
        <v>52</v>
      </c>
      <c r="D113" s="22"/>
      <c r="E113" s="643"/>
      <c r="F113" s="19" t="s">
        <v>54</v>
      </c>
      <c r="G113" s="22"/>
    </row>
    <row r="114" spans="1:7">
      <c r="A114" s="15" t="s">
        <v>55</v>
      </c>
      <c r="B114" s="132"/>
      <c r="C114" s="19" t="s">
        <v>55</v>
      </c>
      <c r="D114" s="22"/>
      <c r="E114" s="643"/>
      <c r="G114" s="23"/>
    </row>
    <row r="115" spans="1:7">
      <c r="A115" s="15" t="s">
        <v>56</v>
      </c>
      <c r="B115" s="132"/>
      <c r="C115" s="19" t="s">
        <v>56</v>
      </c>
      <c r="D115" s="22"/>
      <c r="E115" s="643"/>
      <c r="F115" s="19" t="s">
        <v>57</v>
      </c>
      <c r="G115" s="127"/>
    </row>
    <row r="116" spans="1:7">
      <c r="A116" s="15" t="s">
        <v>57</v>
      </c>
      <c r="B116" s="126"/>
      <c r="C116" s="19" t="s">
        <v>57</v>
      </c>
      <c r="D116" s="127"/>
      <c r="E116" s="643"/>
      <c r="G116" s="128"/>
    </row>
    <row r="117" spans="1:7">
      <c r="A117" s="15" t="s">
        <v>58</v>
      </c>
      <c r="B117" s="126"/>
      <c r="C117" s="19" t="s">
        <v>58</v>
      </c>
      <c r="D117" s="127"/>
      <c r="E117" s="643"/>
      <c r="F117" s="19" t="s">
        <v>58</v>
      </c>
      <c r="G117" s="127"/>
    </row>
    <row r="118" spans="1:7">
      <c r="A118" s="15" t="s">
        <v>59</v>
      </c>
      <c r="B118" s="126"/>
      <c r="C118" s="19" t="s">
        <v>59</v>
      </c>
      <c r="D118" s="127"/>
      <c r="E118" s="643"/>
      <c r="G118" s="128"/>
    </row>
    <row r="119" spans="1:7">
      <c r="A119" s="15" t="s">
        <v>60</v>
      </c>
      <c r="B119" s="21"/>
      <c r="C119" s="19" t="s">
        <v>60</v>
      </c>
      <c r="D119" s="22"/>
      <c r="E119" s="643"/>
      <c r="F119" s="19" t="s">
        <v>59</v>
      </c>
      <c r="G119" s="127"/>
    </row>
    <row r="120" spans="1:7">
      <c r="A120" s="24" t="s">
        <v>61</v>
      </c>
      <c r="B120" s="25"/>
      <c r="C120" s="24" t="s">
        <v>61</v>
      </c>
      <c r="D120" s="26"/>
      <c r="E120" s="644"/>
      <c r="F120" s="24"/>
      <c r="G120" s="27"/>
    </row>
    <row r="121" spans="1:7" ht="28.5" customHeight="1">
      <c r="A121" s="13" t="str">
        <f ca="1">Senior_11!$U$1</f>
        <v>Senior_11</v>
      </c>
      <c r="B121" s="14" t="s">
        <v>7</v>
      </c>
      <c r="C121" s="15" t="s">
        <v>48</v>
      </c>
      <c r="D121" s="16"/>
      <c r="E121" s="642" t="s">
        <v>49</v>
      </c>
      <c r="F121" s="17"/>
      <c r="G121" s="18"/>
    </row>
    <row r="122" spans="1:7" ht="14.25">
      <c r="A122" s="138" t="s">
        <v>2</v>
      </c>
      <c r="B122" s="141"/>
      <c r="C122" s="319" t="s">
        <v>59</v>
      </c>
      <c r="D122" s="305"/>
      <c r="E122" s="642"/>
      <c r="F122" s="17"/>
      <c r="G122" s="18"/>
    </row>
    <row r="123" spans="1:7">
      <c r="A123" s="641" t="s">
        <v>50</v>
      </c>
      <c r="B123" s="641"/>
      <c r="C123" s="641" t="s">
        <v>51</v>
      </c>
      <c r="D123" s="641"/>
      <c r="E123" s="643"/>
      <c r="F123" s="19" t="s">
        <v>52</v>
      </c>
      <c r="G123" s="20"/>
    </row>
    <row r="124" spans="1:7">
      <c r="A124" s="15" t="s">
        <v>53</v>
      </c>
      <c r="B124" s="132"/>
      <c r="C124" s="19" t="s">
        <v>53</v>
      </c>
      <c r="D124" s="22"/>
      <c r="E124" s="643"/>
      <c r="G124" s="23"/>
    </row>
    <row r="125" spans="1:7">
      <c r="A125" s="15" t="s">
        <v>52</v>
      </c>
      <c r="B125" s="132"/>
      <c r="C125" s="19" t="s">
        <v>52</v>
      </c>
      <c r="D125" s="22"/>
      <c r="E125" s="643"/>
      <c r="F125" s="19" t="s">
        <v>54</v>
      </c>
      <c r="G125" s="22"/>
    </row>
    <row r="126" spans="1:7">
      <c r="A126" s="15" t="s">
        <v>55</v>
      </c>
      <c r="B126" s="132"/>
      <c r="C126" s="19" t="s">
        <v>55</v>
      </c>
      <c r="D126" s="22"/>
      <c r="E126" s="643"/>
      <c r="G126" s="23"/>
    </row>
    <row r="127" spans="1:7">
      <c r="A127" s="15" t="s">
        <v>56</v>
      </c>
      <c r="B127" s="132"/>
      <c r="C127" s="19" t="s">
        <v>56</v>
      </c>
      <c r="D127" s="22"/>
      <c r="E127" s="643"/>
      <c r="F127" s="19" t="s">
        <v>57</v>
      </c>
      <c r="G127" s="127"/>
    </row>
    <row r="128" spans="1:7">
      <c r="A128" s="15" t="s">
        <v>57</v>
      </c>
      <c r="B128" s="126"/>
      <c r="C128" s="19" t="s">
        <v>57</v>
      </c>
      <c r="D128" s="127"/>
      <c r="E128" s="643"/>
      <c r="G128" s="23"/>
    </row>
    <row r="129" spans="1:7">
      <c r="A129" s="15" t="s">
        <v>58</v>
      </c>
      <c r="B129" s="126"/>
      <c r="C129" s="19" t="s">
        <v>58</v>
      </c>
      <c r="D129" s="127"/>
      <c r="E129" s="643"/>
      <c r="F129" s="19" t="s">
        <v>58</v>
      </c>
      <c r="G129" s="127"/>
    </row>
    <row r="130" spans="1:7">
      <c r="A130" s="15" t="s">
        <v>59</v>
      </c>
      <c r="B130" s="126"/>
      <c r="C130" s="19" t="s">
        <v>59</v>
      </c>
      <c r="D130" s="127"/>
      <c r="E130" s="643"/>
      <c r="G130" s="23"/>
    </row>
    <row r="131" spans="1:7">
      <c r="A131" s="15" t="s">
        <v>60</v>
      </c>
      <c r="B131" s="21"/>
      <c r="C131" s="19" t="s">
        <v>60</v>
      </c>
      <c r="D131" s="22"/>
      <c r="E131" s="643"/>
      <c r="F131" s="19" t="s">
        <v>59</v>
      </c>
      <c r="G131" s="127"/>
    </row>
    <row r="132" spans="1:7">
      <c r="A132" s="24" t="s">
        <v>61</v>
      </c>
      <c r="B132" s="25"/>
      <c r="C132" s="24" t="s">
        <v>61</v>
      </c>
      <c r="D132" s="26"/>
      <c r="E132" s="644"/>
      <c r="F132" s="24"/>
      <c r="G132" s="27"/>
    </row>
    <row r="133" spans="1:7" ht="28.5" customHeight="1">
      <c r="A133" s="13" t="str">
        <f ca="1">Senior_12!$U$1</f>
        <v>Senior_12</v>
      </c>
      <c r="B133" s="14" t="s">
        <v>7</v>
      </c>
      <c r="C133" s="15" t="s">
        <v>48</v>
      </c>
      <c r="D133" s="16"/>
      <c r="E133" s="642" t="s">
        <v>49</v>
      </c>
      <c r="F133" s="17"/>
      <c r="G133" s="18"/>
    </row>
    <row r="134" spans="1:7" ht="14.25">
      <c r="A134" s="138" t="s">
        <v>2</v>
      </c>
      <c r="B134" s="141"/>
      <c r="C134" s="319" t="s">
        <v>59</v>
      </c>
      <c r="D134" s="305"/>
      <c r="E134" s="642"/>
      <c r="F134" s="17"/>
      <c r="G134" s="18"/>
    </row>
    <row r="135" spans="1:7">
      <c r="A135" s="641" t="s">
        <v>50</v>
      </c>
      <c r="B135" s="641"/>
      <c r="C135" s="641" t="s">
        <v>51</v>
      </c>
      <c r="D135" s="641"/>
      <c r="E135" s="643"/>
      <c r="F135" s="19" t="s">
        <v>52</v>
      </c>
      <c r="G135" s="20"/>
    </row>
    <row r="136" spans="1:7">
      <c r="A136" s="15" t="s">
        <v>53</v>
      </c>
      <c r="B136" s="132"/>
      <c r="C136" s="19" t="s">
        <v>53</v>
      </c>
      <c r="D136" s="22"/>
      <c r="E136" s="643"/>
      <c r="G136" s="23"/>
    </row>
    <row r="137" spans="1:7">
      <c r="A137" s="15" t="s">
        <v>52</v>
      </c>
      <c r="B137" s="132"/>
      <c r="C137" s="19" t="s">
        <v>52</v>
      </c>
      <c r="D137" s="22"/>
      <c r="E137" s="643"/>
      <c r="F137" s="19" t="s">
        <v>54</v>
      </c>
      <c r="G137" s="22"/>
    </row>
    <row r="138" spans="1:7">
      <c r="A138" s="15" t="s">
        <v>55</v>
      </c>
      <c r="B138" s="132"/>
      <c r="C138" s="19" t="s">
        <v>55</v>
      </c>
      <c r="D138" s="22"/>
      <c r="E138" s="643"/>
      <c r="G138" s="23"/>
    </row>
    <row r="139" spans="1:7">
      <c r="A139" s="15" t="s">
        <v>56</v>
      </c>
      <c r="B139" s="132"/>
      <c r="C139" s="19" t="s">
        <v>56</v>
      </c>
      <c r="D139" s="22"/>
      <c r="E139" s="643"/>
      <c r="F139" s="19" t="s">
        <v>57</v>
      </c>
      <c r="G139" s="127"/>
    </row>
    <row r="140" spans="1:7">
      <c r="A140" s="15" t="s">
        <v>57</v>
      </c>
      <c r="B140" s="126"/>
      <c r="C140" s="19" t="s">
        <v>57</v>
      </c>
      <c r="D140" s="127"/>
      <c r="E140" s="643"/>
      <c r="G140" s="23"/>
    </row>
    <row r="141" spans="1:7">
      <c r="A141" s="15" t="s">
        <v>58</v>
      </c>
      <c r="B141" s="126"/>
      <c r="C141" s="19" t="s">
        <v>58</v>
      </c>
      <c r="D141" s="127"/>
      <c r="E141" s="643"/>
      <c r="F141" s="19" t="s">
        <v>58</v>
      </c>
      <c r="G141" s="127"/>
    </row>
    <row r="142" spans="1:7">
      <c r="A142" s="15" t="s">
        <v>59</v>
      </c>
      <c r="B142" s="126"/>
      <c r="C142" s="19" t="s">
        <v>59</v>
      </c>
      <c r="D142" s="127"/>
      <c r="E142" s="643"/>
      <c r="G142" s="23"/>
    </row>
    <row r="143" spans="1:7">
      <c r="A143" s="15" t="s">
        <v>60</v>
      </c>
      <c r="B143" s="21"/>
      <c r="C143" s="19" t="s">
        <v>60</v>
      </c>
      <c r="D143" s="22"/>
      <c r="E143" s="643"/>
      <c r="F143" s="19" t="s">
        <v>59</v>
      </c>
      <c r="G143" s="127"/>
    </row>
    <row r="144" spans="1:7">
      <c r="A144" s="24" t="s">
        <v>61</v>
      </c>
      <c r="B144" s="25"/>
      <c r="C144" s="24" t="s">
        <v>61</v>
      </c>
      <c r="D144" s="26"/>
      <c r="E144" s="644"/>
      <c r="F144" s="24"/>
      <c r="G144" s="27"/>
    </row>
    <row r="145" spans="1:7" ht="28.5" customHeight="1">
      <c r="A145" s="13" t="str">
        <f ca="1">Senior_13!$U$1</f>
        <v>Senior_13</v>
      </c>
      <c r="B145" s="14" t="s">
        <v>7</v>
      </c>
      <c r="C145" s="15" t="s">
        <v>48</v>
      </c>
      <c r="D145" s="16"/>
      <c r="E145" s="642" t="s">
        <v>49</v>
      </c>
      <c r="F145" s="17"/>
      <c r="G145" s="18"/>
    </row>
    <row r="146" spans="1:7" ht="14.25">
      <c r="A146" s="138" t="s">
        <v>2</v>
      </c>
      <c r="B146" s="141"/>
      <c r="C146" s="319" t="s">
        <v>59</v>
      </c>
      <c r="D146" s="305"/>
      <c r="E146" s="642"/>
      <c r="F146" s="17"/>
      <c r="G146" s="18"/>
    </row>
    <row r="147" spans="1:7">
      <c r="A147" s="641" t="s">
        <v>50</v>
      </c>
      <c r="B147" s="641"/>
      <c r="C147" s="641" t="s">
        <v>51</v>
      </c>
      <c r="D147" s="641"/>
      <c r="E147" s="643"/>
      <c r="F147" s="19" t="s">
        <v>52</v>
      </c>
      <c r="G147" s="20"/>
    </row>
    <row r="148" spans="1:7">
      <c r="A148" s="15" t="s">
        <v>53</v>
      </c>
      <c r="B148" s="132"/>
      <c r="C148" s="19" t="s">
        <v>53</v>
      </c>
      <c r="D148" s="22"/>
      <c r="E148" s="643"/>
      <c r="G148" s="23"/>
    </row>
    <row r="149" spans="1:7">
      <c r="A149" s="15" t="s">
        <v>52</v>
      </c>
      <c r="B149" s="132"/>
      <c r="C149" s="19" t="s">
        <v>52</v>
      </c>
      <c r="D149" s="22"/>
      <c r="E149" s="643"/>
      <c r="F149" s="19" t="s">
        <v>54</v>
      </c>
      <c r="G149" s="22"/>
    </row>
    <row r="150" spans="1:7">
      <c r="A150" s="15" t="s">
        <v>55</v>
      </c>
      <c r="B150" s="132"/>
      <c r="C150" s="19" t="s">
        <v>55</v>
      </c>
      <c r="D150" s="22"/>
      <c r="E150" s="643"/>
      <c r="G150" s="23"/>
    </row>
    <row r="151" spans="1:7">
      <c r="A151" s="15" t="s">
        <v>56</v>
      </c>
      <c r="B151" s="21"/>
      <c r="C151" s="19" t="s">
        <v>56</v>
      </c>
      <c r="D151" s="22"/>
      <c r="E151" s="643"/>
      <c r="F151" s="19" t="s">
        <v>57</v>
      </c>
      <c r="G151" s="127"/>
    </row>
    <row r="152" spans="1:7">
      <c r="A152" s="15" t="s">
        <v>57</v>
      </c>
      <c r="B152" s="126"/>
      <c r="C152" s="19" t="s">
        <v>57</v>
      </c>
      <c r="D152" s="127"/>
      <c r="E152" s="643"/>
      <c r="G152" s="23"/>
    </row>
    <row r="153" spans="1:7">
      <c r="A153" s="15" t="s">
        <v>58</v>
      </c>
      <c r="B153" s="126"/>
      <c r="C153" s="19" t="s">
        <v>58</v>
      </c>
      <c r="D153" s="127"/>
      <c r="E153" s="643"/>
      <c r="F153" s="19" t="s">
        <v>58</v>
      </c>
      <c r="G153" s="127"/>
    </row>
    <row r="154" spans="1:7">
      <c r="A154" s="15" t="s">
        <v>59</v>
      </c>
      <c r="B154" s="126"/>
      <c r="C154" s="19" t="s">
        <v>59</v>
      </c>
      <c r="D154" s="127"/>
      <c r="E154" s="643"/>
      <c r="G154" s="23"/>
    </row>
    <row r="155" spans="1:7">
      <c r="A155" s="15" t="s">
        <v>60</v>
      </c>
      <c r="B155" s="21"/>
      <c r="C155" s="19" t="s">
        <v>60</v>
      </c>
      <c r="D155" s="22"/>
      <c r="E155" s="643"/>
      <c r="F155" s="19" t="s">
        <v>59</v>
      </c>
      <c r="G155" s="127"/>
    </row>
    <row r="156" spans="1:7">
      <c r="A156" s="24" t="s">
        <v>61</v>
      </c>
      <c r="B156" s="25"/>
      <c r="C156" s="24" t="s">
        <v>61</v>
      </c>
      <c r="D156" s="26"/>
      <c r="E156" s="644"/>
      <c r="F156" s="24"/>
      <c r="G156" s="27"/>
    </row>
    <row r="157" spans="1:7" ht="28.5" customHeight="1">
      <c r="A157" s="13" t="str">
        <f ca="1">Senior_14!$U$1</f>
        <v>Senior_14</v>
      </c>
      <c r="B157" s="14" t="s">
        <v>7</v>
      </c>
      <c r="C157" s="15" t="s">
        <v>48</v>
      </c>
      <c r="D157" s="16"/>
      <c r="E157" s="642" t="s">
        <v>49</v>
      </c>
      <c r="F157" s="17"/>
      <c r="G157" s="18"/>
    </row>
    <row r="158" spans="1:7" ht="14.25">
      <c r="A158" s="138" t="s">
        <v>2</v>
      </c>
      <c r="B158" s="141"/>
      <c r="C158" s="319" t="s">
        <v>59</v>
      </c>
      <c r="D158" s="305"/>
      <c r="E158" s="642"/>
      <c r="F158" s="17"/>
      <c r="G158" s="18"/>
    </row>
    <row r="159" spans="1:7">
      <c r="A159" s="645" t="s">
        <v>50</v>
      </c>
      <c r="B159" s="645"/>
      <c r="C159" s="641" t="s">
        <v>51</v>
      </c>
      <c r="D159" s="641"/>
      <c r="E159" s="643"/>
      <c r="F159" s="19" t="s">
        <v>52</v>
      </c>
      <c r="G159" s="20"/>
    </row>
    <row r="160" spans="1:7">
      <c r="A160" s="15" t="s">
        <v>53</v>
      </c>
      <c r="B160" s="132"/>
      <c r="C160" s="19" t="s">
        <v>53</v>
      </c>
      <c r="D160" s="22"/>
      <c r="E160" s="643"/>
      <c r="G160" s="23"/>
    </row>
    <row r="161" spans="1:7">
      <c r="A161" s="15" t="s">
        <v>52</v>
      </c>
      <c r="B161" s="132"/>
      <c r="C161" s="19" t="s">
        <v>52</v>
      </c>
      <c r="D161" s="22"/>
      <c r="E161" s="643"/>
      <c r="F161" s="19" t="s">
        <v>54</v>
      </c>
      <c r="G161" s="22"/>
    </row>
    <row r="162" spans="1:7">
      <c r="A162" s="15" t="s">
        <v>55</v>
      </c>
      <c r="B162" s="132"/>
      <c r="C162" s="19" t="s">
        <v>55</v>
      </c>
      <c r="D162" s="22"/>
      <c r="E162" s="643"/>
      <c r="G162" s="23"/>
    </row>
    <row r="163" spans="1:7">
      <c r="A163" s="15" t="s">
        <v>56</v>
      </c>
      <c r="B163" s="132"/>
      <c r="C163" s="19" t="s">
        <v>56</v>
      </c>
      <c r="D163" s="22"/>
      <c r="E163" s="643"/>
      <c r="F163" s="19" t="s">
        <v>57</v>
      </c>
      <c r="G163" s="127"/>
    </row>
    <row r="164" spans="1:7">
      <c r="A164" s="15" t="s">
        <v>57</v>
      </c>
      <c r="B164" s="126"/>
      <c r="C164" s="19" t="s">
        <v>57</v>
      </c>
      <c r="D164" s="127"/>
      <c r="E164" s="643"/>
      <c r="G164" s="128"/>
    </row>
    <row r="165" spans="1:7">
      <c r="A165" s="15" t="s">
        <v>58</v>
      </c>
      <c r="B165" s="126"/>
      <c r="C165" s="19" t="s">
        <v>58</v>
      </c>
      <c r="D165" s="127"/>
      <c r="E165" s="643"/>
      <c r="F165" s="19" t="s">
        <v>58</v>
      </c>
      <c r="G165" s="127"/>
    </row>
    <row r="166" spans="1:7">
      <c r="A166" s="15" t="s">
        <v>59</v>
      </c>
      <c r="B166" s="126"/>
      <c r="C166" s="19" t="s">
        <v>59</v>
      </c>
      <c r="D166" s="127"/>
      <c r="E166" s="643"/>
      <c r="G166" s="128"/>
    </row>
    <row r="167" spans="1:7">
      <c r="A167" s="15" t="s">
        <v>60</v>
      </c>
      <c r="B167" s="21"/>
      <c r="C167" s="19" t="s">
        <v>60</v>
      </c>
      <c r="D167" s="22"/>
      <c r="E167" s="643"/>
      <c r="F167" s="19" t="s">
        <v>59</v>
      </c>
      <c r="G167" s="127"/>
    </row>
    <row r="168" spans="1:7">
      <c r="A168" s="24" t="s">
        <v>61</v>
      </c>
      <c r="B168" s="25"/>
      <c r="C168" s="24" t="s">
        <v>61</v>
      </c>
      <c r="D168" s="26"/>
      <c r="E168" s="644"/>
      <c r="F168" s="24"/>
      <c r="G168" s="27"/>
    </row>
    <row r="169" spans="1:7" ht="28.5" customHeight="1">
      <c r="A169" s="13" t="str">
        <f ca="1">Senior_15!$U$1</f>
        <v>Senior_15</v>
      </c>
      <c r="B169" s="14" t="s">
        <v>7</v>
      </c>
      <c r="C169" s="15" t="s">
        <v>48</v>
      </c>
      <c r="D169" s="29"/>
      <c r="E169" s="642" t="s">
        <v>49</v>
      </c>
      <c r="F169" s="17"/>
      <c r="G169" s="18"/>
    </row>
    <row r="170" spans="1:7" ht="14.25">
      <c r="A170" s="138" t="s">
        <v>2</v>
      </c>
      <c r="B170" s="141"/>
      <c r="C170" s="319" t="s">
        <v>59</v>
      </c>
      <c r="D170" s="305"/>
      <c r="E170" s="642"/>
      <c r="F170" s="17"/>
      <c r="G170" s="18"/>
    </row>
    <row r="171" spans="1:7">
      <c r="A171" s="641" t="s">
        <v>50</v>
      </c>
      <c r="B171" s="641"/>
      <c r="C171" s="641" t="s">
        <v>51</v>
      </c>
      <c r="D171" s="641"/>
      <c r="E171" s="643"/>
      <c r="F171" s="19" t="s">
        <v>52</v>
      </c>
      <c r="G171" s="20"/>
    </row>
    <row r="172" spans="1:7">
      <c r="A172" s="15" t="s">
        <v>53</v>
      </c>
      <c r="B172" s="132"/>
      <c r="C172" s="19" t="s">
        <v>53</v>
      </c>
      <c r="D172" s="22"/>
      <c r="E172" s="643"/>
      <c r="G172" s="23"/>
    </row>
    <row r="173" spans="1:7">
      <c r="A173" s="15" t="s">
        <v>52</v>
      </c>
      <c r="B173" s="132"/>
      <c r="C173" s="19" t="s">
        <v>52</v>
      </c>
      <c r="D173" s="22"/>
      <c r="E173" s="643"/>
      <c r="F173" s="19" t="s">
        <v>54</v>
      </c>
      <c r="G173" s="22"/>
    </row>
    <row r="174" spans="1:7">
      <c r="A174" s="15" t="s">
        <v>55</v>
      </c>
      <c r="B174" s="132"/>
      <c r="C174" s="19" t="s">
        <v>55</v>
      </c>
      <c r="D174" s="22"/>
      <c r="E174" s="643"/>
      <c r="G174" s="23"/>
    </row>
    <row r="175" spans="1:7">
      <c r="A175" s="15" t="s">
        <v>56</v>
      </c>
      <c r="B175" s="21"/>
      <c r="C175" s="19" t="s">
        <v>56</v>
      </c>
      <c r="D175" s="22"/>
      <c r="E175" s="643"/>
      <c r="F175" s="19" t="s">
        <v>57</v>
      </c>
      <c r="G175" s="127"/>
    </row>
    <row r="176" spans="1:7">
      <c r="A176" s="15" t="s">
        <v>57</v>
      </c>
      <c r="B176" s="126"/>
      <c r="C176" s="19" t="s">
        <v>57</v>
      </c>
      <c r="D176" s="127"/>
      <c r="E176" s="643"/>
      <c r="G176" s="128"/>
    </row>
    <row r="177" spans="1:7">
      <c r="A177" s="15" t="s">
        <v>58</v>
      </c>
      <c r="B177" s="126"/>
      <c r="C177" s="19" t="s">
        <v>58</v>
      </c>
      <c r="D177" s="127"/>
      <c r="E177" s="643"/>
      <c r="F177" s="19" t="s">
        <v>58</v>
      </c>
      <c r="G177" s="127"/>
    </row>
    <row r="178" spans="1:7">
      <c r="A178" s="15" t="s">
        <v>59</v>
      </c>
      <c r="B178" s="126"/>
      <c r="C178" s="19" t="s">
        <v>59</v>
      </c>
      <c r="D178" s="127"/>
      <c r="E178" s="643"/>
      <c r="G178" s="128"/>
    </row>
    <row r="179" spans="1:7">
      <c r="A179" s="15" t="s">
        <v>60</v>
      </c>
      <c r="B179" s="21"/>
      <c r="C179" s="19" t="s">
        <v>60</v>
      </c>
      <c r="D179" s="22"/>
      <c r="E179" s="643"/>
      <c r="F179" s="19" t="s">
        <v>59</v>
      </c>
      <c r="G179" s="127"/>
    </row>
    <row r="180" spans="1:7">
      <c r="A180" s="24" t="s">
        <v>61</v>
      </c>
      <c r="B180" s="25"/>
      <c r="C180" s="24" t="s">
        <v>61</v>
      </c>
      <c r="D180" s="26"/>
      <c r="E180" s="644"/>
      <c r="F180" s="24"/>
      <c r="G180" s="27"/>
    </row>
    <row r="181" spans="1:7" ht="28.5" customHeight="1">
      <c r="A181" s="13" t="str">
        <f ca="1">Senior_16!$U$1</f>
        <v>Senior_16</v>
      </c>
      <c r="B181" s="14" t="s">
        <v>7</v>
      </c>
      <c r="C181" s="15" t="s">
        <v>48</v>
      </c>
      <c r="D181" s="16"/>
      <c r="E181" s="642" t="s">
        <v>49</v>
      </c>
      <c r="F181" s="17"/>
      <c r="G181" s="18"/>
    </row>
    <row r="182" spans="1:7" ht="14.25">
      <c r="A182" s="138" t="s">
        <v>2</v>
      </c>
      <c r="B182" s="141"/>
      <c r="C182" s="319" t="s">
        <v>59</v>
      </c>
      <c r="D182" s="305"/>
      <c r="E182" s="642"/>
      <c r="F182" s="17"/>
      <c r="G182" s="18"/>
    </row>
    <row r="183" spans="1:7">
      <c r="A183" s="641" t="s">
        <v>50</v>
      </c>
      <c r="B183" s="641"/>
      <c r="C183" s="641" t="s">
        <v>51</v>
      </c>
      <c r="D183" s="641"/>
      <c r="E183" s="643"/>
      <c r="F183" s="19" t="s">
        <v>52</v>
      </c>
      <c r="G183" s="20"/>
    </row>
    <row r="184" spans="1:7">
      <c r="A184" s="15" t="s">
        <v>53</v>
      </c>
      <c r="B184" s="132"/>
      <c r="C184" s="19" t="s">
        <v>53</v>
      </c>
      <c r="D184" s="22"/>
      <c r="E184" s="643"/>
      <c r="G184" s="23"/>
    </row>
    <row r="185" spans="1:7">
      <c r="A185" s="15" t="s">
        <v>52</v>
      </c>
      <c r="B185" s="132"/>
      <c r="C185" s="19" t="s">
        <v>52</v>
      </c>
      <c r="D185" s="22"/>
      <c r="E185" s="643"/>
      <c r="F185" s="19" t="s">
        <v>54</v>
      </c>
      <c r="G185" s="22"/>
    </row>
    <row r="186" spans="1:7">
      <c r="A186" s="15" t="s">
        <v>55</v>
      </c>
      <c r="B186" s="132"/>
      <c r="C186" s="19" t="s">
        <v>55</v>
      </c>
      <c r="D186" s="22"/>
      <c r="E186" s="643"/>
      <c r="G186" s="23"/>
    </row>
    <row r="187" spans="1:7">
      <c r="A187" s="15" t="s">
        <v>56</v>
      </c>
      <c r="B187" s="132"/>
      <c r="C187" s="19" t="s">
        <v>56</v>
      </c>
      <c r="D187" s="22"/>
      <c r="E187" s="643"/>
      <c r="F187" s="19" t="s">
        <v>57</v>
      </c>
      <c r="G187" s="127"/>
    </row>
    <row r="188" spans="1:7">
      <c r="A188" s="15" t="s">
        <v>57</v>
      </c>
      <c r="B188" s="126"/>
      <c r="C188" s="19" t="s">
        <v>57</v>
      </c>
      <c r="D188" s="127"/>
      <c r="E188" s="643"/>
      <c r="G188" s="128"/>
    </row>
    <row r="189" spans="1:7">
      <c r="A189" s="15" t="s">
        <v>58</v>
      </c>
      <c r="B189" s="126"/>
      <c r="C189" s="19" t="s">
        <v>58</v>
      </c>
      <c r="D189" s="127"/>
      <c r="E189" s="643"/>
      <c r="F189" s="19" t="s">
        <v>58</v>
      </c>
      <c r="G189" s="127"/>
    </row>
    <row r="190" spans="1:7">
      <c r="A190" s="15" t="s">
        <v>59</v>
      </c>
      <c r="B190" s="126"/>
      <c r="C190" s="19" t="s">
        <v>59</v>
      </c>
      <c r="D190" s="127"/>
      <c r="E190" s="643"/>
      <c r="G190" s="23"/>
    </row>
    <row r="191" spans="1:7">
      <c r="A191" s="15" t="s">
        <v>60</v>
      </c>
      <c r="B191" s="21"/>
      <c r="C191" s="19" t="s">
        <v>60</v>
      </c>
      <c r="D191" s="22"/>
      <c r="E191" s="643"/>
      <c r="F191" s="19" t="s">
        <v>59</v>
      </c>
      <c r="G191" s="127"/>
    </row>
    <row r="192" spans="1:7">
      <c r="A192" s="24" t="s">
        <v>61</v>
      </c>
      <c r="B192" s="25"/>
      <c r="C192" s="24" t="s">
        <v>61</v>
      </c>
      <c r="D192" s="26"/>
      <c r="E192" s="644"/>
      <c r="F192" s="24"/>
      <c r="G192" s="27"/>
    </row>
    <row r="193" spans="1:7" ht="28.5" customHeight="1">
      <c r="A193" s="13" t="str">
        <f ca="1">Senior_17!$U$1</f>
        <v>Senior_17</v>
      </c>
      <c r="B193" s="14" t="s">
        <v>7</v>
      </c>
      <c r="C193" s="15" t="s">
        <v>48</v>
      </c>
      <c r="D193" s="16"/>
      <c r="E193" s="642" t="s">
        <v>49</v>
      </c>
      <c r="F193" s="17"/>
      <c r="G193" s="18"/>
    </row>
    <row r="194" spans="1:7" ht="14.25">
      <c r="A194" s="138" t="s">
        <v>2</v>
      </c>
      <c r="B194" s="141"/>
      <c r="C194" s="319" t="s">
        <v>59</v>
      </c>
      <c r="D194" s="305"/>
      <c r="E194" s="642"/>
      <c r="F194" s="17"/>
      <c r="G194" s="18"/>
    </row>
    <row r="195" spans="1:7">
      <c r="A195" s="641" t="s">
        <v>50</v>
      </c>
      <c r="B195" s="641"/>
      <c r="C195" s="641" t="s">
        <v>51</v>
      </c>
      <c r="D195" s="641"/>
      <c r="E195" s="643"/>
      <c r="F195" s="19" t="s">
        <v>52</v>
      </c>
      <c r="G195" s="20"/>
    </row>
    <row r="196" spans="1:7">
      <c r="A196" s="15" t="s">
        <v>53</v>
      </c>
      <c r="B196" s="132"/>
      <c r="C196" s="19" t="s">
        <v>53</v>
      </c>
      <c r="D196" s="22"/>
      <c r="E196" s="643"/>
      <c r="G196" s="23"/>
    </row>
    <row r="197" spans="1:7">
      <c r="A197" s="15" t="s">
        <v>52</v>
      </c>
      <c r="B197" s="132"/>
      <c r="C197" s="19" t="s">
        <v>52</v>
      </c>
      <c r="D197" s="22"/>
      <c r="E197" s="643"/>
      <c r="F197" s="19" t="s">
        <v>54</v>
      </c>
      <c r="G197" s="22"/>
    </row>
    <row r="198" spans="1:7">
      <c r="A198" s="15" t="s">
        <v>55</v>
      </c>
      <c r="B198" s="132"/>
      <c r="C198" s="19" t="s">
        <v>55</v>
      </c>
      <c r="D198" s="22"/>
      <c r="E198" s="643"/>
      <c r="G198" s="23"/>
    </row>
    <row r="199" spans="1:7">
      <c r="A199" s="15" t="s">
        <v>56</v>
      </c>
      <c r="B199" s="21"/>
      <c r="C199" s="19" t="s">
        <v>56</v>
      </c>
      <c r="D199" s="22"/>
      <c r="E199" s="643"/>
      <c r="F199" s="19" t="s">
        <v>57</v>
      </c>
      <c r="G199" s="127"/>
    </row>
    <row r="200" spans="1:7">
      <c r="A200" s="15" t="s">
        <v>57</v>
      </c>
      <c r="B200" s="126"/>
      <c r="C200" s="19" t="s">
        <v>57</v>
      </c>
      <c r="D200" s="127"/>
      <c r="E200" s="643"/>
      <c r="G200" s="128"/>
    </row>
    <row r="201" spans="1:7">
      <c r="A201" s="15" t="s">
        <v>58</v>
      </c>
      <c r="B201" s="126"/>
      <c r="C201" s="19" t="s">
        <v>58</v>
      </c>
      <c r="D201" s="127"/>
      <c r="E201" s="643"/>
      <c r="F201" s="19" t="s">
        <v>58</v>
      </c>
      <c r="G201" s="127"/>
    </row>
    <row r="202" spans="1:7">
      <c r="A202" s="15" t="s">
        <v>59</v>
      </c>
      <c r="B202" s="126"/>
      <c r="C202" s="19" t="s">
        <v>59</v>
      </c>
      <c r="D202" s="127"/>
      <c r="E202" s="643"/>
      <c r="G202" s="128"/>
    </row>
    <row r="203" spans="1:7">
      <c r="A203" s="15" t="s">
        <v>60</v>
      </c>
      <c r="B203" s="21"/>
      <c r="C203" s="19" t="s">
        <v>60</v>
      </c>
      <c r="D203" s="22"/>
      <c r="E203" s="643"/>
      <c r="F203" s="19" t="s">
        <v>59</v>
      </c>
      <c r="G203" s="127"/>
    </row>
    <row r="204" spans="1:7">
      <c r="A204" s="24" t="s">
        <v>61</v>
      </c>
      <c r="B204" s="25"/>
      <c r="C204" s="24" t="s">
        <v>61</v>
      </c>
      <c r="D204" s="26"/>
      <c r="E204" s="644"/>
      <c r="F204" s="24"/>
      <c r="G204" s="27"/>
    </row>
    <row r="205" spans="1:7" ht="28.5" customHeight="1">
      <c r="A205" s="13" t="str">
        <f ca="1">Senior_18!$U$1</f>
        <v>Senior_18</v>
      </c>
      <c r="B205" s="14" t="s">
        <v>7</v>
      </c>
      <c r="C205" s="15" t="s">
        <v>48</v>
      </c>
      <c r="D205" s="16"/>
      <c r="E205" s="642" t="s">
        <v>49</v>
      </c>
      <c r="F205" s="17"/>
      <c r="G205" s="18"/>
    </row>
    <row r="206" spans="1:7" ht="14.25">
      <c r="A206" s="138" t="s">
        <v>2</v>
      </c>
      <c r="B206" s="141"/>
      <c r="C206" s="319" t="s">
        <v>59</v>
      </c>
      <c r="D206" s="305"/>
      <c r="E206" s="642"/>
      <c r="F206" s="17"/>
      <c r="G206" s="18"/>
    </row>
    <row r="207" spans="1:7">
      <c r="A207" s="641" t="s">
        <v>50</v>
      </c>
      <c r="B207" s="641"/>
      <c r="C207" s="641" t="s">
        <v>51</v>
      </c>
      <c r="D207" s="641"/>
      <c r="E207" s="643"/>
      <c r="F207" s="19" t="s">
        <v>52</v>
      </c>
      <c r="G207" s="20"/>
    </row>
    <row r="208" spans="1:7">
      <c r="A208" s="15" t="s">
        <v>53</v>
      </c>
      <c r="B208" s="132"/>
      <c r="C208" s="19" t="s">
        <v>53</v>
      </c>
      <c r="D208" s="22"/>
      <c r="E208" s="643"/>
      <c r="G208" s="23"/>
    </row>
    <row r="209" spans="1:7">
      <c r="A209" s="15" t="s">
        <v>52</v>
      </c>
      <c r="B209" s="132"/>
      <c r="C209" s="19" t="s">
        <v>52</v>
      </c>
      <c r="D209" s="22"/>
      <c r="E209" s="643"/>
      <c r="F209" s="19" t="s">
        <v>54</v>
      </c>
      <c r="G209" s="22"/>
    </row>
    <row r="210" spans="1:7">
      <c r="A210" s="15" t="s">
        <v>55</v>
      </c>
      <c r="B210" s="132"/>
      <c r="C210" s="19" t="s">
        <v>55</v>
      </c>
      <c r="D210" s="22"/>
      <c r="E210" s="643"/>
      <c r="G210" s="23"/>
    </row>
    <row r="211" spans="1:7">
      <c r="A211" s="15" t="s">
        <v>56</v>
      </c>
      <c r="B211" s="21"/>
      <c r="C211" s="19" t="s">
        <v>56</v>
      </c>
      <c r="D211" s="22"/>
      <c r="E211" s="643"/>
      <c r="F211" s="19" t="s">
        <v>57</v>
      </c>
      <c r="G211" s="127"/>
    </row>
    <row r="212" spans="1:7">
      <c r="A212" s="15" t="s">
        <v>57</v>
      </c>
      <c r="B212" s="126"/>
      <c r="C212" s="19" t="s">
        <v>57</v>
      </c>
      <c r="D212" s="127"/>
      <c r="E212" s="643"/>
      <c r="G212" s="128"/>
    </row>
    <row r="213" spans="1:7">
      <c r="A213" s="15" t="s">
        <v>58</v>
      </c>
      <c r="B213" s="126"/>
      <c r="C213" s="19" t="s">
        <v>58</v>
      </c>
      <c r="D213" s="127"/>
      <c r="E213" s="643"/>
      <c r="F213" s="19" t="s">
        <v>58</v>
      </c>
      <c r="G213" s="127"/>
    </row>
    <row r="214" spans="1:7">
      <c r="A214" s="15" t="s">
        <v>59</v>
      </c>
      <c r="B214" s="126"/>
      <c r="C214" s="19" t="s">
        <v>59</v>
      </c>
      <c r="D214" s="127"/>
      <c r="E214" s="643"/>
      <c r="G214" s="128"/>
    </row>
    <row r="215" spans="1:7">
      <c r="A215" s="15" t="s">
        <v>60</v>
      </c>
      <c r="B215" s="21"/>
      <c r="C215" s="19" t="s">
        <v>60</v>
      </c>
      <c r="D215" s="22"/>
      <c r="E215" s="643"/>
      <c r="F215" s="19" t="s">
        <v>59</v>
      </c>
      <c r="G215" s="127"/>
    </row>
    <row r="216" spans="1:7">
      <c r="A216" s="24" t="s">
        <v>61</v>
      </c>
      <c r="B216" s="25"/>
      <c r="C216" s="24" t="s">
        <v>61</v>
      </c>
      <c r="D216" s="26"/>
      <c r="E216" s="644"/>
      <c r="F216" s="24"/>
      <c r="G216" s="27"/>
    </row>
    <row r="217" spans="1:7" ht="28.5" customHeight="1">
      <c r="A217" s="13" t="str">
        <f ca="1">Senior_19!$U$1</f>
        <v>Senior_19</v>
      </c>
      <c r="B217" s="14" t="s">
        <v>7</v>
      </c>
      <c r="C217" s="15" t="s">
        <v>48</v>
      </c>
      <c r="D217" s="16"/>
      <c r="E217" s="642" t="s">
        <v>49</v>
      </c>
      <c r="F217" s="17"/>
      <c r="G217" s="18"/>
    </row>
    <row r="218" spans="1:7" ht="14.25">
      <c r="A218" s="138" t="s">
        <v>2</v>
      </c>
      <c r="B218" s="141"/>
      <c r="C218" s="319" t="s">
        <v>59</v>
      </c>
      <c r="D218" s="305"/>
      <c r="E218" s="642"/>
      <c r="F218" s="17"/>
      <c r="G218" s="18"/>
    </row>
    <row r="219" spans="1:7">
      <c r="A219" s="641" t="s">
        <v>50</v>
      </c>
      <c r="B219" s="641"/>
      <c r="C219" s="641" t="s">
        <v>51</v>
      </c>
      <c r="D219" s="641"/>
      <c r="E219" s="643"/>
      <c r="F219" s="19" t="s">
        <v>52</v>
      </c>
      <c r="G219" s="20"/>
    </row>
    <row r="220" spans="1:7">
      <c r="A220" s="15" t="s">
        <v>53</v>
      </c>
      <c r="B220" s="132"/>
      <c r="C220" s="19" t="s">
        <v>53</v>
      </c>
      <c r="D220" s="22"/>
      <c r="E220" s="643"/>
      <c r="G220" s="23"/>
    </row>
    <row r="221" spans="1:7">
      <c r="A221" s="15" t="s">
        <v>52</v>
      </c>
      <c r="B221" s="132"/>
      <c r="C221" s="19" t="s">
        <v>52</v>
      </c>
      <c r="D221" s="22"/>
      <c r="E221" s="643"/>
      <c r="F221" s="19" t="s">
        <v>54</v>
      </c>
      <c r="G221" s="22"/>
    </row>
    <row r="222" spans="1:7">
      <c r="A222" s="15" t="s">
        <v>55</v>
      </c>
      <c r="B222" s="132"/>
      <c r="C222" s="19" t="s">
        <v>55</v>
      </c>
      <c r="D222" s="22"/>
      <c r="E222" s="643"/>
      <c r="G222" s="23"/>
    </row>
    <row r="223" spans="1:7">
      <c r="A223" s="15" t="s">
        <v>56</v>
      </c>
      <c r="B223" s="132"/>
      <c r="C223" s="19" t="s">
        <v>56</v>
      </c>
      <c r="D223" s="22"/>
      <c r="E223" s="643"/>
      <c r="F223" s="19" t="s">
        <v>57</v>
      </c>
      <c r="G223" s="127"/>
    </row>
    <row r="224" spans="1:7">
      <c r="A224" s="15" t="s">
        <v>57</v>
      </c>
      <c r="B224" s="126"/>
      <c r="C224" s="19" t="s">
        <v>57</v>
      </c>
      <c r="D224" s="127"/>
      <c r="E224" s="643"/>
      <c r="G224" s="128"/>
    </row>
    <row r="225" spans="1:7">
      <c r="A225" s="15" t="s">
        <v>58</v>
      </c>
      <c r="B225" s="126"/>
      <c r="C225" s="19" t="s">
        <v>58</v>
      </c>
      <c r="D225" s="127"/>
      <c r="E225" s="643"/>
      <c r="F225" s="19" t="s">
        <v>58</v>
      </c>
      <c r="G225" s="127"/>
    </row>
    <row r="226" spans="1:7">
      <c r="A226" s="15" t="s">
        <v>59</v>
      </c>
      <c r="B226" s="126"/>
      <c r="C226" s="19" t="s">
        <v>59</v>
      </c>
      <c r="D226" s="127"/>
      <c r="E226" s="643"/>
      <c r="G226" s="128"/>
    </row>
    <row r="227" spans="1:7">
      <c r="A227" s="15" t="s">
        <v>60</v>
      </c>
      <c r="B227" s="21"/>
      <c r="C227" s="19" t="s">
        <v>60</v>
      </c>
      <c r="D227" s="22"/>
      <c r="E227" s="643"/>
      <c r="F227" s="19" t="s">
        <v>59</v>
      </c>
      <c r="G227" s="127"/>
    </row>
    <row r="228" spans="1:7">
      <c r="A228" s="24" t="s">
        <v>61</v>
      </c>
      <c r="B228" s="25"/>
      <c r="C228" s="24" t="s">
        <v>61</v>
      </c>
      <c r="D228" s="26"/>
      <c r="E228" s="644"/>
      <c r="F228" s="24"/>
      <c r="G228" s="27"/>
    </row>
    <row r="229" spans="1:7" ht="28.5" customHeight="1">
      <c r="A229" s="13" t="str">
        <f ca="1">Senior_20!$U$1</f>
        <v>Senior_20</v>
      </c>
      <c r="B229" s="14" t="s">
        <v>7</v>
      </c>
      <c r="C229" s="15" t="s">
        <v>48</v>
      </c>
      <c r="D229" s="16"/>
      <c r="E229" s="642" t="s">
        <v>49</v>
      </c>
      <c r="F229" s="17"/>
      <c r="G229" s="18"/>
    </row>
    <row r="230" spans="1:7" ht="14.25">
      <c r="A230" s="138" t="s">
        <v>2</v>
      </c>
      <c r="B230" s="141"/>
      <c r="C230" s="319" t="s">
        <v>59</v>
      </c>
      <c r="D230" s="305"/>
      <c r="E230" s="642"/>
      <c r="F230" s="17"/>
      <c r="G230" s="18"/>
    </row>
    <row r="231" spans="1:7">
      <c r="A231" s="641" t="s">
        <v>50</v>
      </c>
      <c r="B231" s="641"/>
      <c r="C231" s="641" t="s">
        <v>51</v>
      </c>
      <c r="D231" s="641"/>
      <c r="E231" s="643"/>
      <c r="F231" s="19" t="s">
        <v>52</v>
      </c>
      <c r="G231" s="20"/>
    </row>
    <row r="232" spans="1:7">
      <c r="A232" s="15" t="s">
        <v>53</v>
      </c>
      <c r="B232" s="132"/>
      <c r="C232" s="19" t="s">
        <v>53</v>
      </c>
      <c r="D232" s="22"/>
      <c r="E232" s="643"/>
      <c r="G232" s="23"/>
    </row>
    <row r="233" spans="1:7">
      <c r="A233" s="15" t="s">
        <v>52</v>
      </c>
      <c r="B233" s="132"/>
      <c r="C233" s="19" t="s">
        <v>52</v>
      </c>
      <c r="D233" s="22"/>
      <c r="E233" s="643"/>
      <c r="F233" s="19" t="s">
        <v>54</v>
      </c>
      <c r="G233" s="22"/>
    </row>
    <row r="234" spans="1:7">
      <c r="A234" s="15" t="s">
        <v>55</v>
      </c>
      <c r="B234" s="132"/>
      <c r="C234" s="19" t="s">
        <v>55</v>
      </c>
      <c r="D234" s="22"/>
      <c r="E234" s="643"/>
      <c r="G234" s="23"/>
    </row>
    <row r="235" spans="1:7">
      <c r="A235" s="15" t="s">
        <v>56</v>
      </c>
      <c r="B235" s="132"/>
      <c r="C235" s="19" t="s">
        <v>56</v>
      </c>
      <c r="D235" s="22"/>
      <c r="E235" s="643"/>
      <c r="F235" s="19" t="s">
        <v>57</v>
      </c>
      <c r="G235" s="127"/>
    </row>
    <row r="236" spans="1:7">
      <c r="A236" s="15" t="s">
        <v>57</v>
      </c>
      <c r="B236" s="126"/>
      <c r="C236" s="19" t="s">
        <v>57</v>
      </c>
      <c r="D236" s="127"/>
      <c r="E236" s="643"/>
      <c r="G236" s="128"/>
    </row>
    <row r="237" spans="1:7">
      <c r="A237" s="15" t="s">
        <v>58</v>
      </c>
      <c r="B237" s="126"/>
      <c r="C237" s="19" t="s">
        <v>58</v>
      </c>
      <c r="D237" s="127"/>
      <c r="E237" s="643"/>
      <c r="F237" s="19" t="s">
        <v>58</v>
      </c>
      <c r="G237" s="127"/>
    </row>
    <row r="238" spans="1:7">
      <c r="A238" s="15" t="s">
        <v>59</v>
      </c>
      <c r="B238" s="126"/>
      <c r="C238" s="19" t="s">
        <v>59</v>
      </c>
      <c r="D238" s="127"/>
      <c r="E238" s="643"/>
      <c r="G238" s="128"/>
    </row>
    <row r="239" spans="1:7">
      <c r="A239" s="15" t="s">
        <v>60</v>
      </c>
      <c r="B239" s="21"/>
      <c r="C239" s="19" t="s">
        <v>60</v>
      </c>
      <c r="D239" s="22"/>
      <c r="E239" s="643"/>
      <c r="F239" s="19" t="s">
        <v>59</v>
      </c>
      <c r="G239" s="127"/>
    </row>
    <row r="240" spans="1:7">
      <c r="A240" s="24" t="s">
        <v>61</v>
      </c>
      <c r="B240" s="25"/>
      <c r="C240" s="24" t="s">
        <v>61</v>
      </c>
      <c r="D240" s="26"/>
      <c r="E240" s="644"/>
      <c r="F240" s="24"/>
      <c r="G240" s="27"/>
    </row>
  </sheetData>
  <sheetProtection algorithmName="SHA-512" hashValue="Wsjj7Le7K7MpHih4UCUf7npSjIw5qd2XS8cZR1h5+8SNqojztGIFywJWGjz9g0MbbS/GozS8rpAfL8g4AlR5+A==" saltValue="YH5AZ6x09DvCI87z+XXAKw==" spinCount="100000" sheet="1" objects="1" scenarios="1" selectLockedCells="1"/>
  <protectedRanges>
    <protectedRange sqref="D61:G62 D37:G38 D85:G86 D1:G2 D97:G98 D13:G14 D49:G50 D73:G74 D25:G26 D109:G110 D181:G182 D157:G158 D205:G206 D121:G122 D217:G218 D133:G134 D169:G170 D193:G194 D145:G146 D229:G230" name="Range2"/>
    <protectedRange sqref="B1:B2 B109:B110 B13:B14 B25:B26 B37:B38 B49:B50 B61:B62 B73:B74 B85:B86 B97:B98 B121:B122 B229:B230 B133:B134 B145:B146 B157:B158 B169:B170 B181:B182 B193:B194 B205:B206 B217:B218" name="Range1_1"/>
  </protectedRanges>
  <mergeCells count="60">
    <mergeCell ref="E217:E228"/>
    <mergeCell ref="A219:B219"/>
    <mergeCell ref="C219:D219"/>
    <mergeCell ref="E229:E240"/>
    <mergeCell ref="A231:B231"/>
    <mergeCell ref="C231:D231"/>
    <mergeCell ref="E193:E204"/>
    <mergeCell ref="A195:B195"/>
    <mergeCell ref="C195:D195"/>
    <mergeCell ref="E205:E216"/>
    <mergeCell ref="A207:B207"/>
    <mergeCell ref="C207:D207"/>
    <mergeCell ref="E169:E180"/>
    <mergeCell ref="A171:B171"/>
    <mergeCell ref="C171:D171"/>
    <mergeCell ref="E181:E192"/>
    <mergeCell ref="A183:B183"/>
    <mergeCell ref="C183:D183"/>
    <mergeCell ref="E145:E156"/>
    <mergeCell ref="A147:B147"/>
    <mergeCell ref="C147:D147"/>
    <mergeCell ref="E157:E168"/>
    <mergeCell ref="A159:B159"/>
    <mergeCell ref="C159:D159"/>
    <mergeCell ref="E121:E132"/>
    <mergeCell ref="A123:B123"/>
    <mergeCell ref="C123:D123"/>
    <mergeCell ref="E133:E144"/>
    <mergeCell ref="A135:B135"/>
    <mergeCell ref="C135:D135"/>
    <mergeCell ref="C63:D63"/>
    <mergeCell ref="A63:B63"/>
    <mergeCell ref="A3:B3"/>
    <mergeCell ref="C3:D3"/>
    <mergeCell ref="C15:D15"/>
    <mergeCell ref="A15:B15"/>
    <mergeCell ref="A27:B27"/>
    <mergeCell ref="C27:D27"/>
    <mergeCell ref="C39:D39"/>
    <mergeCell ref="A39:B39"/>
    <mergeCell ref="E1:E12"/>
    <mergeCell ref="E13:E24"/>
    <mergeCell ref="E25:E36"/>
    <mergeCell ref="E37:E48"/>
    <mergeCell ref="A51:B51"/>
    <mergeCell ref="C51:D51"/>
    <mergeCell ref="E49:E60"/>
    <mergeCell ref="E61:E72"/>
    <mergeCell ref="E73:E84"/>
    <mergeCell ref="E97:E108"/>
    <mergeCell ref="E109:E120"/>
    <mergeCell ref="E85:E96"/>
    <mergeCell ref="A111:B111"/>
    <mergeCell ref="C111:D111"/>
    <mergeCell ref="A99:B99"/>
    <mergeCell ref="C99:D99"/>
    <mergeCell ref="A75:B75"/>
    <mergeCell ref="C75:D75"/>
    <mergeCell ref="A87:B87"/>
    <mergeCell ref="C87:D87"/>
  </mergeCells>
  <phoneticPr fontId="4" type="noConversion"/>
  <pageMargins left="0.5" right="0.5" top="1" bottom="0.75" header="0.5" footer="0.5"/>
  <pageSetup scale="79" orientation="portrait" horizontalDpi="4294967293" r:id="rId1"/>
  <headerFooter alignWithMargins="0">
    <oddHeader>&amp;C&amp;"Arial,Bold"&amp;14SeniorTrax&amp;"Arial,Regular"&amp;10
&amp;"Arial,Bold"&amp;12Parent Contact Info - &amp;D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78F73-8ACD-4994-B9C9-AB7D7710719B}">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Senior_5</v>
      </c>
      <c r="U1" s="445" t="str">
        <f ca="1">MID(CELL("filename",A1),FIND(IF(ISERROR(FIND("]",CELL("filename",A1))),"$","]"),CELL("filename",A1))+1,256)</f>
        <v>Senior_5</v>
      </c>
      <c r="W1" s="446" t="str">
        <f ca="1">IF(T1&lt;&gt;"",T1,"")</f>
        <v>Senior_5</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IF(Badges!$H56="A","/","")</f>
        <v/>
      </c>
      <c r="E4" s="413" t="str">
        <f>IF(Badges!$H60="A","/","")</f>
        <v/>
      </c>
      <c r="F4" s="413" t="str">
        <f>IF(Badges!$H64="A","/","")</f>
        <v/>
      </c>
      <c r="G4" s="413" t="str">
        <f>IF(Badges!$H68="A","/","")</f>
        <v/>
      </c>
      <c r="H4" s="413" t="str">
        <f>IF(Badges!$H72="A","/","")</f>
        <v/>
      </c>
      <c r="I4" s="411" t="str">
        <f>IF(Summary!$J$6="E","E","")</f>
        <v/>
      </c>
      <c r="J4" s="411" t="str">
        <f>IF(Summary!$K$6="Y","R","")</f>
        <v/>
      </c>
      <c r="K4" s="363" t="str">
        <f>IF(COUNT(I53:I53)=1,MAX(I53:I53),"")</f>
        <v/>
      </c>
      <c r="L4" s="716" t="str">
        <f>Summary!A70</f>
        <v>&lt;&lt;List Badge 1 Here&gt;&gt;</v>
      </c>
      <c r="M4" s="716"/>
      <c r="N4" s="716"/>
      <c r="O4" s="716"/>
      <c r="P4" s="716"/>
      <c r="Q4" s="716"/>
      <c r="R4" s="719"/>
      <c r="S4" s="404" t="str">
        <f>IF(Summary!$J$70="E","E","")</f>
        <v/>
      </c>
      <c r="T4" s="404" t="str">
        <f>IF(Summary!$K$70="Y","R","")</f>
        <v/>
      </c>
      <c r="W4" s="619" t="str">
        <f>'Fun Patches'!C5</f>
        <v>&lt;LIST PATCH HERE&gt;</v>
      </c>
      <c r="X4" s="404" t="str">
        <f>IF(Summary!$J$110="E","E","")</f>
        <v/>
      </c>
      <c r="Y4" s="404" t="str">
        <f>IF(Summary!$K$110="Y","R","")</f>
        <v/>
      </c>
      <c r="AA4" s="438"/>
      <c r="AB4" s="361"/>
      <c r="AC4" s="362"/>
    </row>
    <row r="5" spans="2:30" ht="12.95" customHeight="1">
      <c r="B5" s="455"/>
      <c r="C5" s="460" t="s">
        <v>139</v>
      </c>
      <c r="D5" s="405" t="str">
        <f>IF(Badges!$H79="A","/","")</f>
        <v/>
      </c>
      <c r="E5" s="405" t="str">
        <f>IF(Badges!$H83="A","/","")</f>
        <v/>
      </c>
      <c r="F5" s="405" t="str">
        <f>IF(Badges!$H87="A","/","")</f>
        <v/>
      </c>
      <c r="G5" s="405" t="str">
        <f>IF(Badges!$H91="A","/","")</f>
        <v/>
      </c>
      <c r="H5" s="405" t="str">
        <f>IF(Badges!$H95="A","/","")</f>
        <v/>
      </c>
      <c r="I5" s="406" t="str">
        <f>IF(Summary!$J$7="E","E","")</f>
        <v/>
      </c>
      <c r="J5" s="406" t="str">
        <f>IF(Summary!$K$7="Y","R","")</f>
        <v/>
      </c>
      <c r="K5" s="363" t="str">
        <f>IF(COUNT(I54:I54)=1,MAX(I54:I54),"")</f>
        <v/>
      </c>
      <c r="L5" s="716" t="str">
        <f>Summary!A71</f>
        <v>&lt;&lt;List Badge 2 Here&gt;&gt;</v>
      </c>
      <c r="M5" s="716"/>
      <c r="N5" s="716"/>
      <c r="O5" s="716"/>
      <c r="P5" s="716"/>
      <c r="Q5" s="716"/>
      <c r="R5" s="719"/>
      <c r="S5" s="406" t="str">
        <f>IF(Summary!$J$71="E","E","")</f>
        <v/>
      </c>
      <c r="T5" s="406" t="str">
        <f>IF(Summary!$K$71="Y","R","")</f>
        <v/>
      </c>
      <c r="W5" s="399" t="str">
        <f>'Fun Patches'!C6</f>
        <v>&lt;LIST PATCH HERE&gt;</v>
      </c>
      <c r="X5" s="406" t="str">
        <f>IF(Summary!$J$111="E","E","")</f>
        <v/>
      </c>
      <c r="Y5" s="406" t="str">
        <f>IF(Summary!$K$111="Y","R","")</f>
        <v/>
      </c>
      <c r="AA5" s="366"/>
      <c r="AB5" s="364"/>
      <c r="AC5" s="365"/>
    </row>
    <row r="6" spans="2:30" ht="12.95" customHeight="1" thickBot="1">
      <c r="B6" s="455"/>
      <c r="C6" s="464" t="s">
        <v>1019</v>
      </c>
      <c r="D6" s="408" t="str">
        <f>IF(Badges!$H102="A","/","")</f>
        <v/>
      </c>
      <c r="E6" s="408" t="str">
        <f>IF(Badges!$H106="A","/","")</f>
        <v/>
      </c>
      <c r="F6" s="408" t="str">
        <f>IF(Badges!$H110="A","/","")</f>
        <v/>
      </c>
      <c r="G6" s="408" t="str">
        <f>IF(Badges!$H114="A","/","")</f>
        <v/>
      </c>
      <c r="H6" s="408" t="str">
        <f>IF(Badges!$H118="A","/","")</f>
        <v/>
      </c>
      <c r="I6" s="409" t="str">
        <f>IF(Summary!$J$8="E","E","")</f>
        <v/>
      </c>
      <c r="J6" s="409" t="str">
        <f>IF(Summary!$K$8="Y","R","")</f>
        <v/>
      </c>
      <c r="K6" s="363"/>
      <c r="L6" s="716" t="str">
        <f>Summary!A72</f>
        <v>&lt;&lt;List Badge 3 Here&gt;&gt;</v>
      </c>
      <c r="M6" s="716"/>
      <c r="N6" s="716"/>
      <c r="O6" s="716"/>
      <c r="P6" s="716"/>
      <c r="Q6" s="716"/>
      <c r="R6" s="719"/>
      <c r="S6" s="406" t="str">
        <f>IF(Summary!$J$72="E","E","")</f>
        <v/>
      </c>
      <c r="T6" s="406" t="str">
        <f>IF(Summary!$K$72="Y","R","")</f>
        <v/>
      </c>
      <c r="W6" s="399" t="str">
        <f>'Fun Patches'!C7</f>
        <v>&lt;LIST PATCH HERE&gt;</v>
      </c>
      <c r="X6" s="406" t="str">
        <f>IF(Summary!$J$112="E","E","")</f>
        <v/>
      </c>
      <c r="Y6" s="406" t="str">
        <f>IF(Summary!$K$112="Y","R","")</f>
        <v/>
      </c>
      <c r="AA6" s="366"/>
      <c r="AB6" s="364"/>
      <c r="AC6" s="365"/>
    </row>
    <row r="7" spans="2:30" ht="12.95" customHeight="1">
      <c r="B7" s="455"/>
      <c r="C7" s="468" t="s">
        <v>134</v>
      </c>
      <c r="D7" s="413" t="str">
        <f>IF(Badges!$H148="A","/","")</f>
        <v/>
      </c>
      <c r="E7" s="413" t="str">
        <f>IF(Badges!$H152="A","/","")</f>
        <v/>
      </c>
      <c r="F7" s="413" t="str">
        <f>IF(Badges!$H156="A","/","")</f>
        <v/>
      </c>
      <c r="G7" s="413" t="str">
        <f>IF(Badges!$H160="A","/","")</f>
        <v/>
      </c>
      <c r="H7" s="413" t="str">
        <f>IF(Badges!$H164="A","/","")</f>
        <v/>
      </c>
      <c r="I7" s="411" t="str">
        <f>IF(Summary!$J$10="E","E","")</f>
        <v/>
      </c>
      <c r="J7" s="411" t="str">
        <f>IF(Summary!$K$10="Y","R","")</f>
        <v/>
      </c>
      <c r="K7" s="363" t="str">
        <f>IF(COUNT(I55:I55)=1,MAX(I55:I55),"")</f>
        <v/>
      </c>
      <c r="L7" s="716" t="str">
        <f>Summary!A73</f>
        <v>&lt;&lt;List Badge 4 Here&gt;&gt;</v>
      </c>
      <c r="M7" s="716"/>
      <c r="N7" s="716"/>
      <c r="O7" s="716"/>
      <c r="P7" s="716"/>
      <c r="Q7" s="716"/>
      <c r="R7" s="719"/>
      <c r="S7" s="406" t="str">
        <f>IF(Summary!$J$73="E","E","")</f>
        <v/>
      </c>
      <c r="T7" s="406" t="str">
        <f>IF(Summary!$K$73="Y","R","")</f>
        <v/>
      </c>
      <c r="W7" s="399" t="str">
        <f>'Fun Patches'!C8</f>
        <v>&lt;LIST PATCH HERE&gt;</v>
      </c>
      <c r="X7" s="406" t="str">
        <f>IF(Summary!$J$113="E","E","")</f>
        <v/>
      </c>
      <c r="Y7" s="406" t="str">
        <f>IF(Summary!$K$113="Y","R","")</f>
        <v/>
      </c>
      <c r="AA7" s="366"/>
      <c r="AB7" s="364"/>
      <c r="AC7" s="365"/>
    </row>
    <row r="8" spans="2:30" ht="12.95" customHeight="1">
      <c r="B8" s="455"/>
      <c r="C8" s="460" t="s">
        <v>1022</v>
      </c>
      <c r="D8" s="405" t="str">
        <f>IF(Badges!$H194="A","/","")</f>
        <v/>
      </c>
      <c r="E8" s="405" t="str">
        <f>IF(Badges!$H198="A","/","")</f>
        <v/>
      </c>
      <c r="F8" s="405" t="str">
        <f>IF(Badges!$H202="A","/","")</f>
        <v/>
      </c>
      <c r="G8" s="405" t="str">
        <f>IF(Badges!$H206="A","/","")</f>
        <v/>
      </c>
      <c r="H8" s="405" t="str">
        <f>IF(Badges!$H210="A","/","")</f>
        <v/>
      </c>
      <c r="I8" s="406" t="str">
        <f>IF(Summary!$J$12="E","E","")</f>
        <v/>
      </c>
      <c r="J8" s="406" t="str">
        <f>IF(Summary!$K$12="Y","R","")</f>
        <v/>
      </c>
      <c r="K8" s="363" t="str">
        <f>IF(COUNT(I56:I59)=4,MAX(I56:I59),"")</f>
        <v/>
      </c>
      <c r="L8" s="716" t="str">
        <f>Summary!A74</f>
        <v>&lt;&lt;List Badge 5 Here&gt;&gt;</v>
      </c>
      <c r="M8" s="716"/>
      <c r="N8" s="716"/>
      <c r="O8" s="716"/>
      <c r="P8" s="716"/>
      <c r="Q8" s="716"/>
      <c r="R8" s="719"/>
      <c r="S8" s="406" t="str">
        <f>IF(Summary!$J$74="E","E","")</f>
        <v/>
      </c>
      <c r="T8" s="406" t="str">
        <f>IF(Summary!$K$74="Y","R","")</f>
        <v/>
      </c>
      <c r="W8" s="399" t="str">
        <f>'Fun Patches'!C9</f>
        <v>&lt;LIST PATCH HERE&gt;</v>
      </c>
      <c r="X8" s="406" t="str">
        <f>IF(Summary!$J$114="E","E","")</f>
        <v/>
      </c>
      <c r="Y8" s="406" t="str">
        <f>IF(Summary!$K$114="Y","R","")</f>
        <v/>
      </c>
      <c r="AA8" s="366"/>
      <c r="AB8" s="364"/>
      <c r="AC8" s="365"/>
    </row>
    <row r="9" spans="2:30" ht="12.95" customHeight="1" thickBot="1">
      <c r="B9" s="455"/>
      <c r="C9" s="471" t="s">
        <v>140</v>
      </c>
      <c r="D9" s="408" t="str">
        <f>IF(Badges!$H217="A","/","")</f>
        <v/>
      </c>
      <c r="E9" s="408" t="str">
        <f>IF(Badges!$H221="A","/","")</f>
        <v/>
      </c>
      <c r="F9" s="408" t="str">
        <f>IF(Badges!$H225="A","/","")</f>
        <v/>
      </c>
      <c r="G9" s="408" t="str">
        <f>IF(Badges!$H229="A","/","")</f>
        <v/>
      </c>
      <c r="H9" s="408" t="str">
        <f>IF(Badges!$H233="A","/","")</f>
        <v/>
      </c>
      <c r="I9" s="409" t="str">
        <f>IF(Summary!$J$13="E","E","")</f>
        <v/>
      </c>
      <c r="J9" s="409" t="str">
        <f>IF(Summary!$K$13="Y","R","")</f>
        <v/>
      </c>
      <c r="K9" s="363"/>
      <c r="L9" s="716" t="str">
        <f>Summary!A75</f>
        <v>&lt;&lt;List Badge 6 Here&gt;&gt;</v>
      </c>
      <c r="M9" s="716"/>
      <c r="N9" s="716"/>
      <c r="O9" s="716"/>
      <c r="P9" s="716"/>
      <c r="Q9" s="716"/>
      <c r="R9" s="719"/>
      <c r="S9" s="406" t="str">
        <f>IF(Summary!$J$75="E","E","")</f>
        <v/>
      </c>
      <c r="T9" s="406" t="str">
        <f>IF(Summary!$K$75="Y","R","")</f>
        <v/>
      </c>
      <c r="W9" s="399" t="str">
        <f>'Fun Patches'!C10</f>
        <v>&lt;LIST PATCH HERE&gt;</v>
      </c>
      <c r="X9" s="406" t="str">
        <f>IF(Summary!$J$115="E","E","")</f>
        <v/>
      </c>
      <c r="Y9" s="406" t="str">
        <f>IF(Summary!$K$115="Y","R","")</f>
        <v/>
      </c>
      <c r="AA9" s="366"/>
      <c r="AB9" s="364"/>
      <c r="AC9" s="365"/>
    </row>
    <row r="10" spans="2:30" ht="12.95" customHeight="1">
      <c r="B10" s="455"/>
      <c r="C10" s="456" t="s">
        <v>1020</v>
      </c>
      <c r="D10" s="413" t="str">
        <f>IF(Badges!$H252="A","/","")</f>
        <v/>
      </c>
      <c r="E10" s="413" t="str">
        <f>IF(Badges!$H256="A","/","")</f>
        <v/>
      </c>
      <c r="F10" s="413" t="str">
        <f>IF(Badges!$H260="A","/","")</f>
        <v/>
      </c>
      <c r="G10" s="413" t="str">
        <f>IF(Badges!$H264="A","/","")</f>
        <v/>
      </c>
      <c r="H10" s="413" t="str">
        <f>IF(Badges!$H268="A","/","")</f>
        <v/>
      </c>
      <c r="I10" s="411" t="str">
        <f>IF(Summary!$J$15="E","E","")</f>
        <v/>
      </c>
      <c r="J10" s="411" t="str">
        <f>IF(Summary!$K$15="Y","R","")</f>
        <v/>
      </c>
      <c r="K10" s="363"/>
      <c r="L10" s="716" t="str">
        <f>Summary!A76</f>
        <v>&lt;&lt;List Badge 7 Here&gt;&gt;</v>
      </c>
      <c r="M10" s="716"/>
      <c r="N10" s="716"/>
      <c r="O10" s="716"/>
      <c r="P10" s="716"/>
      <c r="Q10" s="716"/>
      <c r="R10" s="719"/>
      <c r="S10" s="406" t="str">
        <f>IF(Summary!$J$76="E","E","")</f>
        <v/>
      </c>
      <c r="T10" s="406" t="str">
        <f>IF(Summary!$K$76="Y","R","")</f>
        <v/>
      </c>
      <c r="W10" s="399" t="str">
        <f>'Fun Patches'!C11</f>
        <v>&lt;LIST PATCH HERE&gt;</v>
      </c>
      <c r="X10" s="406" t="str">
        <f>IF(Summary!$J$116="E","E","")</f>
        <v/>
      </c>
      <c r="Y10" s="406" t="str">
        <f>IF(Summary!$K$116="Y","R","")</f>
        <v/>
      </c>
      <c r="AA10" s="366"/>
      <c r="AB10" s="364"/>
      <c r="AC10" s="365"/>
    </row>
    <row r="11" spans="2:30" ht="12.95" customHeight="1">
      <c r="B11" s="455"/>
      <c r="C11" s="460" t="s">
        <v>765</v>
      </c>
      <c r="D11" s="405" t="str">
        <f>IF(Badges!$H275="A","/","")</f>
        <v/>
      </c>
      <c r="E11" s="405" t="str">
        <f>IF(Badges!$H279="A","/","")</f>
        <v/>
      </c>
      <c r="F11" s="405" t="str">
        <f>IF(Badges!$H283="A","/","")</f>
        <v/>
      </c>
      <c r="G11" s="405" t="str">
        <f>IF(Badges!$H287="A","/","")</f>
        <v/>
      </c>
      <c r="H11" s="405" t="str">
        <f>IF(Badges!$H291="A","/","")</f>
        <v/>
      </c>
      <c r="I11" s="406" t="str">
        <f>IF(Summary!$J$16="E","E","")</f>
        <v/>
      </c>
      <c r="J11" s="406" t="str">
        <f>IF(Summary!$K$16="Y","R","")</f>
        <v/>
      </c>
      <c r="K11" s="363"/>
      <c r="L11" s="716" t="str">
        <f>Summary!A77</f>
        <v>&lt;&lt;List Badge 8 Here&gt;&gt;</v>
      </c>
      <c r="M11" s="716"/>
      <c r="N11" s="716"/>
      <c r="O11" s="716"/>
      <c r="P11" s="716"/>
      <c r="Q11" s="716"/>
      <c r="R11" s="719"/>
      <c r="S11" s="406" t="str">
        <f>IF(Summary!$J$77="E","E","")</f>
        <v/>
      </c>
      <c r="T11" s="406" t="str">
        <f>IF(Summary!$K$77="Y","R","")</f>
        <v/>
      </c>
      <c r="W11" s="399" t="str">
        <f>'Fun Patches'!C12</f>
        <v>&lt;LIST PATCH HERE&gt;</v>
      </c>
      <c r="X11" s="406" t="str">
        <f>IF(Summary!$J$117="E","E","")</f>
        <v/>
      </c>
      <c r="Y11" s="406" t="str">
        <f>IF(Summary!$K$117="Y","R","")</f>
        <v/>
      </c>
      <c r="AA11" s="366"/>
      <c r="AB11" s="364"/>
      <c r="AC11" s="365"/>
    </row>
    <row r="12" spans="2:30" ht="12.95" customHeight="1" thickBot="1">
      <c r="B12" s="455"/>
      <c r="C12" s="464" t="s">
        <v>137</v>
      </c>
      <c r="D12" s="408" t="str">
        <f>IF(Badges!$H344="A","/","")</f>
        <v/>
      </c>
      <c r="E12" s="408" t="str">
        <f>IF(Badges!$H348="A","/","")</f>
        <v/>
      </c>
      <c r="F12" s="408" t="str">
        <f>IF(Badges!$H352="A","/","")</f>
        <v/>
      </c>
      <c r="G12" s="408" t="str">
        <f>IF(Badges!$H356="A","/","")</f>
        <v/>
      </c>
      <c r="H12" s="408" t="str">
        <f>IF(Badges!$H360="A","/","")</f>
        <v/>
      </c>
      <c r="I12" s="409" t="str">
        <f>IF(Summary!$J$19="E","E","")</f>
        <v/>
      </c>
      <c r="J12" s="409" t="str">
        <f>IF(Summary!$K$19="Y","R","")</f>
        <v/>
      </c>
      <c r="K12" s="363"/>
      <c r="L12" s="716" t="str">
        <f>Summary!A78</f>
        <v>&lt;&lt;List Badge 9 Here&gt;&gt;</v>
      </c>
      <c r="M12" s="716"/>
      <c r="N12" s="716"/>
      <c r="O12" s="716"/>
      <c r="P12" s="716"/>
      <c r="Q12" s="716"/>
      <c r="R12" s="719"/>
      <c r="S12" s="406" t="str">
        <f>IF(Summary!$J$78="E","E","")</f>
        <v/>
      </c>
      <c r="T12" s="406" t="str">
        <f>IF(Summary!$K$78="Y","R","")</f>
        <v/>
      </c>
      <c r="W12" s="399" t="str">
        <f>'Fun Patches'!C13</f>
        <v>&lt;LIST PATCH HERE&gt;</v>
      </c>
      <c r="X12" s="406" t="str">
        <f>IF(Summary!$J$118="E","E","")</f>
        <v/>
      </c>
      <c r="Y12" s="406" t="str">
        <f>IF(Summary!$K$118="Y","R","")</f>
        <v/>
      </c>
      <c r="AA12" s="366"/>
      <c r="AB12" s="364"/>
      <c r="AC12" s="365"/>
    </row>
    <row r="13" spans="2:30" ht="12.95" customHeight="1">
      <c r="B13" s="455"/>
      <c r="C13" s="468" t="s">
        <v>934</v>
      </c>
      <c r="D13" s="413" t="str">
        <f>IF(Badges!$H367="A","/","")</f>
        <v/>
      </c>
      <c r="E13" s="413" t="str">
        <f>IF(Badges!$H371="A","/","")</f>
        <v/>
      </c>
      <c r="F13" s="413" t="str">
        <f>IF(Badges!$H375="A","/","")</f>
        <v/>
      </c>
      <c r="G13" s="413" t="str">
        <f>IF(Badges!$H379="A","/","")</f>
        <v/>
      </c>
      <c r="H13" s="413" t="str">
        <f>IF(Badges!$H383="A","/","")</f>
        <v/>
      </c>
      <c r="I13" s="411" t="str">
        <f>IF(Summary!$J$20="E","E","")</f>
        <v/>
      </c>
      <c r="J13" s="411" t="str">
        <f>IF(Summary!$K$20="Y","R","")</f>
        <v/>
      </c>
      <c r="K13" s="363" t="str">
        <f>IF(COUNT(I60:I61)=2,MAX(I60:I61),"")</f>
        <v/>
      </c>
      <c r="L13" s="716" t="str">
        <f>Summary!A79</f>
        <v>&lt;&lt;List Badge 10 Here&gt;&gt;</v>
      </c>
      <c r="M13" s="716"/>
      <c r="N13" s="716"/>
      <c r="O13" s="716"/>
      <c r="P13" s="716"/>
      <c r="Q13" s="716"/>
      <c r="R13" s="719"/>
      <c r="S13" s="406" t="str">
        <f>IF(Summary!$J$79="E","E","")</f>
        <v/>
      </c>
      <c r="T13" s="406" t="str">
        <f>IF(Summary!$K$79="Y","R","")</f>
        <v/>
      </c>
      <c r="W13" s="399" t="str">
        <f>'Fun Patches'!C14</f>
        <v>&lt;LIST PATCH HERE&gt;</v>
      </c>
      <c r="X13" s="406" t="str">
        <f>IF(Summary!$J$119="E","E","")</f>
        <v/>
      </c>
      <c r="Y13" s="406" t="str">
        <f>IF(Summary!$K$119="Y","R","")</f>
        <v/>
      </c>
      <c r="AA13" s="366"/>
      <c r="AB13" s="364"/>
      <c r="AC13" s="365"/>
    </row>
    <row r="14" spans="2:30" ht="12.95" customHeight="1">
      <c r="B14" s="455"/>
      <c r="C14" s="460" t="s">
        <v>142</v>
      </c>
      <c r="D14" s="405" t="str">
        <f>IF(Badges!$H390="A","/","")</f>
        <v/>
      </c>
      <c r="E14" s="405" t="str">
        <f>IF(Badges!$H394="A","/","")</f>
        <v/>
      </c>
      <c r="F14" s="405" t="str">
        <f>IF(Badges!$H398="A","/","")</f>
        <v/>
      </c>
      <c r="G14" s="405" t="str">
        <f>IF(Badges!$H402="A","/","")</f>
        <v/>
      </c>
      <c r="H14" s="405" t="str">
        <f>IF(Badges!$H406="A","/","")</f>
        <v/>
      </c>
      <c r="I14" s="406" t="str">
        <f>IF(Summary!$J$21="E","E","")</f>
        <v/>
      </c>
      <c r="J14" s="406" t="str">
        <f>IF(Summary!$K$21="Y","R","")</f>
        <v/>
      </c>
      <c r="K14" s="363"/>
      <c r="L14" s="401"/>
      <c r="M14" s="401"/>
      <c r="N14" s="401"/>
      <c r="O14" s="401"/>
      <c r="P14" s="401"/>
      <c r="Q14" s="401"/>
      <c r="R14" s="401"/>
      <c r="S14" s="402"/>
      <c r="T14" s="402"/>
      <c r="W14" s="399" t="str">
        <f>'Fun Patches'!C15</f>
        <v>&lt;LIST PATCH HERE&gt;</v>
      </c>
      <c r="X14" s="406" t="str">
        <f>IF(Summary!$J$120="E","E","")</f>
        <v/>
      </c>
      <c r="Y14" s="406" t="str">
        <f>IF(Summary!$K$120="Y","R","")</f>
        <v/>
      </c>
      <c r="AA14" s="366"/>
      <c r="AB14" s="364"/>
      <c r="AC14" s="365"/>
    </row>
    <row r="15" spans="2:30" ht="12.95" customHeight="1" thickBot="1">
      <c r="B15" s="455"/>
      <c r="C15" s="471" t="s">
        <v>129</v>
      </c>
      <c r="D15" s="408" t="str">
        <f>IF(Badges!$H425="A","/","")</f>
        <v/>
      </c>
      <c r="E15" s="408" t="str">
        <f>IF(Badges!$H429="A","/","")</f>
        <v/>
      </c>
      <c r="F15" s="408" t="str">
        <f>IF(Badges!$H433="A","/","")</f>
        <v/>
      </c>
      <c r="G15" s="408" t="str">
        <f>IF(Badges!$H437="A","/","")</f>
        <v/>
      </c>
      <c r="H15" s="408" t="str">
        <f>IF(Badges!$H441="A","/","")</f>
        <v/>
      </c>
      <c r="I15" s="409" t="str">
        <f>IF(Summary!$J$23="E","E","")</f>
        <v/>
      </c>
      <c r="J15" s="409" t="str">
        <f>IF(Summary!$K$23="Y","R","")</f>
        <v/>
      </c>
      <c r="K15" s="363" t="str">
        <f>IF(COUNT(I62:I63)=2,MAX(I62:I63),"")</f>
        <v/>
      </c>
      <c r="N15" s="451"/>
      <c r="O15" s="451"/>
      <c r="P15" s="451"/>
      <c r="Q15" s="451"/>
      <c r="R15" s="451"/>
      <c r="W15" s="399" t="str">
        <f>'Fun Patches'!C16</f>
        <v>&lt;LIST PATCH HERE&gt;</v>
      </c>
      <c r="X15" s="406" t="str">
        <f>IF(Summary!$J$121="E","E","")</f>
        <v/>
      </c>
      <c r="Y15" s="406" t="str">
        <f>IF(Summary!$K$121="Y","R","")</f>
        <v/>
      </c>
      <c r="AA15" s="366"/>
      <c r="AB15" s="364"/>
      <c r="AC15" s="365"/>
    </row>
    <row r="16" spans="2:30" ht="12.95" customHeight="1">
      <c r="B16" s="455"/>
      <c r="C16" s="456" t="s">
        <v>739</v>
      </c>
      <c r="D16" s="413" t="str">
        <f>IF(Badges!$H448="A","/","")</f>
        <v/>
      </c>
      <c r="E16" s="413" t="str">
        <f>IF(Badges!$H452="A","/","")</f>
        <v/>
      </c>
      <c r="F16" s="413" t="str">
        <f>IF(Badges!$H456="A","/","")</f>
        <v/>
      </c>
      <c r="G16" s="413" t="str">
        <f>IF(Badges!$H460="A","/","")</f>
        <v/>
      </c>
      <c r="H16" s="413" t="str">
        <f>IF(Badges!$H464="A","/","")</f>
        <v/>
      </c>
      <c r="I16" s="411" t="str">
        <f>IF(Summary!$J$24="E","E","")</f>
        <v/>
      </c>
      <c r="J16" s="411" t="str">
        <f>IF(Summary!$K$24="Y","R","")</f>
        <v/>
      </c>
      <c r="K16" s="363"/>
      <c r="L16" s="455"/>
      <c r="M16" s="487" t="s">
        <v>953</v>
      </c>
      <c r="N16" s="413" t="str">
        <f>IF('Age-Level'!$H6="C","/","")</f>
        <v/>
      </c>
      <c r="O16" s="413" t="str">
        <f>IF('Age-Level'!$H7="C","/","")</f>
        <v/>
      </c>
      <c r="P16" s="413" t="str">
        <f>IF('Age-Level'!$H8="C","/","")</f>
        <v/>
      </c>
      <c r="Q16" s="413" t="str">
        <f>IF('Age-Level'!$H9="C","/","")</f>
        <v/>
      </c>
      <c r="R16" s="413" t="str">
        <f>IF('Age-Level'!$H10="C","/","")</f>
        <v/>
      </c>
      <c r="S16" s="404" t="str">
        <f>IF(Summary!$J$81="E","E","")</f>
        <v/>
      </c>
      <c r="T16" s="411" t="str">
        <f>IF(Summary!$K$81="Y","R","")</f>
        <v/>
      </c>
      <c r="W16" s="399" t="str">
        <f>'Fun Patches'!C17</f>
        <v>&lt;LIST PATCH HERE&gt;</v>
      </c>
      <c r="X16" s="406" t="str">
        <f>IF(Summary!$J$122="E","E","")</f>
        <v/>
      </c>
      <c r="Y16" s="406" t="str">
        <f>IF(Summary!$K$122="Y","R","")</f>
        <v/>
      </c>
      <c r="AA16" s="366"/>
      <c r="AB16" s="364"/>
      <c r="AC16" s="365"/>
    </row>
    <row r="17" spans="2:29" ht="12.95" customHeight="1" thickBot="1">
      <c r="B17" s="455"/>
      <c r="C17" s="460" t="s">
        <v>626</v>
      </c>
      <c r="D17" s="405" t="str">
        <f>IF(Badges!$H471="A","/","")</f>
        <v/>
      </c>
      <c r="E17" s="405" t="str">
        <f>IF(Badges!$H475="A","/","")</f>
        <v/>
      </c>
      <c r="F17" s="405" t="str">
        <f>IF(Badges!$H479="A","/","")</f>
        <v/>
      </c>
      <c r="G17" s="405" t="str">
        <f>IF(Badges!$H483="A","/","")</f>
        <v/>
      </c>
      <c r="H17" s="405" t="str">
        <f>IF(Badges!$H487="A","/","")</f>
        <v/>
      </c>
      <c r="I17" s="406" t="str">
        <f>IF(Summary!$J$25="E","E","")</f>
        <v/>
      </c>
      <c r="J17" s="406" t="str">
        <f>IF(Summary!$K$25="Y","R","")</f>
        <v/>
      </c>
      <c r="K17" s="363" t="str">
        <f>IF(COUNT(I64:I65)=2,MAX(I64:I65),"")</f>
        <v/>
      </c>
      <c r="L17" s="455"/>
      <c r="M17" s="488" t="s">
        <v>954</v>
      </c>
      <c r="N17" s="398" t="str">
        <f>IF('Age-Level'!$H13="C","/","")</f>
        <v/>
      </c>
      <c r="O17" s="398" t="str">
        <f>IF('Age-Level'!$H14="C","/","")</f>
        <v/>
      </c>
      <c r="P17" s="398" t="str">
        <f>IF('Age-Level'!$H15="C","/","")</f>
        <v/>
      </c>
      <c r="Q17" s="398" t="str">
        <f>IF('Age-Level'!$H16="C","/","")</f>
        <v/>
      </c>
      <c r="R17" s="398" t="str">
        <f>IF('Age-Level'!$H17="C","/","")</f>
        <v/>
      </c>
      <c r="S17" s="409" t="str">
        <f>IF(Summary!$J$82="E","E","")</f>
        <v/>
      </c>
      <c r="T17" s="406" t="str">
        <f>IF(Summary!$K$82="Y","R","")</f>
        <v/>
      </c>
      <c r="W17" s="399" t="str">
        <f>'Fun Patches'!C18</f>
        <v>&lt;LIST PATCH HERE&gt;</v>
      </c>
      <c r="X17" s="406" t="str">
        <f>IF(Summary!$J$123="E","E","")</f>
        <v/>
      </c>
      <c r="Y17" s="406" t="str">
        <f>IF(Summary!$K$123="Y","R","")</f>
        <v/>
      </c>
      <c r="AA17" s="366"/>
      <c r="AB17" s="364"/>
      <c r="AC17" s="365"/>
    </row>
    <row r="18" spans="2:29" ht="12.95" customHeight="1" thickBot="1">
      <c r="B18" s="455"/>
      <c r="C18" s="460" t="s">
        <v>131</v>
      </c>
      <c r="D18" s="408" t="str">
        <f>IF(Badges!$H494="A","/","")</f>
        <v/>
      </c>
      <c r="E18" s="408" t="str">
        <f>IF(Badges!$H498="A","/","")</f>
        <v/>
      </c>
      <c r="F18" s="408" t="str">
        <f>IF(Badges!$H502="A","/","")</f>
        <v/>
      </c>
      <c r="G18" s="408" t="str">
        <f>IF(Badges!$H506="A","/","")</f>
        <v/>
      </c>
      <c r="H18" s="408" t="str">
        <f>IF(Badges!$H510="A","/","")</f>
        <v/>
      </c>
      <c r="I18" s="409" t="str">
        <f>IF(Summary!$J$26="E","E","")</f>
        <v/>
      </c>
      <c r="J18" s="409" t="str">
        <f>IF(Summary!$K$26="Y","R","")</f>
        <v/>
      </c>
      <c r="K18" s="363"/>
      <c r="L18" s="455"/>
      <c r="M18" s="489" t="s">
        <v>955</v>
      </c>
      <c r="N18" s="413" t="str">
        <f>IF('Age-Level'!$H20="C","/","")</f>
        <v/>
      </c>
      <c r="O18" s="413" t="str">
        <f>IF('Age-Level'!$H21="C","/","")</f>
        <v/>
      </c>
      <c r="P18" s="413" t="str">
        <f>IF('Age-Level'!$H22="C","/","")</f>
        <v/>
      </c>
      <c r="Q18" s="413" t="str">
        <f>IF('Age-Level'!$H23="C","/","")</f>
        <v/>
      </c>
      <c r="R18" s="413" t="str">
        <f>IF('Age-Level'!$H24="C","/","")</f>
        <v/>
      </c>
      <c r="S18" s="412" t="str">
        <f>IF(Summary!$J$83="E","E","")</f>
        <v/>
      </c>
      <c r="T18" s="411" t="str">
        <f>IF(Summary!$K$83="Y","R","")</f>
        <v/>
      </c>
      <c r="W18" s="399" t="str">
        <f>'Fun Patches'!C19</f>
        <v>&lt;LIST PATCH HERE&gt;</v>
      </c>
      <c r="X18" s="406" t="str">
        <f>IF(Summary!$J$124="E","E","")</f>
        <v/>
      </c>
      <c r="Y18" s="406" t="str">
        <f>IF(Summary!$K$124="Y","R","")</f>
        <v/>
      </c>
      <c r="AA18" s="366"/>
      <c r="AB18" s="364"/>
      <c r="AC18" s="365"/>
    </row>
    <row r="19" spans="2:29" ht="12.95" customHeight="1" thickBot="1">
      <c r="B19" s="455"/>
      <c r="C19" s="468" t="s">
        <v>128</v>
      </c>
      <c r="D19" s="413" t="str">
        <f>IF(Badges!$H517="A","/","")</f>
        <v/>
      </c>
      <c r="E19" s="413" t="str">
        <f>IF(Badges!$H521="A","/","")</f>
        <v/>
      </c>
      <c r="F19" s="413" t="str">
        <f>IF(Badges!$H525="A","/","")</f>
        <v/>
      </c>
      <c r="G19" s="413" t="str">
        <f>IF(Badges!$H529="A","/","")</f>
        <v/>
      </c>
      <c r="H19" s="413" t="str">
        <f>IF(Badges!$H533="A","/","")</f>
        <v/>
      </c>
      <c r="I19" s="411" t="str">
        <f>IF(Summary!$J$27="E","E","")</f>
        <v/>
      </c>
      <c r="J19" s="411" t="str">
        <f>IF(Summary!$K$27="Y","R","")</f>
        <v/>
      </c>
      <c r="K19" s="363"/>
      <c r="L19" s="455"/>
      <c r="M19" s="490" t="s">
        <v>956</v>
      </c>
      <c r="N19" s="398" t="str">
        <f>IF('Age-Level'!$H27="C","/","")</f>
        <v/>
      </c>
      <c r="O19" s="398" t="str">
        <f>IF('Age-Level'!$H28="C","/","")</f>
        <v/>
      </c>
      <c r="P19" s="398" t="str">
        <f>IF('Age-Level'!$H29="C","/","")</f>
        <v/>
      </c>
      <c r="Q19" s="398" t="str">
        <f>IF('Age-Level'!$H30="C","/","")</f>
        <v/>
      </c>
      <c r="R19" s="398" t="str">
        <f>IF('Age-Level'!$H31="C","/","")</f>
        <v/>
      </c>
      <c r="S19" s="409" t="str">
        <f>IF(Summary!$J$84="E","E","")</f>
        <v/>
      </c>
      <c r="T19" s="406" t="str">
        <f>IF(Summary!$K$84="Y","R","")</f>
        <v/>
      </c>
      <c r="W19" s="399" t="str">
        <f>'Fun Patches'!C20</f>
        <v>&lt;LIST PATCH HERE&gt;</v>
      </c>
      <c r="X19" s="406" t="str">
        <f>IF(Summary!$J$125="E","E","")</f>
        <v/>
      </c>
      <c r="Y19" s="406" t="str">
        <f>IF(Summary!$K$125="Y","R","")</f>
        <v/>
      </c>
      <c r="AA19" s="366"/>
      <c r="AB19" s="364"/>
      <c r="AC19" s="365"/>
    </row>
    <row r="20" spans="2:29" ht="12.95" customHeight="1">
      <c r="B20" s="455"/>
      <c r="C20" s="460" t="s">
        <v>143</v>
      </c>
      <c r="D20" s="405" t="str">
        <f>IF(Badges!$H540="A","/","")</f>
        <v/>
      </c>
      <c r="E20" s="405" t="str">
        <f>IF(Badges!$H544="A","/","")</f>
        <v/>
      </c>
      <c r="F20" s="405" t="str">
        <f>IF(Badges!$H548="A","/","")</f>
        <v/>
      </c>
      <c r="G20" s="405" t="str">
        <f>IF(Badges!$H552="A","/","")</f>
        <v/>
      </c>
      <c r="H20" s="405" t="str">
        <f>IF(Badges!$H556="A","/","")</f>
        <v/>
      </c>
      <c r="I20" s="406" t="str">
        <f>IF(Summary!$J$28="E","E","")</f>
        <v/>
      </c>
      <c r="J20" s="406" t="str">
        <f>IF(Summary!$K$28="Y","R","")</f>
        <v/>
      </c>
      <c r="K20" s="363"/>
      <c r="L20" s="455"/>
      <c r="M20" s="487" t="s">
        <v>957</v>
      </c>
      <c r="N20" s="458"/>
      <c r="O20" s="458"/>
      <c r="P20" s="458"/>
      <c r="Q20" s="458"/>
      <c r="R20" s="459"/>
      <c r="S20" s="412" t="str">
        <f>IF(Summary!$J$85="E","E","")</f>
        <v/>
      </c>
      <c r="T20" s="411" t="str">
        <f>IF(Summary!$K$85="Y","R","")</f>
        <v/>
      </c>
      <c r="U20" s="594"/>
      <c r="W20" s="399" t="str">
        <f>'Fun Patches'!C21</f>
        <v>&lt;LIST PATCH HERE&gt;</v>
      </c>
      <c r="X20" s="406" t="str">
        <f>IF(Summary!$J$126="E","E","")</f>
        <v/>
      </c>
      <c r="Y20" s="406" t="str">
        <f>IF(Summary!$K$126="Y","R","")</f>
        <v/>
      </c>
      <c r="AA20" s="366"/>
      <c r="AB20" s="364"/>
      <c r="AC20" s="365"/>
    </row>
    <row r="21" spans="2:29" ht="12.95" customHeight="1" thickBot="1">
      <c r="B21" s="455"/>
      <c r="C21" s="471" t="s">
        <v>939</v>
      </c>
      <c r="D21" s="408" t="str">
        <f>IF(Badges!$H171="A","/","")</f>
        <v/>
      </c>
      <c r="E21" s="408" t="str">
        <f>IF(Badges!$H175="A","/","")</f>
        <v/>
      </c>
      <c r="F21" s="408" t="str">
        <f>IF(Badges!$H179="A","/","")</f>
        <v/>
      </c>
      <c r="G21" s="408" t="str">
        <f>IF(Badges!$H183="A","/","")</f>
        <v/>
      </c>
      <c r="H21" s="408" t="str">
        <f>IF(Badges!$H187="A","/","")</f>
        <v/>
      </c>
      <c r="I21" s="409" t="str">
        <f>IF(Summary!$J$11="E","E","")</f>
        <v/>
      </c>
      <c r="J21" s="409" t="str">
        <f>IF(Summary!$K$11="Y","R","")</f>
        <v/>
      </c>
      <c r="K21" s="363"/>
      <c r="L21" s="455"/>
      <c r="M21" s="488" t="s">
        <v>958</v>
      </c>
      <c r="N21" s="473"/>
      <c r="O21" s="473"/>
      <c r="P21" s="473"/>
      <c r="Q21" s="473"/>
      <c r="R21" s="474"/>
      <c r="S21" s="409" t="str">
        <f>IF(Summary!$J$86="E","E","")</f>
        <v/>
      </c>
      <c r="T21" s="406" t="str">
        <f>IF(Summary!$K$86="Y","R","")</f>
        <v/>
      </c>
      <c r="U21" s="594"/>
      <c r="W21" s="399" t="str">
        <f>'Fun Patches'!C22</f>
        <v>&lt;LIST PATCH HERE&gt;</v>
      </c>
      <c r="X21" s="406" t="str">
        <f>IF(Summary!$J$127="E","E","")</f>
        <v/>
      </c>
      <c r="Y21" s="406" t="str">
        <f>IF(Summary!$K$127="Y","R","")</f>
        <v/>
      </c>
      <c r="AA21" s="366"/>
      <c r="AB21" s="364"/>
      <c r="AC21" s="365"/>
    </row>
    <row r="22" spans="2:29" ht="12.95" customHeight="1">
      <c r="B22" s="455"/>
      <c r="C22" s="460" t="s">
        <v>940</v>
      </c>
      <c r="D22" s="413" t="str">
        <f>IF(Badges!$H563="A","/","")</f>
        <v/>
      </c>
      <c r="E22" s="413" t="str">
        <f>IF(Badges!$H567="A","/","")</f>
        <v/>
      </c>
      <c r="F22" s="413" t="str">
        <f>IF(Badges!$H571="A","/","")</f>
        <v/>
      </c>
      <c r="G22" s="413" t="str">
        <f>IF(Badges!$H575="A","/","")</f>
        <v/>
      </c>
      <c r="H22" s="413" t="str">
        <f>IF(Badges!$H579="A","/","")</f>
        <v/>
      </c>
      <c r="I22" s="411" t="str">
        <f>IF(Summary!$J$29="E","E","")</f>
        <v/>
      </c>
      <c r="J22" s="411" t="str">
        <f>IF(Summary!$K$29="Y","R","")</f>
        <v/>
      </c>
      <c r="K22" s="363"/>
      <c r="L22" s="455"/>
      <c r="M22" s="489" t="s">
        <v>959</v>
      </c>
      <c r="N22" s="476"/>
      <c r="O22" s="476"/>
      <c r="P22" s="476"/>
      <c r="Q22" s="476"/>
      <c r="R22" s="477"/>
      <c r="S22" s="412" t="str">
        <f>IF(Summary!$J$87="E","E","")</f>
        <v/>
      </c>
      <c r="T22" s="411" t="str">
        <f>IF(Summary!$K$87="Y","R","")</f>
        <v/>
      </c>
      <c r="U22" s="720" t="s">
        <v>1079</v>
      </c>
      <c r="W22" s="399" t="str">
        <f>'Fun Patches'!C23</f>
        <v>&lt;LIST PATCH HERE&gt;</v>
      </c>
      <c r="X22" s="406" t="str">
        <f>IF(Summary!$J$128="E","E","")</f>
        <v/>
      </c>
      <c r="Y22" s="406" t="str">
        <f>IF(Summary!$K$128="Y","R","")</f>
        <v/>
      </c>
      <c r="AA22" s="366"/>
      <c r="AB22" s="364"/>
      <c r="AC22" s="365"/>
    </row>
    <row r="23" spans="2:29" ht="12.95" customHeight="1" thickBot="1">
      <c r="B23" s="455"/>
      <c r="C23" s="460" t="s">
        <v>138</v>
      </c>
      <c r="D23" s="405" t="str">
        <f>IF(Badges!$H586="A","/","")</f>
        <v/>
      </c>
      <c r="E23" s="405" t="str">
        <f>IF(Badges!$H590="A","/","")</f>
        <v/>
      </c>
      <c r="F23" s="405" t="str">
        <f>IF(Badges!$H594="A","/","")</f>
        <v/>
      </c>
      <c r="G23" s="405" t="str">
        <f>IF(Badges!$H598="A","/","")</f>
        <v/>
      </c>
      <c r="H23" s="405" t="str">
        <f>IF(Badges!$H602="A","/","")</f>
        <v/>
      </c>
      <c r="I23" s="406" t="str">
        <f>IF(Summary!$J$30="E","E","")</f>
        <v/>
      </c>
      <c r="J23" s="406" t="str">
        <f>IF(Summary!$K$30="Y","R","")</f>
        <v/>
      </c>
      <c r="K23" s="363"/>
      <c r="L23" s="455"/>
      <c r="M23" s="490" t="s">
        <v>960</v>
      </c>
      <c r="N23" s="466"/>
      <c r="O23" s="466"/>
      <c r="P23" s="466"/>
      <c r="Q23" s="466"/>
      <c r="R23" s="467"/>
      <c r="S23" s="409" t="str">
        <f>IF(Summary!$J$88="E","E","")</f>
        <v/>
      </c>
      <c r="T23" s="406" t="str">
        <f>IF(Summary!$K$88="Y","R","")</f>
        <v/>
      </c>
      <c r="U23" s="720"/>
      <c r="W23" s="399" t="str">
        <f>'Fun Patches'!C24</f>
        <v>&lt;LIST PATCH HERE&gt;</v>
      </c>
      <c r="X23" s="406" t="str">
        <f>IF(Summary!$J$129="E","E","")</f>
        <v/>
      </c>
      <c r="Y23" s="406" t="str">
        <f>IF(Summary!$K$129="Y","R","")</f>
        <v/>
      </c>
      <c r="AA23" s="366"/>
      <c r="AB23" s="364"/>
      <c r="AC23" s="365"/>
    </row>
    <row r="24" spans="2:29" ht="12.95" customHeight="1" thickBot="1">
      <c r="B24" s="455"/>
      <c r="C24" s="460" t="s">
        <v>837</v>
      </c>
      <c r="D24" s="408" t="str">
        <f>IF(Badges!$H609="A","/","")</f>
        <v/>
      </c>
      <c r="E24" s="408" t="str">
        <f>IF(Badges!$H613="A","/","")</f>
        <v/>
      </c>
      <c r="F24" s="408" t="str">
        <f>IF(Badges!$H617="A","/","")</f>
        <v/>
      </c>
      <c r="G24" s="408" t="str">
        <f>IF(Badges!$H621="A","/","")</f>
        <v/>
      </c>
      <c r="H24" s="408" t="str">
        <f>IF(Badges!$H625="A","/","")</f>
        <v/>
      </c>
      <c r="I24" s="409" t="str">
        <f>IF(Summary!$J$31="E","E","")</f>
        <v/>
      </c>
      <c r="J24" s="409" t="str">
        <f>IF(Summary!$K$31="Y","R","")</f>
        <v/>
      </c>
      <c r="K24" s="363"/>
      <c r="L24" s="455"/>
      <c r="M24" s="491" t="s">
        <v>360</v>
      </c>
      <c r="N24" s="413" t="str">
        <f>IF('Age-Level'!$H49="C","/","")</f>
        <v/>
      </c>
      <c r="O24" s="413" t="str">
        <f>IF('Age-Level'!$H50="C","/","")</f>
        <v/>
      </c>
      <c r="P24" s="510" t="str">
        <f>IF('Age-Level'!$H51="C","/","")</f>
        <v/>
      </c>
      <c r="Q24" s="510" t="str">
        <f>IF('Age-Level'!$H52="C","/","")</f>
        <v/>
      </c>
      <c r="R24" s="510" t="str">
        <f>IF('Age-Level'!$H53="C","/","")</f>
        <v/>
      </c>
      <c r="S24" s="409" t="str">
        <f>IF(Summary!$J$89="E","E","")</f>
        <v/>
      </c>
      <c r="T24" s="411" t="str">
        <f>IF(Summary!$K$89="Y","R","")</f>
        <v/>
      </c>
      <c r="U24" s="720"/>
      <c r="W24" s="399" t="str">
        <f>'Fun Patches'!C25</f>
        <v>&lt;LIST PATCH HERE&gt;</v>
      </c>
      <c r="X24" s="406" t="str">
        <f>IF(Summary!$J$130="E","E","")</f>
        <v/>
      </c>
      <c r="Y24" s="406" t="str">
        <f>IF(Summary!$K$130="Y","R","")</f>
        <v/>
      </c>
      <c r="AA24" s="366"/>
      <c r="AB24" s="364"/>
      <c r="AC24" s="365"/>
    </row>
    <row r="25" spans="2:29" ht="12.95" customHeight="1">
      <c r="B25" s="455"/>
      <c r="C25" s="468" t="s">
        <v>130</v>
      </c>
      <c r="D25" s="413" t="str">
        <f>IF(Badges!$H632="A","/","")</f>
        <v/>
      </c>
      <c r="E25" s="413" t="str">
        <f>IF(Badges!$H636="A","/","")</f>
        <v/>
      </c>
      <c r="F25" s="413" t="str">
        <f>IF(Badges!$H640="A","/","")</f>
        <v/>
      </c>
      <c r="G25" s="413" t="str">
        <f>IF(Badges!$H644="A","/","")</f>
        <v/>
      </c>
      <c r="H25" s="413" t="str">
        <f>IF(Badges!$H648="A","/","")</f>
        <v/>
      </c>
      <c r="I25" s="411" t="str">
        <f>IF(Summary!$J$32="E","E","")</f>
        <v/>
      </c>
      <c r="J25" s="411" t="str">
        <f>IF(Summary!$K$32="Y","R","")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IF(Summary!$J$90="E","E","")</f>
        <v/>
      </c>
      <c r="T25" s="411" t="str">
        <f>IF(Summary!$K$90="Y","R","")</f>
        <v/>
      </c>
      <c r="U25" s="720"/>
      <c r="W25" s="399" t="str">
        <f>'Fun Patches'!C26</f>
        <v>&lt;LIST PATCH HERE&gt;</v>
      </c>
      <c r="X25" s="406" t="str">
        <f>IF(Summary!$J$131="E","E","")</f>
        <v/>
      </c>
      <c r="Y25" s="406" t="str">
        <f>IF(Summary!$K$131="Y","R","")</f>
        <v/>
      </c>
      <c r="AA25" s="366"/>
      <c r="AB25" s="364"/>
      <c r="AC25" s="365"/>
    </row>
    <row r="26" spans="2:29" ht="12.95" customHeight="1">
      <c r="B26" s="455"/>
      <c r="C26" s="460" t="s">
        <v>941</v>
      </c>
      <c r="D26" s="405" t="str">
        <f>IF(Badges!$H655="A","/","")</f>
        <v/>
      </c>
      <c r="E26" s="405" t="str">
        <f>IF(Badges!$H659="A","/","")</f>
        <v/>
      </c>
      <c r="F26" s="405" t="str">
        <f>IF(Badges!$H663="A","/","")</f>
        <v/>
      </c>
      <c r="G26" s="405" t="str">
        <f>IF(Badges!$H667="A","/","")</f>
        <v/>
      </c>
      <c r="H26" s="405" t="str">
        <f>IF(Badges!$H671="A","/","")</f>
        <v/>
      </c>
      <c r="I26" s="406" t="str">
        <f>IF(Summary!$J$33="E","E","")</f>
        <v/>
      </c>
      <c r="J26" s="406" t="str">
        <f>IF(Summary!$K$33="Y","R","")</f>
        <v/>
      </c>
      <c r="K26" s="363"/>
      <c r="L26" s="455"/>
      <c r="M26" s="487" t="s">
        <v>962</v>
      </c>
      <c r="N26" s="458"/>
      <c r="O26" s="458"/>
      <c r="P26" s="458"/>
      <c r="Q26" s="458"/>
      <c r="R26" s="459"/>
      <c r="S26" s="412" t="str">
        <f>IF(Summary!$J$91="E","E","")</f>
        <v/>
      </c>
      <c r="T26" s="406" t="str">
        <f>IF(Summary!$K$91="Y","R","")</f>
        <v/>
      </c>
      <c r="U26" s="720"/>
      <c r="W26" s="399" t="str">
        <f>'Fun Patches'!C27</f>
        <v>&lt;LIST PATCH HERE&gt;</v>
      </c>
      <c r="X26" s="406" t="str">
        <f>IF(Summary!$J$132="E","E","")</f>
        <v/>
      </c>
      <c r="Y26" s="406" t="str">
        <f>IF(Summary!$K$132="Y","R","")</f>
        <v/>
      </c>
      <c r="AA26" s="366"/>
      <c r="AB26" s="364"/>
      <c r="AC26" s="365"/>
    </row>
    <row r="27" spans="2:29" ht="12.95" customHeight="1" thickBot="1">
      <c r="B27" s="455"/>
      <c r="C27" s="471" t="s">
        <v>942</v>
      </c>
      <c r="D27" s="408" t="str">
        <f>IF(Badges!$H678="A","/","")</f>
        <v/>
      </c>
      <c r="E27" s="408" t="str">
        <f>IF(Badges!$H682="A","/","")</f>
        <v/>
      </c>
      <c r="F27" s="408" t="str">
        <f>IF(Badges!$H686="A","/","")</f>
        <v/>
      </c>
      <c r="G27" s="408" t="str">
        <f>IF(Badges!$H690="A","/","")</f>
        <v/>
      </c>
      <c r="H27" s="408" t="str">
        <f>IF(Badges!$H694="A","/","")</f>
        <v/>
      </c>
      <c r="I27" s="409" t="str">
        <f>IF(Summary!$J$34="E","E","")</f>
        <v/>
      </c>
      <c r="J27" s="409" t="str">
        <f>IF(Summary!$K$34="Y","R","")</f>
        <v/>
      </c>
      <c r="K27" s="363"/>
      <c r="L27" s="455"/>
      <c r="M27" s="488" t="s">
        <v>93</v>
      </c>
      <c r="N27" s="473"/>
      <c r="O27" s="473"/>
      <c r="P27" s="473"/>
      <c r="Q27" s="473"/>
      <c r="R27" s="474"/>
      <c r="S27" s="406" t="str">
        <f>IF(Summary!$J$108="E","E","")</f>
        <v/>
      </c>
      <c r="T27" s="406" t="str">
        <f>IF(Summary!$K$108="Y","R","")</f>
        <v/>
      </c>
      <c r="U27" s="720"/>
      <c r="W27" s="399" t="str">
        <f>'Fun Patches'!C28</f>
        <v>&lt;LIST PATCH HERE&gt;</v>
      </c>
      <c r="X27" s="406" t="str">
        <f>IF(Summary!$J$133="E","E","")</f>
        <v/>
      </c>
      <c r="Y27" s="406" t="str">
        <f>IF(Summary!$K$133="Y","R","")</f>
        <v/>
      </c>
      <c r="AA27" s="366"/>
      <c r="AB27" s="364"/>
      <c r="AC27" s="365"/>
    </row>
    <row r="28" spans="2:29" ht="12.95" customHeight="1">
      <c r="B28" s="455"/>
      <c r="C28" s="468" t="s">
        <v>135</v>
      </c>
      <c r="D28" s="413" t="str">
        <f>IF(Badges!$H701="A","/","")</f>
        <v/>
      </c>
      <c r="E28" s="413" t="str">
        <f>IF(Badges!$H705="A","/","")</f>
        <v/>
      </c>
      <c r="F28" s="413" t="str">
        <f>IF(Badges!$H709="A","/","")</f>
        <v/>
      </c>
      <c r="G28" s="413" t="str">
        <f>IF(Badges!$H713="A","/","")</f>
        <v/>
      </c>
      <c r="H28" s="413" t="str">
        <f>IF(Badges!$H717="A","/","")</f>
        <v/>
      </c>
      <c r="I28" s="411" t="str">
        <f>IF(Summary!$J$35="E","E","")</f>
        <v/>
      </c>
      <c r="J28" s="411" t="str">
        <f>IF(Summary!$K$35="Y","R","")</f>
        <v/>
      </c>
      <c r="K28" s="363"/>
      <c r="U28" s="720"/>
      <c r="W28" s="399" t="str">
        <f>'Fun Patches'!C29</f>
        <v>&lt;LIST PATCH HERE&gt;</v>
      </c>
      <c r="X28" s="406" t="str">
        <f>IF(Summary!$J$134="E","E","")</f>
        <v/>
      </c>
      <c r="Y28" s="406" t="str">
        <f>IF(Summary!$K$134="Y","R","")</f>
        <v/>
      </c>
      <c r="AA28" s="366"/>
      <c r="AB28" s="364"/>
      <c r="AC28" s="365"/>
    </row>
    <row r="29" spans="2:29" ht="12.95" customHeight="1">
      <c r="B29" s="455"/>
      <c r="C29" s="460" t="s">
        <v>127</v>
      </c>
      <c r="D29" s="405" t="str">
        <f>IF(Badges!$H724="A","/","")</f>
        <v/>
      </c>
      <c r="E29" s="405" t="str">
        <f>IF(Badges!$H728="A","/","")</f>
        <v/>
      </c>
      <c r="F29" s="405" t="str">
        <f>IF(Badges!$H732="A","/","")</f>
        <v/>
      </c>
      <c r="G29" s="405" t="str">
        <f>IF(Badges!$H736="A","/","")</f>
        <v/>
      </c>
      <c r="H29" s="405" t="str">
        <f>IF(Badges!$H740="A","/","")</f>
        <v/>
      </c>
      <c r="I29" s="406" t="str">
        <f>IF(Summary!$J$36="E","E","")</f>
        <v/>
      </c>
      <c r="J29" s="406" t="str">
        <f>IF(Summary!$K$36="Y","R","")</f>
        <v/>
      </c>
      <c r="L29" s="401"/>
      <c r="M29" s="401"/>
      <c r="N29" s="401"/>
      <c r="O29" s="401"/>
      <c r="P29" s="401"/>
      <c r="Q29" s="401"/>
      <c r="R29" s="401"/>
      <c r="S29" s="402"/>
      <c r="T29" s="402"/>
      <c r="U29" s="720"/>
      <c r="W29" s="399" t="str">
        <f>'Fun Patches'!C30</f>
        <v>&lt;LIST PATCH HERE&gt;</v>
      </c>
      <c r="X29" s="406" t="str">
        <f>IF(Summary!$J$135="E","E","")</f>
        <v/>
      </c>
      <c r="Y29" s="406" t="str">
        <f>IF(Summary!$K$135="Y","R","")</f>
        <v/>
      </c>
      <c r="AA29" s="366"/>
      <c r="AB29" s="364"/>
      <c r="AC29" s="365"/>
    </row>
    <row r="30" spans="2:29" ht="12.95" customHeight="1" thickBot="1">
      <c r="B30" s="455"/>
      <c r="C30" s="471" t="s">
        <v>132</v>
      </c>
      <c r="D30" s="408" t="str">
        <f>IF(Badges!$H747="A","/","")</f>
        <v/>
      </c>
      <c r="E30" s="408" t="str">
        <f>IF(Badges!$H751="A","/","")</f>
        <v/>
      </c>
      <c r="F30" s="408" t="str">
        <f>IF(Badges!$H755="A","/","")</f>
        <v/>
      </c>
      <c r="G30" s="408" t="str">
        <f>IF(Badges!$H759="A","/","")</f>
        <v/>
      </c>
      <c r="H30" s="408" t="str">
        <f>IF(Badges!$H763="A","/","")</f>
        <v/>
      </c>
      <c r="I30" s="409" t="str">
        <f>IF(Summary!$J$37="E","E","")</f>
        <v/>
      </c>
      <c r="J30" s="409" t="str">
        <f>IF(Summary!$K$37="Y","R","")</f>
        <v/>
      </c>
      <c r="L30" s="716" t="str">
        <f>'Age-Level'!C136</f>
        <v>Investiture</v>
      </c>
      <c r="M30" s="716"/>
      <c r="N30" s="716"/>
      <c r="O30" s="716"/>
      <c r="P30" s="716"/>
      <c r="Q30" s="716"/>
      <c r="R30" s="719"/>
      <c r="S30" s="406" t="str">
        <f>IF(Summary!$J$96="E","E","")</f>
        <v/>
      </c>
      <c r="T30" s="406" t="str">
        <f>IF(Summary!$K$96="Y","R","")</f>
        <v/>
      </c>
      <c r="U30" s="720"/>
      <c r="W30" s="399" t="str">
        <f>'Fun Patches'!C31</f>
        <v>&lt;LIST PATCH HERE&gt;</v>
      </c>
      <c r="X30" s="406" t="str">
        <f>IF(Summary!$J$136="E","E","")</f>
        <v/>
      </c>
      <c r="Y30" s="406" t="str">
        <f>IF(Summary!$K$136="Y","R","")</f>
        <v/>
      </c>
      <c r="AA30" s="366"/>
      <c r="AB30" s="364"/>
      <c r="AC30" s="365"/>
    </row>
    <row r="31" spans="2:29" ht="12.95" customHeight="1">
      <c r="B31" s="455"/>
      <c r="C31" s="460" t="s">
        <v>136</v>
      </c>
      <c r="D31" s="410" t="str">
        <f>IF(Badges!$H770="A","/","")</f>
        <v/>
      </c>
      <c r="E31" s="410" t="str">
        <f>IF(Badges!$H774="A","/","")</f>
        <v/>
      </c>
      <c r="F31" s="410" t="str">
        <f>IF(Badges!$H778="A","/","")</f>
        <v/>
      </c>
      <c r="G31" s="410" t="str">
        <f>IF(Badges!$H782="A","/","")</f>
        <v/>
      </c>
      <c r="H31" s="410" t="str">
        <f>IF(Badges!$H786="A","/","")</f>
        <v/>
      </c>
      <c r="I31" s="412" t="str">
        <f>IF(Summary!$J$38="E","E","")</f>
        <v/>
      </c>
      <c r="J31" s="412" t="str">
        <f>IF(Summary!$K$38="Y","R","")</f>
        <v/>
      </c>
      <c r="L31" s="716" t="str">
        <f>'Age-Level'!C137</f>
        <v>1st year Rededication</v>
      </c>
      <c r="M31" s="716"/>
      <c r="N31" s="716"/>
      <c r="O31" s="716"/>
      <c r="P31" s="716"/>
      <c r="Q31" s="716"/>
      <c r="R31" s="719"/>
      <c r="S31" s="406" t="str">
        <f>IF(Summary!$J$97="E","E","")</f>
        <v/>
      </c>
      <c r="T31" s="406" t="str">
        <f>IF(Summary!$K$97="Y","R","")</f>
        <v/>
      </c>
      <c r="U31" s="720"/>
      <c r="W31" s="399" t="str">
        <f>'Fun Patches'!C32</f>
        <v>&lt;LIST PATCH HERE&gt;</v>
      </c>
      <c r="X31" s="406" t="str">
        <f>IF(Summary!$J$137="E","E","")</f>
        <v/>
      </c>
      <c r="Y31" s="406" t="str">
        <f>IF(Summary!$K$137="Y","R","")</f>
        <v/>
      </c>
      <c r="AA31" s="366"/>
      <c r="AB31" s="364"/>
      <c r="AC31" s="365"/>
    </row>
    <row r="32" spans="2:29" ht="12.95" customHeight="1">
      <c r="B32" s="455"/>
      <c r="C32" s="460" t="s">
        <v>126</v>
      </c>
      <c r="D32" s="405" t="str">
        <f>IF(Badges!$H793="A","/","")</f>
        <v/>
      </c>
      <c r="E32" s="405" t="str">
        <f>IF(Badges!$H797="A","/","")</f>
        <v/>
      </c>
      <c r="F32" s="405" t="str">
        <f>IF(Badges!$H801="A","/","")</f>
        <v/>
      </c>
      <c r="G32" s="405" t="str">
        <f>IF(Badges!$H805="A","/","")</f>
        <v/>
      </c>
      <c r="H32" s="405" t="str">
        <f>IF(Badges!$H809="A","/","")</f>
        <v/>
      </c>
      <c r="I32" s="406" t="str">
        <f>IF(Summary!$J$39="E","E","")</f>
        <v/>
      </c>
      <c r="J32" s="406" t="str">
        <f>IF(Summary!$K$39="Y","R","")</f>
        <v/>
      </c>
      <c r="L32" s="716" t="str">
        <f>'Age-Level'!C138</f>
        <v>2nd year Rededication</v>
      </c>
      <c r="M32" s="716"/>
      <c r="N32" s="716"/>
      <c r="O32" s="716"/>
      <c r="P32" s="716"/>
      <c r="Q32" s="716"/>
      <c r="R32" s="719"/>
      <c r="S32" s="406" t="str">
        <f>IF(Summary!$J$98="E","E","")</f>
        <v/>
      </c>
      <c r="T32" s="406" t="str">
        <f>IF(Summary!$K$98="Y","R","")</f>
        <v/>
      </c>
      <c r="U32" s="720"/>
      <c r="W32" s="399" t="str">
        <f>'Fun Patches'!C33</f>
        <v>&lt;LIST PATCH HERE&gt;</v>
      </c>
      <c r="X32" s="406" t="str">
        <f>IF(Summary!$J$138="E","E","")</f>
        <v/>
      </c>
      <c r="Y32" s="406" t="str">
        <f>IF(Summary!$K$138="Y","R","")</f>
        <v/>
      </c>
      <c r="AA32" s="366"/>
      <c r="AB32" s="364"/>
      <c r="AC32" s="365"/>
    </row>
    <row r="33" spans="2:29" ht="12.95" customHeight="1">
      <c r="B33" s="455"/>
      <c r="C33" s="464" t="s">
        <v>943</v>
      </c>
      <c r="D33" s="405" t="str">
        <f>IF(Badges!$H816="A","/","")</f>
        <v/>
      </c>
      <c r="E33" s="405" t="str">
        <f>IF(Badges!$H820="A","/","")</f>
        <v/>
      </c>
      <c r="F33" s="405" t="str">
        <f>IF(Badges!$H824="A","/","")</f>
        <v/>
      </c>
      <c r="G33" s="405" t="str">
        <f>IF(Badges!$H828="A","/","")</f>
        <v/>
      </c>
      <c r="H33" s="405" t="str">
        <f>IF(Badges!$H832="A","/","")</f>
        <v/>
      </c>
      <c r="I33" s="406" t="str">
        <f>IF(Summary!$J$40="E","E","")</f>
        <v/>
      </c>
      <c r="J33" s="406" t="str">
        <f>IF(Summary!$K$40="Y","R","")</f>
        <v/>
      </c>
      <c r="L33" s="716" t="str">
        <f>'Age-Level'!C139</f>
        <v>3rd year Rededication</v>
      </c>
      <c r="M33" s="716"/>
      <c r="N33" s="716"/>
      <c r="O33" s="716"/>
      <c r="P33" s="716"/>
      <c r="Q33" s="716"/>
      <c r="R33" s="719"/>
      <c r="S33" s="406" t="str">
        <f>IF(Summary!$J$99="E","E","")</f>
        <v/>
      </c>
      <c r="T33" s="406" t="str">
        <f>IF(Summary!$K$99="Y","R","")</f>
        <v/>
      </c>
      <c r="U33" s="720"/>
      <c r="W33" s="399" t="str">
        <f>'Fun Patches'!C34</f>
        <v>&lt;LIST PATCH HERE&gt;</v>
      </c>
      <c r="X33" s="406" t="str">
        <f>IF(Summary!$J$139="E","E","")</f>
        <v/>
      </c>
      <c r="Y33" s="406" t="str">
        <f>IF(Summary!$K$139="Y","R","")</f>
        <v/>
      </c>
      <c r="AA33" s="366"/>
      <c r="AB33" s="364"/>
      <c r="AC33" s="365"/>
    </row>
    <row r="34" spans="2:29" ht="12.95" customHeight="1">
      <c r="L34" s="716" t="str">
        <f>'Age-Level'!C140</f>
        <v>4th year Rededication</v>
      </c>
      <c r="M34" s="716"/>
      <c r="N34" s="716"/>
      <c r="O34" s="716"/>
      <c r="P34" s="716"/>
      <c r="Q34" s="716"/>
      <c r="R34" s="719"/>
      <c r="S34" s="406" t="str">
        <f>IF(Summary!$J$100="E","E","")</f>
        <v/>
      </c>
      <c r="T34" s="406" t="str">
        <f>IF(Summary!$K$100="Y","R","")</f>
        <v/>
      </c>
      <c r="U34" s="720"/>
      <c r="W34" s="399" t="str">
        <f>'Fun Patches'!C35</f>
        <v>&lt;LIST PATCH HERE&gt;</v>
      </c>
      <c r="X34" s="406" t="str">
        <f>IF(Summary!$J$140="E","E","")</f>
        <v/>
      </c>
      <c r="Y34" s="406" t="str">
        <f>IF(Summary!$K$140="Y","R","")</f>
        <v/>
      </c>
      <c r="AA34" s="366"/>
      <c r="AB34" s="364"/>
      <c r="AC34" s="365"/>
    </row>
    <row r="35" spans="2:29" ht="12.95" customHeight="1">
      <c r="L35" s="716" t="str">
        <f>'Age-Level'!C141</f>
        <v>5th year Rededication</v>
      </c>
      <c r="M35" s="716"/>
      <c r="N35" s="716"/>
      <c r="O35" s="716"/>
      <c r="P35" s="716"/>
      <c r="Q35" s="716"/>
      <c r="R35" s="719"/>
      <c r="S35" s="406" t="str">
        <f>IF(Summary!$J$101="E","E","")</f>
        <v/>
      </c>
      <c r="T35" s="406" t="str">
        <f>IF(Summary!$K$101="Y","R","")</f>
        <v/>
      </c>
      <c r="U35" s="720"/>
      <c r="W35" s="399" t="str">
        <f>'Fun Patches'!C36</f>
        <v>&lt;LIST PATCH HERE&gt;</v>
      </c>
      <c r="X35" s="406" t="str">
        <f>IF(Summary!$J$141="E","E","")</f>
        <v/>
      </c>
      <c r="Y35" s="406" t="str">
        <f>IF(Summary!$K$141="Y","R","")</f>
        <v/>
      </c>
      <c r="AA35" s="366"/>
      <c r="AB35" s="364"/>
      <c r="AC35" s="365"/>
    </row>
    <row r="36" spans="2:29" ht="12.95" customHeight="1">
      <c r="B36" s="455"/>
      <c r="C36" s="456" t="s">
        <v>144</v>
      </c>
      <c r="D36" s="403" t="str">
        <f>IF(Badges!$H298="A","/","")</f>
        <v/>
      </c>
      <c r="E36" s="403" t="str">
        <f>IF(Badges!$H302="A","/","")</f>
        <v/>
      </c>
      <c r="F36" s="403" t="str">
        <f>IF(Badges!$H306="A","/","")</f>
        <v/>
      </c>
      <c r="G36" s="403" t="str">
        <f>IF(Badges!$H310="A","/","")</f>
        <v/>
      </c>
      <c r="H36" s="403" t="str">
        <f>IF(Badges!$H314="A","/","")</f>
        <v/>
      </c>
      <c r="I36" s="406" t="str">
        <f>IF(Summary!$J$17="E","E","")</f>
        <v/>
      </c>
      <c r="J36" s="406" t="str">
        <f>IF(Summary!$K$17="Y","R","")</f>
        <v/>
      </c>
      <c r="L36" s="716" t="str">
        <f>'Age-Level'!C142</f>
        <v>6th year Rededication</v>
      </c>
      <c r="M36" s="716"/>
      <c r="N36" s="716"/>
      <c r="O36" s="716"/>
      <c r="P36" s="716"/>
      <c r="Q36" s="716"/>
      <c r="R36" s="719"/>
      <c r="S36" s="406" t="str">
        <f>IF(Summary!$J$102="E","E","")</f>
        <v/>
      </c>
      <c r="T36" s="406" t="str">
        <f>IF(Summary!$K$102="Y","R","")</f>
        <v/>
      </c>
      <c r="U36" s="720"/>
      <c r="W36" s="399" t="str">
        <f>'Fun Patches'!C37</f>
        <v>&lt;LIST PATCH HERE&gt;</v>
      </c>
      <c r="X36" s="406" t="str">
        <f>IF(Summary!$J$142="E","E","")</f>
        <v/>
      </c>
      <c r="Y36" s="406" t="str">
        <f>IF(Summary!$K$142="Y","R","")</f>
        <v/>
      </c>
      <c r="AA36" s="366"/>
      <c r="AB36" s="364"/>
      <c r="AC36" s="365"/>
    </row>
    <row r="37" spans="2:29" ht="12.95" customHeight="1" thickBot="1">
      <c r="B37" s="455"/>
      <c r="C37" s="471" t="s">
        <v>145</v>
      </c>
      <c r="D37" s="408" t="str">
        <f>IF(Badges!$H125="A","/","")</f>
        <v/>
      </c>
      <c r="E37" s="408" t="str">
        <f>IF(Badges!$H129="A","/","")</f>
        <v/>
      </c>
      <c r="F37" s="408" t="str">
        <f>IF(Badges!$H133="A","/","")</f>
        <v/>
      </c>
      <c r="G37" s="408" t="str">
        <f>IF(Badges!$H137="A","/","")</f>
        <v/>
      </c>
      <c r="H37" s="408" t="str">
        <f>IF(Badges!$H141="A","/","")</f>
        <v/>
      </c>
      <c r="I37" s="409" t="str">
        <f>IF(Summary!$J$9="E","E","")</f>
        <v/>
      </c>
      <c r="J37" s="409" t="str">
        <f>IF(Summary!$K$9="Y","R","")</f>
        <v/>
      </c>
      <c r="L37" s="716" t="str">
        <f>'Age-Level'!C143</f>
        <v>7th year Rededication</v>
      </c>
      <c r="M37" s="716"/>
      <c r="N37" s="716"/>
      <c r="O37" s="716"/>
      <c r="P37" s="716"/>
      <c r="Q37" s="716"/>
      <c r="R37" s="719"/>
      <c r="S37" s="406" t="str">
        <f>IF(Summary!$J$103="E","E","")</f>
        <v/>
      </c>
      <c r="T37" s="406" t="str">
        <f>IF(Summary!$K$103="Y","R","")</f>
        <v/>
      </c>
      <c r="U37" s="720"/>
      <c r="W37" s="399" t="str">
        <f>'Fun Patches'!C38</f>
        <v>&lt;LIST PATCH HERE&gt;</v>
      </c>
      <c r="X37" s="406" t="str">
        <f>IF(Summary!$J$143="E","E","")</f>
        <v/>
      </c>
      <c r="Y37" s="406" t="str">
        <f>IF(Summary!$K$143="Y","R","")</f>
        <v/>
      </c>
      <c r="AA37" s="366"/>
      <c r="AB37" s="364"/>
      <c r="AC37" s="365"/>
    </row>
    <row r="38" spans="2:29" ht="12.95" customHeight="1">
      <c r="B38" s="455"/>
      <c r="C38" s="456" t="s">
        <v>146</v>
      </c>
      <c r="D38" s="413" t="str">
        <f>IF(Badges!$H411="C","/","")</f>
        <v/>
      </c>
      <c r="E38" s="413" t="str">
        <f>IF(Badges!$H413="C","/","")</f>
        <v/>
      </c>
      <c r="F38" s="413" t="str">
        <f>IF(Badges!$H415="C","/","")</f>
        <v/>
      </c>
      <c r="G38" s="413" t="str">
        <f>IF(Badges!$H417="C","/","")</f>
        <v/>
      </c>
      <c r="H38" s="413" t="str">
        <f>IF(Badges!$H419="C","/","")</f>
        <v/>
      </c>
      <c r="I38" s="412" t="str">
        <f>IF(Summary!$J$22="E","E","")</f>
        <v/>
      </c>
      <c r="J38" s="412" t="str">
        <f>IF(Summary!$K$22="Y","R","")</f>
        <v/>
      </c>
      <c r="L38" s="716" t="str">
        <f>'Age-Level'!C144</f>
        <v>8th year Rededication</v>
      </c>
      <c r="M38" s="716"/>
      <c r="N38" s="716"/>
      <c r="O38" s="716"/>
      <c r="P38" s="716"/>
      <c r="Q38" s="716"/>
      <c r="R38" s="719"/>
      <c r="S38" s="406" t="str">
        <f>IF(Summary!$J$104="E","E","")</f>
        <v/>
      </c>
      <c r="T38" s="406" t="str">
        <f>IF(Summary!$K$104="Y","R","")</f>
        <v/>
      </c>
      <c r="U38" s="720"/>
      <c r="W38" s="399" t="str">
        <f>'Fun Patches'!C39</f>
        <v>&lt;LIST PATCH HERE&gt;</v>
      </c>
      <c r="X38" s="406" t="str">
        <f>IF(Summary!$J$144="E","E","")</f>
        <v/>
      </c>
      <c r="Y38" s="406" t="str">
        <f>IF(Summary!$K$144="Y","R","")</f>
        <v/>
      </c>
      <c r="AA38" s="366"/>
      <c r="AB38" s="364"/>
      <c r="AC38" s="365"/>
    </row>
    <row r="39" spans="2:29" ht="12.95" customHeight="1" thickBot="1">
      <c r="B39" s="455"/>
      <c r="C39" s="464" t="s">
        <v>147</v>
      </c>
      <c r="D39" s="398" t="str">
        <f>IF(Badges!$H238="C","/","")</f>
        <v/>
      </c>
      <c r="E39" s="398" t="str">
        <f>IF(Badges!$H240="C","/","")</f>
        <v/>
      </c>
      <c r="F39" s="398" t="str">
        <f>IF(Badges!$H242="C","/","")</f>
        <v/>
      </c>
      <c r="G39" s="398" t="str">
        <f>IF(Badges!$H244="C","/","")</f>
        <v/>
      </c>
      <c r="H39" s="398" t="str">
        <f>IF(Badges!$H246="C","/","")</f>
        <v/>
      </c>
      <c r="I39" s="406" t="str">
        <f>IF(Summary!$J$14="E","E","")</f>
        <v/>
      </c>
      <c r="J39" s="406" t="str">
        <f>IF(Summary!$K$14="Y","R","")</f>
        <v/>
      </c>
      <c r="L39" s="716" t="str">
        <f>'Age-Level'!C145</f>
        <v>9th year Rededication</v>
      </c>
      <c r="M39" s="716"/>
      <c r="N39" s="716"/>
      <c r="O39" s="716"/>
      <c r="P39" s="716"/>
      <c r="Q39" s="716"/>
      <c r="R39" s="719"/>
      <c r="S39" s="406" t="str">
        <f>IF(Summary!$J$105="E","E","")</f>
        <v/>
      </c>
      <c r="T39" s="406" t="str">
        <f>IF(Summary!$K$105="Y","R","")</f>
        <v/>
      </c>
      <c r="U39" s="720"/>
      <c r="W39" s="399" t="str">
        <f>'Fun Patches'!C40</f>
        <v>&lt;LIST PATCH HERE&gt;</v>
      </c>
      <c r="X39" s="406" t="str">
        <f>IF(Summary!$J$145="E","E","")</f>
        <v/>
      </c>
      <c r="Y39" s="406" t="str">
        <f>IF(Summary!$K$145="Y","R","")</f>
        <v/>
      </c>
      <c r="AA39" s="366"/>
      <c r="AB39" s="364"/>
      <c r="AC39" s="365"/>
    </row>
    <row r="40" spans="2:29" ht="12.95" customHeight="1">
      <c r="L40" s="716" t="str">
        <f>'Age-Level'!C146</f>
        <v>10th year Rededication</v>
      </c>
      <c r="M40" s="716"/>
      <c r="N40" s="716"/>
      <c r="O40" s="716"/>
      <c r="P40" s="716"/>
      <c r="Q40" s="716"/>
      <c r="R40" s="719"/>
      <c r="S40" s="406" t="str">
        <f>IF(Summary!$J$106="E","E","")</f>
        <v/>
      </c>
      <c r="T40" s="406" t="str">
        <f>IF(Summary!$K$106="Y","R","")</f>
        <v/>
      </c>
      <c r="U40" s="720"/>
      <c r="W40" s="399" t="str">
        <f>'Fun Patches'!C41</f>
        <v>&lt;LIST PATCH HERE&gt;</v>
      </c>
      <c r="X40" s="406" t="str">
        <f>IF(Summary!$J$146="E","E","")</f>
        <v/>
      </c>
      <c r="Y40" s="406" t="str">
        <f>IF(Summary!$K$146="Y","R","")</f>
        <v/>
      </c>
      <c r="AA40" s="366"/>
      <c r="AB40" s="364"/>
      <c r="AC40" s="365"/>
    </row>
    <row r="41" spans="2:29" ht="12.95" customHeight="1" thickBot="1">
      <c r="U41" s="720"/>
      <c r="W41" s="399" t="str">
        <f>'Fun Patches'!C42</f>
        <v>&lt;LIST PATCH HERE&gt;</v>
      </c>
      <c r="X41" s="406" t="str">
        <f>IF(Summary!$J$147="E","E","")</f>
        <v/>
      </c>
      <c r="Y41" s="406" t="str">
        <f>IF(Summary!$K$147="Y","R","")</f>
        <v/>
      </c>
      <c r="AA41" s="366"/>
      <c r="AB41" s="364"/>
      <c r="AC41" s="365"/>
    </row>
    <row r="42" spans="2:29" ht="12.95" customHeight="1">
      <c r="B42" s="455"/>
      <c r="C42" s="483" t="s">
        <v>944</v>
      </c>
      <c r="D42" s="413" t="str">
        <f>IF(Badges!$H837="C","/","")</f>
        <v/>
      </c>
      <c r="E42" s="413" t="str">
        <f>IF(Badges!$H838="C","/","")</f>
        <v/>
      </c>
      <c r="F42" s="413" t="str">
        <f>IF(Badges!$H839="C","/","")</f>
        <v/>
      </c>
      <c r="G42" s="413" t="str">
        <f>IF(Badges!$H840="C","/","")</f>
        <v/>
      </c>
      <c r="H42" s="413" t="str">
        <f>IF(Badges!$H841="C","/","")</f>
        <v/>
      </c>
      <c r="I42" s="406" t="str">
        <f>IF(Summary!$J$42="E","E","")</f>
        <v/>
      </c>
      <c r="J42" s="406" t="str">
        <f>IF(Summary!$K$42="Y","R","")</f>
        <v/>
      </c>
      <c r="U42" s="720"/>
      <c r="W42" s="399" t="str">
        <f>'Fun Patches'!C43</f>
        <v>&lt;LIST PATCH HERE&gt;</v>
      </c>
      <c r="X42" s="406" t="str">
        <f>IF(Summary!$J$148="E","E","")</f>
        <v/>
      </c>
      <c r="Y42" s="406" t="str">
        <f>IF(Summary!$K$148="Y","R","")</f>
        <v/>
      </c>
      <c r="AA42" s="366"/>
      <c r="AB42" s="364"/>
      <c r="AC42" s="365"/>
    </row>
    <row r="43" spans="2:29" ht="12.95" customHeight="1">
      <c r="B43" s="455"/>
      <c r="C43" s="484" t="s">
        <v>945</v>
      </c>
      <c r="D43" s="405" t="str">
        <f>IF(Badges!$H844="C","/","")</f>
        <v/>
      </c>
      <c r="E43" s="405" t="str">
        <f>IF(Badges!$H845="C","/","")</f>
        <v/>
      </c>
      <c r="F43" s="405" t="str">
        <f>IF(Badges!$H846="C","/","")</f>
        <v/>
      </c>
      <c r="G43" s="405" t="str">
        <f>IF(Badges!$H847="C","/","")</f>
        <v/>
      </c>
      <c r="H43" s="405" t="str">
        <f>IF(Badges!$H848="C","/","")</f>
        <v/>
      </c>
      <c r="I43" s="406" t="str">
        <f>IF(Summary!$J$43="E","E","")</f>
        <v/>
      </c>
      <c r="J43" s="406" t="str">
        <f>IF(Summary!$K$43="Y","R","")</f>
        <v/>
      </c>
      <c r="L43" s="717"/>
      <c r="M43" s="717"/>
      <c r="N43" s="717"/>
      <c r="O43" s="717"/>
      <c r="P43" s="717"/>
      <c r="Q43" s="717"/>
      <c r="R43" s="718"/>
      <c r="S43" s="361"/>
      <c r="T43" s="362"/>
      <c r="U43" s="720"/>
      <c r="W43" s="399" t="str">
        <f>'Fun Patches'!C44</f>
        <v>&lt;LIST PATCH HERE&gt;</v>
      </c>
      <c r="X43" s="406" t="str">
        <f>IF(Summary!$J$149="E","E","")</f>
        <v/>
      </c>
      <c r="Y43" s="406" t="str">
        <f>IF(Summary!$K$149="Y","R","")</f>
        <v/>
      </c>
      <c r="AA43" s="366"/>
      <c r="AB43" s="364"/>
      <c r="AC43" s="365"/>
    </row>
    <row r="44" spans="2:29" ht="12.95" customHeight="1" thickBot="1">
      <c r="B44" s="455"/>
      <c r="C44" s="485" t="s">
        <v>946</v>
      </c>
      <c r="D44" s="408" t="str">
        <f>IF(Badges!$H851="C","/","")</f>
        <v/>
      </c>
      <c r="E44" s="408" t="str">
        <f>IF(Badges!$H852="C","/","")</f>
        <v/>
      </c>
      <c r="F44" s="408" t="str">
        <f>IF(Badges!$H853="C","/","")</f>
        <v/>
      </c>
      <c r="G44" s="408" t="str">
        <f>IF(Badges!$H854="C","/","")</f>
        <v/>
      </c>
      <c r="H44" s="408" t="str">
        <f>IF(Badges!$H855="C","/","")</f>
        <v/>
      </c>
      <c r="I44" s="414" t="str">
        <f>IF(Summary!$J$44="E","E","")</f>
        <v/>
      </c>
      <c r="J44" s="414" t="str">
        <f>IF(Summary!$K$44="Y","R","")</f>
        <v/>
      </c>
      <c r="L44" s="717"/>
      <c r="M44" s="717"/>
      <c r="N44" s="717"/>
      <c r="O44" s="717"/>
      <c r="P44" s="717"/>
      <c r="Q44" s="717"/>
      <c r="R44" s="718"/>
      <c r="S44" s="364"/>
      <c r="T44" s="365"/>
      <c r="U44" s="720"/>
      <c r="W44" s="399" t="str">
        <f>'Fun Patches'!C45</f>
        <v>&lt;LIST PATCH HERE&gt;</v>
      </c>
      <c r="X44" s="406" t="str">
        <f>IF(Summary!$J$150="E","E","")</f>
        <v/>
      </c>
      <c r="Y44" s="406" t="str">
        <f>IF(Summary!$K$150="Y","R","")</f>
        <v/>
      </c>
      <c r="AA44" s="366"/>
      <c r="AB44" s="364"/>
      <c r="AC44" s="365"/>
    </row>
    <row r="45" spans="2:29" ht="12.95" customHeight="1">
      <c r="B45" s="455"/>
      <c r="C45" s="483" t="s">
        <v>947</v>
      </c>
      <c r="D45" s="413" t="str">
        <f>IF(Badges!$H859="C","/","")</f>
        <v/>
      </c>
      <c r="E45" s="413" t="str">
        <f>IF(Badges!$H860="C","/","")</f>
        <v/>
      </c>
      <c r="F45" s="413" t="str">
        <f>IF(Badges!$H861="C","/","")</f>
        <v/>
      </c>
      <c r="G45" s="413" t="str">
        <f>IF(Badges!$H862="C","/","")</f>
        <v/>
      </c>
      <c r="H45" s="413" t="str">
        <f>IF(Badges!$H863="C","/","")</f>
        <v/>
      </c>
      <c r="I45" s="411" t="str">
        <f>IF(Summary!$J$46="E","E","")</f>
        <v/>
      </c>
      <c r="J45" s="411" t="str">
        <f>IF(Summary!$K$46="Y","R","")</f>
        <v/>
      </c>
      <c r="L45" s="717"/>
      <c r="M45" s="717"/>
      <c r="N45" s="717"/>
      <c r="O45" s="717"/>
      <c r="P45" s="717"/>
      <c r="Q45" s="717"/>
      <c r="R45" s="718"/>
      <c r="S45" s="364"/>
      <c r="T45" s="365"/>
      <c r="U45" s="720"/>
      <c r="W45" s="399" t="str">
        <f>'Fun Patches'!C46</f>
        <v>&lt;LIST PATCH HERE&gt;</v>
      </c>
      <c r="X45" s="406" t="str">
        <f>IF(Summary!$J$151="E","E","")</f>
        <v/>
      </c>
      <c r="Y45" s="406" t="str">
        <f>IF(Summary!$K$151="Y","R","")</f>
        <v/>
      </c>
      <c r="AA45" s="366"/>
      <c r="AB45" s="364"/>
      <c r="AC45" s="365"/>
    </row>
    <row r="46" spans="2:29" ht="12.95" customHeight="1">
      <c r="B46" s="455"/>
      <c r="C46" s="484" t="s">
        <v>948</v>
      </c>
      <c r="D46" s="405" t="str">
        <f>IF(Badges!$H866="C","/","")</f>
        <v/>
      </c>
      <c r="E46" s="405" t="str">
        <f>IF(Badges!$H867="C","/","")</f>
        <v/>
      </c>
      <c r="F46" s="405" t="str">
        <f>IF(Badges!$H868="C","/","")</f>
        <v/>
      </c>
      <c r="G46" s="405" t="str">
        <f>IF(Badges!$H869="C","/","")</f>
        <v/>
      </c>
      <c r="H46" s="405" t="str">
        <f>IF(Badges!$H870="C","/","")</f>
        <v/>
      </c>
      <c r="I46" s="406" t="str">
        <f>IF(Summary!$J$47="E","E","")</f>
        <v/>
      </c>
      <c r="J46" s="406" t="str">
        <f>IF(Summary!$K$47="Y","R","")</f>
        <v/>
      </c>
      <c r="L46" s="717"/>
      <c r="M46" s="717"/>
      <c r="N46" s="717"/>
      <c r="O46" s="717"/>
      <c r="P46" s="717"/>
      <c r="Q46" s="717"/>
      <c r="R46" s="718"/>
      <c r="S46" s="364"/>
      <c r="T46" s="365"/>
      <c r="U46" s="720"/>
      <c r="W46" s="399" t="str">
        <f>'Fun Patches'!C47</f>
        <v>&lt;LIST PATCH HERE&gt;</v>
      </c>
      <c r="X46" s="406" t="str">
        <f>IF(Summary!$J$152="E","E","")</f>
        <v/>
      </c>
      <c r="Y46" s="406" t="str">
        <f>IF(Summary!$K$152="Y","R","")</f>
        <v/>
      </c>
      <c r="AA46" s="366"/>
      <c r="AB46" s="364"/>
      <c r="AC46" s="365"/>
    </row>
    <row r="47" spans="2:29" ht="12.95" customHeight="1" thickBot="1">
      <c r="B47" s="455"/>
      <c r="C47" s="485" t="s">
        <v>949</v>
      </c>
      <c r="D47" s="408" t="str">
        <f>IF(Badges!$H873="C","/","")</f>
        <v/>
      </c>
      <c r="E47" s="408" t="str">
        <f>IF(Badges!$H874="C","/","")</f>
        <v/>
      </c>
      <c r="F47" s="408" t="str">
        <f>IF(Badges!$H875="C","/","")</f>
        <v/>
      </c>
      <c r="G47" s="408" t="str">
        <f>IF(Badges!$H876="C","/","")</f>
        <v/>
      </c>
      <c r="H47" s="408" t="str">
        <f>IF(Badges!$H877="C","/","")</f>
        <v/>
      </c>
      <c r="I47" s="409" t="str">
        <f>IF(Summary!$J$48="E","E","")</f>
        <v/>
      </c>
      <c r="J47" s="409" t="str">
        <f>IF(Summary!$K$48="Y","R","")</f>
        <v/>
      </c>
      <c r="L47" s="717"/>
      <c r="M47" s="717"/>
      <c r="N47" s="717"/>
      <c r="O47" s="717"/>
      <c r="P47" s="717"/>
      <c r="Q47" s="717"/>
      <c r="R47" s="718"/>
      <c r="S47" s="364"/>
      <c r="T47" s="365"/>
      <c r="U47" s="720"/>
      <c r="W47" s="399" t="str">
        <f>'Fun Patches'!C48</f>
        <v>&lt;LIST PATCH HERE&gt;</v>
      </c>
      <c r="X47" s="406" t="str">
        <f>IF(Summary!$J$153="E","E","")</f>
        <v/>
      </c>
      <c r="Y47" s="406" t="str">
        <f>IF(Summary!$K$153="Y","R","")</f>
        <v/>
      </c>
      <c r="AA47" s="366"/>
      <c r="AB47" s="364"/>
      <c r="AC47" s="365"/>
    </row>
    <row r="48" spans="2:29" ht="12.95" customHeight="1">
      <c r="B48" s="455"/>
      <c r="C48" s="483" t="s">
        <v>950</v>
      </c>
      <c r="D48" s="413" t="str">
        <f>IF(Badges!$H881="C","/","")</f>
        <v/>
      </c>
      <c r="E48" s="413" t="str">
        <f>IF(Badges!$H882="C","/","")</f>
        <v/>
      </c>
      <c r="F48" s="413" t="str">
        <f>IF(Badges!$H883="C","/","")</f>
        <v/>
      </c>
      <c r="G48" s="413" t="str">
        <f>IF(Badges!$H884="C","/","")</f>
        <v/>
      </c>
      <c r="H48" s="413" t="str">
        <f>IF(Badges!$H885="C","/","")</f>
        <v/>
      </c>
      <c r="I48" s="412" t="str">
        <f>IF(Summary!$J$50="E","E","")</f>
        <v/>
      </c>
      <c r="J48" s="412" t="str">
        <f>IF(Summary!$K$50="Y","R","")</f>
        <v/>
      </c>
      <c r="L48" s="717"/>
      <c r="M48" s="717"/>
      <c r="N48" s="717"/>
      <c r="O48" s="717"/>
      <c r="P48" s="717"/>
      <c r="Q48" s="717"/>
      <c r="R48" s="718"/>
      <c r="S48" s="364"/>
      <c r="T48" s="365"/>
      <c r="U48" s="720"/>
      <c r="W48" s="399" t="str">
        <f>'Fun Patches'!C49</f>
        <v>&lt;LIST PATCH HERE&gt;</v>
      </c>
      <c r="X48" s="406" t="str">
        <f>IF(Summary!$J$154="E","E","")</f>
        <v/>
      </c>
      <c r="Y48" s="406" t="str">
        <f>IF(Summary!$K$154="Y","R","")</f>
        <v/>
      </c>
      <c r="AA48" s="366"/>
      <c r="AB48" s="364"/>
      <c r="AC48" s="365"/>
    </row>
    <row r="49" spans="2:29" ht="12.95" customHeight="1">
      <c r="B49" s="455"/>
      <c r="C49" s="484" t="s">
        <v>951</v>
      </c>
      <c r="D49" s="405" t="str">
        <f>IF(Badges!$H888="C","/","")</f>
        <v/>
      </c>
      <c r="E49" s="405" t="str">
        <f>IF(Badges!$H889="C","/","")</f>
        <v/>
      </c>
      <c r="F49" s="405" t="str">
        <f>IF(Badges!$H890="C","/","")</f>
        <v/>
      </c>
      <c r="G49" s="405" t="str">
        <f>IF(Badges!$H891="C","/","")</f>
        <v/>
      </c>
      <c r="H49" s="405" t="str">
        <f>IF(Badges!$H892="C","/","")</f>
        <v/>
      </c>
      <c r="I49" s="406" t="str">
        <f>IF(Summary!$J$51="E","E","")</f>
        <v/>
      </c>
      <c r="J49" s="406" t="str">
        <f>IF(Summary!$K$51="Y","R","")</f>
        <v/>
      </c>
      <c r="L49" s="717"/>
      <c r="M49" s="717"/>
      <c r="N49" s="717"/>
      <c r="O49" s="717"/>
      <c r="P49" s="717"/>
      <c r="Q49" s="717"/>
      <c r="R49" s="718"/>
      <c r="S49" s="364"/>
      <c r="T49" s="365"/>
      <c r="U49" s="720"/>
      <c r="W49" s="399" t="str">
        <f>'Fun Patches'!C50</f>
        <v>&lt;LIST PATCH HERE&gt;</v>
      </c>
      <c r="X49" s="406" t="str">
        <f>IF(Summary!$J$155="E","E","")</f>
        <v/>
      </c>
      <c r="Y49" s="406" t="str">
        <f>IF(Summary!$K$155="Y","R","")</f>
        <v/>
      </c>
      <c r="AA49" s="366"/>
      <c r="AB49" s="364"/>
      <c r="AC49" s="365"/>
    </row>
    <row r="50" spans="2:29" ht="12.95" customHeight="1" thickBot="1">
      <c r="B50" s="455"/>
      <c r="C50" s="486" t="s">
        <v>952</v>
      </c>
      <c r="D50" s="408" t="str">
        <f>IF(Badges!$H895="C","/","")</f>
        <v/>
      </c>
      <c r="E50" s="408" t="str">
        <f>IF(Badges!$H896="C","/","")</f>
        <v/>
      </c>
      <c r="F50" s="408" t="str">
        <f>IF(Badges!$H897="C","/","")</f>
        <v/>
      </c>
      <c r="G50" s="408" t="str">
        <f>IF(Badges!$H898="C","/","")</f>
        <v/>
      </c>
      <c r="H50" s="408" t="str">
        <f>IF(Badges!$H899="C","/","")</f>
        <v/>
      </c>
      <c r="I50" s="406" t="str">
        <f>IF(Summary!$J$52="E","E","")</f>
        <v/>
      </c>
      <c r="J50" s="406" t="str">
        <f>IF(Summary!$K$52="Y","R","")</f>
        <v/>
      </c>
      <c r="L50" s="717"/>
      <c r="M50" s="717"/>
      <c r="N50" s="717"/>
      <c r="O50" s="717"/>
      <c r="P50" s="717"/>
      <c r="Q50" s="717"/>
      <c r="R50" s="718"/>
      <c r="S50" s="364"/>
      <c r="T50" s="365"/>
      <c r="U50" s="720"/>
      <c r="W50" s="399" t="str">
        <f>'Fun Patches'!C51</f>
        <v>&lt;LIST PATCH HERE&gt;</v>
      </c>
      <c r="X50" s="406" t="str">
        <f>IF(Summary!$J$156="E","E","")</f>
        <v/>
      </c>
      <c r="Y50" s="406" t="str">
        <f>IF(Summary!$K$156="Y","R","")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IF(Summary!$J$157="E","E","")</f>
        <v/>
      </c>
      <c r="Y51" s="406" t="str">
        <f>IF(Summary!$K$157="Y","R","")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IF(Summary!$J$158="E","E","")</f>
        <v/>
      </c>
      <c r="Y52" s="406" t="str">
        <f>IF(Summary!$K$158="Y","R","")</f>
        <v/>
      </c>
      <c r="AA52" s="366"/>
      <c r="AB52" s="364"/>
      <c r="AC52" s="365"/>
    </row>
    <row r="53" spans="2:29" ht="12.95" customHeight="1">
      <c r="B53" s="455"/>
      <c r="C53" s="457" t="s">
        <v>10</v>
      </c>
      <c r="D53" s="458"/>
      <c r="E53" s="458"/>
      <c r="F53" s="458"/>
      <c r="G53" s="458"/>
      <c r="H53" s="459"/>
      <c r="I53" s="406" t="str">
        <f>IF(Summary!$J$55="E","E","")</f>
        <v/>
      </c>
      <c r="J53" s="406" t="str">
        <f>IF(Summary!$K$55="Y","R","")</f>
        <v/>
      </c>
      <c r="K53" s="363" t="str">
        <f>IF(I53="E","C"," ")</f>
        <v xml:space="preserve"> </v>
      </c>
      <c r="L53" s="717"/>
      <c r="M53" s="717"/>
      <c r="N53" s="717"/>
      <c r="O53" s="717"/>
      <c r="P53" s="717"/>
      <c r="Q53" s="717"/>
      <c r="R53" s="718"/>
      <c r="S53" s="364"/>
      <c r="T53" s="365"/>
      <c r="U53" s="720"/>
      <c r="W53" s="400" t="str">
        <f>'Fun Patches'!C54</f>
        <v>&lt;LIST PATCH HERE&gt;</v>
      </c>
      <c r="X53" s="414" t="str">
        <f>IF(Summary!$J$159="E","E","")</f>
        <v/>
      </c>
      <c r="Y53" s="414" t="str">
        <f>IF(Summary!$K$159="Y","R","")</f>
        <v/>
      </c>
      <c r="AA53" s="366"/>
      <c r="AB53" s="364"/>
      <c r="AC53" s="365"/>
    </row>
    <row r="54" spans="2:29" ht="12.95" customHeight="1">
      <c r="B54" s="455"/>
      <c r="C54" s="461" t="s">
        <v>928</v>
      </c>
      <c r="D54" s="462"/>
      <c r="E54" s="462"/>
      <c r="F54" s="462"/>
      <c r="G54" s="462"/>
      <c r="H54" s="463"/>
      <c r="I54" s="406" t="str">
        <f>IF(Summary!$J$57="E","E","")</f>
        <v/>
      </c>
      <c r="J54" s="406" t="str">
        <f>IF(Summary!$K$57="Y","R","")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IF(Summary!$J$59="E","E","")</f>
        <v/>
      </c>
      <c r="J55" s="406" t="str">
        <f>IF(Summary!$K$59="Y","R","")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IF(Badges!$H33="A","/","")</f>
        <v/>
      </c>
      <c r="E56" s="410" t="str">
        <f>IF(Badges!$H37="A","/","")</f>
        <v/>
      </c>
      <c r="F56" s="410" t="str">
        <f>IF(Badges!$H41="A","/","")</f>
        <v/>
      </c>
      <c r="G56" s="410" t="str">
        <f>IF(Badges!$H45="A","/","")</f>
        <v/>
      </c>
      <c r="H56" s="410" t="str">
        <f>IF(Badges!$H49="A","/","")</f>
        <v/>
      </c>
      <c r="I56" s="404" t="str">
        <f>IF(Summary!$J$5="E","E","")</f>
        <v/>
      </c>
      <c r="J56" s="404" t="str">
        <f>IF(Summary!$K$5="Y","R","")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IF(Badges!$H321="A","/","")</f>
        <v/>
      </c>
      <c r="E57" s="410" t="str">
        <f>IF(Badges!$H325="A","/","")</f>
        <v/>
      </c>
      <c r="F57" s="410" t="str">
        <f>IF(Badges!$H329="A","/","")</f>
        <v/>
      </c>
      <c r="G57" s="410" t="str">
        <f>IF(Badges!$H333="A","/","")</f>
        <v/>
      </c>
      <c r="H57" s="410" t="str">
        <f>IF(Badges!$H337="A","/","")</f>
        <v/>
      </c>
      <c r="I57" s="406" t="str">
        <f>IF(Summary!$J$18="E","E","")</f>
        <v/>
      </c>
      <c r="J57" s="406" t="str">
        <f>IF(Summary!$K$18="Y","R","")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IF(Badges!$H10="A","/","")</f>
        <v/>
      </c>
      <c r="E58" s="410" t="str">
        <f>IF(Badges!$H14="A","/","")</f>
        <v/>
      </c>
      <c r="F58" s="410" t="str">
        <f>IF(Badges!$H18="A","/","")</f>
        <v/>
      </c>
      <c r="G58" s="410" t="str">
        <f>IF(Badges!$H22="A","/","")</f>
        <v/>
      </c>
      <c r="H58" s="410" t="str">
        <f>IF(Badges!$H26="A","/","")</f>
        <v/>
      </c>
      <c r="I58" s="406" t="str">
        <f>IF(Summary!$J$4="E","E","")</f>
        <v/>
      </c>
      <c r="J58" s="406" t="str">
        <f>IF(Summary!$K$4="Y","R","")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IF(Summary!$J$61="E","E","")</f>
        <v/>
      </c>
      <c r="J59" s="414" t="str">
        <f>IF(Summary!$K$61="Y","R","")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IF(Summary!$J$63="E","E","")</f>
        <v/>
      </c>
      <c r="J60" s="411" t="str">
        <f>IF(Summary!$K$63="Y","R","")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IF(Summary!$J$64="E","E","")</f>
        <v/>
      </c>
      <c r="J61" s="409" t="str">
        <f>IF(Summary!$K$64="Y","R","")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IF(Summary!$J$65="E","E","")</f>
        <v/>
      </c>
      <c r="J62" s="411" t="str">
        <f>IF(Summary!$K$65="Y","R","")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IF(Summary!$J$66="E","E","")</f>
        <v/>
      </c>
      <c r="J63" s="409" t="str">
        <f>IF(Summary!$K$66="Y","R","")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IF(Summary!$J$67="E","E","")</f>
        <v/>
      </c>
      <c r="J64" s="412" t="str">
        <f>IF(Summary!$K$67="Y","R","")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IF(Summary!$J$68="E","E","")</f>
        <v/>
      </c>
      <c r="J65" s="406" t="str">
        <f>IF(Summary!$K$68="Y","R","")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IF('Age-Level'!$H63="A","/","")</f>
        <v/>
      </c>
      <c r="E68" s="410" t="str">
        <f>IF('Age-Level'!$H67="A","/","")</f>
        <v/>
      </c>
      <c r="F68" s="410" t="str">
        <f>IF('Age-Level'!$H71="A","/","")</f>
        <v/>
      </c>
      <c r="G68" s="410" t="str">
        <f>IF('Age-Level'!$H76="A","/","")</f>
        <v/>
      </c>
      <c r="H68" s="410" t="str">
        <f>IF('Age-Level'!$H78="A","/","")</f>
        <v/>
      </c>
      <c r="I68" s="412" t="str">
        <f>IF(Summary!$J$92="E","E","")</f>
        <v/>
      </c>
      <c r="J68" s="412" t="str">
        <f>IF(Summary!$K$92="Y","R","")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IF('Age-Level'!$H81="A","/","")</f>
        <v/>
      </c>
      <c r="E69" s="408" t="str">
        <f>IF('Age-Level'!$H85="A","/","")</f>
        <v/>
      </c>
      <c r="F69" s="408" t="str">
        <f>IF('Age-Level'!$H89="A","/","")</f>
        <v/>
      </c>
      <c r="G69" s="408" t="str">
        <f>IF('Age-Level'!$H94="A","/","")</f>
        <v/>
      </c>
      <c r="H69" s="408" t="str">
        <f>IF('Age-Level'!$H96="A","/","")</f>
        <v/>
      </c>
      <c r="I69" s="407" t="str">
        <f>IF(Summary!$J$93="E","E","")</f>
        <v/>
      </c>
      <c r="J69" s="407" t="str">
        <f>IF(Summary!$K$93="Y","R","")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IF('Age-Level'!$H99="A","/","")</f>
        <v/>
      </c>
      <c r="E70" s="410" t="str">
        <f>IF('Age-Level'!$H103="A","/","")</f>
        <v/>
      </c>
      <c r="F70" s="410" t="str">
        <f>IF('Age-Level'!$H107="A","/","")</f>
        <v/>
      </c>
      <c r="G70" s="410" t="str">
        <f>IF('Age-Level'!$H112="A","/","")</f>
        <v/>
      </c>
      <c r="H70" s="410" t="str">
        <f>IF('Age-Level'!$H114="A","/","")</f>
        <v/>
      </c>
      <c r="I70" s="411" t="str">
        <f>IF(Summary!$J$94="E","E","")</f>
        <v/>
      </c>
      <c r="J70" s="411" t="str">
        <f>IF(Summary!$K$94="Y","R","")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IF('Age-Level'!$H117="A","/","")</f>
        <v/>
      </c>
      <c r="E71" s="408" t="str">
        <f>IF('Age-Level'!$H121="A","/","")</f>
        <v/>
      </c>
      <c r="F71" s="408" t="str">
        <f>IF('Age-Level'!$H125="A","/","")</f>
        <v/>
      </c>
      <c r="G71" s="408" t="str">
        <f>IF('Age-Level'!$H130="A","/","")</f>
        <v/>
      </c>
      <c r="H71" s="408" t="str">
        <f>IF('Age-Level'!$H132="A","/","")</f>
        <v/>
      </c>
      <c r="I71" s="415" t="str">
        <f>IF(Summary!$J$95="E","E","")</f>
        <v/>
      </c>
      <c r="J71" s="415" t="str">
        <f>IF(Summary!$K$95="Y","R","")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IF(Bridging!$H9="C","/","")</f>
        <v/>
      </c>
      <c r="G72" s="403" t="str">
        <f>IF(Bridging!$H10="C","/","")</f>
        <v/>
      </c>
      <c r="H72" s="403" t="str">
        <f>IF(Bridging!$H11="C","/","")</f>
        <v/>
      </c>
      <c r="I72" s="412" t="str">
        <f>IF(Summary!$J$107="E","E","")</f>
        <v/>
      </c>
      <c r="J72" s="412" t="str">
        <f>IF(Summary!$K$107="Y","R","")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FZT16a//sLJo0lPXqoY6IZfXW9ClSpEy1Z6pWgx3cM+Zjp74I8yGjXCeDB2P/U04063C8WlResxSgJp+C3T3Hg==" saltValue="YfUGxf2sDI//COA8PV+VPw=="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63" priority="3">
      <formula>LEFT($U$1,7)&lt;&gt;"Senior_"</formula>
    </cfRule>
  </conditionalFormatting>
  <conditionalFormatting sqref="T1:W1 T2:T3">
    <cfRule type="expression" dxfId="62" priority="2">
      <formula>LEFT($U$1,7)="Senior_"</formula>
    </cfRule>
  </conditionalFormatting>
  <conditionalFormatting sqref="C1">
    <cfRule type="expression" dxfId="61" priority="1">
      <formula>LEFT($U$1,7)&lt;&gt;"Senior_"</formula>
    </cfRule>
  </conditionalFormatting>
  <conditionalFormatting sqref="W54:W75 AA4:AA75 L43:L75">
    <cfRule type="duplicateValues" dxfId="60" priority="4"/>
  </conditionalFormatting>
  <pageMargins left="0.5" right="0.3" top="0.3" bottom="0.3" header="0.3" footer="0.3"/>
  <pageSetup scale="77" fitToWidth="2" orientation="portrait" r:id="rId1"/>
  <colBreaks count="1" manualBreakCount="1">
    <brk id="21" max="7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5512-4533-4E8D-BE88-EAF610761766}">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Senior_6</v>
      </c>
      <c r="U1" s="445" t="str">
        <f ca="1">MID(CELL("filename",A1),FIND(IF(ISERROR(FIND("]",CELL("filename",A1))),"$","]"),CELL("filename",A1))+1,256)</f>
        <v>Senior_6</v>
      </c>
      <c r="W1" s="446" t="str">
        <f ca="1">IF(T1&lt;&gt;"",T1,"")</f>
        <v>Senior_6</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IF(Badges!$I56="A","/","")</f>
        <v/>
      </c>
      <c r="E4" s="413" t="str">
        <f>IF(Badges!$I60="A","/","")</f>
        <v/>
      </c>
      <c r="F4" s="413" t="str">
        <f>IF(Badges!$I64="A","/","")</f>
        <v/>
      </c>
      <c r="G4" s="413" t="str">
        <f>IF(Badges!$I68="A","/","")</f>
        <v/>
      </c>
      <c r="H4" s="413" t="str">
        <f>IF(Badges!$I72="A","/","")</f>
        <v/>
      </c>
      <c r="I4" s="411" t="str">
        <f>IF(Summary!$L$6="E","E","")</f>
        <v/>
      </c>
      <c r="J4" s="411" t="str">
        <f>IF(Summary!$M$6="Y","R","")</f>
        <v/>
      </c>
      <c r="K4" s="363" t="str">
        <f>IF(COUNT(I53:I53)=1,MAX(I53:I53),"")</f>
        <v/>
      </c>
      <c r="L4" s="716" t="str">
        <f>Summary!A70</f>
        <v>&lt;&lt;List Badge 1 Here&gt;&gt;</v>
      </c>
      <c r="M4" s="716"/>
      <c r="N4" s="716"/>
      <c r="O4" s="716"/>
      <c r="P4" s="716"/>
      <c r="Q4" s="716"/>
      <c r="R4" s="719"/>
      <c r="S4" s="404" t="str">
        <f>IF(Summary!$L$70="E","E","")</f>
        <v/>
      </c>
      <c r="T4" s="404" t="str">
        <f>IF(Summary!$M$70="Y","R","")</f>
        <v/>
      </c>
      <c r="W4" s="619" t="str">
        <f>'Fun Patches'!C5</f>
        <v>&lt;LIST PATCH HERE&gt;</v>
      </c>
      <c r="X4" s="404" t="str">
        <f>IF(Summary!$L$110="E","E","")</f>
        <v/>
      </c>
      <c r="Y4" s="404" t="str">
        <f>IF(Summary!$M$110="Y","R","")</f>
        <v/>
      </c>
      <c r="AA4" s="438"/>
      <c r="AB4" s="361"/>
      <c r="AC4" s="362"/>
    </row>
    <row r="5" spans="2:30" ht="12.95" customHeight="1">
      <c r="B5" s="455"/>
      <c r="C5" s="460" t="s">
        <v>139</v>
      </c>
      <c r="D5" s="405" t="str">
        <f>IF(Badges!$I79="A","/","")</f>
        <v/>
      </c>
      <c r="E5" s="405" t="str">
        <f>IF(Badges!$I83="A","/","")</f>
        <v/>
      </c>
      <c r="F5" s="405" t="str">
        <f>IF(Badges!$I87="A","/","")</f>
        <v/>
      </c>
      <c r="G5" s="405" t="str">
        <f>IF(Badges!$I91="A","/","")</f>
        <v/>
      </c>
      <c r="H5" s="405" t="str">
        <f>IF(Badges!$I95="A","/","")</f>
        <v/>
      </c>
      <c r="I5" s="406" t="str">
        <f>IF(Summary!$L$7="E","E","")</f>
        <v/>
      </c>
      <c r="J5" s="406" t="str">
        <f>IF(Summary!$M$7="Y","R","")</f>
        <v/>
      </c>
      <c r="K5" s="363" t="str">
        <f>IF(COUNT(I54:I54)=1,MAX(I54:I54),"")</f>
        <v/>
      </c>
      <c r="L5" s="716" t="str">
        <f>Summary!A71</f>
        <v>&lt;&lt;List Badge 2 Here&gt;&gt;</v>
      </c>
      <c r="M5" s="716"/>
      <c r="N5" s="716"/>
      <c r="O5" s="716"/>
      <c r="P5" s="716"/>
      <c r="Q5" s="716"/>
      <c r="R5" s="719"/>
      <c r="S5" s="406" t="str">
        <f>IF(Summary!$L$71="E","E","")</f>
        <v/>
      </c>
      <c r="T5" s="406" t="str">
        <f>IF(Summary!$M$71="Y","R","")</f>
        <v/>
      </c>
      <c r="W5" s="399" t="str">
        <f>'Fun Patches'!C6</f>
        <v>&lt;LIST PATCH HERE&gt;</v>
      </c>
      <c r="X5" s="406" t="str">
        <f>IF(Summary!$L$111="E","E","")</f>
        <v/>
      </c>
      <c r="Y5" s="406" t="str">
        <f>IF(Summary!$M$111="Y","R","")</f>
        <v/>
      </c>
      <c r="AA5" s="366"/>
      <c r="AB5" s="364"/>
      <c r="AC5" s="365"/>
    </row>
    <row r="6" spans="2:30" ht="12.95" customHeight="1" thickBot="1">
      <c r="B6" s="455"/>
      <c r="C6" s="464" t="s">
        <v>1019</v>
      </c>
      <c r="D6" s="408" t="str">
        <f>IF(Badges!$I102="A","/","")</f>
        <v/>
      </c>
      <c r="E6" s="408" t="str">
        <f>IF(Badges!$I106="A","/","")</f>
        <v/>
      </c>
      <c r="F6" s="408" t="str">
        <f>IF(Badges!$I110="A","/","")</f>
        <v/>
      </c>
      <c r="G6" s="408" t="str">
        <f>IF(Badges!$I114="A","/","")</f>
        <v/>
      </c>
      <c r="H6" s="408" t="str">
        <f>IF(Badges!$I118="A","/","")</f>
        <v/>
      </c>
      <c r="I6" s="409" t="str">
        <f>IF(Summary!$L$8="E","E","")</f>
        <v/>
      </c>
      <c r="J6" s="409" t="str">
        <f>IF(Summary!$M$8="Y","R","")</f>
        <v/>
      </c>
      <c r="K6" s="363"/>
      <c r="L6" s="716" t="str">
        <f>Summary!A72</f>
        <v>&lt;&lt;List Badge 3 Here&gt;&gt;</v>
      </c>
      <c r="M6" s="716"/>
      <c r="N6" s="716"/>
      <c r="O6" s="716"/>
      <c r="P6" s="716"/>
      <c r="Q6" s="716"/>
      <c r="R6" s="719"/>
      <c r="S6" s="406" t="str">
        <f>IF(Summary!$L$72="E","E","")</f>
        <v/>
      </c>
      <c r="T6" s="406" t="str">
        <f>IF(Summary!$M$72="Y","R","")</f>
        <v/>
      </c>
      <c r="W6" s="399" t="str">
        <f>'Fun Patches'!C7</f>
        <v>&lt;LIST PATCH HERE&gt;</v>
      </c>
      <c r="X6" s="406" t="str">
        <f>IF(Summary!$L$112="E","E","")</f>
        <v/>
      </c>
      <c r="Y6" s="406" t="str">
        <f>IF(Summary!$M$112="Y","R","")</f>
        <v/>
      </c>
      <c r="AA6" s="366"/>
      <c r="AB6" s="364"/>
      <c r="AC6" s="365"/>
    </row>
    <row r="7" spans="2:30" ht="12.95" customHeight="1">
      <c r="B7" s="455"/>
      <c r="C7" s="468" t="s">
        <v>134</v>
      </c>
      <c r="D7" s="413" t="str">
        <f>IF(Badges!$I148="A","/","")</f>
        <v/>
      </c>
      <c r="E7" s="413" t="str">
        <f>IF(Badges!$I152="A","/","")</f>
        <v/>
      </c>
      <c r="F7" s="413" t="str">
        <f>IF(Badges!$I156="A","/","")</f>
        <v/>
      </c>
      <c r="G7" s="413" t="str">
        <f>IF(Badges!$I160="A","/","")</f>
        <v/>
      </c>
      <c r="H7" s="413" t="str">
        <f>IF(Badges!$I164="A","/","")</f>
        <v/>
      </c>
      <c r="I7" s="411" t="str">
        <f>IF(Summary!$L$10="E","E","")</f>
        <v/>
      </c>
      <c r="J7" s="411" t="str">
        <f>IF(Summary!$M$10="Y","R","")</f>
        <v/>
      </c>
      <c r="K7" s="363" t="str">
        <f>IF(COUNT(I55:I55)=1,MAX(I55:I55),"")</f>
        <v/>
      </c>
      <c r="L7" s="716" t="str">
        <f>Summary!A73</f>
        <v>&lt;&lt;List Badge 4 Here&gt;&gt;</v>
      </c>
      <c r="M7" s="716"/>
      <c r="N7" s="716"/>
      <c r="O7" s="716"/>
      <c r="P7" s="716"/>
      <c r="Q7" s="716"/>
      <c r="R7" s="719"/>
      <c r="S7" s="406" t="str">
        <f>IF(Summary!$L$73="E","E","")</f>
        <v/>
      </c>
      <c r="T7" s="406" t="str">
        <f>IF(Summary!$M$73="Y","R","")</f>
        <v/>
      </c>
      <c r="W7" s="399" t="str">
        <f>'Fun Patches'!C8</f>
        <v>&lt;LIST PATCH HERE&gt;</v>
      </c>
      <c r="X7" s="406" t="str">
        <f>IF(Summary!$L$113="E","E","")</f>
        <v/>
      </c>
      <c r="Y7" s="406" t="str">
        <f>IF(Summary!$M$113="Y","R","")</f>
        <v/>
      </c>
      <c r="AA7" s="366"/>
      <c r="AB7" s="364"/>
      <c r="AC7" s="365"/>
    </row>
    <row r="8" spans="2:30" ht="12.95" customHeight="1">
      <c r="B8" s="455"/>
      <c r="C8" s="460" t="s">
        <v>1022</v>
      </c>
      <c r="D8" s="405" t="str">
        <f>IF(Badges!$I194="A","/","")</f>
        <v/>
      </c>
      <c r="E8" s="405" t="str">
        <f>IF(Badges!$I198="A","/","")</f>
        <v/>
      </c>
      <c r="F8" s="405" t="str">
        <f>IF(Badges!$I202="A","/","")</f>
        <v/>
      </c>
      <c r="G8" s="405" t="str">
        <f>IF(Badges!$I206="A","/","")</f>
        <v/>
      </c>
      <c r="H8" s="405" t="str">
        <f>IF(Badges!$I210="A","/","")</f>
        <v/>
      </c>
      <c r="I8" s="406" t="str">
        <f>IF(Summary!$L$12="E","E","")</f>
        <v/>
      </c>
      <c r="J8" s="406" t="str">
        <f>IF(Summary!$M$12="Y","R","")</f>
        <v/>
      </c>
      <c r="K8" s="363" t="str">
        <f>IF(COUNT(I56:I59)=4,MAX(I56:I59),"")</f>
        <v/>
      </c>
      <c r="L8" s="716" t="str">
        <f>Summary!A74</f>
        <v>&lt;&lt;List Badge 5 Here&gt;&gt;</v>
      </c>
      <c r="M8" s="716"/>
      <c r="N8" s="716"/>
      <c r="O8" s="716"/>
      <c r="P8" s="716"/>
      <c r="Q8" s="716"/>
      <c r="R8" s="719"/>
      <c r="S8" s="406" t="str">
        <f>IF(Summary!$L$74="E","E","")</f>
        <v/>
      </c>
      <c r="T8" s="406" t="str">
        <f>IF(Summary!$M$74="Y","R","")</f>
        <v/>
      </c>
      <c r="W8" s="399" t="str">
        <f>'Fun Patches'!C9</f>
        <v>&lt;LIST PATCH HERE&gt;</v>
      </c>
      <c r="X8" s="406" t="str">
        <f>IF(Summary!$L$114="E","E","")</f>
        <v/>
      </c>
      <c r="Y8" s="406" t="str">
        <f>IF(Summary!$M$114="Y","R","")</f>
        <v/>
      </c>
      <c r="AA8" s="366"/>
      <c r="AB8" s="364"/>
      <c r="AC8" s="365"/>
    </row>
    <row r="9" spans="2:30" ht="12.95" customHeight="1" thickBot="1">
      <c r="B9" s="455"/>
      <c r="C9" s="471" t="s">
        <v>140</v>
      </c>
      <c r="D9" s="408" t="str">
        <f>IF(Badges!$I217="A","/","")</f>
        <v/>
      </c>
      <c r="E9" s="408" t="str">
        <f>IF(Badges!$I221="A","/","")</f>
        <v/>
      </c>
      <c r="F9" s="408" t="str">
        <f>IF(Badges!$I225="A","/","")</f>
        <v/>
      </c>
      <c r="G9" s="408" t="str">
        <f>IF(Badges!$I229="A","/","")</f>
        <v/>
      </c>
      <c r="H9" s="408" t="str">
        <f>IF(Badges!$I233="A","/","")</f>
        <v/>
      </c>
      <c r="I9" s="409" t="str">
        <f>IF(Summary!$L$13="E","E","")</f>
        <v/>
      </c>
      <c r="J9" s="409" t="str">
        <f>IF(Summary!$M$13="Y","R","")</f>
        <v/>
      </c>
      <c r="K9" s="363"/>
      <c r="L9" s="716" t="str">
        <f>Summary!A75</f>
        <v>&lt;&lt;List Badge 6 Here&gt;&gt;</v>
      </c>
      <c r="M9" s="716"/>
      <c r="N9" s="716"/>
      <c r="O9" s="716"/>
      <c r="P9" s="716"/>
      <c r="Q9" s="716"/>
      <c r="R9" s="719"/>
      <c r="S9" s="406" t="str">
        <f>IF(Summary!$L$75="E","E","")</f>
        <v/>
      </c>
      <c r="T9" s="406" t="str">
        <f>IF(Summary!$M$75="Y","R","")</f>
        <v/>
      </c>
      <c r="W9" s="399" t="str">
        <f>'Fun Patches'!C10</f>
        <v>&lt;LIST PATCH HERE&gt;</v>
      </c>
      <c r="X9" s="406" t="str">
        <f>IF(Summary!$L$115="E","E","")</f>
        <v/>
      </c>
      <c r="Y9" s="406" t="str">
        <f>IF(Summary!$M$115="Y","R","")</f>
        <v/>
      </c>
      <c r="AA9" s="366"/>
      <c r="AB9" s="364"/>
      <c r="AC9" s="365"/>
    </row>
    <row r="10" spans="2:30" ht="12.95" customHeight="1">
      <c r="B10" s="455"/>
      <c r="C10" s="456" t="s">
        <v>1020</v>
      </c>
      <c r="D10" s="413" t="str">
        <f>IF(Badges!$I252="A","/","")</f>
        <v/>
      </c>
      <c r="E10" s="413" t="str">
        <f>IF(Badges!$I256="A","/","")</f>
        <v/>
      </c>
      <c r="F10" s="413" t="str">
        <f>IF(Badges!$I260="A","/","")</f>
        <v/>
      </c>
      <c r="G10" s="413" t="str">
        <f>IF(Badges!$I264="A","/","")</f>
        <v/>
      </c>
      <c r="H10" s="413" t="str">
        <f>IF(Badges!$I268="A","/","")</f>
        <v/>
      </c>
      <c r="I10" s="411" t="str">
        <f>IF(Summary!$L$15="E","E","")</f>
        <v/>
      </c>
      <c r="J10" s="411" t="str">
        <f>IF(Summary!$M$15="Y","R","")</f>
        <v/>
      </c>
      <c r="K10" s="363"/>
      <c r="L10" s="716" t="str">
        <f>Summary!A76</f>
        <v>&lt;&lt;List Badge 7 Here&gt;&gt;</v>
      </c>
      <c r="M10" s="716"/>
      <c r="N10" s="716"/>
      <c r="O10" s="716"/>
      <c r="P10" s="716"/>
      <c r="Q10" s="716"/>
      <c r="R10" s="719"/>
      <c r="S10" s="406" t="str">
        <f>IF(Summary!$L$76="E","E","")</f>
        <v/>
      </c>
      <c r="T10" s="406" t="str">
        <f>IF(Summary!$M$76="Y","R","")</f>
        <v/>
      </c>
      <c r="W10" s="399" t="str">
        <f>'Fun Patches'!C11</f>
        <v>&lt;LIST PATCH HERE&gt;</v>
      </c>
      <c r="X10" s="406" t="str">
        <f>IF(Summary!$L$116="E","E","")</f>
        <v/>
      </c>
      <c r="Y10" s="406" t="str">
        <f>IF(Summary!$M$116="Y","R","")</f>
        <v/>
      </c>
      <c r="AA10" s="366"/>
      <c r="AB10" s="364"/>
      <c r="AC10" s="365"/>
    </row>
    <row r="11" spans="2:30" ht="12.95" customHeight="1">
      <c r="B11" s="455"/>
      <c r="C11" s="460" t="s">
        <v>765</v>
      </c>
      <c r="D11" s="405" t="str">
        <f>IF(Badges!$I275="A","/","")</f>
        <v/>
      </c>
      <c r="E11" s="405" t="str">
        <f>IF(Badges!$I279="A","/","")</f>
        <v/>
      </c>
      <c r="F11" s="405" t="str">
        <f>IF(Badges!$I283="A","/","")</f>
        <v/>
      </c>
      <c r="G11" s="405" t="str">
        <f>IF(Badges!$I287="A","/","")</f>
        <v/>
      </c>
      <c r="H11" s="405" t="str">
        <f>IF(Badges!$I291="A","/","")</f>
        <v/>
      </c>
      <c r="I11" s="406" t="str">
        <f>IF(Summary!$L$16="E","E","")</f>
        <v/>
      </c>
      <c r="J11" s="406" t="str">
        <f>IF(Summary!$M$16="Y","R","")</f>
        <v/>
      </c>
      <c r="K11" s="363"/>
      <c r="L11" s="716" t="str">
        <f>Summary!A77</f>
        <v>&lt;&lt;List Badge 8 Here&gt;&gt;</v>
      </c>
      <c r="M11" s="716"/>
      <c r="N11" s="716"/>
      <c r="O11" s="716"/>
      <c r="P11" s="716"/>
      <c r="Q11" s="716"/>
      <c r="R11" s="719"/>
      <c r="S11" s="406" t="str">
        <f>IF(Summary!$L$77="E","E","")</f>
        <v/>
      </c>
      <c r="T11" s="406" t="str">
        <f>IF(Summary!$M$77="Y","R","")</f>
        <v/>
      </c>
      <c r="W11" s="399" t="str">
        <f>'Fun Patches'!C12</f>
        <v>&lt;LIST PATCH HERE&gt;</v>
      </c>
      <c r="X11" s="406" t="str">
        <f>IF(Summary!$L$117="E","E","")</f>
        <v/>
      </c>
      <c r="Y11" s="406" t="str">
        <f>IF(Summary!$M$117="Y","R","")</f>
        <v/>
      </c>
      <c r="AA11" s="366"/>
      <c r="AB11" s="364"/>
      <c r="AC11" s="365"/>
    </row>
    <row r="12" spans="2:30" ht="12.95" customHeight="1" thickBot="1">
      <c r="B12" s="455"/>
      <c r="C12" s="464" t="s">
        <v>137</v>
      </c>
      <c r="D12" s="408" t="str">
        <f>IF(Badges!$I344="A","/","")</f>
        <v/>
      </c>
      <c r="E12" s="408" t="str">
        <f>IF(Badges!$I348="A","/","")</f>
        <v/>
      </c>
      <c r="F12" s="408" t="str">
        <f>IF(Badges!$I352="A","/","")</f>
        <v/>
      </c>
      <c r="G12" s="408" t="str">
        <f>IF(Badges!$I356="A","/","")</f>
        <v/>
      </c>
      <c r="H12" s="408" t="str">
        <f>IF(Badges!$I360="A","/","")</f>
        <v/>
      </c>
      <c r="I12" s="409" t="str">
        <f>IF(Summary!$L$19="E","E","")</f>
        <v/>
      </c>
      <c r="J12" s="409" t="str">
        <f>IF(Summary!$M$19="Y","R","")</f>
        <v/>
      </c>
      <c r="K12" s="363"/>
      <c r="L12" s="716" t="str">
        <f>Summary!A78</f>
        <v>&lt;&lt;List Badge 9 Here&gt;&gt;</v>
      </c>
      <c r="M12" s="716"/>
      <c r="N12" s="716"/>
      <c r="O12" s="716"/>
      <c r="P12" s="716"/>
      <c r="Q12" s="716"/>
      <c r="R12" s="719"/>
      <c r="S12" s="406" t="str">
        <f>IF(Summary!$L$78="E","E","")</f>
        <v/>
      </c>
      <c r="T12" s="406" t="str">
        <f>IF(Summary!$M$78="Y","R","")</f>
        <v/>
      </c>
      <c r="W12" s="399" t="str">
        <f>'Fun Patches'!C13</f>
        <v>&lt;LIST PATCH HERE&gt;</v>
      </c>
      <c r="X12" s="406" t="str">
        <f>IF(Summary!$L$118="E","E","")</f>
        <v/>
      </c>
      <c r="Y12" s="406" t="str">
        <f>IF(Summary!$M$118="Y","R","")</f>
        <v/>
      </c>
      <c r="AA12" s="366"/>
      <c r="AB12" s="364"/>
      <c r="AC12" s="365"/>
    </row>
    <row r="13" spans="2:30" ht="12.95" customHeight="1">
      <c r="B13" s="455"/>
      <c r="C13" s="468" t="s">
        <v>934</v>
      </c>
      <c r="D13" s="413" t="str">
        <f>IF(Badges!$I367="A","/","")</f>
        <v/>
      </c>
      <c r="E13" s="413" t="str">
        <f>IF(Badges!$I371="A","/","")</f>
        <v/>
      </c>
      <c r="F13" s="413" t="str">
        <f>IF(Badges!$I375="A","/","")</f>
        <v/>
      </c>
      <c r="G13" s="413" t="str">
        <f>IF(Badges!$I379="A","/","")</f>
        <v/>
      </c>
      <c r="H13" s="413" t="str">
        <f>IF(Badges!$I383="A","/","")</f>
        <v/>
      </c>
      <c r="I13" s="411" t="str">
        <f>IF(Summary!$L$20="E","E","")</f>
        <v/>
      </c>
      <c r="J13" s="411" t="str">
        <f>IF(Summary!$M$20="Y","R","")</f>
        <v/>
      </c>
      <c r="K13" s="363" t="str">
        <f>IF(COUNT(I60:I61)=2,MAX(I60:I61),"")</f>
        <v/>
      </c>
      <c r="L13" s="716" t="str">
        <f>Summary!A79</f>
        <v>&lt;&lt;List Badge 10 Here&gt;&gt;</v>
      </c>
      <c r="M13" s="716"/>
      <c r="N13" s="716"/>
      <c r="O13" s="716"/>
      <c r="P13" s="716"/>
      <c r="Q13" s="716"/>
      <c r="R13" s="719"/>
      <c r="S13" s="406" t="str">
        <f>IF(Summary!$L$79="E","E","")</f>
        <v/>
      </c>
      <c r="T13" s="406" t="str">
        <f>IF(Summary!$M$79="Y","R","")</f>
        <v/>
      </c>
      <c r="W13" s="399" t="str">
        <f>'Fun Patches'!C14</f>
        <v>&lt;LIST PATCH HERE&gt;</v>
      </c>
      <c r="X13" s="406" t="str">
        <f>IF(Summary!$L$119="E","E","")</f>
        <v/>
      </c>
      <c r="Y13" s="406" t="str">
        <f>IF(Summary!$M$119="Y","R","")</f>
        <v/>
      </c>
      <c r="AA13" s="366"/>
      <c r="AB13" s="364"/>
      <c r="AC13" s="365"/>
    </row>
    <row r="14" spans="2:30" ht="12.95" customHeight="1">
      <c r="B14" s="455"/>
      <c r="C14" s="460" t="s">
        <v>142</v>
      </c>
      <c r="D14" s="405" t="str">
        <f>IF(Badges!$I390="A","/","")</f>
        <v/>
      </c>
      <c r="E14" s="405" t="str">
        <f>IF(Badges!$I394="A","/","")</f>
        <v/>
      </c>
      <c r="F14" s="405" t="str">
        <f>IF(Badges!$I398="A","/","")</f>
        <v/>
      </c>
      <c r="G14" s="405" t="str">
        <f>IF(Badges!$I402="A","/","")</f>
        <v/>
      </c>
      <c r="H14" s="405" t="str">
        <f>IF(Badges!$I406="A","/","")</f>
        <v/>
      </c>
      <c r="I14" s="406" t="str">
        <f>IF(Summary!$L$21="E","E","")</f>
        <v/>
      </c>
      <c r="J14" s="406" t="str">
        <f>IF(Summary!$M$21="Y","R","")</f>
        <v/>
      </c>
      <c r="K14" s="363"/>
      <c r="L14" s="401"/>
      <c r="M14" s="401"/>
      <c r="N14" s="401"/>
      <c r="O14" s="401"/>
      <c r="P14" s="401"/>
      <c r="Q14" s="401"/>
      <c r="R14" s="401"/>
      <c r="S14" s="402"/>
      <c r="T14" s="402"/>
      <c r="W14" s="399" t="str">
        <f>'Fun Patches'!C15</f>
        <v>&lt;LIST PATCH HERE&gt;</v>
      </c>
      <c r="X14" s="406" t="str">
        <f>IF(Summary!$L$120="E","E","")</f>
        <v/>
      </c>
      <c r="Y14" s="406" t="str">
        <f>IF(Summary!$M$120="Y","R","")</f>
        <v/>
      </c>
      <c r="AA14" s="366"/>
      <c r="AB14" s="364"/>
      <c r="AC14" s="365"/>
    </row>
    <row r="15" spans="2:30" ht="12.95" customHeight="1" thickBot="1">
      <c r="B15" s="455"/>
      <c r="C15" s="471" t="s">
        <v>129</v>
      </c>
      <c r="D15" s="408" t="str">
        <f>IF(Badges!$I425="A","/","")</f>
        <v/>
      </c>
      <c r="E15" s="408" t="str">
        <f>IF(Badges!$I429="A","/","")</f>
        <v/>
      </c>
      <c r="F15" s="408" t="str">
        <f>IF(Badges!$I433="A","/","")</f>
        <v/>
      </c>
      <c r="G15" s="408" t="str">
        <f>IF(Badges!$I437="A","/","")</f>
        <v/>
      </c>
      <c r="H15" s="408" t="str">
        <f>IF(Badges!$I441="A","/","")</f>
        <v/>
      </c>
      <c r="I15" s="409" t="str">
        <f>IF(Summary!$L$23="E","E","")</f>
        <v/>
      </c>
      <c r="J15" s="409" t="str">
        <f>IF(Summary!$M$23="Y","R","")</f>
        <v/>
      </c>
      <c r="K15" s="363" t="str">
        <f>IF(COUNT(I62:I63)=2,MAX(I62:I63),"")</f>
        <v/>
      </c>
      <c r="N15" s="451"/>
      <c r="O15" s="451"/>
      <c r="P15" s="451"/>
      <c r="Q15" s="451"/>
      <c r="R15" s="451"/>
      <c r="W15" s="399" t="str">
        <f>'Fun Patches'!C16</f>
        <v>&lt;LIST PATCH HERE&gt;</v>
      </c>
      <c r="X15" s="406" t="str">
        <f>IF(Summary!$L$121="E","E","")</f>
        <v/>
      </c>
      <c r="Y15" s="406" t="str">
        <f>IF(Summary!$M$121="Y","R","")</f>
        <v/>
      </c>
      <c r="AA15" s="366"/>
      <c r="AB15" s="364"/>
      <c r="AC15" s="365"/>
    </row>
    <row r="16" spans="2:30" ht="12.95" customHeight="1">
      <c r="B16" s="455"/>
      <c r="C16" s="456" t="s">
        <v>739</v>
      </c>
      <c r="D16" s="413" t="str">
        <f>IF(Badges!$I448="A","/","")</f>
        <v/>
      </c>
      <c r="E16" s="413" t="str">
        <f>IF(Badges!$I452="A","/","")</f>
        <v/>
      </c>
      <c r="F16" s="413" t="str">
        <f>IF(Badges!$I456="A","/","")</f>
        <v/>
      </c>
      <c r="G16" s="413" t="str">
        <f>IF(Badges!$I460="A","/","")</f>
        <v/>
      </c>
      <c r="H16" s="413" t="str">
        <f>IF(Badges!$I464="A","/","")</f>
        <v/>
      </c>
      <c r="I16" s="411" t="str">
        <f>IF(Summary!$L$24="E","E","")</f>
        <v/>
      </c>
      <c r="J16" s="411" t="str">
        <f>IF(Summary!$M$24="Y","R","")</f>
        <v/>
      </c>
      <c r="K16" s="363"/>
      <c r="L16" s="455"/>
      <c r="M16" s="487" t="s">
        <v>953</v>
      </c>
      <c r="N16" s="413" t="str">
        <f>IF('Age-Level'!$I6="C","/","")</f>
        <v/>
      </c>
      <c r="O16" s="413" t="str">
        <f>IF('Age-Level'!$I7="C","/","")</f>
        <v/>
      </c>
      <c r="P16" s="413" t="str">
        <f>IF('Age-Level'!$I8="C","/","")</f>
        <v/>
      </c>
      <c r="Q16" s="413" t="str">
        <f>IF('Age-Level'!$I9="C","/","")</f>
        <v/>
      </c>
      <c r="R16" s="413" t="str">
        <f>IF('Age-Level'!$I10="C","/","")</f>
        <v/>
      </c>
      <c r="S16" s="404" t="str">
        <f>IF(Summary!$L$81="E","E","")</f>
        <v/>
      </c>
      <c r="T16" s="411" t="str">
        <f>IF(Summary!$M$81="Y","R","")</f>
        <v/>
      </c>
      <c r="W16" s="399" t="str">
        <f>'Fun Patches'!C17</f>
        <v>&lt;LIST PATCH HERE&gt;</v>
      </c>
      <c r="X16" s="406" t="str">
        <f>IF(Summary!$L$122="E","E","")</f>
        <v/>
      </c>
      <c r="Y16" s="406" t="str">
        <f>IF(Summary!$M$122="Y","R","")</f>
        <v/>
      </c>
      <c r="AA16" s="366"/>
      <c r="AB16" s="364"/>
      <c r="AC16" s="365"/>
    </row>
    <row r="17" spans="2:29" ht="12.95" customHeight="1" thickBot="1">
      <c r="B17" s="455"/>
      <c r="C17" s="460" t="s">
        <v>626</v>
      </c>
      <c r="D17" s="405" t="str">
        <f>IF(Badges!$I471="A","/","")</f>
        <v/>
      </c>
      <c r="E17" s="405" t="str">
        <f>IF(Badges!$I475="A","/","")</f>
        <v/>
      </c>
      <c r="F17" s="405" t="str">
        <f>IF(Badges!$I479="A","/","")</f>
        <v/>
      </c>
      <c r="G17" s="405" t="str">
        <f>IF(Badges!$I483="A","/","")</f>
        <v/>
      </c>
      <c r="H17" s="405" t="str">
        <f>IF(Badges!$I487="A","/","")</f>
        <v/>
      </c>
      <c r="I17" s="406" t="str">
        <f>IF(Summary!$L$25="E","E","")</f>
        <v/>
      </c>
      <c r="J17" s="406" t="str">
        <f>IF(Summary!$M$25="Y","R","")</f>
        <v/>
      </c>
      <c r="K17" s="363" t="str">
        <f>IF(COUNT(I64:I65)=2,MAX(I64:I65),"")</f>
        <v/>
      </c>
      <c r="L17" s="455"/>
      <c r="M17" s="488" t="s">
        <v>954</v>
      </c>
      <c r="N17" s="398" t="str">
        <f>IF('Age-Level'!$I13="C","/","")</f>
        <v/>
      </c>
      <c r="O17" s="398" t="str">
        <f>IF('Age-Level'!$I14="C","/","")</f>
        <v/>
      </c>
      <c r="P17" s="398" t="str">
        <f>IF('Age-Level'!$I15="C","/","")</f>
        <v/>
      </c>
      <c r="Q17" s="398" t="str">
        <f>IF('Age-Level'!$I16="C","/","")</f>
        <v/>
      </c>
      <c r="R17" s="398" t="str">
        <f>IF('Age-Level'!$I17="C","/","")</f>
        <v/>
      </c>
      <c r="S17" s="409" t="str">
        <f>IF(Summary!$L$82="E","E","")</f>
        <v/>
      </c>
      <c r="T17" s="406" t="str">
        <f>IF(Summary!$M$82="Y","R","")</f>
        <v/>
      </c>
      <c r="W17" s="399" t="str">
        <f>'Fun Patches'!C18</f>
        <v>&lt;LIST PATCH HERE&gt;</v>
      </c>
      <c r="X17" s="406" t="str">
        <f>IF(Summary!$L$123="E","E","")</f>
        <v/>
      </c>
      <c r="Y17" s="406" t="str">
        <f>IF(Summary!$M$123="Y","R","")</f>
        <v/>
      </c>
      <c r="AA17" s="366"/>
      <c r="AB17" s="364"/>
      <c r="AC17" s="365"/>
    </row>
    <row r="18" spans="2:29" ht="12.95" customHeight="1" thickBot="1">
      <c r="B18" s="455"/>
      <c r="C18" s="460" t="s">
        <v>131</v>
      </c>
      <c r="D18" s="408" t="str">
        <f>IF(Badges!$I494="A","/","")</f>
        <v/>
      </c>
      <c r="E18" s="408" t="str">
        <f>IF(Badges!$I498="A","/","")</f>
        <v/>
      </c>
      <c r="F18" s="408" t="str">
        <f>IF(Badges!$I502="A","/","")</f>
        <v/>
      </c>
      <c r="G18" s="408" t="str">
        <f>IF(Badges!$I506="A","/","")</f>
        <v/>
      </c>
      <c r="H18" s="408" t="str">
        <f>IF(Badges!$I510="A","/","")</f>
        <v/>
      </c>
      <c r="I18" s="409" t="str">
        <f>IF(Summary!$L$26="E","E","")</f>
        <v/>
      </c>
      <c r="J18" s="409" t="str">
        <f>IF(Summary!$M$26="Y","R","")</f>
        <v/>
      </c>
      <c r="K18" s="363"/>
      <c r="L18" s="455"/>
      <c r="M18" s="489" t="s">
        <v>955</v>
      </c>
      <c r="N18" s="413" t="str">
        <f>IF('Age-Level'!$I20="C","/","")</f>
        <v/>
      </c>
      <c r="O18" s="413" t="str">
        <f>IF('Age-Level'!$I21="C","/","")</f>
        <v/>
      </c>
      <c r="P18" s="413" t="str">
        <f>IF('Age-Level'!$I22="C","/","")</f>
        <v/>
      </c>
      <c r="Q18" s="413" t="str">
        <f>IF('Age-Level'!$I23="C","/","")</f>
        <v/>
      </c>
      <c r="R18" s="413" t="str">
        <f>IF('Age-Level'!$I24="C","/","")</f>
        <v/>
      </c>
      <c r="S18" s="412" t="str">
        <f>IF(Summary!$L$83="E","E","")</f>
        <v/>
      </c>
      <c r="T18" s="411" t="str">
        <f>IF(Summary!$M$83="Y","R","")</f>
        <v/>
      </c>
      <c r="W18" s="399" t="str">
        <f>'Fun Patches'!C19</f>
        <v>&lt;LIST PATCH HERE&gt;</v>
      </c>
      <c r="X18" s="406" t="str">
        <f>IF(Summary!$L$124="E","E","")</f>
        <v/>
      </c>
      <c r="Y18" s="406" t="str">
        <f>IF(Summary!$M$124="Y","R","")</f>
        <v/>
      </c>
      <c r="AA18" s="366"/>
      <c r="AB18" s="364"/>
      <c r="AC18" s="365"/>
    </row>
    <row r="19" spans="2:29" ht="12.95" customHeight="1" thickBot="1">
      <c r="B19" s="455"/>
      <c r="C19" s="468" t="s">
        <v>128</v>
      </c>
      <c r="D19" s="413" t="str">
        <f>IF(Badges!$I517="A","/","")</f>
        <v/>
      </c>
      <c r="E19" s="413" t="str">
        <f>IF(Badges!$I521="A","/","")</f>
        <v/>
      </c>
      <c r="F19" s="413" t="str">
        <f>IF(Badges!$I525="A","/","")</f>
        <v/>
      </c>
      <c r="G19" s="413" t="str">
        <f>IF(Badges!$I529="A","/","")</f>
        <v/>
      </c>
      <c r="H19" s="413" t="str">
        <f>IF(Badges!$I533="A","/","")</f>
        <v/>
      </c>
      <c r="I19" s="411" t="str">
        <f>IF(Summary!$L$27="E","E","")</f>
        <v/>
      </c>
      <c r="J19" s="411" t="str">
        <f>IF(Summary!$M$27="Y","R","")</f>
        <v/>
      </c>
      <c r="K19" s="363"/>
      <c r="L19" s="455"/>
      <c r="M19" s="490" t="s">
        <v>956</v>
      </c>
      <c r="N19" s="398" t="str">
        <f>IF('Age-Level'!$I27="C","/","")</f>
        <v/>
      </c>
      <c r="O19" s="398" t="str">
        <f>IF('Age-Level'!$I28="C","/","")</f>
        <v/>
      </c>
      <c r="P19" s="398" t="str">
        <f>IF('Age-Level'!$I29="C","/","")</f>
        <v/>
      </c>
      <c r="Q19" s="398" t="str">
        <f>IF('Age-Level'!$I30="C","/","")</f>
        <v/>
      </c>
      <c r="R19" s="398" t="str">
        <f>IF('Age-Level'!$I31="C","/","")</f>
        <v/>
      </c>
      <c r="S19" s="409" t="str">
        <f>IF(Summary!$L$84="E","E","")</f>
        <v/>
      </c>
      <c r="T19" s="406" t="str">
        <f>IF(Summary!$M$84="Y","R","")</f>
        <v/>
      </c>
      <c r="W19" s="399" t="str">
        <f>'Fun Patches'!C20</f>
        <v>&lt;LIST PATCH HERE&gt;</v>
      </c>
      <c r="X19" s="406" t="str">
        <f>IF(Summary!$L$125="E","E","")</f>
        <v/>
      </c>
      <c r="Y19" s="406" t="str">
        <f>IF(Summary!$M$125="Y","R","")</f>
        <v/>
      </c>
      <c r="AA19" s="366"/>
      <c r="AB19" s="364"/>
      <c r="AC19" s="365"/>
    </row>
    <row r="20" spans="2:29" ht="12.95" customHeight="1">
      <c r="B20" s="455"/>
      <c r="C20" s="460" t="s">
        <v>143</v>
      </c>
      <c r="D20" s="405" t="str">
        <f>IF(Badges!$I540="A","/","")</f>
        <v/>
      </c>
      <c r="E20" s="405" t="str">
        <f>IF(Badges!$I544="A","/","")</f>
        <v/>
      </c>
      <c r="F20" s="405" t="str">
        <f>IF(Badges!$I548="A","/","")</f>
        <v/>
      </c>
      <c r="G20" s="405" t="str">
        <f>IF(Badges!$I552="A","/","")</f>
        <v/>
      </c>
      <c r="H20" s="405" t="str">
        <f>IF(Badges!$I556="A","/","")</f>
        <v/>
      </c>
      <c r="I20" s="406" t="str">
        <f>IF(Summary!$L$28="E","E","")</f>
        <v/>
      </c>
      <c r="J20" s="406" t="str">
        <f>IF(Summary!$M$28="Y","R","")</f>
        <v/>
      </c>
      <c r="K20" s="363"/>
      <c r="L20" s="455"/>
      <c r="M20" s="487" t="s">
        <v>957</v>
      </c>
      <c r="N20" s="458"/>
      <c r="O20" s="458"/>
      <c r="P20" s="458"/>
      <c r="Q20" s="458"/>
      <c r="R20" s="459"/>
      <c r="S20" s="412" t="str">
        <f>IF(Summary!$L$85="E","E","")</f>
        <v/>
      </c>
      <c r="T20" s="411" t="str">
        <f>IF(Summary!$M$85="Y","R","")</f>
        <v/>
      </c>
      <c r="U20" s="594"/>
      <c r="W20" s="399" t="str">
        <f>'Fun Patches'!C21</f>
        <v>&lt;LIST PATCH HERE&gt;</v>
      </c>
      <c r="X20" s="406" t="str">
        <f>IF(Summary!$L$126="E","E","")</f>
        <v/>
      </c>
      <c r="Y20" s="406" t="str">
        <f>IF(Summary!$M$126="Y","R","")</f>
        <v/>
      </c>
      <c r="AA20" s="366"/>
      <c r="AB20" s="364"/>
      <c r="AC20" s="365"/>
    </row>
    <row r="21" spans="2:29" ht="12.95" customHeight="1" thickBot="1">
      <c r="B21" s="455"/>
      <c r="C21" s="471" t="s">
        <v>939</v>
      </c>
      <c r="D21" s="408" t="str">
        <f>IF(Badges!$I171="A","/","")</f>
        <v/>
      </c>
      <c r="E21" s="408" t="str">
        <f>IF(Badges!$I175="A","/","")</f>
        <v/>
      </c>
      <c r="F21" s="408" t="str">
        <f>IF(Badges!$I179="A","/","")</f>
        <v/>
      </c>
      <c r="G21" s="408" t="str">
        <f>IF(Badges!$I183="A","/","")</f>
        <v/>
      </c>
      <c r="H21" s="408" t="str">
        <f>IF(Badges!$I187="A","/","")</f>
        <v/>
      </c>
      <c r="I21" s="409" t="str">
        <f>IF(Summary!$L$11="E","E","")</f>
        <v/>
      </c>
      <c r="J21" s="409" t="str">
        <f>IF(Summary!$M$11="Y","R","")</f>
        <v/>
      </c>
      <c r="K21" s="363"/>
      <c r="L21" s="455"/>
      <c r="M21" s="488" t="s">
        <v>958</v>
      </c>
      <c r="N21" s="473"/>
      <c r="O21" s="473"/>
      <c r="P21" s="473"/>
      <c r="Q21" s="473"/>
      <c r="R21" s="474"/>
      <c r="S21" s="409" t="str">
        <f>IF(Summary!$L$86="E","E","")</f>
        <v/>
      </c>
      <c r="T21" s="406" t="str">
        <f>IF(Summary!$M$86="Y","R","")</f>
        <v/>
      </c>
      <c r="U21" s="594"/>
      <c r="W21" s="399" t="str">
        <f>'Fun Patches'!C22</f>
        <v>&lt;LIST PATCH HERE&gt;</v>
      </c>
      <c r="X21" s="406" t="str">
        <f>IF(Summary!$L$127="E","E","")</f>
        <v/>
      </c>
      <c r="Y21" s="406" t="str">
        <f>IF(Summary!$M$127="Y","R","")</f>
        <v/>
      </c>
      <c r="AA21" s="366"/>
      <c r="AB21" s="364"/>
      <c r="AC21" s="365"/>
    </row>
    <row r="22" spans="2:29" ht="12.95" customHeight="1">
      <c r="B22" s="455"/>
      <c r="C22" s="460" t="s">
        <v>940</v>
      </c>
      <c r="D22" s="413" t="str">
        <f>IF(Badges!$I563="A","/","")</f>
        <v/>
      </c>
      <c r="E22" s="413" t="str">
        <f>IF(Badges!$I567="A","/","")</f>
        <v/>
      </c>
      <c r="F22" s="413" t="str">
        <f>IF(Badges!$I571="A","/","")</f>
        <v/>
      </c>
      <c r="G22" s="413" t="str">
        <f>IF(Badges!$I575="A","/","")</f>
        <v/>
      </c>
      <c r="H22" s="413" t="str">
        <f>IF(Badges!$I579="A","/","")</f>
        <v/>
      </c>
      <c r="I22" s="411" t="str">
        <f>IF(Summary!$L$29="E","E","")</f>
        <v/>
      </c>
      <c r="J22" s="411" t="str">
        <f>IF(Summary!$M$29="Y","R","")</f>
        <v/>
      </c>
      <c r="K22" s="363"/>
      <c r="L22" s="455"/>
      <c r="M22" s="489" t="s">
        <v>959</v>
      </c>
      <c r="N22" s="476"/>
      <c r="O22" s="476"/>
      <c r="P22" s="476"/>
      <c r="Q22" s="476"/>
      <c r="R22" s="477"/>
      <c r="S22" s="412" t="str">
        <f>IF(Summary!$L$87="E","E","")</f>
        <v/>
      </c>
      <c r="T22" s="411" t="str">
        <f>IF(Summary!$M$87="Y","R","")</f>
        <v/>
      </c>
      <c r="U22" s="720" t="s">
        <v>1079</v>
      </c>
      <c r="W22" s="399" t="str">
        <f>'Fun Patches'!C23</f>
        <v>&lt;LIST PATCH HERE&gt;</v>
      </c>
      <c r="X22" s="406" t="str">
        <f>IF(Summary!$L$128="E","E","")</f>
        <v/>
      </c>
      <c r="Y22" s="406" t="str">
        <f>IF(Summary!$M$128="Y","R","")</f>
        <v/>
      </c>
      <c r="AA22" s="366"/>
      <c r="AB22" s="364"/>
      <c r="AC22" s="365"/>
    </row>
    <row r="23" spans="2:29" ht="12.95" customHeight="1" thickBot="1">
      <c r="B23" s="455"/>
      <c r="C23" s="460" t="s">
        <v>138</v>
      </c>
      <c r="D23" s="405" t="str">
        <f>IF(Badges!$I586="A","/","")</f>
        <v/>
      </c>
      <c r="E23" s="405" t="str">
        <f>IF(Badges!$I590="A","/","")</f>
        <v/>
      </c>
      <c r="F23" s="405" t="str">
        <f>IF(Badges!$I594="A","/","")</f>
        <v/>
      </c>
      <c r="G23" s="405" t="str">
        <f>IF(Badges!$I598="A","/","")</f>
        <v/>
      </c>
      <c r="H23" s="405" t="str">
        <f>IF(Badges!$I602="A","/","")</f>
        <v/>
      </c>
      <c r="I23" s="406" t="str">
        <f>IF(Summary!$L$30="E","E","")</f>
        <v/>
      </c>
      <c r="J23" s="406" t="str">
        <f>IF(Summary!$M$30="Y","R","")</f>
        <v/>
      </c>
      <c r="K23" s="363"/>
      <c r="L23" s="455"/>
      <c r="M23" s="490" t="s">
        <v>960</v>
      </c>
      <c r="N23" s="466"/>
      <c r="O23" s="466"/>
      <c r="P23" s="466"/>
      <c r="Q23" s="466"/>
      <c r="R23" s="467"/>
      <c r="S23" s="409" t="str">
        <f>IF(Summary!$L$88="E","E","")</f>
        <v/>
      </c>
      <c r="T23" s="406" t="str">
        <f>IF(Summary!$M$88="Y","R","")</f>
        <v/>
      </c>
      <c r="U23" s="720"/>
      <c r="W23" s="399" t="str">
        <f>'Fun Patches'!C24</f>
        <v>&lt;LIST PATCH HERE&gt;</v>
      </c>
      <c r="X23" s="406" t="str">
        <f>IF(Summary!$L$129="E","E","")</f>
        <v/>
      </c>
      <c r="Y23" s="406" t="str">
        <f>IF(Summary!$M$129="Y","R","")</f>
        <v/>
      </c>
      <c r="AA23" s="366"/>
      <c r="AB23" s="364"/>
      <c r="AC23" s="365"/>
    </row>
    <row r="24" spans="2:29" ht="12.95" customHeight="1" thickBot="1">
      <c r="B24" s="455"/>
      <c r="C24" s="460" t="s">
        <v>837</v>
      </c>
      <c r="D24" s="408" t="str">
        <f>IF(Badges!$I609="A","/","")</f>
        <v/>
      </c>
      <c r="E24" s="408" t="str">
        <f>IF(Badges!$I613="A","/","")</f>
        <v/>
      </c>
      <c r="F24" s="408" t="str">
        <f>IF(Badges!$I617="A","/","")</f>
        <v/>
      </c>
      <c r="G24" s="408" t="str">
        <f>IF(Badges!$I621="A","/","")</f>
        <v/>
      </c>
      <c r="H24" s="408" t="str">
        <f>IF(Badges!$I625="A","/","")</f>
        <v/>
      </c>
      <c r="I24" s="409" t="str">
        <f>IF(Summary!$L$31="E","E","")</f>
        <v/>
      </c>
      <c r="J24" s="409" t="str">
        <f>IF(Summary!$M$31="Y","R","")</f>
        <v/>
      </c>
      <c r="K24" s="363"/>
      <c r="L24" s="455"/>
      <c r="M24" s="491" t="s">
        <v>360</v>
      </c>
      <c r="N24" s="413" t="str">
        <f>IF('Age-Level'!$I49="C","/","")</f>
        <v/>
      </c>
      <c r="O24" s="413" t="str">
        <f>IF('Age-Level'!$I50="C","/","")</f>
        <v/>
      </c>
      <c r="P24" s="510" t="str">
        <f>IF('Age-Level'!$I51="C","/","")</f>
        <v/>
      </c>
      <c r="Q24" s="510" t="str">
        <f>IF('Age-Level'!$I52="C","/","")</f>
        <v/>
      </c>
      <c r="R24" s="510" t="str">
        <f>IF('Age-Level'!$I53="C","/","")</f>
        <v/>
      </c>
      <c r="S24" s="409" t="str">
        <f>IF(Summary!$L$89="E","E","")</f>
        <v/>
      </c>
      <c r="T24" s="411" t="str">
        <f>IF(Summary!$M$89="Y","R","")</f>
        <v/>
      </c>
      <c r="U24" s="720"/>
      <c r="W24" s="399" t="str">
        <f>'Fun Patches'!C25</f>
        <v>&lt;LIST PATCH HERE&gt;</v>
      </c>
      <c r="X24" s="406" t="str">
        <f>IF(Summary!$L$130="E","E","")</f>
        <v/>
      </c>
      <c r="Y24" s="406" t="str">
        <f>IF(Summary!$M$130="Y","R","")</f>
        <v/>
      </c>
      <c r="AA24" s="366"/>
      <c r="AB24" s="364"/>
      <c r="AC24" s="365"/>
    </row>
    <row r="25" spans="2:29" ht="12.95" customHeight="1">
      <c r="B25" s="455"/>
      <c r="C25" s="468" t="s">
        <v>130</v>
      </c>
      <c r="D25" s="413" t="str">
        <f>IF(Badges!$I632="A","/","")</f>
        <v/>
      </c>
      <c r="E25" s="413" t="str">
        <f>IF(Badges!$I636="A","/","")</f>
        <v/>
      </c>
      <c r="F25" s="413" t="str">
        <f>IF(Badges!$I640="A","/","")</f>
        <v/>
      </c>
      <c r="G25" s="413" t="str">
        <f>IF(Badges!$I644="A","/","")</f>
        <v/>
      </c>
      <c r="H25" s="413" t="str">
        <f>IF(Badges!$I648="A","/","")</f>
        <v/>
      </c>
      <c r="I25" s="411" t="str">
        <f>IF(Summary!$L$32="E","E","")</f>
        <v/>
      </c>
      <c r="J25" s="411" t="str">
        <f>IF(Summary!$M$32="Y","R","")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IF(Summary!$L$90="E","E","")</f>
        <v/>
      </c>
      <c r="T25" s="411" t="str">
        <f>IF(Summary!$M$90="Y","R","")</f>
        <v/>
      </c>
      <c r="U25" s="720"/>
      <c r="W25" s="399" t="str">
        <f>'Fun Patches'!C26</f>
        <v>&lt;LIST PATCH HERE&gt;</v>
      </c>
      <c r="X25" s="406" t="str">
        <f>IF(Summary!$L$131="E","E","")</f>
        <v/>
      </c>
      <c r="Y25" s="406" t="str">
        <f>IF(Summary!$M$131="Y","R","")</f>
        <v/>
      </c>
      <c r="AA25" s="366"/>
      <c r="AB25" s="364"/>
      <c r="AC25" s="365"/>
    </row>
    <row r="26" spans="2:29" ht="12.95" customHeight="1">
      <c r="B26" s="455"/>
      <c r="C26" s="460" t="s">
        <v>941</v>
      </c>
      <c r="D26" s="405" t="str">
        <f>IF(Badges!$I655="A","/","")</f>
        <v/>
      </c>
      <c r="E26" s="405" t="str">
        <f>IF(Badges!$I659="A","/","")</f>
        <v/>
      </c>
      <c r="F26" s="405" t="str">
        <f>IF(Badges!$I663="A","/","")</f>
        <v/>
      </c>
      <c r="G26" s="405" t="str">
        <f>IF(Badges!$I667="A","/","")</f>
        <v/>
      </c>
      <c r="H26" s="405" t="str">
        <f>IF(Badges!$I671="A","/","")</f>
        <v/>
      </c>
      <c r="I26" s="406" t="str">
        <f>IF(Summary!$L$33="E","E","")</f>
        <v/>
      </c>
      <c r="J26" s="406" t="str">
        <f>IF(Summary!$M$33="Y","R","")</f>
        <v/>
      </c>
      <c r="K26" s="363"/>
      <c r="L26" s="455"/>
      <c r="M26" s="487" t="s">
        <v>962</v>
      </c>
      <c r="N26" s="458"/>
      <c r="O26" s="458"/>
      <c r="P26" s="458"/>
      <c r="Q26" s="458"/>
      <c r="R26" s="459"/>
      <c r="S26" s="412" t="str">
        <f>IF(Summary!$L$91="E","E","")</f>
        <v/>
      </c>
      <c r="T26" s="406" t="str">
        <f>IF(Summary!$M$91="Y","R","")</f>
        <v/>
      </c>
      <c r="U26" s="720"/>
      <c r="W26" s="399" t="str">
        <f>'Fun Patches'!C27</f>
        <v>&lt;LIST PATCH HERE&gt;</v>
      </c>
      <c r="X26" s="406" t="str">
        <f>IF(Summary!$L$132="E","E","")</f>
        <v/>
      </c>
      <c r="Y26" s="406" t="str">
        <f>IF(Summary!$M$132="Y","R","")</f>
        <v/>
      </c>
      <c r="AA26" s="366"/>
      <c r="AB26" s="364"/>
      <c r="AC26" s="365"/>
    </row>
    <row r="27" spans="2:29" ht="12.95" customHeight="1" thickBot="1">
      <c r="B27" s="455"/>
      <c r="C27" s="471" t="s">
        <v>942</v>
      </c>
      <c r="D27" s="408" t="str">
        <f>IF(Badges!$I678="A","/","")</f>
        <v/>
      </c>
      <c r="E27" s="408" t="str">
        <f>IF(Badges!$I682="A","/","")</f>
        <v/>
      </c>
      <c r="F27" s="408" t="str">
        <f>IF(Badges!$I686="A","/","")</f>
        <v/>
      </c>
      <c r="G27" s="408" t="str">
        <f>IF(Badges!$I690="A","/","")</f>
        <v/>
      </c>
      <c r="H27" s="408" t="str">
        <f>IF(Badges!$I694="A","/","")</f>
        <v/>
      </c>
      <c r="I27" s="409" t="str">
        <f>IF(Summary!$L$34="E","E","")</f>
        <v/>
      </c>
      <c r="J27" s="409" t="str">
        <f>IF(Summary!$M$34="Y","R","")</f>
        <v/>
      </c>
      <c r="K27" s="363"/>
      <c r="L27" s="455"/>
      <c r="M27" s="488" t="s">
        <v>93</v>
      </c>
      <c r="N27" s="473"/>
      <c r="O27" s="473"/>
      <c r="P27" s="473"/>
      <c r="Q27" s="473"/>
      <c r="R27" s="474"/>
      <c r="S27" s="406" t="str">
        <f>IF(Summary!$L$108="E","E","")</f>
        <v/>
      </c>
      <c r="T27" s="406" t="str">
        <f>IF(Summary!$M$108="Y","R","")</f>
        <v/>
      </c>
      <c r="U27" s="720"/>
      <c r="W27" s="399" t="str">
        <f>'Fun Patches'!C28</f>
        <v>&lt;LIST PATCH HERE&gt;</v>
      </c>
      <c r="X27" s="406" t="str">
        <f>IF(Summary!$L$133="E","E","")</f>
        <v/>
      </c>
      <c r="Y27" s="406" t="str">
        <f>IF(Summary!$M$133="Y","R","")</f>
        <v/>
      </c>
      <c r="AA27" s="366"/>
      <c r="AB27" s="364"/>
      <c r="AC27" s="365"/>
    </row>
    <row r="28" spans="2:29" ht="12.95" customHeight="1">
      <c r="B28" s="455"/>
      <c r="C28" s="468" t="s">
        <v>135</v>
      </c>
      <c r="D28" s="413" t="str">
        <f>IF(Badges!$I701="A","/","")</f>
        <v/>
      </c>
      <c r="E28" s="413" t="str">
        <f>IF(Badges!$I705="A","/","")</f>
        <v/>
      </c>
      <c r="F28" s="413" t="str">
        <f>IF(Badges!$I709="A","/","")</f>
        <v/>
      </c>
      <c r="G28" s="413" t="str">
        <f>IF(Badges!$I713="A","/","")</f>
        <v/>
      </c>
      <c r="H28" s="413" t="str">
        <f>IF(Badges!$I717="A","/","")</f>
        <v/>
      </c>
      <c r="I28" s="411" t="str">
        <f>IF(Summary!$L$35="E","E","")</f>
        <v/>
      </c>
      <c r="J28" s="411" t="str">
        <f>IF(Summary!$M$35="Y","R","")</f>
        <v/>
      </c>
      <c r="K28" s="363"/>
      <c r="U28" s="720"/>
      <c r="W28" s="399" t="str">
        <f>'Fun Patches'!C29</f>
        <v>&lt;LIST PATCH HERE&gt;</v>
      </c>
      <c r="X28" s="406" t="str">
        <f>IF(Summary!$L$134="E","E","")</f>
        <v/>
      </c>
      <c r="Y28" s="406" t="str">
        <f>IF(Summary!$M$134="Y","R","")</f>
        <v/>
      </c>
      <c r="AA28" s="366"/>
      <c r="AB28" s="364"/>
      <c r="AC28" s="365"/>
    </row>
    <row r="29" spans="2:29" ht="12.95" customHeight="1">
      <c r="B29" s="455"/>
      <c r="C29" s="460" t="s">
        <v>127</v>
      </c>
      <c r="D29" s="405" t="str">
        <f>IF(Badges!$I724="A","/","")</f>
        <v/>
      </c>
      <c r="E29" s="405" t="str">
        <f>IF(Badges!$I728="A","/","")</f>
        <v/>
      </c>
      <c r="F29" s="405" t="str">
        <f>IF(Badges!$I732="A","/","")</f>
        <v/>
      </c>
      <c r="G29" s="405" t="str">
        <f>IF(Badges!$I736="A","/","")</f>
        <v/>
      </c>
      <c r="H29" s="405" t="str">
        <f>IF(Badges!$I740="A","/","")</f>
        <v/>
      </c>
      <c r="I29" s="406" t="str">
        <f>IF(Summary!$L$36="E","E","")</f>
        <v/>
      </c>
      <c r="J29" s="406" t="str">
        <f>IF(Summary!$M$36="Y","R","")</f>
        <v/>
      </c>
      <c r="L29" s="401"/>
      <c r="M29" s="401"/>
      <c r="N29" s="401"/>
      <c r="O29" s="401"/>
      <c r="P29" s="401"/>
      <c r="Q29" s="401"/>
      <c r="R29" s="401"/>
      <c r="S29" s="402"/>
      <c r="T29" s="402"/>
      <c r="U29" s="720"/>
      <c r="W29" s="399" t="str">
        <f>'Fun Patches'!C30</f>
        <v>&lt;LIST PATCH HERE&gt;</v>
      </c>
      <c r="X29" s="406" t="str">
        <f>IF(Summary!$L$135="E","E","")</f>
        <v/>
      </c>
      <c r="Y29" s="406" t="str">
        <f>IF(Summary!$M$135="Y","R","")</f>
        <v/>
      </c>
      <c r="AA29" s="366"/>
      <c r="AB29" s="364"/>
      <c r="AC29" s="365"/>
    </row>
    <row r="30" spans="2:29" ht="12.95" customHeight="1" thickBot="1">
      <c r="B30" s="455"/>
      <c r="C30" s="471" t="s">
        <v>132</v>
      </c>
      <c r="D30" s="408" t="str">
        <f>IF(Badges!$I747="A","/","")</f>
        <v/>
      </c>
      <c r="E30" s="408" t="str">
        <f>IF(Badges!$I751="A","/","")</f>
        <v/>
      </c>
      <c r="F30" s="408" t="str">
        <f>IF(Badges!$I755="A","/","")</f>
        <v/>
      </c>
      <c r="G30" s="408" t="str">
        <f>IF(Badges!$I759="A","/","")</f>
        <v/>
      </c>
      <c r="H30" s="408" t="str">
        <f>IF(Badges!$I763="A","/","")</f>
        <v/>
      </c>
      <c r="I30" s="409" t="str">
        <f>IF(Summary!$L$37="E","E","")</f>
        <v/>
      </c>
      <c r="J30" s="409" t="str">
        <f>IF(Summary!$M$37="Y","R","")</f>
        <v/>
      </c>
      <c r="L30" s="716" t="str">
        <f>'Age-Level'!C136</f>
        <v>Investiture</v>
      </c>
      <c r="M30" s="716"/>
      <c r="N30" s="716"/>
      <c r="O30" s="716"/>
      <c r="P30" s="716"/>
      <c r="Q30" s="716"/>
      <c r="R30" s="719"/>
      <c r="S30" s="406" t="str">
        <f>IF(Summary!$L$96="E","E","")</f>
        <v/>
      </c>
      <c r="T30" s="406" t="str">
        <f>IF(Summary!$M$96="Y","R","")</f>
        <v/>
      </c>
      <c r="U30" s="720"/>
      <c r="W30" s="399" t="str">
        <f>'Fun Patches'!C31</f>
        <v>&lt;LIST PATCH HERE&gt;</v>
      </c>
      <c r="X30" s="406" t="str">
        <f>IF(Summary!$L$136="E","E","")</f>
        <v/>
      </c>
      <c r="Y30" s="406" t="str">
        <f>IF(Summary!$M$136="Y","R","")</f>
        <v/>
      </c>
      <c r="AA30" s="366"/>
      <c r="AB30" s="364"/>
      <c r="AC30" s="365"/>
    </row>
    <row r="31" spans="2:29" ht="12.95" customHeight="1">
      <c r="B31" s="455"/>
      <c r="C31" s="460" t="s">
        <v>136</v>
      </c>
      <c r="D31" s="410" t="str">
        <f>IF(Badges!$I770="A","/","")</f>
        <v/>
      </c>
      <c r="E31" s="410" t="str">
        <f>IF(Badges!$I774="A","/","")</f>
        <v/>
      </c>
      <c r="F31" s="410" t="str">
        <f>IF(Badges!$I778="A","/","")</f>
        <v/>
      </c>
      <c r="G31" s="410" t="str">
        <f>IF(Badges!$I782="A","/","")</f>
        <v/>
      </c>
      <c r="H31" s="410" t="str">
        <f>IF(Badges!$I786="A","/","")</f>
        <v/>
      </c>
      <c r="I31" s="412" t="str">
        <f>IF(Summary!$L$38="E","E","")</f>
        <v/>
      </c>
      <c r="J31" s="412" t="str">
        <f>IF(Summary!$M$38="Y","R","")</f>
        <v/>
      </c>
      <c r="L31" s="716" t="str">
        <f>'Age-Level'!C137</f>
        <v>1st year Rededication</v>
      </c>
      <c r="M31" s="716"/>
      <c r="N31" s="716"/>
      <c r="O31" s="716"/>
      <c r="P31" s="716"/>
      <c r="Q31" s="716"/>
      <c r="R31" s="719"/>
      <c r="S31" s="406" t="str">
        <f>IF(Summary!$L$97="E","E","")</f>
        <v/>
      </c>
      <c r="T31" s="406" t="str">
        <f>IF(Summary!$M$97="Y","R","")</f>
        <v/>
      </c>
      <c r="U31" s="720"/>
      <c r="W31" s="399" t="str">
        <f>'Fun Patches'!C32</f>
        <v>&lt;LIST PATCH HERE&gt;</v>
      </c>
      <c r="X31" s="406" t="str">
        <f>IF(Summary!$L$137="E","E","")</f>
        <v/>
      </c>
      <c r="Y31" s="406" t="str">
        <f>IF(Summary!$M$137="Y","R","")</f>
        <v/>
      </c>
      <c r="AA31" s="366"/>
      <c r="AB31" s="364"/>
      <c r="AC31" s="365"/>
    </row>
    <row r="32" spans="2:29" ht="12.95" customHeight="1">
      <c r="B32" s="455"/>
      <c r="C32" s="460" t="s">
        <v>126</v>
      </c>
      <c r="D32" s="405" t="str">
        <f>IF(Badges!$I793="A","/","")</f>
        <v/>
      </c>
      <c r="E32" s="405" t="str">
        <f>IF(Badges!$I797="A","/","")</f>
        <v/>
      </c>
      <c r="F32" s="405" t="str">
        <f>IF(Badges!$I801="A","/","")</f>
        <v/>
      </c>
      <c r="G32" s="405" t="str">
        <f>IF(Badges!$I805="A","/","")</f>
        <v/>
      </c>
      <c r="H32" s="405" t="str">
        <f>IF(Badges!$I809="A","/","")</f>
        <v/>
      </c>
      <c r="I32" s="406" t="str">
        <f>IF(Summary!$L$39="E","E","")</f>
        <v/>
      </c>
      <c r="J32" s="406" t="str">
        <f>IF(Summary!$M$39="Y","R","")</f>
        <v/>
      </c>
      <c r="L32" s="716" t="str">
        <f>'Age-Level'!C138</f>
        <v>2nd year Rededication</v>
      </c>
      <c r="M32" s="716"/>
      <c r="N32" s="716"/>
      <c r="O32" s="716"/>
      <c r="P32" s="716"/>
      <c r="Q32" s="716"/>
      <c r="R32" s="719"/>
      <c r="S32" s="406" t="str">
        <f>IF(Summary!$L$98="E","E","")</f>
        <v/>
      </c>
      <c r="T32" s="406" t="str">
        <f>IF(Summary!$M$98="Y","R","")</f>
        <v/>
      </c>
      <c r="U32" s="720"/>
      <c r="W32" s="399" t="str">
        <f>'Fun Patches'!C33</f>
        <v>&lt;LIST PATCH HERE&gt;</v>
      </c>
      <c r="X32" s="406" t="str">
        <f>IF(Summary!$L$138="E","E","")</f>
        <v/>
      </c>
      <c r="Y32" s="406" t="str">
        <f>IF(Summary!$M$138="Y","R","")</f>
        <v/>
      </c>
      <c r="AA32" s="366"/>
      <c r="AB32" s="364"/>
      <c r="AC32" s="365"/>
    </row>
    <row r="33" spans="2:29" ht="12.95" customHeight="1">
      <c r="B33" s="455"/>
      <c r="C33" s="464" t="s">
        <v>943</v>
      </c>
      <c r="D33" s="405" t="str">
        <f>IF(Badges!$I816="A","/","")</f>
        <v/>
      </c>
      <c r="E33" s="405" t="str">
        <f>IF(Badges!$I820="A","/","")</f>
        <v/>
      </c>
      <c r="F33" s="405" t="str">
        <f>IF(Badges!$I824="A","/","")</f>
        <v/>
      </c>
      <c r="G33" s="405" t="str">
        <f>IF(Badges!$I828="A","/","")</f>
        <v/>
      </c>
      <c r="H33" s="405" t="str">
        <f>IF(Badges!$I832="A","/","")</f>
        <v/>
      </c>
      <c r="I33" s="406" t="str">
        <f>IF(Summary!$L$40="E","E","")</f>
        <v/>
      </c>
      <c r="J33" s="406" t="str">
        <f>IF(Summary!$M$40="Y","R","")</f>
        <v/>
      </c>
      <c r="L33" s="716" t="str">
        <f>'Age-Level'!C139</f>
        <v>3rd year Rededication</v>
      </c>
      <c r="M33" s="716"/>
      <c r="N33" s="716"/>
      <c r="O33" s="716"/>
      <c r="P33" s="716"/>
      <c r="Q33" s="716"/>
      <c r="R33" s="719"/>
      <c r="S33" s="406" t="str">
        <f>IF(Summary!$L$99="E","E","")</f>
        <v/>
      </c>
      <c r="T33" s="406" t="str">
        <f>IF(Summary!$M$99="Y","R","")</f>
        <v/>
      </c>
      <c r="U33" s="720"/>
      <c r="W33" s="399" t="str">
        <f>'Fun Patches'!C34</f>
        <v>&lt;LIST PATCH HERE&gt;</v>
      </c>
      <c r="X33" s="406" t="str">
        <f>IF(Summary!$L$139="E","E","")</f>
        <v/>
      </c>
      <c r="Y33" s="406" t="str">
        <f>IF(Summary!$M$139="Y","R","")</f>
        <v/>
      </c>
      <c r="AA33" s="366"/>
      <c r="AB33" s="364"/>
      <c r="AC33" s="365"/>
    </row>
    <row r="34" spans="2:29" ht="12.95" customHeight="1">
      <c r="L34" s="716" t="str">
        <f>'Age-Level'!C140</f>
        <v>4th year Rededication</v>
      </c>
      <c r="M34" s="716"/>
      <c r="N34" s="716"/>
      <c r="O34" s="716"/>
      <c r="P34" s="716"/>
      <c r="Q34" s="716"/>
      <c r="R34" s="719"/>
      <c r="S34" s="406" t="str">
        <f>IF(Summary!$L$100="E","E","")</f>
        <v/>
      </c>
      <c r="T34" s="406" t="str">
        <f>IF(Summary!$M$100="Y","R","")</f>
        <v/>
      </c>
      <c r="U34" s="720"/>
      <c r="W34" s="399" t="str">
        <f>'Fun Patches'!C35</f>
        <v>&lt;LIST PATCH HERE&gt;</v>
      </c>
      <c r="X34" s="406" t="str">
        <f>IF(Summary!$L$140="E","E","")</f>
        <v/>
      </c>
      <c r="Y34" s="406" t="str">
        <f>IF(Summary!$M$140="Y","R","")</f>
        <v/>
      </c>
      <c r="AA34" s="366"/>
      <c r="AB34" s="364"/>
      <c r="AC34" s="365"/>
    </row>
    <row r="35" spans="2:29" ht="12.95" customHeight="1">
      <c r="L35" s="716" t="str">
        <f>'Age-Level'!C141</f>
        <v>5th year Rededication</v>
      </c>
      <c r="M35" s="716"/>
      <c r="N35" s="716"/>
      <c r="O35" s="716"/>
      <c r="P35" s="716"/>
      <c r="Q35" s="716"/>
      <c r="R35" s="719"/>
      <c r="S35" s="406" t="str">
        <f>IF(Summary!$L$101="E","E","")</f>
        <v/>
      </c>
      <c r="T35" s="406" t="str">
        <f>IF(Summary!$M$101="Y","R","")</f>
        <v/>
      </c>
      <c r="U35" s="720"/>
      <c r="W35" s="399" t="str">
        <f>'Fun Patches'!C36</f>
        <v>&lt;LIST PATCH HERE&gt;</v>
      </c>
      <c r="X35" s="406" t="str">
        <f>IF(Summary!$L$141="E","E","")</f>
        <v/>
      </c>
      <c r="Y35" s="406" t="str">
        <f>IF(Summary!$M$141="Y","R","")</f>
        <v/>
      </c>
      <c r="AA35" s="366"/>
      <c r="AB35" s="364"/>
      <c r="AC35" s="365"/>
    </row>
    <row r="36" spans="2:29" ht="12.95" customHeight="1">
      <c r="B36" s="455"/>
      <c r="C36" s="456" t="s">
        <v>144</v>
      </c>
      <c r="D36" s="403" t="str">
        <f>IF(Badges!$I298="A","/","")</f>
        <v/>
      </c>
      <c r="E36" s="403" t="str">
        <f>IF(Badges!$I302="A","/","")</f>
        <v/>
      </c>
      <c r="F36" s="403" t="str">
        <f>IF(Badges!$I306="A","/","")</f>
        <v/>
      </c>
      <c r="G36" s="403" t="str">
        <f>IF(Badges!$I310="A","/","")</f>
        <v/>
      </c>
      <c r="H36" s="403" t="str">
        <f>IF(Badges!$I314="A","/","")</f>
        <v/>
      </c>
      <c r="I36" s="406" t="str">
        <f>IF(Summary!$L$17="E","E","")</f>
        <v/>
      </c>
      <c r="J36" s="406" t="str">
        <f>IF(Summary!$M$17="Y","R","")</f>
        <v/>
      </c>
      <c r="L36" s="716" t="str">
        <f>'Age-Level'!C142</f>
        <v>6th year Rededication</v>
      </c>
      <c r="M36" s="716"/>
      <c r="N36" s="716"/>
      <c r="O36" s="716"/>
      <c r="P36" s="716"/>
      <c r="Q36" s="716"/>
      <c r="R36" s="719"/>
      <c r="S36" s="406" t="str">
        <f>IF(Summary!$L$102="E","E","")</f>
        <v/>
      </c>
      <c r="T36" s="406" t="str">
        <f>IF(Summary!$M$102="Y","R","")</f>
        <v/>
      </c>
      <c r="U36" s="720"/>
      <c r="W36" s="399" t="str">
        <f>'Fun Patches'!C37</f>
        <v>&lt;LIST PATCH HERE&gt;</v>
      </c>
      <c r="X36" s="406" t="str">
        <f>IF(Summary!$L$142="E","E","")</f>
        <v/>
      </c>
      <c r="Y36" s="406" t="str">
        <f>IF(Summary!$M$142="Y","R","")</f>
        <v/>
      </c>
      <c r="AA36" s="366"/>
      <c r="AB36" s="364"/>
      <c r="AC36" s="365"/>
    </row>
    <row r="37" spans="2:29" ht="12.95" customHeight="1" thickBot="1">
      <c r="B37" s="455"/>
      <c r="C37" s="471" t="s">
        <v>145</v>
      </c>
      <c r="D37" s="408" t="str">
        <f>IF(Badges!$I125="A","/","")</f>
        <v/>
      </c>
      <c r="E37" s="408" t="str">
        <f>IF(Badges!$I129="A","/","")</f>
        <v/>
      </c>
      <c r="F37" s="408" t="str">
        <f>IF(Badges!$I133="A","/","")</f>
        <v/>
      </c>
      <c r="G37" s="408" t="str">
        <f>IF(Badges!$I137="A","/","")</f>
        <v/>
      </c>
      <c r="H37" s="408" t="str">
        <f>IF(Badges!$I141="A","/","")</f>
        <v/>
      </c>
      <c r="I37" s="409" t="str">
        <f>IF(Summary!$L$9="E","E","")</f>
        <v/>
      </c>
      <c r="J37" s="409" t="str">
        <f>IF(Summary!$M$9="Y","R","")</f>
        <v/>
      </c>
      <c r="L37" s="716" t="str">
        <f>'Age-Level'!C143</f>
        <v>7th year Rededication</v>
      </c>
      <c r="M37" s="716"/>
      <c r="N37" s="716"/>
      <c r="O37" s="716"/>
      <c r="P37" s="716"/>
      <c r="Q37" s="716"/>
      <c r="R37" s="719"/>
      <c r="S37" s="406" t="str">
        <f>IF(Summary!$L$103="E","E","")</f>
        <v/>
      </c>
      <c r="T37" s="406" t="str">
        <f>IF(Summary!$M$103="Y","R","")</f>
        <v/>
      </c>
      <c r="U37" s="720"/>
      <c r="W37" s="399" t="str">
        <f>'Fun Patches'!C38</f>
        <v>&lt;LIST PATCH HERE&gt;</v>
      </c>
      <c r="X37" s="406" t="str">
        <f>IF(Summary!$L$143="E","E","")</f>
        <v/>
      </c>
      <c r="Y37" s="406" t="str">
        <f>IF(Summary!$M$143="Y","R","")</f>
        <v/>
      </c>
      <c r="AA37" s="366"/>
      <c r="AB37" s="364"/>
      <c r="AC37" s="365"/>
    </row>
    <row r="38" spans="2:29" ht="12.95" customHeight="1">
      <c r="B38" s="455"/>
      <c r="C38" s="456" t="s">
        <v>146</v>
      </c>
      <c r="D38" s="413" t="str">
        <f>IF(Badges!$I411="C","/","")</f>
        <v/>
      </c>
      <c r="E38" s="413" t="str">
        <f>IF(Badges!$I413="C","/","")</f>
        <v/>
      </c>
      <c r="F38" s="413" t="str">
        <f>IF(Badges!$I415="C","/","")</f>
        <v/>
      </c>
      <c r="G38" s="413" t="str">
        <f>IF(Badges!$I417="C","/","")</f>
        <v/>
      </c>
      <c r="H38" s="413" t="str">
        <f>IF(Badges!$I419="C","/","")</f>
        <v/>
      </c>
      <c r="I38" s="412" t="str">
        <f>IF(Summary!$L$22="E","E","")</f>
        <v/>
      </c>
      <c r="J38" s="412" t="str">
        <f>IF(Summary!$M$22="Y","R","")</f>
        <v/>
      </c>
      <c r="L38" s="716" t="str">
        <f>'Age-Level'!C144</f>
        <v>8th year Rededication</v>
      </c>
      <c r="M38" s="716"/>
      <c r="N38" s="716"/>
      <c r="O38" s="716"/>
      <c r="P38" s="716"/>
      <c r="Q38" s="716"/>
      <c r="R38" s="719"/>
      <c r="S38" s="406" t="str">
        <f>IF(Summary!$L$104="E","E","")</f>
        <v/>
      </c>
      <c r="T38" s="406" t="str">
        <f>IF(Summary!$M$104="Y","R","")</f>
        <v/>
      </c>
      <c r="U38" s="720"/>
      <c r="W38" s="399" t="str">
        <f>'Fun Patches'!C39</f>
        <v>&lt;LIST PATCH HERE&gt;</v>
      </c>
      <c r="X38" s="406" t="str">
        <f>IF(Summary!$L$144="E","E","")</f>
        <v/>
      </c>
      <c r="Y38" s="406" t="str">
        <f>IF(Summary!$M$144="Y","R","")</f>
        <v/>
      </c>
      <c r="AA38" s="366"/>
      <c r="AB38" s="364"/>
      <c r="AC38" s="365"/>
    </row>
    <row r="39" spans="2:29" ht="12.95" customHeight="1" thickBot="1">
      <c r="B39" s="455"/>
      <c r="C39" s="464" t="s">
        <v>147</v>
      </c>
      <c r="D39" s="398" t="str">
        <f>IF(Badges!$I238="C","/","")</f>
        <v/>
      </c>
      <c r="E39" s="398" t="str">
        <f>IF(Badges!$I240="C","/","")</f>
        <v/>
      </c>
      <c r="F39" s="398" t="str">
        <f>IF(Badges!$I242="C","/","")</f>
        <v/>
      </c>
      <c r="G39" s="398" t="str">
        <f>IF(Badges!$I244="C","/","")</f>
        <v/>
      </c>
      <c r="H39" s="398" t="str">
        <f>IF(Badges!$I246="C","/","")</f>
        <v/>
      </c>
      <c r="I39" s="406" t="str">
        <f>IF(Summary!$L$14="E","E","")</f>
        <v/>
      </c>
      <c r="J39" s="406" t="str">
        <f>IF(Summary!$M$14="Y","R","")</f>
        <v/>
      </c>
      <c r="L39" s="716" t="str">
        <f>'Age-Level'!C145</f>
        <v>9th year Rededication</v>
      </c>
      <c r="M39" s="716"/>
      <c r="N39" s="716"/>
      <c r="O39" s="716"/>
      <c r="P39" s="716"/>
      <c r="Q39" s="716"/>
      <c r="R39" s="719"/>
      <c r="S39" s="406" t="str">
        <f>IF(Summary!$L$105="E","E","")</f>
        <v/>
      </c>
      <c r="T39" s="406" t="str">
        <f>IF(Summary!$M$105="Y","R","")</f>
        <v/>
      </c>
      <c r="U39" s="720"/>
      <c r="W39" s="399" t="str">
        <f>'Fun Patches'!C40</f>
        <v>&lt;LIST PATCH HERE&gt;</v>
      </c>
      <c r="X39" s="406" t="str">
        <f>IF(Summary!$L$145="E","E","")</f>
        <v/>
      </c>
      <c r="Y39" s="406" t="str">
        <f>IF(Summary!$M$145="Y","R","")</f>
        <v/>
      </c>
      <c r="AA39" s="366"/>
      <c r="AB39" s="364"/>
      <c r="AC39" s="365"/>
    </row>
    <row r="40" spans="2:29" ht="12.95" customHeight="1">
      <c r="L40" s="716" t="str">
        <f>'Age-Level'!C146</f>
        <v>10th year Rededication</v>
      </c>
      <c r="M40" s="716"/>
      <c r="N40" s="716"/>
      <c r="O40" s="716"/>
      <c r="P40" s="716"/>
      <c r="Q40" s="716"/>
      <c r="R40" s="719"/>
      <c r="S40" s="406" t="str">
        <f>IF(Summary!$L$106="E","E","")</f>
        <v/>
      </c>
      <c r="T40" s="406" t="str">
        <f>IF(Summary!$M$106="Y","R","")</f>
        <v/>
      </c>
      <c r="U40" s="720"/>
      <c r="W40" s="399" t="str">
        <f>'Fun Patches'!C41</f>
        <v>&lt;LIST PATCH HERE&gt;</v>
      </c>
      <c r="X40" s="406" t="str">
        <f>IF(Summary!$L$146="E","E","")</f>
        <v/>
      </c>
      <c r="Y40" s="406" t="str">
        <f>IF(Summary!$M$146="Y","R","")</f>
        <v/>
      </c>
      <c r="AA40" s="366"/>
      <c r="AB40" s="364"/>
      <c r="AC40" s="365"/>
    </row>
    <row r="41" spans="2:29" ht="12.95" customHeight="1" thickBot="1">
      <c r="U41" s="720"/>
      <c r="W41" s="399" t="str">
        <f>'Fun Patches'!C42</f>
        <v>&lt;LIST PATCH HERE&gt;</v>
      </c>
      <c r="X41" s="406" t="str">
        <f>IF(Summary!$L$147="E","E","")</f>
        <v/>
      </c>
      <c r="Y41" s="406" t="str">
        <f>IF(Summary!$M$147="Y","R","")</f>
        <v/>
      </c>
      <c r="AA41" s="366"/>
      <c r="AB41" s="364"/>
      <c r="AC41" s="365"/>
    </row>
    <row r="42" spans="2:29" ht="12.95" customHeight="1">
      <c r="B42" s="455"/>
      <c r="C42" s="483" t="s">
        <v>944</v>
      </c>
      <c r="D42" s="413" t="str">
        <f>IF(Badges!$I837="C","/","")</f>
        <v/>
      </c>
      <c r="E42" s="413" t="str">
        <f>IF(Badges!$I838="C","/","")</f>
        <v/>
      </c>
      <c r="F42" s="413" t="str">
        <f>IF(Badges!$I839="C","/","")</f>
        <v/>
      </c>
      <c r="G42" s="413" t="str">
        <f>IF(Badges!$I840="C","/","")</f>
        <v/>
      </c>
      <c r="H42" s="413" t="str">
        <f>IF(Badges!$I841="C","/","")</f>
        <v/>
      </c>
      <c r="I42" s="406" t="str">
        <f>IF(Summary!$L$42="E","E","")</f>
        <v/>
      </c>
      <c r="J42" s="406" t="str">
        <f>IF(Summary!$M$42="Y","R","")</f>
        <v/>
      </c>
      <c r="U42" s="720"/>
      <c r="W42" s="399" t="str">
        <f>'Fun Patches'!C43</f>
        <v>&lt;LIST PATCH HERE&gt;</v>
      </c>
      <c r="X42" s="406" t="str">
        <f>IF(Summary!$L$148="E","E","")</f>
        <v/>
      </c>
      <c r="Y42" s="406" t="str">
        <f>IF(Summary!$M$148="Y","R","")</f>
        <v/>
      </c>
      <c r="AA42" s="366"/>
      <c r="AB42" s="364"/>
      <c r="AC42" s="365"/>
    </row>
    <row r="43" spans="2:29" ht="12.95" customHeight="1">
      <c r="B43" s="455"/>
      <c r="C43" s="484" t="s">
        <v>945</v>
      </c>
      <c r="D43" s="405" t="str">
        <f>IF(Badges!$I844="C","/","")</f>
        <v/>
      </c>
      <c r="E43" s="405" t="str">
        <f>IF(Badges!$I845="C","/","")</f>
        <v/>
      </c>
      <c r="F43" s="405" t="str">
        <f>IF(Badges!$I846="C","/","")</f>
        <v/>
      </c>
      <c r="G43" s="405" t="str">
        <f>IF(Badges!$I847="C","/","")</f>
        <v/>
      </c>
      <c r="H43" s="405" t="str">
        <f>IF(Badges!$I848="C","/","")</f>
        <v/>
      </c>
      <c r="I43" s="406" t="str">
        <f>IF(Summary!$L$43="E","E","")</f>
        <v/>
      </c>
      <c r="J43" s="406" t="str">
        <f>IF(Summary!$M$43="Y","R","")</f>
        <v/>
      </c>
      <c r="L43" s="717"/>
      <c r="M43" s="717"/>
      <c r="N43" s="717"/>
      <c r="O43" s="717"/>
      <c r="P43" s="717"/>
      <c r="Q43" s="717"/>
      <c r="R43" s="718"/>
      <c r="S43" s="361"/>
      <c r="T43" s="362"/>
      <c r="U43" s="720"/>
      <c r="W43" s="399" t="str">
        <f>'Fun Patches'!C44</f>
        <v>&lt;LIST PATCH HERE&gt;</v>
      </c>
      <c r="X43" s="406" t="str">
        <f>IF(Summary!$L$149="E","E","")</f>
        <v/>
      </c>
      <c r="Y43" s="406" t="str">
        <f>IF(Summary!$M$149="Y","R","")</f>
        <v/>
      </c>
      <c r="AA43" s="366"/>
      <c r="AB43" s="364"/>
      <c r="AC43" s="365"/>
    </row>
    <row r="44" spans="2:29" ht="12.95" customHeight="1" thickBot="1">
      <c r="B44" s="455"/>
      <c r="C44" s="485" t="s">
        <v>946</v>
      </c>
      <c r="D44" s="408" t="str">
        <f>IF(Badges!$I851="C","/","")</f>
        <v/>
      </c>
      <c r="E44" s="408" t="str">
        <f>IF(Badges!$I852="C","/","")</f>
        <v/>
      </c>
      <c r="F44" s="408" t="str">
        <f>IF(Badges!$I853="C","/","")</f>
        <v/>
      </c>
      <c r="G44" s="408" t="str">
        <f>IF(Badges!$I854="C","/","")</f>
        <v/>
      </c>
      <c r="H44" s="408" t="str">
        <f>IF(Badges!$I855="C","/","")</f>
        <v/>
      </c>
      <c r="I44" s="414" t="str">
        <f>IF(Summary!$L$44="E","E","")</f>
        <v/>
      </c>
      <c r="J44" s="414" t="str">
        <f>IF(Summary!$M$44="Y","R","")</f>
        <v/>
      </c>
      <c r="L44" s="717"/>
      <c r="M44" s="717"/>
      <c r="N44" s="717"/>
      <c r="O44" s="717"/>
      <c r="P44" s="717"/>
      <c r="Q44" s="717"/>
      <c r="R44" s="718"/>
      <c r="S44" s="364"/>
      <c r="T44" s="365"/>
      <c r="U44" s="720"/>
      <c r="W44" s="399" t="str">
        <f>'Fun Patches'!C45</f>
        <v>&lt;LIST PATCH HERE&gt;</v>
      </c>
      <c r="X44" s="406" t="str">
        <f>IF(Summary!$L$150="E","E","")</f>
        <v/>
      </c>
      <c r="Y44" s="406" t="str">
        <f>IF(Summary!$M$150="Y","R","")</f>
        <v/>
      </c>
      <c r="AA44" s="366"/>
      <c r="AB44" s="364"/>
      <c r="AC44" s="365"/>
    </row>
    <row r="45" spans="2:29" ht="12.95" customHeight="1">
      <c r="B45" s="455"/>
      <c r="C45" s="483" t="s">
        <v>947</v>
      </c>
      <c r="D45" s="413" t="str">
        <f>IF(Badges!$I859="C","/","")</f>
        <v/>
      </c>
      <c r="E45" s="413" t="str">
        <f>IF(Badges!$I860="C","/","")</f>
        <v/>
      </c>
      <c r="F45" s="413" t="str">
        <f>IF(Badges!$I861="C","/","")</f>
        <v/>
      </c>
      <c r="G45" s="413" t="str">
        <f>IF(Badges!$I862="C","/","")</f>
        <v/>
      </c>
      <c r="H45" s="413" t="str">
        <f>IF(Badges!$I863="C","/","")</f>
        <v/>
      </c>
      <c r="I45" s="411" t="str">
        <f>IF(Summary!$L$46="E","E","")</f>
        <v/>
      </c>
      <c r="J45" s="411" t="str">
        <f>IF(Summary!$M$46="Y","R","")</f>
        <v/>
      </c>
      <c r="L45" s="717"/>
      <c r="M45" s="717"/>
      <c r="N45" s="717"/>
      <c r="O45" s="717"/>
      <c r="P45" s="717"/>
      <c r="Q45" s="717"/>
      <c r="R45" s="718"/>
      <c r="S45" s="364"/>
      <c r="T45" s="365"/>
      <c r="U45" s="720"/>
      <c r="W45" s="399" t="str">
        <f>'Fun Patches'!C46</f>
        <v>&lt;LIST PATCH HERE&gt;</v>
      </c>
      <c r="X45" s="406" t="str">
        <f>IF(Summary!$L$151="E","E","")</f>
        <v/>
      </c>
      <c r="Y45" s="406" t="str">
        <f>IF(Summary!$M$151="Y","R","")</f>
        <v/>
      </c>
      <c r="AA45" s="366"/>
      <c r="AB45" s="364"/>
      <c r="AC45" s="365"/>
    </row>
    <row r="46" spans="2:29" ht="12.95" customHeight="1">
      <c r="B46" s="455"/>
      <c r="C46" s="484" t="s">
        <v>948</v>
      </c>
      <c r="D46" s="405" t="str">
        <f>IF(Badges!$I866="C","/","")</f>
        <v/>
      </c>
      <c r="E46" s="405" t="str">
        <f>IF(Badges!$I867="C","/","")</f>
        <v/>
      </c>
      <c r="F46" s="405" t="str">
        <f>IF(Badges!$I868="C","/","")</f>
        <v/>
      </c>
      <c r="G46" s="405" t="str">
        <f>IF(Badges!$I869="C","/","")</f>
        <v/>
      </c>
      <c r="H46" s="405" t="str">
        <f>IF(Badges!$I870="C","/","")</f>
        <v/>
      </c>
      <c r="I46" s="406" t="str">
        <f>IF(Summary!$L$47="E","E","")</f>
        <v/>
      </c>
      <c r="J46" s="406" t="str">
        <f>IF(Summary!$M$47="Y","R","")</f>
        <v/>
      </c>
      <c r="L46" s="717"/>
      <c r="M46" s="717"/>
      <c r="N46" s="717"/>
      <c r="O46" s="717"/>
      <c r="P46" s="717"/>
      <c r="Q46" s="717"/>
      <c r="R46" s="718"/>
      <c r="S46" s="364"/>
      <c r="T46" s="365"/>
      <c r="U46" s="720"/>
      <c r="W46" s="399" t="str">
        <f>'Fun Patches'!C47</f>
        <v>&lt;LIST PATCH HERE&gt;</v>
      </c>
      <c r="X46" s="406" t="str">
        <f>IF(Summary!$L$152="E","E","")</f>
        <v/>
      </c>
      <c r="Y46" s="406" t="str">
        <f>IF(Summary!$M$152="Y","R","")</f>
        <v/>
      </c>
      <c r="AA46" s="366"/>
      <c r="AB46" s="364"/>
      <c r="AC46" s="365"/>
    </row>
    <row r="47" spans="2:29" ht="12.95" customHeight="1" thickBot="1">
      <c r="B47" s="455"/>
      <c r="C47" s="485" t="s">
        <v>949</v>
      </c>
      <c r="D47" s="408" t="str">
        <f>IF(Badges!$I873="C","/","")</f>
        <v/>
      </c>
      <c r="E47" s="408" t="str">
        <f>IF(Badges!$I874="C","/","")</f>
        <v/>
      </c>
      <c r="F47" s="408" t="str">
        <f>IF(Badges!$I875="C","/","")</f>
        <v/>
      </c>
      <c r="G47" s="408" t="str">
        <f>IF(Badges!$I876="C","/","")</f>
        <v/>
      </c>
      <c r="H47" s="408" t="str">
        <f>IF(Badges!$I877="C","/","")</f>
        <v/>
      </c>
      <c r="I47" s="409" t="str">
        <f>IF(Summary!$L$48="E","E","")</f>
        <v/>
      </c>
      <c r="J47" s="409" t="str">
        <f>IF(Summary!$M$48="Y","R","")</f>
        <v/>
      </c>
      <c r="L47" s="717"/>
      <c r="M47" s="717"/>
      <c r="N47" s="717"/>
      <c r="O47" s="717"/>
      <c r="P47" s="717"/>
      <c r="Q47" s="717"/>
      <c r="R47" s="718"/>
      <c r="S47" s="364"/>
      <c r="T47" s="365"/>
      <c r="U47" s="720"/>
      <c r="W47" s="399" t="str">
        <f>'Fun Patches'!C48</f>
        <v>&lt;LIST PATCH HERE&gt;</v>
      </c>
      <c r="X47" s="406" t="str">
        <f>IF(Summary!$L$153="E","E","")</f>
        <v/>
      </c>
      <c r="Y47" s="406" t="str">
        <f>IF(Summary!$M$153="Y","R","")</f>
        <v/>
      </c>
      <c r="AA47" s="366"/>
      <c r="AB47" s="364"/>
      <c r="AC47" s="365"/>
    </row>
    <row r="48" spans="2:29" ht="12.95" customHeight="1">
      <c r="B48" s="455"/>
      <c r="C48" s="483" t="s">
        <v>950</v>
      </c>
      <c r="D48" s="413" t="str">
        <f>IF(Badges!$I881="C","/","")</f>
        <v/>
      </c>
      <c r="E48" s="413" t="str">
        <f>IF(Badges!$I882="C","/","")</f>
        <v/>
      </c>
      <c r="F48" s="413" t="str">
        <f>IF(Badges!$I883="C","/","")</f>
        <v/>
      </c>
      <c r="G48" s="413" t="str">
        <f>IF(Badges!$I884="C","/","")</f>
        <v/>
      </c>
      <c r="H48" s="413" t="str">
        <f>IF(Badges!$I885="C","/","")</f>
        <v/>
      </c>
      <c r="I48" s="412" t="str">
        <f>IF(Summary!$L$50="E","E","")</f>
        <v/>
      </c>
      <c r="J48" s="412" t="str">
        <f>IF(Summary!$M$50="Y","R","")</f>
        <v/>
      </c>
      <c r="L48" s="717"/>
      <c r="M48" s="717"/>
      <c r="N48" s="717"/>
      <c r="O48" s="717"/>
      <c r="P48" s="717"/>
      <c r="Q48" s="717"/>
      <c r="R48" s="718"/>
      <c r="S48" s="364"/>
      <c r="T48" s="365"/>
      <c r="U48" s="720"/>
      <c r="W48" s="399" t="str">
        <f>'Fun Patches'!C49</f>
        <v>&lt;LIST PATCH HERE&gt;</v>
      </c>
      <c r="X48" s="406" t="str">
        <f>IF(Summary!$L$154="E","E","")</f>
        <v/>
      </c>
      <c r="Y48" s="406" t="str">
        <f>IF(Summary!$M$154="Y","R","")</f>
        <v/>
      </c>
      <c r="AA48" s="366"/>
      <c r="AB48" s="364"/>
      <c r="AC48" s="365"/>
    </row>
    <row r="49" spans="2:29" ht="12.95" customHeight="1">
      <c r="B49" s="455"/>
      <c r="C49" s="484" t="s">
        <v>951</v>
      </c>
      <c r="D49" s="405" t="str">
        <f>IF(Badges!$I888="C","/","")</f>
        <v/>
      </c>
      <c r="E49" s="405" t="str">
        <f>IF(Badges!$I889="C","/","")</f>
        <v/>
      </c>
      <c r="F49" s="405" t="str">
        <f>IF(Badges!$I890="C","/","")</f>
        <v/>
      </c>
      <c r="G49" s="405" t="str">
        <f>IF(Badges!$I891="C","/","")</f>
        <v/>
      </c>
      <c r="H49" s="405" t="str">
        <f>IF(Badges!$I892="C","/","")</f>
        <v/>
      </c>
      <c r="I49" s="406" t="str">
        <f>IF(Summary!$L$51="E","E","")</f>
        <v/>
      </c>
      <c r="J49" s="406" t="str">
        <f>IF(Summary!$M$51="Y","R","")</f>
        <v/>
      </c>
      <c r="L49" s="717"/>
      <c r="M49" s="717"/>
      <c r="N49" s="717"/>
      <c r="O49" s="717"/>
      <c r="P49" s="717"/>
      <c r="Q49" s="717"/>
      <c r="R49" s="718"/>
      <c r="S49" s="364"/>
      <c r="T49" s="365"/>
      <c r="U49" s="720"/>
      <c r="W49" s="399" t="str">
        <f>'Fun Patches'!C50</f>
        <v>&lt;LIST PATCH HERE&gt;</v>
      </c>
      <c r="X49" s="406" t="str">
        <f>IF(Summary!$L$155="E","E","")</f>
        <v/>
      </c>
      <c r="Y49" s="406" t="str">
        <f>IF(Summary!$M$155="Y","R","")</f>
        <v/>
      </c>
      <c r="AA49" s="366"/>
      <c r="AB49" s="364"/>
      <c r="AC49" s="365"/>
    </row>
    <row r="50" spans="2:29" ht="12.95" customHeight="1" thickBot="1">
      <c r="B50" s="455"/>
      <c r="C50" s="486" t="s">
        <v>952</v>
      </c>
      <c r="D50" s="408" t="str">
        <f>IF(Badges!$I895="C","/","")</f>
        <v/>
      </c>
      <c r="E50" s="408" t="str">
        <f>IF(Badges!$I896="C","/","")</f>
        <v/>
      </c>
      <c r="F50" s="408" t="str">
        <f>IF(Badges!$I897="C","/","")</f>
        <v/>
      </c>
      <c r="G50" s="408" t="str">
        <f>IF(Badges!$I898="C","/","")</f>
        <v/>
      </c>
      <c r="H50" s="408" t="str">
        <f>IF(Badges!$I899="C","/","")</f>
        <v/>
      </c>
      <c r="I50" s="406" t="str">
        <f>IF(Summary!$L$52="E","E","")</f>
        <v/>
      </c>
      <c r="J50" s="406" t="str">
        <f>IF(Summary!$M$52="Y","R","")</f>
        <v/>
      </c>
      <c r="L50" s="717"/>
      <c r="M50" s="717"/>
      <c r="N50" s="717"/>
      <c r="O50" s="717"/>
      <c r="P50" s="717"/>
      <c r="Q50" s="717"/>
      <c r="R50" s="718"/>
      <c r="S50" s="364"/>
      <c r="T50" s="365"/>
      <c r="U50" s="720"/>
      <c r="W50" s="399" t="str">
        <f>'Fun Patches'!C51</f>
        <v>&lt;LIST PATCH HERE&gt;</v>
      </c>
      <c r="X50" s="406" t="str">
        <f>IF(Summary!$L$156="E","E","")</f>
        <v/>
      </c>
      <c r="Y50" s="406" t="str">
        <f>IF(Summary!$M$156="Y","R","")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IF(Summary!$L$157="E","E","")</f>
        <v/>
      </c>
      <c r="Y51" s="406" t="str">
        <f>IF(Summary!$M$157="Y","R","")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IF(Summary!$L$158="E","E","")</f>
        <v/>
      </c>
      <c r="Y52" s="406" t="str">
        <f>IF(Summary!$M$158="Y","R","")</f>
        <v/>
      </c>
      <c r="AA52" s="366"/>
      <c r="AB52" s="364"/>
      <c r="AC52" s="365"/>
    </row>
    <row r="53" spans="2:29" ht="12.95" customHeight="1">
      <c r="B53" s="455"/>
      <c r="C53" s="457" t="s">
        <v>10</v>
      </c>
      <c r="D53" s="458"/>
      <c r="E53" s="458"/>
      <c r="F53" s="458"/>
      <c r="G53" s="458"/>
      <c r="H53" s="459"/>
      <c r="I53" s="406" t="str">
        <f>IF(Summary!$L$55="E","E","")</f>
        <v/>
      </c>
      <c r="J53" s="406" t="str">
        <f>IF(Summary!$M$55="Y","R","")</f>
        <v/>
      </c>
      <c r="K53" s="363" t="str">
        <f>IF(I53="E","C"," ")</f>
        <v xml:space="preserve"> </v>
      </c>
      <c r="L53" s="717"/>
      <c r="M53" s="717"/>
      <c r="N53" s="717"/>
      <c r="O53" s="717"/>
      <c r="P53" s="717"/>
      <c r="Q53" s="717"/>
      <c r="R53" s="718"/>
      <c r="S53" s="364"/>
      <c r="T53" s="365"/>
      <c r="U53" s="720"/>
      <c r="W53" s="400" t="str">
        <f>'Fun Patches'!C54</f>
        <v>&lt;LIST PATCH HERE&gt;</v>
      </c>
      <c r="X53" s="414" t="str">
        <f>IF(Summary!$L$159="E","E","")</f>
        <v/>
      </c>
      <c r="Y53" s="414" t="str">
        <f>IF(Summary!$M$159="Y","R","")</f>
        <v/>
      </c>
      <c r="AA53" s="366"/>
      <c r="AB53" s="364"/>
      <c r="AC53" s="365"/>
    </row>
    <row r="54" spans="2:29" ht="12.95" customHeight="1">
      <c r="B54" s="455"/>
      <c r="C54" s="461" t="s">
        <v>928</v>
      </c>
      <c r="D54" s="462"/>
      <c r="E54" s="462"/>
      <c r="F54" s="462"/>
      <c r="G54" s="462"/>
      <c r="H54" s="463"/>
      <c r="I54" s="406" t="str">
        <f>IF(Summary!$L$57="E","E","")</f>
        <v/>
      </c>
      <c r="J54" s="406" t="str">
        <f>IF(Summary!$M$57="Y","R","")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IF(Summary!$L$59="E","E","")</f>
        <v/>
      </c>
      <c r="J55" s="406" t="str">
        <f>IF(Summary!$M$59="Y","R","")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IF(Badges!$I33="A","/","")</f>
        <v/>
      </c>
      <c r="E56" s="410" t="str">
        <f>IF(Badges!$I37="A","/","")</f>
        <v/>
      </c>
      <c r="F56" s="410" t="str">
        <f>IF(Badges!$I41="A","/","")</f>
        <v/>
      </c>
      <c r="G56" s="410" t="str">
        <f>IF(Badges!$I45="A","/","")</f>
        <v/>
      </c>
      <c r="H56" s="410" t="str">
        <f>IF(Badges!$I49="A","/","")</f>
        <v/>
      </c>
      <c r="I56" s="404" t="str">
        <f>IF(Summary!$L$5="E","E","")</f>
        <v/>
      </c>
      <c r="J56" s="404" t="str">
        <f>IF(Summary!$M$5="Y","R","")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IF(Badges!$I321="A","/","")</f>
        <v/>
      </c>
      <c r="E57" s="410" t="str">
        <f>IF(Badges!$I325="A","/","")</f>
        <v/>
      </c>
      <c r="F57" s="410" t="str">
        <f>IF(Badges!$I329="A","/","")</f>
        <v/>
      </c>
      <c r="G57" s="410" t="str">
        <f>IF(Badges!$I333="A","/","")</f>
        <v/>
      </c>
      <c r="H57" s="410" t="str">
        <f>IF(Badges!$I337="A","/","")</f>
        <v/>
      </c>
      <c r="I57" s="406" t="str">
        <f>IF(Summary!$L$18="E","E","")</f>
        <v/>
      </c>
      <c r="J57" s="406" t="str">
        <f>IF(Summary!$M$18="Y","R","")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IF(Badges!$I10="A","/","")</f>
        <v/>
      </c>
      <c r="E58" s="410" t="str">
        <f>IF(Badges!$I14="A","/","")</f>
        <v/>
      </c>
      <c r="F58" s="410" t="str">
        <f>IF(Badges!$I18="A","/","")</f>
        <v/>
      </c>
      <c r="G58" s="410" t="str">
        <f>IF(Badges!$I22="A","/","")</f>
        <v/>
      </c>
      <c r="H58" s="410" t="str">
        <f>IF(Badges!$I26="A","/","")</f>
        <v/>
      </c>
      <c r="I58" s="406" t="str">
        <f>IF(Summary!$L$4="E","E","")</f>
        <v/>
      </c>
      <c r="J58" s="406" t="str">
        <f>IF(Summary!$M$4="Y","R","")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IF(Summary!$L$61="E","E","")</f>
        <v/>
      </c>
      <c r="J59" s="414" t="str">
        <f>IF(Summary!$M$61="Y","R","")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IF(Summary!$L$63="E","E","")</f>
        <v/>
      </c>
      <c r="J60" s="411" t="str">
        <f>IF(Summary!$M$63="Y","R","")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IF(Summary!$L$64="E","E","")</f>
        <v/>
      </c>
      <c r="J61" s="409" t="str">
        <f>IF(Summary!$M$64="Y","R","")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IF(Summary!$L$65="E","E","")</f>
        <v/>
      </c>
      <c r="J62" s="411" t="str">
        <f>IF(Summary!$M$65="Y","R","")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IF(Summary!$L$66="E","E","")</f>
        <v/>
      </c>
      <c r="J63" s="409" t="str">
        <f>IF(Summary!$M$66="Y","R","")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IF(Summary!$L$67="E","E","")</f>
        <v/>
      </c>
      <c r="J64" s="412" t="str">
        <f>IF(Summary!$M$67="Y","R","")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IF(Summary!$L$68="E","E","")</f>
        <v/>
      </c>
      <c r="J65" s="406" t="str">
        <f>IF(Summary!$M$68="Y","R","")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IF('Age-Level'!$I63="A","/","")</f>
        <v/>
      </c>
      <c r="E68" s="410" t="str">
        <f>IF('Age-Level'!$I67="A","/","")</f>
        <v/>
      </c>
      <c r="F68" s="410" t="str">
        <f>IF('Age-Level'!$I71="A","/","")</f>
        <v/>
      </c>
      <c r="G68" s="410" t="str">
        <f>IF('Age-Level'!$I76="A","/","")</f>
        <v/>
      </c>
      <c r="H68" s="410" t="str">
        <f>IF('Age-Level'!$I78="A","/","")</f>
        <v/>
      </c>
      <c r="I68" s="412" t="str">
        <f>IF(Summary!$L$92="E","E","")</f>
        <v/>
      </c>
      <c r="J68" s="412" t="str">
        <f>IF(Summary!$M$92="Y","R","")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IF('Age-Level'!$I81="A","/","")</f>
        <v/>
      </c>
      <c r="E69" s="408" t="str">
        <f>IF('Age-Level'!$I85="A","/","")</f>
        <v/>
      </c>
      <c r="F69" s="408" t="str">
        <f>IF('Age-Level'!$I89="A","/","")</f>
        <v/>
      </c>
      <c r="G69" s="408" t="str">
        <f>IF('Age-Level'!$I94="A","/","")</f>
        <v/>
      </c>
      <c r="H69" s="408" t="str">
        <f>IF('Age-Level'!$I96="A","/","")</f>
        <v/>
      </c>
      <c r="I69" s="407" t="str">
        <f>IF(Summary!$L$93="E","E","")</f>
        <v/>
      </c>
      <c r="J69" s="407" t="str">
        <f>IF(Summary!$M$93="Y","R","")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IF('Age-Level'!$I99="A","/","")</f>
        <v/>
      </c>
      <c r="E70" s="410" t="str">
        <f>IF('Age-Level'!$I103="A","/","")</f>
        <v/>
      </c>
      <c r="F70" s="410" t="str">
        <f>IF('Age-Level'!$I107="A","/","")</f>
        <v/>
      </c>
      <c r="G70" s="410" t="str">
        <f>IF('Age-Level'!$I112="A","/","")</f>
        <v/>
      </c>
      <c r="H70" s="410" t="str">
        <f>IF('Age-Level'!$I114="A","/","")</f>
        <v/>
      </c>
      <c r="I70" s="411" t="str">
        <f>IF(Summary!$L$94="E","E","")</f>
        <v/>
      </c>
      <c r="J70" s="411" t="str">
        <f>IF(Summary!$M$94="Y","R","")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IF('Age-Level'!$I117="A","/","")</f>
        <v/>
      </c>
      <c r="E71" s="408" t="str">
        <f>IF('Age-Level'!$I121="A","/","")</f>
        <v/>
      </c>
      <c r="F71" s="408" t="str">
        <f>IF('Age-Level'!$I125="A","/","")</f>
        <v/>
      </c>
      <c r="G71" s="408" t="str">
        <f>IF('Age-Level'!$I130="A","/","")</f>
        <v/>
      </c>
      <c r="H71" s="408" t="str">
        <f>IF('Age-Level'!$I132="A","/","")</f>
        <v/>
      </c>
      <c r="I71" s="415" t="str">
        <f>IF(Summary!$L$95="E","E","")</f>
        <v/>
      </c>
      <c r="J71" s="415" t="str">
        <f>IF(Summary!$M$95="Y","R","")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IF(Bridging!$I9="C","/","")</f>
        <v/>
      </c>
      <c r="G72" s="403" t="str">
        <f>IF(Bridging!$I10="C","/","")</f>
        <v/>
      </c>
      <c r="H72" s="403" t="str">
        <f>IF(Bridging!$I11="C","/","")</f>
        <v/>
      </c>
      <c r="I72" s="412" t="str">
        <f>IF(Summary!$L$107="E","E","")</f>
        <v/>
      </c>
      <c r="J72" s="412" t="str">
        <f>IF(Summary!$M$107="Y","R","")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EH04BPwJcDFA8YIW+dVVW0Fk1EteAFol2+aUiPF1gf9NGOeqvT/X1/C4UnY9T8aLQ/0rcmm6ud61opoK0DxgVA==" saltValue="bwemCJxyqEm2QelygOYGU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59" priority="3">
      <formula>LEFT($U$1,7)&lt;&gt;"Senior_"</formula>
    </cfRule>
  </conditionalFormatting>
  <conditionalFormatting sqref="T1:W1 T2:T3">
    <cfRule type="expression" dxfId="58" priority="2">
      <formula>LEFT($U$1,7)="Senior_"</formula>
    </cfRule>
  </conditionalFormatting>
  <conditionalFormatting sqref="C1">
    <cfRule type="expression" dxfId="57" priority="1">
      <formula>LEFT($U$1,7)&lt;&gt;"Senior_"</formula>
    </cfRule>
  </conditionalFormatting>
  <conditionalFormatting sqref="W54:W75 AA4:AA75 L43:L75">
    <cfRule type="duplicateValues" dxfId="56" priority="4"/>
  </conditionalFormatting>
  <pageMargins left="0.5" right="0.3" top="0.3" bottom="0.3" header="0.3" footer="0.3"/>
  <pageSetup scale="77" fitToWidth="2" orientation="portrait" r:id="rId1"/>
  <colBreaks count="1" manualBreakCount="1">
    <brk id="21"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9C8A0-64E3-4C81-9744-6B33B4656E81}">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Senior_7</v>
      </c>
      <c r="U1" s="445" t="str">
        <f ca="1">MID(CELL("filename",A1),FIND(IF(ISERROR(FIND("]",CELL("filename",A1))),"$","]"),CELL("filename",A1))+1,256)</f>
        <v>Senior_7</v>
      </c>
      <c r="W1" s="446" t="str">
        <f ca="1">IF(T1&lt;&gt;"",T1,"")</f>
        <v>Senior_7</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IF(Badges!$J56="A","/","")</f>
        <v/>
      </c>
      <c r="E4" s="413" t="str">
        <f>IF(Badges!$J60="A","/","")</f>
        <v/>
      </c>
      <c r="F4" s="413" t="str">
        <f>IF(Badges!$J64="A","/","")</f>
        <v/>
      </c>
      <c r="G4" s="413" t="str">
        <f>IF(Badges!$J68="A","/","")</f>
        <v/>
      </c>
      <c r="H4" s="413" t="str">
        <f>IF(Badges!$J72="A","/","")</f>
        <v/>
      </c>
      <c r="I4" s="411" t="str">
        <f>IF(Summary!$N$6="E","E","")</f>
        <v/>
      </c>
      <c r="J4" s="411" t="str">
        <f>IF(Summary!$O$6="Y","R","")</f>
        <v/>
      </c>
      <c r="K4" s="363" t="str">
        <f>IF(COUNT(I53:I53)=1,MAX(I53:I53),"")</f>
        <v/>
      </c>
      <c r="L4" s="716" t="str">
        <f>Summary!A70</f>
        <v>&lt;&lt;List Badge 1 Here&gt;&gt;</v>
      </c>
      <c r="M4" s="716"/>
      <c r="N4" s="716"/>
      <c r="O4" s="716"/>
      <c r="P4" s="716"/>
      <c r="Q4" s="716"/>
      <c r="R4" s="719"/>
      <c r="S4" s="404" t="str">
        <f>IF(Summary!$N$70="E","E","")</f>
        <v/>
      </c>
      <c r="T4" s="404" t="str">
        <f>IF(Summary!$O$70="Y","R","")</f>
        <v/>
      </c>
      <c r="W4" s="619" t="str">
        <f>'Fun Patches'!C5</f>
        <v>&lt;LIST PATCH HERE&gt;</v>
      </c>
      <c r="X4" s="404" t="str">
        <f>IF(Summary!$N$110="E","E","")</f>
        <v/>
      </c>
      <c r="Y4" s="404" t="str">
        <f>IF(Summary!$O$110="Y","R","")</f>
        <v/>
      </c>
      <c r="AA4" s="438"/>
      <c r="AB4" s="361"/>
      <c r="AC4" s="362"/>
    </row>
    <row r="5" spans="2:30" ht="12.95" customHeight="1">
      <c r="B5" s="455"/>
      <c r="C5" s="460" t="s">
        <v>139</v>
      </c>
      <c r="D5" s="405" t="str">
        <f>IF(Badges!$J79="A","/","")</f>
        <v/>
      </c>
      <c r="E5" s="405" t="str">
        <f>IF(Badges!$J83="A","/","")</f>
        <v/>
      </c>
      <c r="F5" s="405" t="str">
        <f>IF(Badges!$J87="A","/","")</f>
        <v/>
      </c>
      <c r="G5" s="405" t="str">
        <f>IF(Badges!$J91="A","/","")</f>
        <v/>
      </c>
      <c r="H5" s="405" t="str">
        <f>IF(Badges!$J95="A","/","")</f>
        <v/>
      </c>
      <c r="I5" s="406" t="str">
        <f>IF(Summary!$N$7="E","E","")</f>
        <v/>
      </c>
      <c r="J5" s="406" t="str">
        <f>IF(Summary!$O$7="Y","R","")</f>
        <v/>
      </c>
      <c r="K5" s="363" t="str">
        <f>IF(COUNT(I54:I54)=1,MAX(I54:I54),"")</f>
        <v/>
      </c>
      <c r="L5" s="716" t="str">
        <f>Summary!A71</f>
        <v>&lt;&lt;List Badge 2 Here&gt;&gt;</v>
      </c>
      <c r="M5" s="716"/>
      <c r="N5" s="716"/>
      <c r="O5" s="716"/>
      <c r="P5" s="716"/>
      <c r="Q5" s="716"/>
      <c r="R5" s="719"/>
      <c r="S5" s="406" t="str">
        <f>IF(Summary!$N$71="E","E","")</f>
        <v/>
      </c>
      <c r="T5" s="406" t="str">
        <f>IF(Summary!$O$71="Y","R","")</f>
        <v/>
      </c>
      <c r="W5" s="399" t="str">
        <f>'Fun Patches'!C6</f>
        <v>&lt;LIST PATCH HERE&gt;</v>
      </c>
      <c r="X5" s="406" t="str">
        <f>IF(Summary!$N$111="E","E","")</f>
        <v/>
      </c>
      <c r="Y5" s="406" t="str">
        <f>IF(Summary!$O$111="Y","R","")</f>
        <v/>
      </c>
      <c r="AA5" s="366"/>
      <c r="AB5" s="364"/>
      <c r="AC5" s="365"/>
    </row>
    <row r="6" spans="2:30" ht="12.95" customHeight="1" thickBot="1">
      <c r="B6" s="455"/>
      <c r="C6" s="464" t="s">
        <v>1019</v>
      </c>
      <c r="D6" s="408" t="str">
        <f>IF(Badges!$J102="A","/","")</f>
        <v/>
      </c>
      <c r="E6" s="408" t="str">
        <f>IF(Badges!$J106="A","/","")</f>
        <v/>
      </c>
      <c r="F6" s="408" t="str">
        <f>IF(Badges!$J110="A","/","")</f>
        <v/>
      </c>
      <c r="G6" s="408" t="str">
        <f>IF(Badges!$J114="A","/","")</f>
        <v/>
      </c>
      <c r="H6" s="408" t="str">
        <f>IF(Badges!$J118="A","/","")</f>
        <v/>
      </c>
      <c r="I6" s="409" t="str">
        <f>IF(Summary!$N$8="E","E","")</f>
        <v/>
      </c>
      <c r="J6" s="409" t="str">
        <f>IF(Summary!$O$8="Y","R","")</f>
        <v/>
      </c>
      <c r="K6" s="363"/>
      <c r="L6" s="716" t="str">
        <f>Summary!A72</f>
        <v>&lt;&lt;List Badge 3 Here&gt;&gt;</v>
      </c>
      <c r="M6" s="716"/>
      <c r="N6" s="716"/>
      <c r="O6" s="716"/>
      <c r="P6" s="716"/>
      <c r="Q6" s="716"/>
      <c r="R6" s="719"/>
      <c r="S6" s="406" t="str">
        <f>IF(Summary!$N$72="E","E","")</f>
        <v/>
      </c>
      <c r="T6" s="406" t="str">
        <f>IF(Summary!$O$72="Y","R","")</f>
        <v/>
      </c>
      <c r="W6" s="399" t="str">
        <f>'Fun Patches'!C7</f>
        <v>&lt;LIST PATCH HERE&gt;</v>
      </c>
      <c r="X6" s="406" t="str">
        <f>IF(Summary!$N$112="E","E","")</f>
        <v/>
      </c>
      <c r="Y6" s="406" t="str">
        <f>IF(Summary!$O$112="Y","R","")</f>
        <v/>
      </c>
      <c r="AA6" s="366"/>
      <c r="AB6" s="364"/>
      <c r="AC6" s="365"/>
    </row>
    <row r="7" spans="2:30" ht="12.95" customHeight="1">
      <c r="B7" s="455"/>
      <c r="C7" s="468" t="s">
        <v>134</v>
      </c>
      <c r="D7" s="413" t="str">
        <f>IF(Badges!$J148="A","/","")</f>
        <v/>
      </c>
      <c r="E7" s="413" t="str">
        <f>IF(Badges!$J152="A","/","")</f>
        <v/>
      </c>
      <c r="F7" s="413" t="str">
        <f>IF(Badges!$J156="A","/","")</f>
        <v/>
      </c>
      <c r="G7" s="413" t="str">
        <f>IF(Badges!$J160="A","/","")</f>
        <v/>
      </c>
      <c r="H7" s="413" t="str">
        <f>IF(Badges!$J164="A","/","")</f>
        <v/>
      </c>
      <c r="I7" s="411" t="str">
        <f>IF(Summary!$N$10="E","E","")</f>
        <v/>
      </c>
      <c r="J7" s="411" t="str">
        <f>IF(Summary!$O$10="Y","R","")</f>
        <v/>
      </c>
      <c r="K7" s="363" t="str">
        <f>IF(COUNT(I55:I55)=1,MAX(I55:I55),"")</f>
        <v/>
      </c>
      <c r="L7" s="716" t="str">
        <f>Summary!A73</f>
        <v>&lt;&lt;List Badge 4 Here&gt;&gt;</v>
      </c>
      <c r="M7" s="716"/>
      <c r="N7" s="716"/>
      <c r="O7" s="716"/>
      <c r="P7" s="716"/>
      <c r="Q7" s="716"/>
      <c r="R7" s="719"/>
      <c r="S7" s="406" t="str">
        <f>IF(Summary!$N$73="E","E","")</f>
        <v/>
      </c>
      <c r="T7" s="406" t="str">
        <f>IF(Summary!$O$73="Y","R","")</f>
        <v/>
      </c>
      <c r="W7" s="399" t="str">
        <f>'Fun Patches'!C8</f>
        <v>&lt;LIST PATCH HERE&gt;</v>
      </c>
      <c r="X7" s="406" t="str">
        <f>IF(Summary!$N$113="E","E","")</f>
        <v/>
      </c>
      <c r="Y7" s="406" t="str">
        <f>IF(Summary!$O$113="Y","R","")</f>
        <v/>
      </c>
      <c r="AA7" s="366"/>
      <c r="AB7" s="364"/>
      <c r="AC7" s="365"/>
    </row>
    <row r="8" spans="2:30" ht="12.95" customHeight="1">
      <c r="B8" s="455"/>
      <c r="C8" s="460" t="s">
        <v>1022</v>
      </c>
      <c r="D8" s="405" t="str">
        <f>IF(Badges!$J194="A","/","")</f>
        <v/>
      </c>
      <c r="E8" s="405" t="str">
        <f>IF(Badges!$J198="A","/","")</f>
        <v/>
      </c>
      <c r="F8" s="405" t="str">
        <f>IF(Badges!$J202="A","/","")</f>
        <v/>
      </c>
      <c r="G8" s="405" t="str">
        <f>IF(Badges!$J206="A","/","")</f>
        <v/>
      </c>
      <c r="H8" s="405" t="str">
        <f>IF(Badges!$J210="A","/","")</f>
        <v/>
      </c>
      <c r="I8" s="406" t="str">
        <f>IF(Summary!$N$12="E","E","")</f>
        <v/>
      </c>
      <c r="J8" s="406" t="str">
        <f>IF(Summary!$O$12="Y","R","")</f>
        <v/>
      </c>
      <c r="K8" s="363" t="str">
        <f>IF(COUNT(I56:I59)=4,MAX(I56:I59),"")</f>
        <v/>
      </c>
      <c r="L8" s="716" t="str">
        <f>Summary!A74</f>
        <v>&lt;&lt;List Badge 5 Here&gt;&gt;</v>
      </c>
      <c r="M8" s="716"/>
      <c r="N8" s="716"/>
      <c r="O8" s="716"/>
      <c r="P8" s="716"/>
      <c r="Q8" s="716"/>
      <c r="R8" s="719"/>
      <c r="S8" s="406" t="str">
        <f>IF(Summary!$N$74="E","E","")</f>
        <v/>
      </c>
      <c r="T8" s="406" t="str">
        <f>IF(Summary!$O$74="Y","R","")</f>
        <v/>
      </c>
      <c r="W8" s="399" t="str">
        <f>'Fun Patches'!C9</f>
        <v>&lt;LIST PATCH HERE&gt;</v>
      </c>
      <c r="X8" s="406" t="str">
        <f>IF(Summary!$N$114="E","E","")</f>
        <v/>
      </c>
      <c r="Y8" s="406" t="str">
        <f>IF(Summary!$O$114="Y","R","")</f>
        <v/>
      </c>
      <c r="AA8" s="366"/>
      <c r="AB8" s="364"/>
      <c r="AC8" s="365"/>
    </row>
    <row r="9" spans="2:30" ht="12.95" customHeight="1" thickBot="1">
      <c r="B9" s="455"/>
      <c r="C9" s="471" t="s">
        <v>140</v>
      </c>
      <c r="D9" s="408" t="str">
        <f>IF(Badges!$J217="A","/","")</f>
        <v/>
      </c>
      <c r="E9" s="408" t="str">
        <f>IF(Badges!$J221="A","/","")</f>
        <v/>
      </c>
      <c r="F9" s="408" t="str">
        <f>IF(Badges!$J225="A","/","")</f>
        <v/>
      </c>
      <c r="G9" s="408" t="str">
        <f>IF(Badges!$J229="A","/","")</f>
        <v/>
      </c>
      <c r="H9" s="408" t="str">
        <f>IF(Badges!$J233="A","/","")</f>
        <v/>
      </c>
      <c r="I9" s="409" t="str">
        <f>IF(Summary!$N$13="E","E","")</f>
        <v/>
      </c>
      <c r="J9" s="409" t="str">
        <f>IF(Summary!$O$13="Y","R","")</f>
        <v/>
      </c>
      <c r="K9" s="363"/>
      <c r="L9" s="716" t="str">
        <f>Summary!A75</f>
        <v>&lt;&lt;List Badge 6 Here&gt;&gt;</v>
      </c>
      <c r="M9" s="716"/>
      <c r="N9" s="716"/>
      <c r="O9" s="716"/>
      <c r="P9" s="716"/>
      <c r="Q9" s="716"/>
      <c r="R9" s="719"/>
      <c r="S9" s="406" t="str">
        <f>IF(Summary!$N$75="E","E","")</f>
        <v/>
      </c>
      <c r="T9" s="406" t="str">
        <f>IF(Summary!$O$75="Y","R","")</f>
        <v/>
      </c>
      <c r="W9" s="399" t="str">
        <f>'Fun Patches'!C10</f>
        <v>&lt;LIST PATCH HERE&gt;</v>
      </c>
      <c r="X9" s="406" t="str">
        <f>IF(Summary!$N$115="E","E","")</f>
        <v/>
      </c>
      <c r="Y9" s="406" t="str">
        <f>IF(Summary!$O$115="Y","R","")</f>
        <v/>
      </c>
      <c r="AA9" s="366"/>
      <c r="AB9" s="364"/>
      <c r="AC9" s="365"/>
    </row>
    <row r="10" spans="2:30" ht="12.95" customHeight="1">
      <c r="B10" s="455"/>
      <c r="C10" s="456" t="s">
        <v>1020</v>
      </c>
      <c r="D10" s="413" t="str">
        <f>IF(Badges!$J252="A","/","")</f>
        <v/>
      </c>
      <c r="E10" s="413" t="str">
        <f>IF(Badges!$J256="A","/","")</f>
        <v/>
      </c>
      <c r="F10" s="413" t="str">
        <f>IF(Badges!$J260="A","/","")</f>
        <v/>
      </c>
      <c r="G10" s="413" t="str">
        <f>IF(Badges!$J264="A","/","")</f>
        <v/>
      </c>
      <c r="H10" s="413" t="str">
        <f>IF(Badges!$J268="A","/","")</f>
        <v/>
      </c>
      <c r="I10" s="411" t="str">
        <f>IF(Summary!$N$15="E","E","")</f>
        <v/>
      </c>
      <c r="J10" s="411" t="str">
        <f>IF(Summary!$O$15="Y","R","")</f>
        <v/>
      </c>
      <c r="K10" s="363"/>
      <c r="L10" s="716" t="str">
        <f>Summary!A76</f>
        <v>&lt;&lt;List Badge 7 Here&gt;&gt;</v>
      </c>
      <c r="M10" s="716"/>
      <c r="N10" s="716"/>
      <c r="O10" s="716"/>
      <c r="P10" s="716"/>
      <c r="Q10" s="716"/>
      <c r="R10" s="719"/>
      <c r="S10" s="406" t="str">
        <f>IF(Summary!$N$76="E","E","")</f>
        <v/>
      </c>
      <c r="T10" s="406" t="str">
        <f>IF(Summary!$O$76="Y","R","")</f>
        <v/>
      </c>
      <c r="W10" s="399" t="str">
        <f>'Fun Patches'!C11</f>
        <v>&lt;LIST PATCH HERE&gt;</v>
      </c>
      <c r="X10" s="406" t="str">
        <f>IF(Summary!$N$116="E","E","")</f>
        <v/>
      </c>
      <c r="Y10" s="406" t="str">
        <f>IF(Summary!$O$116="Y","R","")</f>
        <v/>
      </c>
      <c r="AA10" s="366"/>
      <c r="AB10" s="364"/>
      <c r="AC10" s="365"/>
    </row>
    <row r="11" spans="2:30" ht="12.95" customHeight="1">
      <c r="B11" s="455"/>
      <c r="C11" s="460" t="s">
        <v>765</v>
      </c>
      <c r="D11" s="405" t="str">
        <f>IF(Badges!$J275="A","/","")</f>
        <v/>
      </c>
      <c r="E11" s="405" t="str">
        <f>IF(Badges!$J279="A","/","")</f>
        <v/>
      </c>
      <c r="F11" s="405" t="str">
        <f>IF(Badges!$J283="A","/","")</f>
        <v/>
      </c>
      <c r="G11" s="405" t="str">
        <f>IF(Badges!$J287="A","/","")</f>
        <v/>
      </c>
      <c r="H11" s="405" t="str">
        <f>IF(Badges!$J291="A","/","")</f>
        <v/>
      </c>
      <c r="I11" s="406" t="str">
        <f>IF(Summary!$N$16="E","E","")</f>
        <v/>
      </c>
      <c r="J11" s="406" t="str">
        <f>IF(Summary!$O$16="Y","R","")</f>
        <v/>
      </c>
      <c r="K11" s="363"/>
      <c r="L11" s="716" t="str">
        <f>Summary!A77</f>
        <v>&lt;&lt;List Badge 8 Here&gt;&gt;</v>
      </c>
      <c r="M11" s="716"/>
      <c r="N11" s="716"/>
      <c r="O11" s="716"/>
      <c r="P11" s="716"/>
      <c r="Q11" s="716"/>
      <c r="R11" s="719"/>
      <c r="S11" s="406" t="str">
        <f>IF(Summary!$N$77="E","E","")</f>
        <v/>
      </c>
      <c r="T11" s="406" t="str">
        <f>IF(Summary!$O$77="Y","R","")</f>
        <v/>
      </c>
      <c r="W11" s="399" t="str">
        <f>'Fun Patches'!C12</f>
        <v>&lt;LIST PATCH HERE&gt;</v>
      </c>
      <c r="X11" s="406" t="str">
        <f>IF(Summary!$N$117="E","E","")</f>
        <v/>
      </c>
      <c r="Y11" s="406" t="str">
        <f>IF(Summary!$O$117="Y","R","")</f>
        <v/>
      </c>
      <c r="AA11" s="366"/>
      <c r="AB11" s="364"/>
      <c r="AC11" s="365"/>
    </row>
    <row r="12" spans="2:30" ht="12.95" customHeight="1" thickBot="1">
      <c r="B12" s="455"/>
      <c r="C12" s="464" t="s">
        <v>137</v>
      </c>
      <c r="D12" s="408" t="str">
        <f>IF(Badges!$J344="A","/","")</f>
        <v/>
      </c>
      <c r="E12" s="408" t="str">
        <f>IF(Badges!$J348="A","/","")</f>
        <v/>
      </c>
      <c r="F12" s="408" t="str">
        <f>IF(Badges!$J352="A","/","")</f>
        <v/>
      </c>
      <c r="G12" s="408" t="str">
        <f>IF(Badges!$J356="A","/","")</f>
        <v/>
      </c>
      <c r="H12" s="408" t="str">
        <f>IF(Badges!$J360="A","/","")</f>
        <v/>
      </c>
      <c r="I12" s="409" t="str">
        <f>IF(Summary!$N$19="E","E","")</f>
        <v/>
      </c>
      <c r="J12" s="409" t="str">
        <f>IF(Summary!$O$19="Y","R","")</f>
        <v/>
      </c>
      <c r="K12" s="363"/>
      <c r="L12" s="716" t="str">
        <f>Summary!A78</f>
        <v>&lt;&lt;List Badge 9 Here&gt;&gt;</v>
      </c>
      <c r="M12" s="716"/>
      <c r="N12" s="716"/>
      <c r="O12" s="716"/>
      <c r="P12" s="716"/>
      <c r="Q12" s="716"/>
      <c r="R12" s="719"/>
      <c r="S12" s="406" t="str">
        <f>IF(Summary!$N$78="E","E","")</f>
        <v/>
      </c>
      <c r="T12" s="406" t="str">
        <f>IF(Summary!$O$78="Y","R","")</f>
        <v/>
      </c>
      <c r="W12" s="399" t="str">
        <f>'Fun Patches'!C13</f>
        <v>&lt;LIST PATCH HERE&gt;</v>
      </c>
      <c r="X12" s="406" t="str">
        <f>IF(Summary!$N$118="E","E","")</f>
        <v/>
      </c>
      <c r="Y12" s="406" t="str">
        <f>IF(Summary!$O$118="Y","R","")</f>
        <v/>
      </c>
      <c r="AA12" s="366"/>
      <c r="AB12" s="364"/>
      <c r="AC12" s="365"/>
    </row>
    <row r="13" spans="2:30" ht="12.95" customHeight="1">
      <c r="B13" s="455"/>
      <c r="C13" s="468" t="s">
        <v>934</v>
      </c>
      <c r="D13" s="413" t="str">
        <f>IF(Badges!$J367="A","/","")</f>
        <v/>
      </c>
      <c r="E13" s="413" t="str">
        <f>IF(Badges!$J371="A","/","")</f>
        <v/>
      </c>
      <c r="F13" s="413" t="str">
        <f>IF(Badges!$J375="A","/","")</f>
        <v/>
      </c>
      <c r="G13" s="413" t="str">
        <f>IF(Badges!$J379="A","/","")</f>
        <v/>
      </c>
      <c r="H13" s="413" t="str">
        <f>IF(Badges!$J383="A","/","")</f>
        <v/>
      </c>
      <c r="I13" s="411" t="str">
        <f>IF(Summary!$N$20="E","E","")</f>
        <v/>
      </c>
      <c r="J13" s="411" t="str">
        <f>IF(Summary!$O$20="Y","R","")</f>
        <v/>
      </c>
      <c r="K13" s="363" t="str">
        <f>IF(COUNT(I60:I61)=2,MAX(I60:I61),"")</f>
        <v/>
      </c>
      <c r="L13" s="716" t="str">
        <f>Summary!A79</f>
        <v>&lt;&lt;List Badge 10 Here&gt;&gt;</v>
      </c>
      <c r="M13" s="716"/>
      <c r="N13" s="716"/>
      <c r="O13" s="716"/>
      <c r="P13" s="716"/>
      <c r="Q13" s="716"/>
      <c r="R13" s="719"/>
      <c r="S13" s="406" t="str">
        <f>IF(Summary!$N$79="E","E","")</f>
        <v/>
      </c>
      <c r="T13" s="406" t="str">
        <f>IF(Summary!$O$79="Y","R","")</f>
        <v/>
      </c>
      <c r="W13" s="399" t="str">
        <f>'Fun Patches'!C14</f>
        <v>&lt;LIST PATCH HERE&gt;</v>
      </c>
      <c r="X13" s="406" t="str">
        <f>IF(Summary!$N$119="E","E","")</f>
        <v/>
      </c>
      <c r="Y13" s="406" t="str">
        <f>IF(Summary!$O$119="Y","R","")</f>
        <v/>
      </c>
      <c r="AA13" s="366"/>
      <c r="AB13" s="364"/>
      <c r="AC13" s="365"/>
    </row>
    <row r="14" spans="2:30" ht="12.95" customHeight="1">
      <c r="B14" s="455"/>
      <c r="C14" s="460" t="s">
        <v>142</v>
      </c>
      <c r="D14" s="405" t="str">
        <f>IF(Badges!$J390="A","/","")</f>
        <v/>
      </c>
      <c r="E14" s="405" t="str">
        <f>IF(Badges!$J394="A","/","")</f>
        <v/>
      </c>
      <c r="F14" s="405" t="str">
        <f>IF(Badges!$J398="A","/","")</f>
        <v/>
      </c>
      <c r="G14" s="405" t="str">
        <f>IF(Badges!$J402="A","/","")</f>
        <v/>
      </c>
      <c r="H14" s="405" t="str">
        <f>IF(Badges!$J406="A","/","")</f>
        <v/>
      </c>
      <c r="I14" s="406" t="str">
        <f>IF(Summary!$N$21="E","E","")</f>
        <v/>
      </c>
      <c r="J14" s="406" t="str">
        <f>IF(Summary!$O$21="Y","R","")</f>
        <v/>
      </c>
      <c r="K14" s="363"/>
      <c r="L14" s="401"/>
      <c r="M14" s="401"/>
      <c r="N14" s="401"/>
      <c r="O14" s="401"/>
      <c r="P14" s="401"/>
      <c r="Q14" s="401"/>
      <c r="R14" s="401"/>
      <c r="S14" s="402"/>
      <c r="T14" s="402"/>
      <c r="W14" s="399" t="str">
        <f>'Fun Patches'!C15</f>
        <v>&lt;LIST PATCH HERE&gt;</v>
      </c>
      <c r="X14" s="406" t="str">
        <f>IF(Summary!$N$120="E","E","")</f>
        <v/>
      </c>
      <c r="Y14" s="406" t="str">
        <f>IF(Summary!$O$120="Y","R","")</f>
        <v/>
      </c>
      <c r="AA14" s="366"/>
      <c r="AB14" s="364"/>
      <c r="AC14" s="365"/>
    </row>
    <row r="15" spans="2:30" ht="12.95" customHeight="1" thickBot="1">
      <c r="B15" s="455"/>
      <c r="C15" s="471" t="s">
        <v>129</v>
      </c>
      <c r="D15" s="408" t="str">
        <f>IF(Badges!$J425="A","/","")</f>
        <v/>
      </c>
      <c r="E15" s="408" t="str">
        <f>IF(Badges!$J429="A","/","")</f>
        <v/>
      </c>
      <c r="F15" s="408" t="str">
        <f>IF(Badges!$J433="A","/","")</f>
        <v/>
      </c>
      <c r="G15" s="408" t="str">
        <f>IF(Badges!$J437="A","/","")</f>
        <v/>
      </c>
      <c r="H15" s="408" t="str">
        <f>IF(Badges!$J441="A","/","")</f>
        <v/>
      </c>
      <c r="I15" s="409" t="str">
        <f>IF(Summary!$N$23="E","E","")</f>
        <v/>
      </c>
      <c r="J15" s="409" t="str">
        <f>IF(Summary!$O$23="Y","R","")</f>
        <v/>
      </c>
      <c r="K15" s="363" t="str">
        <f>IF(COUNT(I62:I63)=2,MAX(I62:I63),"")</f>
        <v/>
      </c>
      <c r="N15" s="451"/>
      <c r="O15" s="451"/>
      <c r="P15" s="451"/>
      <c r="Q15" s="451"/>
      <c r="R15" s="451"/>
      <c r="W15" s="399" t="str">
        <f>'Fun Patches'!C16</f>
        <v>&lt;LIST PATCH HERE&gt;</v>
      </c>
      <c r="X15" s="406" t="str">
        <f>IF(Summary!$N$121="E","E","")</f>
        <v/>
      </c>
      <c r="Y15" s="406" t="str">
        <f>IF(Summary!$O$121="Y","R","")</f>
        <v/>
      </c>
      <c r="AA15" s="366"/>
      <c r="AB15" s="364"/>
      <c r="AC15" s="365"/>
    </row>
    <row r="16" spans="2:30" ht="12.95" customHeight="1">
      <c r="B16" s="455"/>
      <c r="C16" s="456" t="s">
        <v>739</v>
      </c>
      <c r="D16" s="413" t="str">
        <f>IF(Badges!$J448="A","/","")</f>
        <v/>
      </c>
      <c r="E16" s="413" t="str">
        <f>IF(Badges!$J452="A","/","")</f>
        <v/>
      </c>
      <c r="F16" s="413" t="str">
        <f>IF(Badges!$J456="A","/","")</f>
        <v/>
      </c>
      <c r="G16" s="413" t="str">
        <f>IF(Badges!$J460="A","/","")</f>
        <v/>
      </c>
      <c r="H16" s="413" t="str">
        <f>IF(Badges!$J464="A","/","")</f>
        <v/>
      </c>
      <c r="I16" s="411" t="str">
        <f>IF(Summary!$N$24="E","E","")</f>
        <v/>
      </c>
      <c r="J16" s="411" t="str">
        <f>IF(Summary!$O$24="Y","R","")</f>
        <v/>
      </c>
      <c r="K16" s="363"/>
      <c r="L16" s="455"/>
      <c r="M16" s="487" t="s">
        <v>953</v>
      </c>
      <c r="N16" s="413" t="str">
        <f>IF('Age-Level'!$J6="C","/","")</f>
        <v/>
      </c>
      <c r="O16" s="413" t="str">
        <f>IF('Age-Level'!$J7="C","/","")</f>
        <v/>
      </c>
      <c r="P16" s="413" t="str">
        <f>IF('Age-Level'!$J8="C","/","")</f>
        <v/>
      </c>
      <c r="Q16" s="413" t="str">
        <f>IF('Age-Level'!$J9="C","/","")</f>
        <v/>
      </c>
      <c r="R16" s="413" t="str">
        <f>IF('Age-Level'!$J10="C","/","")</f>
        <v/>
      </c>
      <c r="S16" s="404" t="str">
        <f>IF(Summary!$N$81="E","E","")</f>
        <v/>
      </c>
      <c r="T16" s="411" t="str">
        <f>IF(Summary!$O$81="Y","R","")</f>
        <v/>
      </c>
      <c r="W16" s="399" t="str">
        <f>'Fun Patches'!C17</f>
        <v>&lt;LIST PATCH HERE&gt;</v>
      </c>
      <c r="X16" s="406" t="str">
        <f>IF(Summary!$N$122="E","E","")</f>
        <v/>
      </c>
      <c r="Y16" s="406" t="str">
        <f>IF(Summary!$O$122="Y","R","")</f>
        <v/>
      </c>
      <c r="AA16" s="366"/>
      <c r="AB16" s="364"/>
      <c r="AC16" s="365"/>
    </row>
    <row r="17" spans="2:29" ht="12.95" customHeight="1" thickBot="1">
      <c r="B17" s="455"/>
      <c r="C17" s="460" t="s">
        <v>626</v>
      </c>
      <c r="D17" s="405" t="str">
        <f>IF(Badges!$J471="A","/","")</f>
        <v/>
      </c>
      <c r="E17" s="405" t="str">
        <f>IF(Badges!$J475="A","/","")</f>
        <v/>
      </c>
      <c r="F17" s="405" t="str">
        <f>IF(Badges!$J479="A","/","")</f>
        <v/>
      </c>
      <c r="G17" s="405" t="str">
        <f>IF(Badges!$J483="A","/","")</f>
        <v/>
      </c>
      <c r="H17" s="405" t="str">
        <f>IF(Badges!$J487="A","/","")</f>
        <v/>
      </c>
      <c r="I17" s="406" t="str">
        <f>IF(Summary!$N$25="E","E","")</f>
        <v/>
      </c>
      <c r="J17" s="406" t="str">
        <f>IF(Summary!$O$25="Y","R","")</f>
        <v/>
      </c>
      <c r="K17" s="363" t="str">
        <f>IF(COUNT(I64:I65)=2,MAX(I64:I65),"")</f>
        <v/>
      </c>
      <c r="L17" s="455"/>
      <c r="M17" s="488" t="s">
        <v>954</v>
      </c>
      <c r="N17" s="398" t="str">
        <f>IF('Age-Level'!$J13="C","/","")</f>
        <v/>
      </c>
      <c r="O17" s="398" t="str">
        <f>IF('Age-Level'!$J14="C","/","")</f>
        <v/>
      </c>
      <c r="P17" s="398" t="str">
        <f>IF('Age-Level'!$J15="C","/","")</f>
        <v/>
      </c>
      <c r="Q17" s="398" t="str">
        <f>IF('Age-Level'!$J16="C","/","")</f>
        <v/>
      </c>
      <c r="R17" s="398" t="str">
        <f>IF('Age-Level'!$J17="C","/","")</f>
        <v/>
      </c>
      <c r="S17" s="409" t="str">
        <f>IF(Summary!$N$82="E","E","")</f>
        <v/>
      </c>
      <c r="T17" s="406" t="str">
        <f>IF(Summary!$O$82="Y","R","")</f>
        <v/>
      </c>
      <c r="W17" s="399" t="str">
        <f>'Fun Patches'!C18</f>
        <v>&lt;LIST PATCH HERE&gt;</v>
      </c>
      <c r="X17" s="406" t="str">
        <f>IF(Summary!$N$123="E","E","")</f>
        <v/>
      </c>
      <c r="Y17" s="406" t="str">
        <f>IF(Summary!$O$123="Y","R","")</f>
        <v/>
      </c>
      <c r="AA17" s="366"/>
      <c r="AB17" s="364"/>
      <c r="AC17" s="365"/>
    </row>
    <row r="18" spans="2:29" ht="12.95" customHeight="1" thickBot="1">
      <c r="B18" s="455"/>
      <c r="C18" s="460" t="s">
        <v>131</v>
      </c>
      <c r="D18" s="408" t="str">
        <f>IF(Badges!$J494="A","/","")</f>
        <v/>
      </c>
      <c r="E18" s="408" t="str">
        <f>IF(Badges!$J498="A","/","")</f>
        <v/>
      </c>
      <c r="F18" s="408" t="str">
        <f>IF(Badges!$J502="A","/","")</f>
        <v/>
      </c>
      <c r="G18" s="408" t="str">
        <f>IF(Badges!$J506="A","/","")</f>
        <v/>
      </c>
      <c r="H18" s="408" t="str">
        <f>IF(Badges!$J510="A","/","")</f>
        <v/>
      </c>
      <c r="I18" s="409" t="str">
        <f>IF(Summary!$N$26="E","E","")</f>
        <v/>
      </c>
      <c r="J18" s="409" t="str">
        <f>IF(Summary!$O$26="Y","R","")</f>
        <v/>
      </c>
      <c r="K18" s="363"/>
      <c r="L18" s="455"/>
      <c r="M18" s="489" t="s">
        <v>955</v>
      </c>
      <c r="N18" s="413" t="str">
        <f>IF('Age-Level'!$J20="C","/","")</f>
        <v/>
      </c>
      <c r="O18" s="413" t="str">
        <f>IF('Age-Level'!$J21="C","/","")</f>
        <v/>
      </c>
      <c r="P18" s="413" t="str">
        <f>IF('Age-Level'!$J22="C","/","")</f>
        <v/>
      </c>
      <c r="Q18" s="413" t="str">
        <f>IF('Age-Level'!$J23="C","/","")</f>
        <v/>
      </c>
      <c r="R18" s="413" t="str">
        <f>IF('Age-Level'!$J24="C","/","")</f>
        <v/>
      </c>
      <c r="S18" s="412" t="str">
        <f>IF(Summary!$N$83="E","E","")</f>
        <v/>
      </c>
      <c r="T18" s="411" t="str">
        <f>IF(Summary!$O$83="Y","R","")</f>
        <v/>
      </c>
      <c r="W18" s="399" t="str">
        <f>'Fun Patches'!C19</f>
        <v>&lt;LIST PATCH HERE&gt;</v>
      </c>
      <c r="X18" s="406" t="str">
        <f>IF(Summary!$N$124="E","E","")</f>
        <v/>
      </c>
      <c r="Y18" s="406" t="str">
        <f>IF(Summary!$O$124="Y","R","")</f>
        <v/>
      </c>
      <c r="AA18" s="366"/>
      <c r="AB18" s="364"/>
      <c r="AC18" s="365"/>
    </row>
    <row r="19" spans="2:29" ht="12.95" customHeight="1" thickBot="1">
      <c r="B19" s="455"/>
      <c r="C19" s="468" t="s">
        <v>128</v>
      </c>
      <c r="D19" s="413" t="str">
        <f>IF(Badges!$J517="A","/","")</f>
        <v/>
      </c>
      <c r="E19" s="413" t="str">
        <f>IF(Badges!$J521="A","/","")</f>
        <v/>
      </c>
      <c r="F19" s="413" t="str">
        <f>IF(Badges!$J525="A","/","")</f>
        <v/>
      </c>
      <c r="G19" s="413" t="str">
        <f>IF(Badges!$J529="A","/","")</f>
        <v/>
      </c>
      <c r="H19" s="413" t="str">
        <f>IF(Badges!$J533="A","/","")</f>
        <v/>
      </c>
      <c r="I19" s="411" t="str">
        <f>IF(Summary!$N$27="E","E","")</f>
        <v/>
      </c>
      <c r="J19" s="411" t="str">
        <f>IF(Summary!$O$27="Y","R","")</f>
        <v/>
      </c>
      <c r="K19" s="363"/>
      <c r="L19" s="455"/>
      <c r="M19" s="490" t="s">
        <v>956</v>
      </c>
      <c r="N19" s="398" t="str">
        <f>IF('Age-Level'!$J27="C","/","")</f>
        <v/>
      </c>
      <c r="O19" s="398" t="str">
        <f>IF('Age-Level'!$J28="C","/","")</f>
        <v/>
      </c>
      <c r="P19" s="398" t="str">
        <f>IF('Age-Level'!$J29="C","/","")</f>
        <v/>
      </c>
      <c r="Q19" s="398" t="str">
        <f>IF('Age-Level'!$J30="C","/","")</f>
        <v/>
      </c>
      <c r="R19" s="398" t="str">
        <f>IF('Age-Level'!$J31="C","/","")</f>
        <v/>
      </c>
      <c r="S19" s="409" t="str">
        <f>IF(Summary!$N$84="E","E","")</f>
        <v/>
      </c>
      <c r="T19" s="406" t="str">
        <f>IF(Summary!$O$84="Y","R","")</f>
        <v/>
      </c>
      <c r="W19" s="399" t="str">
        <f>'Fun Patches'!C20</f>
        <v>&lt;LIST PATCH HERE&gt;</v>
      </c>
      <c r="X19" s="406" t="str">
        <f>IF(Summary!$N$125="E","E","")</f>
        <v/>
      </c>
      <c r="Y19" s="406" t="str">
        <f>IF(Summary!$O$125="Y","R","")</f>
        <v/>
      </c>
      <c r="AA19" s="366"/>
      <c r="AB19" s="364"/>
      <c r="AC19" s="365"/>
    </row>
    <row r="20" spans="2:29" ht="12.95" customHeight="1">
      <c r="B20" s="455"/>
      <c r="C20" s="460" t="s">
        <v>143</v>
      </c>
      <c r="D20" s="405" t="str">
        <f>IF(Badges!$J540="A","/","")</f>
        <v/>
      </c>
      <c r="E20" s="405" t="str">
        <f>IF(Badges!$J544="A","/","")</f>
        <v/>
      </c>
      <c r="F20" s="405" t="str">
        <f>IF(Badges!$J548="A","/","")</f>
        <v/>
      </c>
      <c r="G20" s="405" t="str">
        <f>IF(Badges!$J552="A","/","")</f>
        <v/>
      </c>
      <c r="H20" s="405" t="str">
        <f>IF(Badges!$J556="A","/","")</f>
        <v/>
      </c>
      <c r="I20" s="406" t="str">
        <f>IF(Summary!$N$28="E","E","")</f>
        <v/>
      </c>
      <c r="J20" s="406" t="str">
        <f>IF(Summary!$O$28="Y","R","")</f>
        <v/>
      </c>
      <c r="K20" s="363"/>
      <c r="L20" s="455"/>
      <c r="M20" s="487" t="s">
        <v>957</v>
      </c>
      <c r="N20" s="458"/>
      <c r="O20" s="458"/>
      <c r="P20" s="458"/>
      <c r="Q20" s="458"/>
      <c r="R20" s="459"/>
      <c r="S20" s="412" t="str">
        <f>IF(Summary!$N$85="E","E","")</f>
        <v/>
      </c>
      <c r="T20" s="411" t="str">
        <f>IF(Summary!$O$85="Y","R","")</f>
        <v/>
      </c>
      <c r="U20" s="594"/>
      <c r="W20" s="399" t="str">
        <f>'Fun Patches'!C21</f>
        <v>&lt;LIST PATCH HERE&gt;</v>
      </c>
      <c r="X20" s="406" t="str">
        <f>IF(Summary!$N$126="E","E","")</f>
        <v/>
      </c>
      <c r="Y20" s="406" t="str">
        <f>IF(Summary!$O$126="Y","R","")</f>
        <v/>
      </c>
      <c r="AA20" s="366"/>
      <c r="AB20" s="364"/>
      <c r="AC20" s="365"/>
    </row>
    <row r="21" spans="2:29" ht="12.95" customHeight="1" thickBot="1">
      <c r="B21" s="455"/>
      <c r="C21" s="471" t="s">
        <v>939</v>
      </c>
      <c r="D21" s="408" t="str">
        <f>IF(Badges!$J171="A","/","")</f>
        <v/>
      </c>
      <c r="E21" s="408" t="str">
        <f>IF(Badges!$J175="A","/","")</f>
        <v/>
      </c>
      <c r="F21" s="408" t="str">
        <f>IF(Badges!$J179="A","/","")</f>
        <v/>
      </c>
      <c r="G21" s="408" t="str">
        <f>IF(Badges!$J183="A","/","")</f>
        <v/>
      </c>
      <c r="H21" s="408" t="str">
        <f>IF(Badges!$J187="A","/","")</f>
        <v/>
      </c>
      <c r="I21" s="409" t="str">
        <f>IF(Summary!$N$11="E","E","")</f>
        <v/>
      </c>
      <c r="J21" s="409" t="str">
        <f>IF(Summary!$O$11="Y","R","")</f>
        <v/>
      </c>
      <c r="K21" s="363"/>
      <c r="L21" s="455"/>
      <c r="M21" s="488" t="s">
        <v>958</v>
      </c>
      <c r="N21" s="473"/>
      <c r="O21" s="473"/>
      <c r="P21" s="473"/>
      <c r="Q21" s="473"/>
      <c r="R21" s="474"/>
      <c r="S21" s="409" t="str">
        <f>IF(Summary!$N$86="E","E","")</f>
        <v/>
      </c>
      <c r="T21" s="406" t="str">
        <f>IF(Summary!$O$86="Y","R","")</f>
        <v/>
      </c>
      <c r="U21" s="594"/>
      <c r="W21" s="399" t="str">
        <f>'Fun Patches'!C22</f>
        <v>&lt;LIST PATCH HERE&gt;</v>
      </c>
      <c r="X21" s="406" t="str">
        <f>IF(Summary!$N$127="E","E","")</f>
        <v/>
      </c>
      <c r="Y21" s="406" t="str">
        <f>IF(Summary!$O$127="Y","R","")</f>
        <v/>
      </c>
      <c r="AA21" s="366"/>
      <c r="AB21" s="364"/>
      <c r="AC21" s="365"/>
    </row>
    <row r="22" spans="2:29" ht="12.95" customHeight="1">
      <c r="B22" s="455"/>
      <c r="C22" s="460" t="s">
        <v>940</v>
      </c>
      <c r="D22" s="413" t="str">
        <f>IF(Badges!$J563="A","/","")</f>
        <v/>
      </c>
      <c r="E22" s="413" t="str">
        <f>IF(Badges!$J567="A","/","")</f>
        <v/>
      </c>
      <c r="F22" s="413" t="str">
        <f>IF(Badges!$J571="A","/","")</f>
        <v/>
      </c>
      <c r="G22" s="413" t="str">
        <f>IF(Badges!$J575="A","/","")</f>
        <v/>
      </c>
      <c r="H22" s="413" t="str">
        <f>IF(Badges!$J579="A","/","")</f>
        <v/>
      </c>
      <c r="I22" s="411" t="str">
        <f>IF(Summary!$N$29="E","E","")</f>
        <v/>
      </c>
      <c r="J22" s="411" t="str">
        <f>IF(Summary!$O$29="Y","R","")</f>
        <v/>
      </c>
      <c r="K22" s="363"/>
      <c r="L22" s="455"/>
      <c r="M22" s="489" t="s">
        <v>959</v>
      </c>
      <c r="N22" s="476"/>
      <c r="O22" s="476"/>
      <c r="P22" s="476"/>
      <c r="Q22" s="476"/>
      <c r="R22" s="477"/>
      <c r="S22" s="412" t="str">
        <f>IF(Summary!$N$87="E","E","")</f>
        <v/>
      </c>
      <c r="T22" s="411" t="str">
        <f>IF(Summary!$O$87="Y","R","")</f>
        <v/>
      </c>
      <c r="U22" s="720" t="s">
        <v>1079</v>
      </c>
      <c r="W22" s="399" t="str">
        <f>'Fun Patches'!C23</f>
        <v>&lt;LIST PATCH HERE&gt;</v>
      </c>
      <c r="X22" s="406" t="str">
        <f>IF(Summary!$N$128="E","E","")</f>
        <v/>
      </c>
      <c r="Y22" s="406" t="str">
        <f>IF(Summary!$O$128="Y","R","")</f>
        <v/>
      </c>
      <c r="AA22" s="366"/>
      <c r="AB22" s="364"/>
      <c r="AC22" s="365"/>
    </row>
    <row r="23" spans="2:29" ht="12.95" customHeight="1" thickBot="1">
      <c r="B23" s="455"/>
      <c r="C23" s="460" t="s">
        <v>138</v>
      </c>
      <c r="D23" s="405" t="str">
        <f>IF(Badges!$J586="A","/","")</f>
        <v/>
      </c>
      <c r="E23" s="405" t="str">
        <f>IF(Badges!$J590="A","/","")</f>
        <v/>
      </c>
      <c r="F23" s="405" t="str">
        <f>IF(Badges!$J594="A","/","")</f>
        <v/>
      </c>
      <c r="G23" s="405" t="str">
        <f>IF(Badges!$J598="A","/","")</f>
        <v/>
      </c>
      <c r="H23" s="405" t="str">
        <f>IF(Badges!$J602="A","/","")</f>
        <v/>
      </c>
      <c r="I23" s="406" t="str">
        <f>IF(Summary!$N$30="E","E","")</f>
        <v/>
      </c>
      <c r="J23" s="406" t="str">
        <f>IF(Summary!$O$30="Y","R","")</f>
        <v/>
      </c>
      <c r="K23" s="363"/>
      <c r="L23" s="455"/>
      <c r="M23" s="490" t="s">
        <v>960</v>
      </c>
      <c r="N23" s="466"/>
      <c r="O23" s="466"/>
      <c r="P23" s="466"/>
      <c r="Q23" s="466"/>
      <c r="R23" s="467"/>
      <c r="S23" s="409" t="str">
        <f>IF(Summary!$N$88="E","E","")</f>
        <v/>
      </c>
      <c r="T23" s="406" t="str">
        <f>IF(Summary!$O$88="Y","R","")</f>
        <v/>
      </c>
      <c r="U23" s="720"/>
      <c r="W23" s="399" t="str">
        <f>'Fun Patches'!C24</f>
        <v>&lt;LIST PATCH HERE&gt;</v>
      </c>
      <c r="X23" s="406" t="str">
        <f>IF(Summary!$N$129="E","E","")</f>
        <v/>
      </c>
      <c r="Y23" s="406" t="str">
        <f>IF(Summary!$O$129="Y","R","")</f>
        <v/>
      </c>
      <c r="AA23" s="366"/>
      <c r="AB23" s="364"/>
      <c r="AC23" s="365"/>
    </row>
    <row r="24" spans="2:29" ht="12.95" customHeight="1" thickBot="1">
      <c r="B24" s="455"/>
      <c r="C24" s="460" t="s">
        <v>837</v>
      </c>
      <c r="D24" s="408" t="str">
        <f>IF(Badges!$J609="A","/","")</f>
        <v/>
      </c>
      <c r="E24" s="408" t="str">
        <f>IF(Badges!$J613="A","/","")</f>
        <v/>
      </c>
      <c r="F24" s="408" t="str">
        <f>IF(Badges!$J617="A","/","")</f>
        <v/>
      </c>
      <c r="G24" s="408" t="str">
        <f>IF(Badges!$J621="A","/","")</f>
        <v/>
      </c>
      <c r="H24" s="408" t="str">
        <f>IF(Badges!$J625="A","/","")</f>
        <v/>
      </c>
      <c r="I24" s="409" t="str">
        <f>IF(Summary!$N$31="E","E","")</f>
        <v/>
      </c>
      <c r="J24" s="409" t="str">
        <f>IF(Summary!$O$31="Y","R","")</f>
        <v/>
      </c>
      <c r="K24" s="363"/>
      <c r="L24" s="455"/>
      <c r="M24" s="491" t="s">
        <v>360</v>
      </c>
      <c r="N24" s="413" t="str">
        <f>IF('Age-Level'!$J49="C","/","")</f>
        <v/>
      </c>
      <c r="O24" s="413" t="str">
        <f>IF('Age-Level'!$J50="C","/","")</f>
        <v/>
      </c>
      <c r="P24" s="510" t="str">
        <f>IF('Age-Level'!$J51="C","/","")</f>
        <v/>
      </c>
      <c r="Q24" s="510" t="str">
        <f>IF('Age-Level'!$J52="C","/","")</f>
        <v/>
      </c>
      <c r="R24" s="510" t="str">
        <f>IF('Age-Level'!$J53="C","/","")</f>
        <v/>
      </c>
      <c r="S24" s="409" t="str">
        <f>IF(Summary!$N$89="E","E","")</f>
        <v/>
      </c>
      <c r="T24" s="411" t="str">
        <f>IF(Summary!$O$89="Y","R","")</f>
        <v/>
      </c>
      <c r="U24" s="720"/>
      <c r="W24" s="399" t="str">
        <f>'Fun Patches'!C25</f>
        <v>&lt;LIST PATCH HERE&gt;</v>
      </c>
      <c r="X24" s="406" t="str">
        <f>IF(Summary!$N$130="E","E","")</f>
        <v/>
      </c>
      <c r="Y24" s="406" t="str">
        <f>IF(Summary!$O$130="Y","R","")</f>
        <v/>
      </c>
      <c r="AA24" s="366"/>
      <c r="AB24" s="364"/>
      <c r="AC24" s="365"/>
    </row>
    <row r="25" spans="2:29" ht="12.95" customHeight="1">
      <c r="B25" s="455"/>
      <c r="C25" s="468" t="s">
        <v>130</v>
      </c>
      <c r="D25" s="413" t="str">
        <f>IF(Badges!$J632="A","/","")</f>
        <v/>
      </c>
      <c r="E25" s="413" t="str">
        <f>IF(Badges!$J636="A","/","")</f>
        <v/>
      </c>
      <c r="F25" s="413" t="str">
        <f>IF(Badges!$J640="A","/","")</f>
        <v/>
      </c>
      <c r="G25" s="413" t="str">
        <f>IF(Badges!$J644="A","/","")</f>
        <v/>
      </c>
      <c r="H25" s="413" t="str">
        <f>IF(Badges!$J648="A","/","")</f>
        <v/>
      </c>
      <c r="I25" s="411" t="str">
        <f>IF(Summary!$N$32="E","E","")</f>
        <v/>
      </c>
      <c r="J25" s="411" t="str">
        <f>IF(Summary!$O$32="Y","R","")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IF(Summary!$N$90="E","E","")</f>
        <v/>
      </c>
      <c r="T25" s="411" t="str">
        <f>IF(Summary!$O$90="Y","R","")</f>
        <v/>
      </c>
      <c r="U25" s="720"/>
      <c r="W25" s="399" t="str">
        <f>'Fun Patches'!C26</f>
        <v>&lt;LIST PATCH HERE&gt;</v>
      </c>
      <c r="X25" s="406" t="str">
        <f>IF(Summary!$N$131="E","E","")</f>
        <v/>
      </c>
      <c r="Y25" s="406" t="str">
        <f>IF(Summary!$O$131="Y","R","")</f>
        <v/>
      </c>
      <c r="AA25" s="366"/>
      <c r="AB25" s="364"/>
      <c r="AC25" s="365"/>
    </row>
    <row r="26" spans="2:29" ht="12.95" customHeight="1">
      <c r="B26" s="455"/>
      <c r="C26" s="460" t="s">
        <v>941</v>
      </c>
      <c r="D26" s="405" t="str">
        <f>IF(Badges!$J655="A","/","")</f>
        <v/>
      </c>
      <c r="E26" s="405" t="str">
        <f>IF(Badges!$J659="A","/","")</f>
        <v/>
      </c>
      <c r="F26" s="405" t="str">
        <f>IF(Badges!$J663="A","/","")</f>
        <v/>
      </c>
      <c r="G26" s="405" t="str">
        <f>IF(Badges!$J667="A","/","")</f>
        <v/>
      </c>
      <c r="H26" s="405" t="str">
        <f>IF(Badges!$J671="A","/","")</f>
        <v/>
      </c>
      <c r="I26" s="406" t="str">
        <f>IF(Summary!$N$33="E","E","")</f>
        <v/>
      </c>
      <c r="J26" s="406" t="str">
        <f>IF(Summary!$O$33="Y","R","")</f>
        <v/>
      </c>
      <c r="K26" s="363"/>
      <c r="L26" s="455"/>
      <c r="M26" s="487" t="s">
        <v>962</v>
      </c>
      <c r="N26" s="458"/>
      <c r="O26" s="458"/>
      <c r="P26" s="458"/>
      <c r="Q26" s="458"/>
      <c r="R26" s="459"/>
      <c r="S26" s="412" t="str">
        <f>IF(Summary!$N$91="E","E","")</f>
        <v/>
      </c>
      <c r="T26" s="406" t="str">
        <f>IF(Summary!$O$91="Y","R","")</f>
        <v/>
      </c>
      <c r="U26" s="720"/>
      <c r="W26" s="399" t="str">
        <f>'Fun Patches'!C27</f>
        <v>&lt;LIST PATCH HERE&gt;</v>
      </c>
      <c r="X26" s="406" t="str">
        <f>IF(Summary!$N$132="E","E","")</f>
        <v/>
      </c>
      <c r="Y26" s="406" t="str">
        <f>IF(Summary!$O$132="Y","R","")</f>
        <v/>
      </c>
      <c r="AA26" s="366"/>
      <c r="AB26" s="364"/>
      <c r="AC26" s="365"/>
    </row>
    <row r="27" spans="2:29" ht="12.95" customHeight="1" thickBot="1">
      <c r="B27" s="455"/>
      <c r="C27" s="471" t="s">
        <v>942</v>
      </c>
      <c r="D27" s="408" t="str">
        <f>IF(Badges!$J678="A","/","")</f>
        <v/>
      </c>
      <c r="E27" s="408" t="str">
        <f>IF(Badges!$J682="A","/","")</f>
        <v/>
      </c>
      <c r="F27" s="408" t="str">
        <f>IF(Badges!$J686="A","/","")</f>
        <v/>
      </c>
      <c r="G27" s="408" t="str">
        <f>IF(Badges!$J690="A","/","")</f>
        <v/>
      </c>
      <c r="H27" s="408" t="str">
        <f>IF(Badges!$J694="A","/","")</f>
        <v/>
      </c>
      <c r="I27" s="409" t="str">
        <f>IF(Summary!$N$34="E","E","")</f>
        <v/>
      </c>
      <c r="J27" s="409" t="str">
        <f>IF(Summary!$O$34="Y","R","")</f>
        <v/>
      </c>
      <c r="K27" s="363"/>
      <c r="L27" s="455"/>
      <c r="M27" s="488" t="s">
        <v>93</v>
      </c>
      <c r="N27" s="473"/>
      <c r="O27" s="473"/>
      <c r="P27" s="473"/>
      <c r="Q27" s="473"/>
      <c r="R27" s="474"/>
      <c r="S27" s="406" t="str">
        <f>IF(Summary!$N$108="E","E","")</f>
        <v/>
      </c>
      <c r="T27" s="406" t="str">
        <f>IF(Summary!$O$108="Y","R","")</f>
        <v/>
      </c>
      <c r="U27" s="720"/>
      <c r="W27" s="399" t="str">
        <f>'Fun Patches'!C28</f>
        <v>&lt;LIST PATCH HERE&gt;</v>
      </c>
      <c r="X27" s="406" t="str">
        <f>IF(Summary!$N$133="E","E","")</f>
        <v/>
      </c>
      <c r="Y27" s="406" t="str">
        <f>IF(Summary!$O$133="Y","R","")</f>
        <v/>
      </c>
      <c r="AA27" s="366"/>
      <c r="AB27" s="364"/>
      <c r="AC27" s="365"/>
    </row>
    <row r="28" spans="2:29" ht="12.95" customHeight="1">
      <c r="B28" s="455"/>
      <c r="C28" s="468" t="s">
        <v>135</v>
      </c>
      <c r="D28" s="413" t="str">
        <f>IF(Badges!$J701="A","/","")</f>
        <v/>
      </c>
      <c r="E28" s="413" t="str">
        <f>IF(Badges!$J705="A","/","")</f>
        <v/>
      </c>
      <c r="F28" s="413" t="str">
        <f>IF(Badges!$J709="A","/","")</f>
        <v/>
      </c>
      <c r="G28" s="413" t="str">
        <f>IF(Badges!$J713="A","/","")</f>
        <v/>
      </c>
      <c r="H28" s="413" t="str">
        <f>IF(Badges!$J717="A","/","")</f>
        <v/>
      </c>
      <c r="I28" s="411" t="str">
        <f>IF(Summary!$N$35="E","E","")</f>
        <v/>
      </c>
      <c r="J28" s="411" t="str">
        <f>IF(Summary!$O$35="Y","R","")</f>
        <v/>
      </c>
      <c r="K28" s="363"/>
      <c r="U28" s="720"/>
      <c r="W28" s="399" t="str">
        <f>'Fun Patches'!C29</f>
        <v>&lt;LIST PATCH HERE&gt;</v>
      </c>
      <c r="X28" s="406" t="str">
        <f>IF(Summary!$N$134="E","E","")</f>
        <v/>
      </c>
      <c r="Y28" s="406" t="str">
        <f>IF(Summary!$O$134="Y","R","")</f>
        <v/>
      </c>
      <c r="AA28" s="366"/>
      <c r="AB28" s="364"/>
      <c r="AC28" s="365"/>
    </row>
    <row r="29" spans="2:29" ht="12.95" customHeight="1">
      <c r="B29" s="455"/>
      <c r="C29" s="460" t="s">
        <v>127</v>
      </c>
      <c r="D29" s="405" t="str">
        <f>IF(Badges!$J724="A","/","")</f>
        <v/>
      </c>
      <c r="E29" s="405" t="str">
        <f>IF(Badges!$J728="A","/","")</f>
        <v/>
      </c>
      <c r="F29" s="405" t="str">
        <f>IF(Badges!$J732="A","/","")</f>
        <v/>
      </c>
      <c r="G29" s="405" t="str">
        <f>IF(Badges!$J736="A","/","")</f>
        <v/>
      </c>
      <c r="H29" s="405" t="str">
        <f>IF(Badges!$J740="A","/","")</f>
        <v/>
      </c>
      <c r="I29" s="406" t="str">
        <f>IF(Summary!$N$36="E","E","")</f>
        <v/>
      </c>
      <c r="J29" s="406" t="str">
        <f>IF(Summary!$O$36="Y","R","")</f>
        <v/>
      </c>
      <c r="L29" s="401"/>
      <c r="M29" s="401"/>
      <c r="N29" s="401"/>
      <c r="O29" s="401"/>
      <c r="P29" s="401"/>
      <c r="Q29" s="401"/>
      <c r="R29" s="401"/>
      <c r="S29" s="402"/>
      <c r="T29" s="402"/>
      <c r="U29" s="720"/>
      <c r="W29" s="399" t="str">
        <f>'Fun Patches'!C30</f>
        <v>&lt;LIST PATCH HERE&gt;</v>
      </c>
      <c r="X29" s="406" t="str">
        <f>IF(Summary!$N$135="E","E","")</f>
        <v/>
      </c>
      <c r="Y29" s="406" t="str">
        <f>IF(Summary!$O$135="Y","R","")</f>
        <v/>
      </c>
      <c r="AA29" s="366"/>
      <c r="AB29" s="364"/>
      <c r="AC29" s="365"/>
    </row>
    <row r="30" spans="2:29" ht="12.95" customHeight="1" thickBot="1">
      <c r="B30" s="455"/>
      <c r="C30" s="471" t="s">
        <v>132</v>
      </c>
      <c r="D30" s="408" t="str">
        <f>IF(Badges!$J747="A","/","")</f>
        <v/>
      </c>
      <c r="E30" s="408" t="str">
        <f>IF(Badges!$J751="A","/","")</f>
        <v/>
      </c>
      <c r="F30" s="408" t="str">
        <f>IF(Badges!$J755="A","/","")</f>
        <v/>
      </c>
      <c r="G30" s="408" t="str">
        <f>IF(Badges!$J759="A","/","")</f>
        <v/>
      </c>
      <c r="H30" s="408" t="str">
        <f>IF(Badges!$J763="A","/","")</f>
        <v/>
      </c>
      <c r="I30" s="409" t="str">
        <f>IF(Summary!$N$37="E","E","")</f>
        <v/>
      </c>
      <c r="J30" s="409" t="str">
        <f>IF(Summary!$O$37="Y","R","")</f>
        <v/>
      </c>
      <c r="L30" s="716" t="str">
        <f>'Age-Level'!C136</f>
        <v>Investiture</v>
      </c>
      <c r="M30" s="716"/>
      <c r="N30" s="716"/>
      <c r="O30" s="716"/>
      <c r="P30" s="716"/>
      <c r="Q30" s="716"/>
      <c r="R30" s="719"/>
      <c r="S30" s="406" t="str">
        <f>IF(Summary!$N$96="E","E","")</f>
        <v/>
      </c>
      <c r="T30" s="406" t="str">
        <f>IF(Summary!$O$96="Y","R","")</f>
        <v/>
      </c>
      <c r="U30" s="720"/>
      <c r="W30" s="399" t="str">
        <f>'Fun Patches'!C31</f>
        <v>&lt;LIST PATCH HERE&gt;</v>
      </c>
      <c r="X30" s="406" t="str">
        <f>IF(Summary!$N$136="E","E","")</f>
        <v/>
      </c>
      <c r="Y30" s="406" t="str">
        <f>IF(Summary!$O$136="Y","R","")</f>
        <v/>
      </c>
      <c r="AA30" s="366"/>
      <c r="AB30" s="364"/>
      <c r="AC30" s="365"/>
    </row>
    <row r="31" spans="2:29" ht="12.95" customHeight="1">
      <c r="B31" s="455"/>
      <c r="C31" s="460" t="s">
        <v>136</v>
      </c>
      <c r="D31" s="410" t="str">
        <f>IF(Badges!$J770="A","/","")</f>
        <v/>
      </c>
      <c r="E31" s="410" t="str">
        <f>IF(Badges!$J774="A","/","")</f>
        <v/>
      </c>
      <c r="F31" s="410" t="str">
        <f>IF(Badges!$J778="A","/","")</f>
        <v/>
      </c>
      <c r="G31" s="410" t="str">
        <f>IF(Badges!$J782="A","/","")</f>
        <v/>
      </c>
      <c r="H31" s="410" t="str">
        <f>IF(Badges!$J786="A","/","")</f>
        <v/>
      </c>
      <c r="I31" s="412" t="str">
        <f>IF(Summary!$N$38="E","E","")</f>
        <v/>
      </c>
      <c r="J31" s="412" t="str">
        <f>IF(Summary!$O$38="Y","R","")</f>
        <v/>
      </c>
      <c r="L31" s="716" t="str">
        <f>'Age-Level'!C137</f>
        <v>1st year Rededication</v>
      </c>
      <c r="M31" s="716"/>
      <c r="N31" s="716"/>
      <c r="O31" s="716"/>
      <c r="P31" s="716"/>
      <c r="Q31" s="716"/>
      <c r="R31" s="719"/>
      <c r="S31" s="406" t="str">
        <f>IF(Summary!$N$97="E","E","")</f>
        <v/>
      </c>
      <c r="T31" s="406" t="str">
        <f>IF(Summary!$O$97="Y","R","")</f>
        <v/>
      </c>
      <c r="U31" s="720"/>
      <c r="W31" s="399" t="str">
        <f>'Fun Patches'!C32</f>
        <v>&lt;LIST PATCH HERE&gt;</v>
      </c>
      <c r="X31" s="406" t="str">
        <f>IF(Summary!$N$137="E","E","")</f>
        <v/>
      </c>
      <c r="Y31" s="406" t="str">
        <f>IF(Summary!$O$137="Y","R","")</f>
        <v/>
      </c>
      <c r="AA31" s="366"/>
      <c r="AB31" s="364"/>
      <c r="AC31" s="365"/>
    </row>
    <row r="32" spans="2:29" ht="12.95" customHeight="1">
      <c r="B32" s="455"/>
      <c r="C32" s="460" t="s">
        <v>126</v>
      </c>
      <c r="D32" s="405" t="str">
        <f>IF(Badges!$J793="A","/","")</f>
        <v/>
      </c>
      <c r="E32" s="405" t="str">
        <f>IF(Badges!$J797="A","/","")</f>
        <v/>
      </c>
      <c r="F32" s="405" t="str">
        <f>IF(Badges!$J801="A","/","")</f>
        <v/>
      </c>
      <c r="G32" s="405" t="str">
        <f>IF(Badges!$J805="A","/","")</f>
        <v/>
      </c>
      <c r="H32" s="405" t="str">
        <f>IF(Badges!$J809="A","/","")</f>
        <v/>
      </c>
      <c r="I32" s="406" t="str">
        <f>IF(Summary!$N$39="E","E","")</f>
        <v/>
      </c>
      <c r="J32" s="406" t="str">
        <f>IF(Summary!$O$39="Y","R","")</f>
        <v/>
      </c>
      <c r="L32" s="716" t="str">
        <f>'Age-Level'!C138</f>
        <v>2nd year Rededication</v>
      </c>
      <c r="M32" s="716"/>
      <c r="N32" s="716"/>
      <c r="O32" s="716"/>
      <c r="P32" s="716"/>
      <c r="Q32" s="716"/>
      <c r="R32" s="719"/>
      <c r="S32" s="406" t="str">
        <f>IF(Summary!$N$98="E","E","")</f>
        <v/>
      </c>
      <c r="T32" s="406" t="str">
        <f>IF(Summary!$O$98="Y","R","")</f>
        <v/>
      </c>
      <c r="U32" s="720"/>
      <c r="W32" s="399" t="str">
        <f>'Fun Patches'!C33</f>
        <v>&lt;LIST PATCH HERE&gt;</v>
      </c>
      <c r="X32" s="406" t="str">
        <f>IF(Summary!$N$138="E","E","")</f>
        <v/>
      </c>
      <c r="Y32" s="406" t="str">
        <f>IF(Summary!$O$138="Y","R","")</f>
        <v/>
      </c>
      <c r="AA32" s="366"/>
      <c r="AB32" s="364"/>
      <c r="AC32" s="365"/>
    </row>
    <row r="33" spans="2:29" ht="12.95" customHeight="1">
      <c r="B33" s="455"/>
      <c r="C33" s="464" t="s">
        <v>943</v>
      </c>
      <c r="D33" s="405" t="str">
        <f>IF(Badges!$J816="A","/","")</f>
        <v/>
      </c>
      <c r="E33" s="405" t="str">
        <f>IF(Badges!$J820="A","/","")</f>
        <v/>
      </c>
      <c r="F33" s="405" t="str">
        <f>IF(Badges!$J824="A","/","")</f>
        <v/>
      </c>
      <c r="G33" s="405" t="str">
        <f>IF(Badges!$J828="A","/","")</f>
        <v/>
      </c>
      <c r="H33" s="405" t="str">
        <f>IF(Badges!$J832="A","/","")</f>
        <v/>
      </c>
      <c r="I33" s="406" t="str">
        <f>IF(Summary!$N$40="E","E","")</f>
        <v/>
      </c>
      <c r="J33" s="406" t="str">
        <f>IF(Summary!$O$40="Y","R","")</f>
        <v/>
      </c>
      <c r="L33" s="716" t="str">
        <f>'Age-Level'!C139</f>
        <v>3rd year Rededication</v>
      </c>
      <c r="M33" s="716"/>
      <c r="N33" s="716"/>
      <c r="O33" s="716"/>
      <c r="P33" s="716"/>
      <c r="Q33" s="716"/>
      <c r="R33" s="719"/>
      <c r="S33" s="406" t="str">
        <f>IF(Summary!$N$99="E","E","")</f>
        <v/>
      </c>
      <c r="T33" s="406" t="str">
        <f>IF(Summary!$O$99="Y","R","")</f>
        <v/>
      </c>
      <c r="U33" s="720"/>
      <c r="W33" s="399" t="str">
        <f>'Fun Patches'!C34</f>
        <v>&lt;LIST PATCH HERE&gt;</v>
      </c>
      <c r="X33" s="406" t="str">
        <f>IF(Summary!$N$139="E","E","")</f>
        <v/>
      </c>
      <c r="Y33" s="406" t="str">
        <f>IF(Summary!$O$139="Y","R","")</f>
        <v/>
      </c>
      <c r="AA33" s="366"/>
      <c r="AB33" s="364"/>
      <c r="AC33" s="365"/>
    </row>
    <row r="34" spans="2:29" ht="12.95" customHeight="1">
      <c r="L34" s="716" t="str">
        <f>'Age-Level'!C140</f>
        <v>4th year Rededication</v>
      </c>
      <c r="M34" s="716"/>
      <c r="N34" s="716"/>
      <c r="O34" s="716"/>
      <c r="P34" s="716"/>
      <c r="Q34" s="716"/>
      <c r="R34" s="719"/>
      <c r="S34" s="406" t="str">
        <f>IF(Summary!$N$100="E","E","")</f>
        <v/>
      </c>
      <c r="T34" s="406" t="str">
        <f>IF(Summary!$O$100="Y","R","")</f>
        <v/>
      </c>
      <c r="U34" s="720"/>
      <c r="W34" s="399" t="str">
        <f>'Fun Patches'!C35</f>
        <v>&lt;LIST PATCH HERE&gt;</v>
      </c>
      <c r="X34" s="406" t="str">
        <f>IF(Summary!$N$140="E","E","")</f>
        <v/>
      </c>
      <c r="Y34" s="406" t="str">
        <f>IF(Summary!$O$140="Y","R","")</f>
        <v/>
      </c>
      <c r="AA34" s="366"/>
      <c r="AB34" s="364"/>
      <c r="AC34" s="365"/>
    </row>
    <row r="35" spans="2:29" ht="12.95" customHeight="1">
      <c r="L35" s="716" t="str">
        <f>'Age-Level'!C141</f>
        <v>5th year Rededication</v>
      </c>
      <c r="M35" s="716"/>
      <c r="N35" s="716"/>
      <c r="O35" s="716"/>
      <c r="P35" s="716"/>
      <c r="Q35" s="716"/>
      <c r="R35" s="719"/>
      <c r="S35" s="406" t="str">
        <f>IF(Summary!$N$101="E","E","")</f>
        <v/>
      </c>
      <c r="T35" s="406" t="str">
        <f>IF(Summary!$O$101="Y","R","")</f>
        <v/>
      </c>
      <c r="U35" s="720"/>
      <c r="W35" s="399" t="str">
        <f>'Fun Patches'!C36</f>
        <v>&lt;LIST PATCH HERE&gt;</v>
      </c>
      <c r="X35" s="406" t="str">
        <f>IF(Summary!$N$141="E","E","")</f>
        <v/>
      </c>
      <c r="Y35" s="406" t="str">
        <f>IF(Summary!$O$141="Y","R","")</f>
        <v/>
      </c>
      <c r="AA35" s="366"/>
      <c r="AB35" s="364"/>
      <c r="AC35" s="365"/>
    </row>
    <row r="36" spans="2:29" ht="12.95" customHeight="1">
      <c r="B36" s="455"/>
      <c r="C36" s="456" t="s">
        <v>144</v>
      </c>
      <c r="D36" s="403" t="str">
        <f>IF(Badges!$J298="A","/","")</f>
        <v/>
      </c>
      <c r="E36" s="403" t="str">
        <f>IF(Badges!$J302="A","/","")</f>
        <v/>
      </c>
      <c r="F36" s="403" t="str">
        <f>IF(Badges!$J306="A","/","")</f>
        <v/>
      </c>
      <c r="G36" s="403" t="str">
        <f>IF(Badges!$J310="A","/","")</f>
        <v/>
      </c>
      <c r="H36" s="403" t="str">
        <f>IF(Badges!$J314="A","/","")</f>
        <v/>
      </c>
      <c r="I36" s="406" t="str">
        <f>IF(Summary!$N$17="E","E","")</f>
        <v/>
      </c>
      <c r="J36" s="406" t="str">
        <f>IF(Summary!$O$17="Y","R","")</f>
        <v/>
      </c>
      <c r="L36" s="716" t="str">
        <f>'Age-Level'!C142</f>
        <v>6th year Rededication</v>
      </c>
      <c r="M36" s="716"/>
      <c r="N36" s="716"/>
      <c r="O36" s="716"/>
      <c r="P36" s="716"/>
      <c r="Q36" s="716"/>
      <c r="R36" s="719"/>
      <c r="S36" s="406" t="str">
        <f>IF(Summary!$N$102="E","E","")</f>
        <v/>
      </c>
      <c r="T36" s="406" t="str">
        <f>IF(Summary!$O$102="Y","R","")</f>
        <v/>
      </c>
      <c r="U36" s="720"/>
      <c r="W36" s="399" t="str">
        <f>'Fun Patches'!C37</f>
        <v>&lt;LIST PATCH HERE&gt;</v>
      </c>
      <c r="X36" s="406" t="str">
        <f>IF(Summary!$N$142="E","E","")</f>
        <v/>
      </c>
      <c r="Y36" s="406" t="str">
        <f>IF(Summary!$O$142="Y","R","")</f>
        <v/>
      </c>
      <c r="AA36" s="366"/>
      <c r="AB36" s="364"/>
      <c r="AC36" s="365"/>
    </row>
    <row r="37" spans="2:29" ht="12.95" customHeight="1" thickBot="1">
      <c r="B37" s="455"/>
      <c r="C37" s="471" t="s">
        <v>145</v>
      </c>
      <c r="D37" s="408" t="str">
        <f>IF(Badges!$J125="A","/","")</f>
        <v/>
      </c>
      <c r="E37" s="408" t="str">
        <f>IF(Badges!$J129="A","/","")</f>
        <v/>
      </c>
      <c r="F37" s="408" t="str">
        <f>IF(Badges!$J133="A","/","")</f>
        <v/>
      </c>
      <c r="G37" s="408" t="str">
        <f>IF(Badges!$J137="A","/","")</f>
        <v/>
      </c>
      <c r="H37" s="408" t="str">
        <f>IF(Badges!$J141="A","/","")</f>
        <v/>
      </c>
      <c r="I37" s="409" t="str">
        <f>IF(Summary!$N$9="E","E","")</f>
        <v/>
      </c>
      <c r="J37" s="409" t="str">
        <f>IF(Summary!$O$9="Y","R","")</f>
        <v/>
      </c>
      <c r="L37" s="716" t="str">
        <f>'Age-Level'!C143</f>
        <v>7th year Rededication</v>
      </c>
      <c r="M37" s="716"/>
      <c r="N37" s="716"/>
      <c r="O37" s="716"/>
      <c r="P37" s="716"/>
      <c r="Q37" s="716"/>
      <c r="R37" s="719"/>
      <c r="S37" s="406" t="str">
        <f>IF(Summary!$N$103="E","E","")</f>
        <v/>
      </c>
      <c r="T37" s="406" t="str">
        <f>IF(Summary!$O$103="Y","R","")</f>
        <v/>
      </c>
      <c r="U37" s="720"/>
      <c r="W37" s="399" t="str">
        <f>'Fun Patches'!C38</f>
        <v>&lt;LIST PATCH HERE&gt;</v>
      </c>
      <c r="X37" s="406" t="str">
        <f>IF(Summary!$N$143="E","E","")</f>
        <v/>
      </c>
      <c r="Y37" s="406" t="str">
        <f>IF(Summary!$O$143="Y","R","")</f>
        <v/>
      </c>
      <c r="AA37" s="366"/>
      <c r="AB37" s="364"/>
      <c r="AC37" s="365"/>
    </row>
    <row r="38" spans="2:29" ht="12.95" customHeight="1">
      <c r="B38" s="455"/>
      <c r="C38" s="456" t="s">
        <v>146</v>
      </c>
      <c r="D38" s="413" t="str">
        <f>IF(Badges!$J411="C","/","")</f>
        <v/>
      </c>
      <c r="E38" s="413" t="str">
        <f>IF(Badges!$J413="C","/","")</f>
        <v/>
      </c>
      <c r="F38" s="413" t="str">
        <f>IF(Badges!$J415="C","/","")</f>
        <v/>
      </c>
      <c r="G38" s="413" t="str">
        <f>IF(Badges!$J417="C","/","")</f>
        <v/>
      </c>
      <c r="H38" s="413" t="str">
        <f>IF(Badges!$J419="C","/","")</f>
        <v/>
      </c>
      <c r="I38" s="412" t="str">
        <f>IF(Summary!$N$22="E","E","")</f>
        <v/>
      </c>
      <c r="J38" s="412" t="str">
        <f>IF(Summary!$O$22="Y","R","")</f>
        <v/>
      </c>
      <c r="L38" s="716" t="str">
        <f>'Age-Level'!C144</f>
        <v>8th year Rededication</v>
      </c>
      <c r="M38" s="716"/>
      <c r="N38" s="716"/>
      <c r="O38" s="716"/>
      <c r="P38" s="716"/>
      <c r="Q38" s="716"/>
      <c r="R38" s="719"/>
      <c r="S38" s="406" t="str">
        <f>IF(Summary!$N$104="E","E","")</f>
        <v/>
      </c>
      <c r="T38" s="406" t="str">
        <f>IF(Summary!$O$104="Y","R","")</f>
        <v/>
      </c>
      <c r="U38" s="720"/>
      <c r="W38" s="399" t="str">
        <f>'Fun Patches'!C39</f>
        <v>&lt;LIST PATCH HERE&gt;</v>
      </c>
      <c r="X38" s="406" t="str">
        <f>IF(Summary!$N$144="E","E","")</f>
        <v/>
      </c>
      <c r="Y38" s="406" t="str">
        <f>IF(Summary!$O$144="Y","R","")</f>
        <v/>
      </c>
      <c r="AA38" s="366"/>
      <c r="AB38" s="364"/>
      <c r="AC38" s="365"/>
    </row>
    <row r="39" spans="2:29" ht="12.95" customHeight="1" thickBot="1">
      <c r="B39" s="455"/>
      <c r="C39" s="464" t="s">
        <v>147</v>
      </c>
      <c r="D39" s="398" t="str">
        <f>IF(Badges!$J238="C","/","")</f>
        <v/>
      </c>
      <c r="E39" s="398" t="str">
        <f>IF(Badges!$J240="C","/","")</f>
        <v/>
      </c>
      <c r="F39" s="398" t="str">
        <f>IF(Badges!$J242="C","/","")</f>
        <v/>
      </c>
      <c r="G39" s="398" t="str">
        <f>IF(Badges!$J244="C","/","")</f>
        <v/>
      </c>
      <c r="H39" s="398" t="str">
        <f>IF(Badges!$J246="C","/","")</f>
        <v/>
      </c>
      <c r="I39" s="406" t="str">
        <f>IF(Summary!$N$14="E","E","")</f>
        <v/>
      </c>
      <c r="J39" s="406" t="str">
        <f>IF(Summary!$O$14="Y","R","")</f>
        <v/>
      </c>
      <c r="L39" s="716" t="str">
        <f>'Age-Level'!C145</f>
        <v>9th year Rededication</v>
      </c>
      <c r="M39" s="716"/>
      <c r="N39" s="716"/>
      <c r="O39" s="716"/>
      <c r="P39" s="716"/>
      <c r="Q39" s="716"/>
      <c r="R39" s="719"/>
      <c r="S39" s="406" t="str">
        <f>IF(Summary!$N$105="E","E","")</f>
        <v/>
      </c>
      <c r="T39" s="406" t="str">
        <f>IF(Summary!$O$105="Y","R","")</f>
        <v/>
      </c>
      <c r="U39" s="720"/>
      <c r="W39" s="399" t="str">
        <f>'Fun Patches'!C40</f>
        <v>&lt;LIST PATCH HERE&gt;</v>
      </c>
      <c r="X39" s="406" t="str">
        <f>IF(Summary!$N$145="E","E","")</f>
        <v/>
      </c>
      <c r="Y39" s="406" t="str">
        <f>IF(Summary!$O$145="Y","R","")</f>
        <v/>
      </c>
      <c r="AA39" s="366"/>
      <c r="AB39" s="364"/>
      <c r="AC39" s="365"/>
    </row>
    <row r="40" spans="2:29" ht="12.95" customHeight="1">
      <c r="L40" s="716" t="str">
        <f>'Age-Level'!C146</f>
        <v>10th year Rededication</v>
      </c>
      <c r="M40" s="716"/>
      <c r="N40" s="716"/>
      <c r="O40" s="716"/>
      <c r="P40" s="716"/>
      <c r="Q40" s="716"/>
      <c r="R40" s="719"/>
      <c r="S40" s="406" t="str">
        <f>IF(Summary!$N$106="E","E","")</f>
        <v/>
      </c>
      <c r="T40" s="406" t="str">
        <f>IF(Summary!$O$106="Y","R","")</f>
        <v/>
      </c>
      <c r="U40" s="720"/>
      <c r="W40" s="399" t="str">
        <f>'Fun Patches'!C41</f>
        <v>&lt;LIST PATCH HERE&gt;</v>
      </c>
      <c r="X40" s="406" t="str">
        <f>IF(Summary!$N$146="E","E","")</f>
        <v/>
      </c>
      <c r="Y40" s="406" t="str">
        <f>IF(Summary!$O$146="Y","R","")</f>
        <v/>
      </c>
      <c r="AA40" s="366"/>
      <c r="AB40" s="364"/>
      <c r="AC40" s="365"/>
    </row>
    <row r="41" spans="2:29" ht="12.95" customHeight="1" thickBot="1">
      <c r="U41" s="720"/>
      <c r="W41" s="399" t="str">
        <f>'Fun Patches'!C42</f>
        <v>&lt;LIST PATCH HERE&gt;</v>
      </c>
      <c r="X41" s="406" t="str">
        <f>IF(Summary!$N$147="E","E","")</f>
        <v/>
      </c>
      <c r="Y41" s="406" t="str">
        <f>IF(Summary!$O$147="Y","R","")</f>
        <v/>
      </c>
      <c r="AA41" s="366"/>
      <c r="AB41" s="364"/>
      <c r="AC41" s="365"/>
    </row>
    <row r="42" spans="2:29" ht="12.95" customHeight="1">
      <c r="B42" s="455"/>
      <c r="C42" s="483" t="s">
        <v>944</v>
      </c>
      <c r="D42" s="413" t="str">
        <f>IF(Badges!$J837="C","/","")</f>
        <v/>
      </c>
      <c r="E42" s="413" t="str">
        <f>IF(Badges!$J838="C","/","")</f>
        <v/>
      </c>
      <c r="F42" s="413" t="str">
        <f>IF(Badges!$J839="C","/","")</f>
        <v/>
      </c>
      <c r="G42" s="413" t="str">
        <f>IF(Badges!$J840="C","/","")</f>
        <v/>
      </c>
      <c r="H42" s="413" t="str">
        <f>IF(Badges!$J841="C","/","")</f>
        <v/>
      </c>
      <c r="I42" s="406" t="str">
        <f>IF(Summary!$N$42="E","E","")</f>
        <v/>
      </c>
      <c r="J42" s="406" t="str">
        <f>IF(Summary!$O$42="Y","R","")</f>
        <v/>
      </c>
      <c r="U42" s="720"/>
      <c r="W42" s="399" t="str">
        <f>'Fun Patches'!C43</f>
        <v>&lt;LIST PATCH HERE&gt;</v>
      </c>
      <c r="X42" s="406" t="str">
        <f>IF(Summary!$N$148="E","E","")</f>
        <v/>
      </c>
      <c r="Y42" s="406" t="str">
        <f>IF(Summary!$O$148="Y","R","")</f>
        <v/>
      </c>
      <c r="AA42" s="366"/>
      <c r="AB42" s="364"/>
      <c r="AC42" s="365"/>
    </row>
    <row r="43" spans="2:29" ht="12.95" customHeight="1">
      <c r="B43" s="455"/>
      <c r="C43" s="484" t="s">
        <v>945</v>
      </c>
      <c r="D43" s="405" t="str">
        <f>IF(Badges!$J844="C","/","")</f>
        <v/>
      </c>
      <c r="E43" s="405" t="str">
        <f>IF(Badges!$J845="C","/","")</f>
        <v/>
      </c>
      <c r="F43" s="405" t="str">
        <f>IF(Badges!$J846="C","/","")</f>
        <v/>
      </c>
      <c r="G43" s="405" t="str">
        <f>IF(Badges!$J847="C","/","")</f>
        <v/>
      </c>
      <c r="H43" s="405" t="str">
        <f>IF(Badges!$J848="C","/","")</f>
        <v/>
      </c>
      <c r="I43" s="406" t="str">
        <f>IF(Summary!$N$43="E","E","")</f>
        <v/>
      </c>
      <c r="J43" s="406" t="str">
        <f>IF(Summary!$O$43="Y","R","")</f>
        <v/>
      </c>
      <c r="L43" s="717"/>
      <c r="M43" s="717"/>
      <c r="N43" s="717"/>
      <c r="O43" s="717"/>
      <c r="P43" s="717"/>
      <c r="Q43" s="717"/>
      <c r="R43" s="718"/>
      <c r="S43" s="361"/>
      <c r="T43" s="362"/>
      <c r="U43" s="720"/>
      <c r="W43" s="399" t="str">
        <f>'Fun Patches'!C44</f>
        <v>&lt;LIST PATCH HERE&gt;</v>
      </c>
      <c r="X43" s="406" t="str">
        <f>IF(Summary!$N$149="E","E","")</f>
        <v/>
      </c>
      <c r="Y43" s="406" t="str">
        <f>IF(Summary!$O$149="Y","R","")</f>
        <v/>
      </c>
      <c r="AA43" s="366"/>
      <c r="AB43" s="364"/>
      <c r="AC43" s="365"/>
    </row>
    <row r="44" spans="2:29" ht="12.95" customHeight="1" thickBot="1">
      <c r="B44" s="455"/>
      <c r="C44" s="485" t="s">
        <v>946</v>
      </c>
      <c r="D44" s="408" t="str">
        <f>IF(Badges!$J851="C","/","")</f>
        <v/>
      </c>
      <c r="E44" s="408" t="str">
        <f>IF(Badges!$J852="C","/","")</f>
        <v/>
      </c>
      <c r="F44" s="408" t="str">
        <f>IF(Badges!$J853="C","/","")</f>
        <v/>
      </c>
      <c r="G44" s="408" t="str">
        <f>IF(Badges!$J854="C","/","")</f>
        <v/>
      </c>
      <c r="H44" s="408" t="str">
        <f>IF(Badges!$J855="C","/","")</f>
        <v/>
      </c>
      <c r="I44" s="414" t="str">
        <f>IF(Summary!$N$44="E","E","")</f>
        <v/>
      </c>
      <c r="J44" s="414" t="str">
        <f>IF(Summary!$O$44="Y","R","")</f>
        <v/>
      </c>
      <c r="L44" s="717"/>
      <c r="M44" s="717"/>
      <c r="N44" s="717"/>
      <c r="O44" s="717"/>
      <c r="P44" s="717"/>
      <c r="Q44" s="717"/>
      <c r="R44" s="718"/>
      <c r="S44" s="364"/>
      <c r="T44" s="365"/>
      <c r="U44" s="720"/>
      <c r="W44" s="399" t="str">
        <f>'Fun Patches'!C45</f>
        <v>&lt;LIST PATCH HERE&gt;</v>
      </c>
      <c r="X44" s="406" t="str">
        <f>IF(Summary!$N$150="E","E","")</f>
        <v/>
      </c>
      <c r="Y44" s="406" t="str">
        <f>IF(Summary!$O$150="Y","R","")</f>
        <v/>
      </c>
      <c r="AA44" s="366"/>
      <c r="AB44" s="364"/>
      <c r="AC44" s="365"/>
    </row>
    <row r="45" spans="2:29" ht="12.95" customHeight="1">
      <c r="B45" s="455"/>
      <c r="C45" s="483" t="s">
        <v>947</v>
      </c>
      <c r="D45" s="413" t="str">
        <f>IF(Badges!$J859="C","/","")</f>
        <v/>
      </c>
      <c r="E45" s="413" t="str">
        <f>IF(Badges!$J860="C","/","")</f>
        <v/>
      </c>
      <c r="F45" s="413" t="str">
        <f>IF(Badges!$J861="C","/","")</f>
        <v/>
      </c>
      <c r="G45" s="413" t="str">
        <f>IF(Badges!$J862="C","/","")</f>
        <v/>
      </c>
      <c r="H45" s="413" t="str">
        <f>IF(Badges!$J863="C","/","")</f>
        <v/>
      </c>
      <c r="I45" s="411" t="str">
        <f>IF(Summary!$N$46="E","E","")</f>
        <v/>
      </c>
      <c r="J45" s="411" t="str">
        <f>IF(Summary!$O$46="Y","R","")</f>
        <v/>
      </c>
      <c r="L45" s="717"/>
      <c r="M45" s="717"/>
      <c r="N45" s="717"/>
      <c r="O45" s="717"/>
      <c r="P45" s="717"/>
      <c r="Q45" s="717"/>
      <c r="R45" s="718"/>
      <c r="S45" s="364"/>
      <c r="T45" s="365"/>
      <c r="U45" s="720"/>
      <c r="W45" s="399" t="str">
        <f>'Fun Patches'!C46</f>
        <v>&lt;LIST PATCH HERE&gt;</v>
      </c>
      <c r="X45" s="406" t="str">
        <f>IF(Summary!$N$151="E","E","")</f>
        <v/>
      </c>
      <c r="Y45" s="406" t="str">
        <f>IF(Summary!$O$151="Y","R","")</f>
        <v/>
      </c>
      <c r="AA45" s="366"/>
      <c r="AB45" s="364"/>
      <c r="AC45" s="365"/>
    </row>
    <row r="46" spans="2:29" ht="12.95" customHeight="1">
      <c r="B46" s="455"/>
      <c r="C46" s="484" t="s">
        <v>948</v>
      </c>
      <c r="D46" s="405" t="str">
        <f>IF(Badges!$J866="C","/","")</f>
        <v/>
      </c>
      <c r="E46" s="405" t="str">
        <f>IF(Badges!$J867="C","/","")</f>
        <v/>
      </c>
      <c r="F46" s="405" t="str">
        <f>IF(Badges!$J868="C","/","")</f>
        <v/>
      </c>
      <c r="G46" s="405" t="str">
        <f>IF(Badges!$J869="C","/","")</f>
        <v/>
      </c>
      <c r="H46" s="405" t="str">
        <f>IF(Badges!$J870="C","/","")</f>
        <v/>
      </c>
      <c r="I46" s="406" t="str">
        <f>IF(Summary!$N$47="E","E","")</f>
        <v/>
      </c>
      <c r="J46" s="406" t="str">
        <f>IF(Summary!$O$47="Y","R","")</f>
        <v/>
      </c>
      <c r="L46" s="717"/>
      <c r="M46" s="717"/>
      <c r="N46" s="717"/>
      <c r="O46" s="717"/>
      <c r="P46" s="717"/>
      <c r="Q46" s="717"/>
      <c r="R46" s="718"/>
      <c r="S46" s="364"/>
      <c r="T46" s="365"/>
      <c r="U46" s="720"/>
      <c r="W46" s="399" t="str">
        <f>'Fun Patches'!C47</f>
        <v>&lt;LIST PATCH HERE&gt;</v>
      </c>
      <c r="X46" s="406" t="str">
        <f>IF(Summary!$N$152="E","E","")</f>
        <v/>
      </c>
      <c r="Y46" s="406" t="str">
        <f>IF(Summary!$O$152="Y","R","")</f>
        <v/>
      </c>
      <c r="AA46" s="366"/>
      <c r="AB46" s="364"/>
      <c r="AC46" s="365"/>
    </row>
    <row r="47" spans="2:29" ht="12.95" customHeight="1" thickBot="1">
      <c r="B47" s="455"/>
      <c r="C47" s="485" t="s">
        <v>949</v>
      </c>
      <c r="D47" s="408" t="str">
        <f>IF(Badges!$J873="C","/","")</f>
        <v/>
      </c>
      <c r="E47" s="408" t="str">
        <f>IF(Badges!$J874="C","/","")</f>
        <v/>
      </c>
      <c r="F47" s="408" t="str">
        <f>IF(Badges!$J875="C","/","")</f>
        <v/>
      </c>
      <c r="G47" s="408" t="str">
        <f>IF(Badges!$J876="C","/","")</f>
        <v/>
      </c>
      <c r="H47" s="408" t="str">
        <f>IF(Badges!$J877="C","/","")</f>
        <v/>
      </c>
      <c r="I47" s="409" t="str">
        <f>IF(Summary!$N$48="E","E","")</f>
        <v/>
      </c>
      <c r="J47" s="409" t="str">
        <f>IF(Summary!$O$48="Y","R","")</f>
        <v/>
      </c>
      <c r="L47" s="717"/>
      <c r="M47" s="717"/>
      <c r="N47" s="717"/>
      <c r="O47" s="717"/>
      <c r="P47" s="717"/>
      <c r="Q47" s="717"/>
      <c r="R47" s="718"/>
      <c r="S47" s="364"/>
      <c r="T47" s="365"/>
      <c r="U47" s="720"/>
      <c r="W47" s="399" t="str">
        <f>'Fun Patches'!C48</f>
        <v>&lt;LIST PATCH HERE&gt;</v>
      </c>
      <c r="X47" s="406" t="str">
        <f>IF(Summary!$N$153="E","E","")</f>
        <v/>
      </c>
      <c r="Y47" s="406" t="str">
        <f>IF(Summary!$O$153="Y","R","")</f>
        <v/>
      </c>
      <c r="AA47" s="366"/>
      <c r="AB47" s="364"/>
      <c r="AC47" s="365"/>
    </row>
    <row r="48" spans="2:29" ht="12.95" customHeight="1">
      <c r="B48" s="455"/>
      <c r="C48" s="483" t="s">
        <v>950</v>
      </c>
      <c r="D48" s="413" t="str">
        <f>IF(Badges!$J881="C","/","")</f>
        <v/>
      </c>
      <c r="E48" s="413" t="str">
        <f>IF(Badges!$J882="C","/","")</f>
        <v/>
      </c>
      <c r="F48" s="413" t="str">
        <f>IF(Badges!$J883="C","/","")</f>
        <v/>
      </c>
      <c r="G48" s="413" t="str">
        <f>IF(Badges!$J884="C","/","")</f>
        <v/>
      </c>
      <c r="H48" s="413" t="str">
        <f>IF(Badges!$J885="C","/","")</f>
        <v/>
      </c>
      <c r="I48" s="412" t="str">
        <f>IF(Summary!$N$50="E","E","")</f>
        <v/>
      </c>
      <c r="J48" s="412" t="str">
        <f>IF(Summary!$O$50="Y","R","")</f>
        <v/>
      </c>
      <c r="L48" s="717"/>
      <c r="M48" s="717"/>
      <c r="N48" s="717"/>
      <c r="O48" s="717"/>
      <c r="P48" s="717"/>
      <c r="Q48" s="717"/>
      <c r="R48" s="718"/>
      <c r="S48" s="364"/>
      <c r="T48" s="365"/>
      <c r="U48" s="720"/>
      <c r="W48" s="399" t="str">
        <f>'Fun Patches'!C49</f>
        <v>&lt;LIST PATCH HERE&gt;</v>
      </c>
      <c r="X48" s="406" t="str">
        <f>IF(Summary!$N$154="E","E","")</f>
        <v/>
      </c>
      <c r="Y48" s="406" t="str">
        <f>IF(Summary!$O$154="Y","R","")</f>
        <v/>
      </c>
      <c r="AA48" s="366"/>
      <c r="AB48" s="364"/>
      <c r="AC48" s="365"/>
    </row>
    <row r="49" spans="2:29" ht="12.95" customHeight="1">
      <c r="B49" s="455"/>
      <c r="C49" s="484" t="s">
        <v>951</v>
      </c>
      <c r="D49" s="405" t="str">
        <f>IF(Badges!$J888="C","/","")</f>
        <v/>
      </c>
      <c r="E49" s="405" t="str">
        <f>IF(Badges!$J889="C","/","")</f>
        <v/>
      </c>
      <c r="F49" s="405" t="str">
        <f>IF(Badges!$J890="C","/","")</f>
        <v/>
      </c>
      <c r="G49" s="405" t="str">
        <f>IF(Badges!$J891="C","/","")</f>
        <v/>
      </c>
      <c r="H49" s="405" t="str">
        <f>IF(Badges!$J892="C","/","")</f>
        <v/>
      </c>
      <c r="I49" s="406" t="str">
        <f>IF(Summary!$N$51="E","E","")</f>
        <v/>
      </c>
      <c r="J49" s="406" t="str">
        <f>IF(Summary!$O$51="Y","R","")</f>
        <v/>
      </c>
      <c r="L49" s="717"/>
      <c r="M49" s="717"/>
      <c r="N49" s="717"/>
      <c r="O49" s="717"/>
      <c r="P49" s="717"/>
      <c r="Q49" s="717"/>
      <c r="R49" s="718"/>
      <c r="S49" s="364"/>
      <c r="T49" s="365"/>
      <c r="U49" s="720"/>
      <c r="W49" s="399" t="str">
        <f>'Fun Patches'!C50</f>
        <v>&lt;LIST PATCH HERE&gt;</v>
      </c>
      <c r="X49" s="406" t="str">
        <f>IF(Summary!$N$155="E","E","")</f>
        <v/>
      </c>
      <c r="Y49" s="406" t="str">
        <f>IF(Summary!$O$155="Y","R","")</f>
        <v/>
      </c>
      <c r="AA49" s="366"/>
      <c r="AB49" s="364"/>
      <c r="AC49" s="365"/>
    </row>
    <row r="50" spans="2:29" ht="12.95" customHeight="1" thickBot="1">
      <c r="B50" s="455"/>
      <c r="C50" s="486" t="s">
        <v>952</v>
      </c>
      <c r="D50" s="408" t="str">
        <f>IF(Badges!$J895="C","/","")</f>
        <v/>
      </c>
      <c r="E50" s="408" t="str">
        <f>IF(Badges!$J896="C","/","")</f>
        <v/>
      </c>
      <c r="F50" s="408" t="str">
        <f>IF(Badges!$J897="C","/","")</f>
        <v/>
      </c>
      <c r="G50" s="408" t="str">
        <f>IF(Badges!$J898="C","/","")</f>
        <v/>
      </c>
      <c r="H50" s="408" t="str">
        <f>IF(Badges!$J899="C","/","")</f>
        <v/>
      </c>
      <c r="I50" s="406" t="str">
        <f>IF(Summary!$N$52="E","E","")</f>
        <v/>
      </c>
      <c r="J50" s="406" t="str">
        <f>IF(Summary!$O$52="Y","R","")</f>
        <v/>
      </c>
      <c r="L50" s="717"/>
      <c r="M50" s="717"/>
      <c r="N50" s="717"/>
      <c r="O50" s="717"/>
      <c r="P50" s="717"/>
      <c r="Q50" s="717"/>
      <c r="R50" s="718"/>
      <c r="S50" s="364"/>
      <c r="T50" s="365"/>
      <c r="U50" s="720"/>
      <c r="W50" s="399" t="str">
        <f>'Fun Patches'!C51</f>
        <v>&lt;LIST PATCH HERE&gt;</v>
      </c>
      <c r="X50" s="406" t="str">
        <f>IF(Summary!$N$156="E","E","")</f>
        <v/>
      </c>
      <c r="Y50" s="406" t="str">
        <f>IF(Summary!$O$156="Y","R","")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IF(Summary!$N$157="E","E","")</f>
        <v/>
      </c>
      <c r="Y51" s="406" t="str">
        <f>IF(Summary!$O$157="Y","R","")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IF(Summary!$N$158="E","E","")</f>
        <v/>
      </c>
      <c r="Y52" s="406" t="str">
        <f>IF(Summary!$O$158="Y","R","")</f>
        <v/>
      </c>
      <c r="AA52" s="366"/>
      <c r="AB52" s="364"/>
      <c r="AC52" s="365"/>
    </row>
    <row r="53" spans="2:29" ht="12.95" customHeight="1">
      <c r="B53" s="455"/>
      <c r="C53" s="457" t="s">
        <v>10</v>
      </c>
      <c r="D53" s="458"/>
      <c r="E53" s="458"/>
      <c r="F53" s="458"/>
      <c r="G53" s="458"/>
      <c r="H53" s="459"/>
      <c r="I53" s="406" t="str">
        <f>IF(Summary!$N$55="E","E","")</f>
        <v/>
      </c>
      <c r="J53" s="406" t="str">
        <f>IF(Summary!$O$55="Y","R","")</f>
        <v/>
      </c>
      <c r="K53" s="363" t="str">
        <f>IF(I53="E","C"," ")</f>
        <v xml:space="preserve"> </v>
      </c>
      <c r="L53" s="717"/>
      <c r="M53" s="717"/>
      <c r="N53" s="717"/>
      <c r="O53" s="717"/>
      <c r="P53" s="717"/>
      <c r="Q53" s="717"/>
      <c r="R53" s="718"/>
      <c r="S53" s="364"/>
      <c r="T53" s="365"/>
      <c r="U53" s="720"/>
      <c r="W53" s="400" t="str">
        <f>'Fun Patches'!C54</f>
        <v>&lt;LIST PATCH HERE&gt;</v>
      </c>
      <c r="X53" s="414" t="str">
        <f>IF(Summary!$N$159="E","E","")</f>
        <v/>
      </c>
      <c r="Y53" s="414" t="str">
        <f>IF(Summary!$O$159="Y","R","")</f>
        <v/>
      </c>
      <c r="AA53" s="366"/>
      <c r="AB53" s="364"/>
      <c r="AC53" s="365"/>
    </row>
    <row r="54" spans="2:29" ht="12.95" customHeight="1">
      <c r="B54" s="455"/>
      <c r="C54" s="461" t="s">
        <v>928</v>
      </c>
      <c r="D54" s="462"/>
      <c r="E54" s="462"/>
      <c r="F54" s="462"/>
      <c r="G54" s="462"/>
      <c r="H54" s="463"/>
      <c r="I54" s="406" t="str">
        <f>IF(Summary!$N$57="E","E","")</f>
        <v/>
      </c>
      <c r="J54" s="406" t="str">
        <f>IF(Summary!$O$57="Y","R","")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IF(Summary!$N$59="E","E","")</f>
        <v/>
      </c>
      <c r="J55" s="406" t="str">
        <f>IF(Summary!$O$59="Y","R","")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IF(Badges!$J33="A","/","")</f>
        <v/>
      </c>
      <c r="E56" s="410" t="str">
        <f>IF(Badges!$J37="A","/","")</f>
        <v/>
      </c>
      <c r="F56" s="410" t="str">
        <f>IF(Badges!$J41="A","/","")</f>
        <v/>
      </c>
      <c r="G56" s="410" t="str">
        <f>IF(Badges!$J45="A","/","")</f>
        <v/>
      </c>
      <c r="H56" s="410" t="str">
        <f>IF(Badges!$J49="A","/","")</f>
        <v/>
      </c>
      <c r="I56" s="404" t="str">
        <f>IF(Summary!$N$5="E","E","")</f>
        <v/>
      </c>
      <c r="J56" s="404" t="str">
        <f>IF(Summary!$O$5="Y","R","")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IF(Badges!$J321="A","/","")</f>
        <v/>
      </c>
      <c r="E57" s="410" t="str">
        <f>IF(Badges!$J325="A","/","")</f>
        <v/>
      </c>
      <c r="F57" s="410" t="str">
        <f>IF(Badges!$J329="A","/","")</f>
        <v/>
      </c>
      <c r="G57" s="410" t="str">
        <f>IF(Badges!$J333="A","/","")</f>
        <v/>
      </c>
      <c r="H57" s="410" t="str">
        <f>IF(Badges!$J337="A","/","")</f>
        <v/>
      </c>
      <c r="I57" s="406" t="str">
        <f>IF(Summary!$N$18="E","E","")</f>
        <v/>
      </c>
      <c r="J57" s="406" t="str">
        <f>IF(Summary!$O$18="Y","R","")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IF(Badges!$J10="A","/","")</f>
        <v/>
      </c>
      <c r="E58" s="410" t="str">
        <f>IF(Badges!$J14="A","/","")</f>
        <v/>
      </c>
      <c r="F58" s="410" t="str">
        <f>IF(Badges!$J18="A","/","")</f>
        <v/>
      </c>
      <c r="G58" s="410" t="str">
        <f>IF(Badges!$J22="A","/","")</f>
        <v/>
      </c>
      <c r="H58" s="410" t="str">
        <f>IF(Badges!$J26="A","/","")</f>
        <v/>
      </c>
      <c r="I58" s="406" t="str">
        <f>IF(Summary!$N$4="E","E","")</f>
        <v/>
      </c>
      <c r="J58" s="406" t="str">
        <f>IF(Summary!$O$4="Y","R","")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IF(Summary!$N$61="E","E","")</f>
        <v/>
      </c>
      <c r="J59" s="414" t="str">
        <f>IF(Summary!$O$61="Y","R","")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IF(Summary!$N$63="E","E","")</f>
        <v/>
      </c>
      <c r="J60" s="411" t="str">
        <f>IF(Summary!$O$63="Y","R","")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IF(Summary!$N$64="E","E","")</f>
        <v/>
      </c>
      <c r="J61" s="409" t="str">
        <f>IF(Summary!$O$64="Y","R","")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IF(Summary!$N$65="E","E","")</f>
        <v/>
      </c>
      <c r="J62" s="411" t="str">
        <f>IF(Summary!$O$65="Y","R","")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IF(Summary!$N$66="E","E","")</f>
        <v/>
      </c>
      <c r="J63" s="409" t="str">
        <f>IF(Summary!$O$66="Y","R","")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IF(Summary!$N$67="E","E","")</f>
        <v/>
      </c>
      <c r="J64" s="412" t="str">
        <f>IF(Summary!$O$67="Y","R","")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IF(Summary!$N$68="E","E","")</f>
        <v/>
      </c>
      <c r="J65" s="406" t="str">
        <f>IF(Summary!$O$68="Y","R","")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IF('Age-Level'!$J63="A","/","")</f>
        <v/>
      </c>
      <c r="E68" s="410" t="str">
        <f>IF('Age-Level'!$J67="A","/","")</f>
        <v/>
      </c>
      <c r="F68" s="410" t="str">
        <f>IF('Age-Level'!$J71="A","/","")</f>
        <v/>
      </c>
      <c r="G68" s="410" t="str">
        <f>IF('Age-Level'!$J76="A","/","")</f>
        <v/>
      </c>
      <c r="H68" s="410" t="str">
        <f>IF('Age-Level'!$J78="A","/","")</f>
        <v/>
      </c>
      <c r="I68" s="412" t="str">
        <f>IF(Summary!$N$92="E","E","")</f>
        <v/>
      </c>
      <c r="J68" s="412" t="str">
        <f>IF(Summary!$O$92="Y","R","")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IF('Age-Level'!$J81="A","/","")</f>
        <v/>
      </c>
      <c r="E69" s="408" t="str">
        <f>IF('Age-Level'!$J85="A","/","")</f>
        <v/>
      </c>
      <c r="F69" s="408" t="str">
        <f>IF('Age-Level'!$J89="A","/","")</f>
        <v/>
      </c>
      <c r="G69" s="408" t="str">
        <f>IF('Age-Level'!$J94="A","/","")</f>
        <v/>
      </c>
      <c r="H69" s="408" t="str">
        <f>IF('Age-Level'!$J96="A","/","")</f>
        <v/>
      </c>
      <c r="I69" s="407" t="str">
        <f>IF(Summary!$N$93="E","E","")</f>
        <v/>
      </c>
      <c r="J69" s="407" t="str">
        <f>IF(Summary!$O$93="Y","R","")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IF('Age-Level'!$J99="A","/","")</f>
        <v/>
      </c>
      <c r="E70" s="410" t="str">
        <f>IF('Age-Level'!$J103="A","/","")</f>
        <v/>
      </c>
      <c r="F70" s="410" t="str">
        <f>IF('Age-Level'!$J107="A","/","")</f>
        <v/>
      </c>
      <c r="G70" s="410" t="str">
        <f>IF('Age-Level'!$J112="A","/","")</f>
        <v/>
      </c>
      <c r="H70" s="410" t="str">
        <f>IF('Age-Level'!$J114="A","/","")</f>
        <v/>
      </c>
      <c r="I70" s="411" t="str">
        <f>IF(Summary!$N$94="E","E","")</f>
        <v/>
      </c>
      <c r="J70" s="411" t="str">
        <f>IF(Summary!$O$94="Y","R","")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IF('Age-Level'!$J117="A","/","")</f>
        <v/>
      </c>
      <c r="E71" s="408" t="str">
        <f>IF('Age-Level'!$J121="A","/","")</f>
        <v/>
      </c>
      <c r="F71" s="408" t="str">
        <f>IF('Age-Level'!$J125="A","/","")</f>
        <v/>
      </c>
      <c r="G71" s="408" t="str">
        <f>IF('Age-Level'!$J130="A","/","")</f>
        <v/>
      </c>
      <c r="H71" s="408" t="str">
        <f>IF('Age-Level'!$J132="A","/","")</f>
        <v/>
      </c>
      <c r="I71" s="415" t="str">
        <f>IF(Summary!$N$95="E","E","")</f>
        <v/>
      </c>
      <c r="J71" s="415" t="str">
        <f>IF(Summary!$O$95="Y","R","")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IF(Bridging!$J9="C","/","")</f>
        <v/>
      </c>
      <c r="G72" s="403" t="str">
        <f>IF(Bridging!$J10="C","/","")</f>
        <v/>
      </c>
      <c r="H72" s="403" t="str">
        <f>IF(Bridging!$J11="C","/","")</f>
        <v/>
      </c>
      <c r="I72" s="412" t="str">
        <f>IF(Summary!$N$107="E","E","")</f>
        <v/>
      </c>
      <c r="J72" s="412" t="str">
        <f>IF(Summary!$O$107="Y","R","")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dN5y+Yl2g//1S5gyEjLnPueCiW/9XGDWJL4lOSOdicax1Z29N1ufmavyGTZkA83BjVjZorK3W1LQT9aYUx7iLg==" saltValue="Wgsq8nHH24cnAkpMrOIBL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55" priority="3">
      <formula>LEFT($U$1,7)&lt;&gt;"Senior_"</formula>
    </cfRule>
  </conditionalFormatting>
  <conditionalFormatting sqref="T1:W1 T2:T3">
    <cfRule type="expression" dxfId="54" priority="2">
      <formula>LEFT($U$1,7)="Senior_"</formula>
    </cfRule>
  </conditionalFormatting>
  <conditionalFormatting sqref="C1">
    <cfRule type="expression" dxfId="53" priority="1">
      <formula>LEFT($U$1,7)&lt;&gt;"Senior_"</formula>
    </cfRule>
  </conditionalFormatting>
  <conditionalFormatting sqref="W54:W75 AA4:AA75 L43:L75">
    <cfRule type="duplicateValues" dxfId="52" priority="4"/>
  </conditionalFormatting>
  <pageMargins left="0.5" right="0.3" top="0.3" bottom="0.3" header="0.3" footer="0.3"/>
  <pageSetup scale="77" fitToWidth="2" orientation="portrait" r:id="rId1"/>
  <colBreaks count="1" manualBreakCount="1">
    <brk id="21" max="7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450C-8B32-4BA2-ACFC-83F09673D819}">
  <sheetPr>
    <tabColor rgb="FFFF8837"/>
  </sheetPr>
  <dimension ref="A1:AD83"/>
  <sheetViews>
    <sheetView showGridLines="0" zoomScaleNormal="100" workbookViewId="0">
      <selection activeCell="AA20" sqref="AA20"/>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Senior_8</v>
      </c>
      <c r="U1" s="445" t="str">
        <f ca="1">MID(CELL("filename",A1),FIND(IF(ISERROR(FIND("]",CELL("filename",A1))),"$","]"),CELL("filename",A1))+1,256)</f>
        <v>Senior_8</v>
      </c>
      <c r="W1" s="446" t="str">
        <f ca="1">IF(T1&lt;&gt;"",T1,"")</f>
        <v>Senior_8</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IF(Badges!$K56="A","/","")</f>
        <v/>
      </c>
      <c r="E4" s="413" t="str">
        <f>IF(Badges!$K60="A","/","")</f>
        <v/>
      </c>
      <c r="F4" s="413" t="str">
        <f>IF(Badges!$K64="A","/","")</f>
        <v/>
      </c>
      <c r="G4" s="413" t="str">
        <f>IF(Badges!$K68="A","/","")</f>
        <v/>
      </c>
      <c r="H4" s="413" t="str">
        <f>IF(Badges!$K72="A","/","")</f>
        <v/>
      </c>
      <c r="I4" s="411" t="str">
        <f>IF(Summary!$P$6="E","E","")</f>
        <v/>
      </c>
      <c r="J4" s="411" t="str">
        <f>IF(Summary!$Q$6="Y","R","")</f>
        <v/>
      </c>
      <c r="K4" s="363" t="str">
        <f>IF(COUNT(I53:I53)=1,MAX(I53:I53),"")</f>
        <v/>
      </c>
      <c r="L4" s="716" t="str">
        <f>Summary!A70</f>
        <v>&lt;&lt;List Badge 1 Here&gt;&gt;</v>
      </c>
      <c r="M4" s="716"/>
      <c r="N4" s="716"/>
      <c r="O4" s="716"/>
      <c r="P4" s="716"/>
      <c r="Q4" s="716"/>
      <c r="R4" s="719"/>
      <c r="S4" s="404" t="str">
        <f>IF(Summary!$P$70="E","E","")</f>
        <v/>
      </c>
      <c r="T4" s="404" t="str">
        <f>IF(Summary!$Q$70="Y","R","")</f>
        <v/>
      </c>
      <c r="W4" s="619" t="str">
        <f>'Fun Patches'!C5</f>
        <v>&lt;LIST PATCH HERE&gt;</v>
      </c>
      <c r="X4" s="404" t="str">
        <f>IF(Summary!$P$110="E","E","")</f>
        <v/>
      </c>
      <c r="Y4" s="404" t="str">
        <f>IF(Summary!$Q$110="Y","R","")</f>
        <v/>
      </c>
      <c r="AA4" s="438"/>
      <c r="AB4" s="361"/>
      <c r="AC4" s="362"/>
    </row>
    <row r="5" spans="2:30" ht="12.95" customHeight="1">
      <c r="B5" s="455"/>
      <c r="C5" s="460" t="s">
        <v>139</v>
      </c>
      <c r="D5" s="405" t="str">
        <f>IF(Badges!$K79="A","/","")</f>
        <v/>
      </c>
      <c r="E5" s="405" t="str">
        <f>IF(Badges!$K83="A","/","")</f>
        <v/>
      </c>
      <c r="F5" s="405" t="str">
        <f>IF(Badges!$K87="A","/","")</f>
        <v/>
      </c>
      <c r="G5" s="405" t="str">
        <f>IF(Badges!$K91="A","/","")</f>
        <v/>
      </c>
      <c r="H5" s="405" t="str">
        <f>IF(Badges!$K95="A","/","")</f>
        <v/>
      </c>
      <c r="I5" s="406" t="str">
        <f>IF(Summary!$P$7="E","E","")</f>
        <v/>
      </c>
      <c r="J5" s="406" t="str">
        <f>IF(Summary!$Q$7="Y","R","")</f>
        <v/>
      </c>
      <c r="K5" s="363" t="str">
        <f>IF(COUNT(I54:I54)=1,MAX(I54:I54),"")</f>
        <v/>
      </c>
      <c r="L5" s="716" t="str">
        <f>Summary!A71</f>
        <v>&lt;&lt;List Badge 2 Here&gt;&gt;</v>
      </c>
      <c r="M5" s="716"/>
      <c r="N5" s="716"/>
      <c r="O5" s="716"/>
      <c r="P5" s="716"/>
      <c r="Q5" s="716"/>
      <c r="R5" s="719"/>
      <c r="S5" s="406" t="str">
        <f>IF(Summary!$P$71="E","E","")</f>
        <v/>
      </c>
      <c r="T5" s="406" t="str">
        <f>IF(Summary!$Q$71="Y","R","")</f>
        <v/>
      </c>
      <c r="W5" s="399" t="str">
        <f>'Fun Patches'!C6</f>
        <v>&lt;LIST PATCH HERE&gt;</v>
      </c>
      <c r="X5" s="406" t="str">
        <f>IF(Summary!$P$111="E","E","")</f>
        <v/>
      </c>
      <c r="Y5" s="406" t="str">
        <f>IF(Summary!$Q$111="Y","R","")</f>
        <v/>
      </c>
      <c r="AA5" s="366"/>
      <c r="AB5" s="364"/>
      <c r="AC5" s="365"/>
    </row>
    <row r="6" spans="2:30" ht="12.95" customHeight="1" thickBot="1">
      <c r="B6" s="455"/>
      <c r="C6" s="464" t="s">
        <v>1019</v>
      </c>
      <c r="D6" s="408" t="str">
        <f>IF(Badges!$K102="A","/","")</f>
        <v/>
      </c>
      <c r="E6" s="408" t="str">
        <f>IF(Badges!$K106="A","/","")</f>
        <v/>
      </c>
      <c r="F6" s="408" t="str">
        <f>IF(Badges!$K110="A","/","")</f>
        <v/>
      </c>
      <c r="G6" s="408" t="str">
        <f>IF(Badges!$K114="A","/","")</f>
        <v/>
      </c>
      <c r="H6" s="408" t="str">
        <f>IF(Badges!$K118="A","/","")</f>
        <v/>
      </c>
      <c r="I6" s="409" t="str">
        <f>IF(Summary!$P$8="E","E","")</f>
        <v/>
      </c>
      <c r="J6" s="409" t="str">
        <f>IF(Summary!$Q$8="Y","R","")</f>
        <v/>
      </c>
      <c r="K6" s="363"/>
      <c r="L6" s="716" t="str">
        <f>Summary!A72</f>
        <v>&lt;&lt;List Badge 3 Here&gt;&gt;</v>
      </c>
      <c r="M6" s="716"/>
      <c r="N6" s="716"/>
      <c r="O6" s="716"/>
      <c r="P6" s="716"/>
      <c r="Q6" s="716"/>
      <c r="R6" s="719"/>
      <c r="S6" s="406" t="str">
        <f>IF(Summary!$P$72="E","E","")</f>
        <v/>
      </c>
      <c r="T6" s="406" t="str">
        <f>IF(Summary!$Q$72="Y","R","")</f>
        <v/>
      </c>
      <c r="W6" s="399" t="str">
        <f>'Fun Patches'!C7</f>
        <v>&lt;LIST PATCH HERE&gt;</v>
      </c>
      <c r="X6" s="406" t="str">
        <f>IF(Summary!$P$112="E","E","")</f>
        <v/>
      </c>
      <c r="Y6" s="406" t="str">
        <f>IF(Summary!$Q$112="Y","R","")</f>
        <v/>
      </c>
      <c r="AA6" s="366"/>
      <c r="AB6" s="364"/>
      <c r="AC6" s="365"/>
    </row>
    <row r="7" spans="2:30" ht="12.95" customHeight="1">
      <c r="B7" s="455"/>
      <c r="C7" s="468" t="s">
        <v>134</v>
      </c>
      <c r="D7" s="413" t="str">
        <f>IF(Badges!$K148="A","/","")</f>
        <v/>
      </c>
      <c r="E7" s="413" t="str">
        <f>IF(Badges!$K152="A","/","")</f>
        <v/>
      </c>
      <c r="F7" s="413" t="str">
        <f>IF(Badges!$K156="A","/","")</f>
        <v/>
      </c>
      <c r="G7" s="413" t="str">
        <f>IF(Badges!$K160="A","/","")</f>
        <v/>
      </c>
      <c r="H7" s="413" t="str">
        <f>IF(Badges!$K164="A","/","")</f>
        <v/>
      </c>
      <c r="I7" s="411" t="str">
        <f>IF(Summary!$P$10="E","E","")</f>
        <v/>
      </c>
      <c r="J7" s="411" t="str">
        <f>IF(Summary!$Q$10="Y","R","")</f>
        <v/>
      </c>
      <c r="K7" s="363" t="str">
        <f>IF(COUNT(I55:I55)=1,MAX(I55:I55),"")</f>
        <v/>
      </c>
      <c r="L7" s="716" t="str">
        <f>Summary!A73</f>
        <v>&lt;&lt;List Badge 4 Here&gt;&gt;</v>
      </c>
      <c r="M7" s="716"/>
      <c r="N7" s="716"/>
      <c r="O7" s="716"/>
      <c r="P7" s="716"/>
      <c r="Q7" s="716"/>
      <c r="R7" s="719"/>
      <c r="S7" s="406" t="str">
        <f>IF(Summary!$P$73="E","E","")</f>
        <v/>
      </c>
      <c r="T7" s="406" t="str">
        <f>IF(Summary!$Q$73="Y","R","")</f>
        <v/>
      </c>
      <c r="W7" s="399" t="str">
        <f>'Fun Patches'!C8</f>
        <v>&lt;LIST PATCH HERE&gt;</v>
      </c>
      <c r="X7" s="406" t="str">
        <f>IF(Summary!$P$113="E","E","")</f>
        <v/>
      </c>
      <c r="Y7" s="406" t="str">
        <f>IF(Summary!$Q$113="Y","R","")</f>
        <v/>
      </c>
      <c r="AA7" s="366"/>
      <c r="AB7" s="364"/>
      <c r="AC7" s="365"/>
    </row>
    <row r="8" spans="2:30" ht="12.95" customHeight="1">
      <c r="B8" s="455"/>
      <c r="C8" s="460" t="s">
        <v>1022</v>
      </c>
      <c r="D8" s="405" t="str">
        <f>IF(Badges!$K194="A","/","")</f>
        <v/>
      </c>
      <c r="E8" s="405" t="str">
        <f>IF(Badges!$K198="A","/","")</f>
        <v/>
      </c>
      <c r="F8" s="405" t="str">
        <f>IF(Badges!$K202="A","/","")</f>
        <v/>
      </c>
      <c r="G8" s="405" t="str">
        <f>IF(Badges!$K206="A","/","")</f>
        <v/>
      </c>
      <c r="H8" s="405" t="str">
        <f>IF(Badges!$K210="A","/","")</f>
        <v/>
      </c>
      <c r="I8" s="406" t="str">
        <f>IF(Summary!$P$12="E","E","")</f>
        <v/>
      </c>
      <c r="J8" s="406" t="str">
        <f>IF(Summary!$Q$12="Y","R","")</f>
        <v/>
      </c>
      <c r="K8" s="363" t="str">
        <f>IF(COUNT(I56:I59)=4,MAX(I56:I59),"")</f>
        <v/>
      </c>
      <c r="L8" s="716" t="str">
        <f>Summary!A74</f>
        <v>&lt;&lt;List Badge 5 Here&gt;&gt;</v>
      </c>
      <c r="M8" s="716"/>
      <c r="N8" s="716"/>
      <c r="O8" s="716"/>
      <c r="P8" s="716"/>
      <c r="Q8" s="716"/>
      <c r="R8" s="719"/>
      <c r="S8" s="406" t="str">
        <f>IF(Summary!$P$74="E","E","")</f>
        <v/>
      </c>
      <c r="T8" s="406" t="str">
        <f>IF(Summary!$Q$74="Y","R","")</f>
        <v/>
      </c>
      <c r="W8" s="399" t="str">
        <f>'Fun Patches'!C9</f>
        <v>&lt;LIST PATCH HERE&gt;</v>
      </c>
      <c r="X8" s="406" t="str">
        <f>IF(Summary!$P$114="E","E","")</f>
        <v/>
      </c>
      <c r="Y8" s="406" t="str">
        <f>IF(Summary!$Q$114="Y","R","")</f>
        <v/>
      </c>
      <c r="AA8" s="366"/>
      <c r="AB8" s="364"/>
      <c r="AC8" s="365"/>
    </row>
    <row r="9" spans="2:30" ht="12.95" customHeight="1" thickBot="1">
      <c r="B9" s="455"/>
      <c r="C9" s="471" t="s">
        <v>140</v>
      </c>
      <c r="D9" s="408" t="str">
        <f>IF(Badges!$K217="A","/","")</f>
        <v/>
      </c>
      <c r="E9" s="408" t="str">
        <f>IF(Badges!$K221="A","/","")</f>
        <v/>
      </c>
      <c r="F9" s="408" t="str">
        <f>IF(Badges!$K225="A","/","")</f>
        <v/>
      </c>
      <c r="G9" s="408" t="str">
        <f>IF(Badges!$K229="A","/","")</f>
        <v/>
      </c>
      <c r="H9" s="408" t="str">
        <f>IF(Badges!$K233="A","/","")</f>
        <v/>
      </c>
      <c r="I9" s="409" t="str">
        <f>IF(Summary!$P$13="E","E","")</f>
        <v/>
      </c>
      <c r="J9" s="409" t="str">
        <f>IF(Summary!$Q$13="Y","R","")</f>
        <v/>
      </c>
      <c r="K9" s="363"/>
      <c r="L9" s="716" t="str">
        <f>Summary!A75</f>
        <v>&lt;&lt;List Badge 6 Here&gt;&gt;</v>
      </c>
      <c r="M9" s="716"/>
      <c r="N9" s="716"/>
      <c r="O9" s="716"/>
      <c r="P9" s="716"/>
      <c r="Q9" s="716"/>
      <c r="R9" s="719"/>
      <c r="S9" s="406" t="str">
        <f>IF(Summary!$P$75="E","E","")</f>
        <v/>
      </c>
      <c r="T9" s="406" t="str">
        <f>IF(Summary!$Q$75="Y","R","")</f>
        <v/>
      </c>
      <c r="W9" s="399" t="str">
        <f>'Fun Patches'!C10</f>
        <v>&lt;LIST PATCH HERE&gt;</v>
      </c>
      <c r="X9" s="406" t="str">
        <f>IF(Summary!$P$115="E","E","")</f>
        <v/>
      </c>
      <c r="Y9" s="406" t="str">
        <f>IF(Summary!$Q$115="Y","R","")</f>
        <v/>
      </c>
      <c r="AA9" s="366"/>
      <c r="AB9" s="364"/>
      <c r="AC9" s="365"/>
    </row>
    <row r="10" spans="2:30" ht="12.95" customHeight="1">
      <c r="B10" s="455"/>
      <c r="C10" s="456" t="s">
        <v>1020</v>
      </c>
      <c r="D10" s="413" t="str">
        <f>IF(Badges!$K252="A","/","")</f>
        <v/>
      </c>
      <c r="E10" s="413" t="str">
        <f>IF(Badges!$K256="A","/","")</f>
        <v/>
      </c>
      <c r="F10" s="413" t="str">
        <f>IF(Badges!$K260="A","/","")</f>
        <v/>
      </c>
      <c r="G10" s="413" t="str">
        <f>IF(Badges!$K264="A","/","")</f>
        <v/>
      </c>
      <c r="H10" s="413" t="str">
        <f>IF(Badges!$K268="A","/","")</f>
        <v/>
      </c>
      <c r="I10" s="411" t="str">
        <f>IF(Summary!$P$15="E","E","")</f>
        <v/>
      </c>
      <c r="J10" s="411" t="str">
        <f>IF(Summary!$Q$15="Y","R","")</f>
        <v/>
      </c>
      <c r="K10" s="363"/>
      <c r="L10" s="716" t="str">
        <f>Summary!A76</f>
        <v>&lt;&lt;List Badge 7 Here&gt;&gt;</v>
      </c>
      <c r="M10" s="716"/>
      <c r="N10" s="716"/>
      <c r="O10" s="716"/>
      <c r="P10" s="716"/>
      <c r="Q10" s="716"/>
      <c r="R10" s="719"/>
      <c r="S10" s="406" t="str">
        <f>IF(Summary!$P$76="E","E","")</f>
        <v/>
      </c>
      <c r="T10" s="406" t="str">
        <f>IF(Summary!$Q$76="Y","R","")</f>
        <v/>
      </c>
      <c r="W10" s="399" t="str">
        <f>'Fun Patches'!C11</f>
        <v>&lt;LIST PATCH HERE&gt;</v>
      </c>
      <c r="X10" s="406" t="str">
        <f>IF(Summary!$P$116="E","E","")</f>
        <v/>
      </c>
      <c r="Y10" s="406" t="str">
        <f>IF(Summary!$Q$116="Y","R","")</f>
        <v/>
      </c>
      <c r="AA10" s="366"/>
      <c r="AB10" s="364"/>
      <c r="AC10" s="365"/>
    </row>
    <row r="11" spans="2:30" ht="12.95" customHeight="1">
      <c r="B11" s="455"/>
      <c r="C11" s="460" t="s">
        <v>765</v>
      </c>
      <c r="D11" s="405" t="str">
        <f>IF(Badges!$K275="A","/","")</f>
        <v/>
      </c>
      <c r="E11" s="405" t="str">
        <f>IF(Badges!$K279="A","/","")</f>
        <v/>
      </c>
      <c r="F11" s="405" t="str">
        <f>IF(Badges!$K283="A","/","")</f>
        <v/>
      </c>
      <c r="G11" s="405" t="str">
        <f>IF(Badges!$K287="A","/","")</f>
        <v/>
      </c>
      <c r="H11" s="405" t="str">
        <f>IF(Badges!$K291="A","/","")</f>
        <v/>
      </c>
      <c r="I11" s="406" t="str">
        <f>IF(Summary!$P$16="E","E","")</f>
        <v/>
      </c>
      <c r="J11" s="406" t="str">
        <f>IF(Summary!$Q$16="Y","R","")</f>
        <v/>
      </c>
      <c r="K11" s="363"/>
      <c r="L11" s="716" t="str">
        <f>Summary!A77</f>
        <v>&lt;&lt;List Badge 8 Here&gt;&gt;</v>
      </c>
      <c r="M11" s="716"/>
      <c r="N11" s="716"/>
      <c r="O11" s="716"/>
      <c r="P11" s="716"/>
      <c r="Q11" s="716"/>
      <c r="R11" s="719"/>
      <c r="S11" s="406" t="str">
        <f>IF(Summary!$P$77="E","E","")</f>
        <v/>
      </c>
      <c r="T11" s="406" t="str">
        <f>IF(Summary!$Q$77="Y","R","")</f>
        <v/>
      </c>
      <c r="W11" s="399" t="str">
        <f>'Fun Patches'!C12</f>
        <v>&lt;LIST PATCH HERE&gt;</v>
      </c>
      <c r="X11" s="406" t="str">
        <f>IF(Summary!$P$117="E","E","")</f>
        <v/>
      </c>
      <c r="Y11" s="406" t="str">
        <f>IF(Summary!$Q$117="Y","R","")</f>
        <v/>
      </c>
      <c r="AA11" s="366"/>
      <c r="AB11" s="364"/>
      <c r="AC11" s="365"/>
    </row>
    <row r="12" spans="2:30" ht="12.95" customHeight="1" thickBot="1">
      <c r="B12" s="455"/>
      <c r="C12" s="464" t="s">
        <v>137</v>
      </c>
      <c r="D12" s="408" t="str">
        <f>IF(Badges!$K344="A","/","")</f>
        <v/>
      </c>
      <c r="E12" s="408" t="str">
        <f>IF(Badges!$K348="A","/","")</f>
        <v/>
      </c>
      <c r="F12" s="408" t="str">
        <f>IF(Badges!$K352="A","/","")</f>
        <v/>
      </c>
      <c r="G12" s="408" t="str">
        <f>IF(Badges!$K356="A","/","")</f>
        <v/>
      </c>
      <c r="H12" s="408" t="str">
        <f>IF(Badges!$K360="A","/","")</f>
        <v/>
      </c>
      <c r="I12" s="409" t="str">
        <f>IF(Summary!$P$19="E","E","")</f>
        <v/>
      </c>
      <c r="J12" s="409" t="str">
        <f>IF(Summary!$Q$19="Y","R","")</f>
        <v/>
      </c>
      <c r="K12" s="363"/>
      <c r="L12" s="716" t="str">
        <f>Summary!A78</f>
        <v>&lt;&lt;List Badge 9 Here&gt;&gt;</v>
      </c>
      <c r="M12" s="716"/>
      <c r="N12" s="716"/>
      <c r="O12" s="716"/>
      <c r="P12" s="716"/>
      <c r="Q12" s="716"/>
      <c r="R12" s="719"/>
      <c r="S12" s="406" t="str">
        <f>IF(Summary!$P$78="E","E","")</f>
        <v/>
      </c>
      <c r="T12" s="406" t="str">
        <f>IF(Summary!$Q$78="Y","R","")</f>
        <v/>
      </c>
      <c r="W12" s="399" t="str">
        <f>'Fun Patches'!C13</f>
        <v>&lt;LIST PATCH HERE&gt;</v>
      </c>
      <c r="X12" s="406" t="str">
        <f>IF(Summary!$P$118="E","E","")</f>
        <v/>
      </c>
      <c r="Y12" s="406" t="str">
        <f>IF(Summary!$Q$118="Y","R","")</f>
        <v/>
      </c>
      <c r="AA12" s="366"/>
      <c r="AB12" s="364"/>
      <c r="AC12" s="365"/>
    </row>
    <row r="13" spans="2:30" ht="12.95" customHeight="1">
      <c r="B13" s="455"/>
      <c r="C13" s="468" t="s">
        <v>934</v>
      </c>
      <c r="D13" s="413" t="str">
        <f>IF(Badges!$K367="A","/","")</f>
        <v/>
      </c>
      <c r="E13" s="413" t="str">
        <f>IF(Badges!$K371="A","/","")</f>
        <v/>
      </c>
      <c r="F13" s="413" t="str">
        <f>IF(Badges!$K375="A","/","")</f>
        <v/>
      </c>
      <c r="G13" s="413" t="str">
        <f>IF(Badges!$K379="A","/","")</f>
        <v/>
      </c>
      <c r="H13" s="413" t="str">
        <f>IF(Badges!$K383="A","/","")</f>
        <v/>
      </c>
      <c r="I13" s="411" t="str">
        <f>IF(Summary!$P$20="E","E","")</f>
        <v/>
      </c>
      <c r="J13" s="411" t="str">
        <f>IF(Summary!$Q$20="Y","R","")</f>
        <v/>
      </c>
      <c r="K13" s="363" t="str">
        <f>IF(COUNT(I60:I61)=2,MAX(I60:I61),"")</f>
        <v/>
      </c>
      <c r="L13" s="716" t="str">
        <f>Summary!A79</f>
        <v>&lt;&lt;List Badge 10 Here&gt;&gt;</v>
      </c>
      <c r="M13" s="716"/>
      <c r="N13" s="716"/>
      <c r="O13" s="716"/>
      <c r="P13" s="716"/>
      <c r="Q13" s="716"/>
      <c r="R13" s="719"/>
      <c r="S13" s="406" t="str">
        <f>IF(Summary!$P$79="E","E","")</f>
        <v/>
      </c>
      <c r="T13" s="406" t="str">
        <f>IF(Summary!$Q$79="Y","R","")</f>
        <v/>
      </c>
      <c r="W13" s="399" t="str">
        <f>'Fun Patches'!C14</f>
        <v>&lt;LIST PATCH HERE&gt;</v>
      </c>
      <c r="X13" s="406" t="str">
        <f>IF(Summary!$P$119="E","E","")</f>
        <v/>
      </c>
      <c r="Y13" s="406" t="str">
        <f>IF(Summary!$Q$119="Y","R","")</f>
        <v/>
      </c>
      <c r="AA13" s="366"/>
      <c r="AB13" s="364"/>
      <c r="AC13" s="365"/>
    </row>
    <row r="14" spans="2:30" ht="12.95" customHeight="1">
      <c r="B14" s="455"/>
      <c r="C14" s="460" t="s">
        <v>142</v>
      </c>
      <c r="D14" s="405" t="str">
        <f>IF(Badges!$K390="A","/","")</f>
        <v/>
      </c>
      <c r="E14" s="405" t="str">
        <f>IF(Badges!$K394="A","/","")</f>
        <v/>
      </c>
      <c r="F14" s="405" t="str">
        <f>IF(Badges!$K398="A","/","")</f>
        <v/>
      </c>
      <c r="G14" s="405" t="str">
        <f>IF(Badges!$K402="A","/","")</f>
        <v/>
      </c>
      <c r="H14" s="405" t="str">
        <f>IF(Badges!$K406="A","/","")</f>
        <v/>
      </c>
      <c r="I14" s="406" t="str">
        <f>IF(Summary!$P$21="E","E","")</f>
        <v/>
      </c>
      <c r="J14" s="406" t="str">
        <f>IF(Summary!$Q$21="Y","R","")</f>
        <v/>
      </c>
      <c r="K14" s="363"/>
      <c r="L14" s="401"/>
      <c r="M14" s="401"/>
      <c r="N14" s="401"/>
      <c r="O14" s="401"/>
      <c r="P14" s="401"/>
      <c r="Q14" s="401"/>
      <c r="R14" s="401"/>
      <c r="S14" s="402"/>
      <c r="T14" s="402"/>
      <c r="W14" s="399" t="str">
        <f>'Fun Patches'!C15</f>
        <v>&lt;LIST PATCH HERE&gt;</v>
      </c>
      <c r="X14" s="406" t="str">
        <f>IF(Summary!$P$120="E","E","")</f>
        <v/>
      </c>
      <c r="Y14" s="406" t="str">
        <f>IF(Summary!$Q$120="Y","R","")</f>
        <v/>
      </c>
      <c r="AA14" s="366"/>
      <c r="AB14" s="364"/>
      <c r="AC14" s="365"/>
    </row>
    <row r="15" spans="2:30" ht="12.95" customHeight="1" thickBot="1">
      <c r="B15" s="455"/>
      <c r="C15" s="471" t="s">
        <v>129</v>
      </c>
      <c r="D15" s="408" t="str">
        <f>IF(Badges!$K425="A","/","")</f>
        <v/>
      </c>
      <c r="E15" s="408" t="str">
        <f>IF(Badges!$K429="A","/","")</f>
        <v/>
      </c>
      <c r="F15" s="408" t="str">
        <f>IF(Badges!$K433="A","/","")</f>
        <v/>
      </c>
      <c r="G15" s="408" t="str">
        <f>IF(Badges!$K437="A","/","")</f>
        <v/>
      </c>
      <c r="H15" s="408" t="str">
        <f>IF(Badges!$K441="A","/","")</f>
        <v/>
      </c>
      <c r="I15" s="409" t="str">
        <f>IF(Summary!$P$23="E","E","")</f>
        <v/>
      </c>
      <c r="J15" s="409" t="str">
        <f>IF(Summary!$Q$23="Y","R","")</f>
        <v/>
      </c>
      <c r="K15" s="363" t="str">
        <f>IF(COUNT(I62:I63)=2,MAX(I62:I63),"")</f>
        <v/>
      </c>
      <c r="N15" s="451"/>
      <c r="O15" s="451"/>
      <c r="P15" s="451"/>
      <c r="Q15" s="451"/>
      <c r="R15" s="451"/>
      <c r="W15" s="399" t="str">
        <f>'Fun Patches'!C16</f>
        <v>&lt;LIST PATCH HERE&gt;</v>
      </c>
      <c r="X15" s="406" t="str">
        <f>IF(Summary!$P$121="E","E","")</f>
        <v/>
      </c>
      <c r="Y15" s="406" t="str">
        <f>IF(Summary!$Q$121="Y","R","")</f>
        <v/>
      </c>
      <c r="AA15" s="366"/>
      <c r="AB15" s="364"/>
      <c r="AC15" s="365"/>
    </row>
    <row r="16" spans="2:30" ht="12.95" customHeight="1">
      <c r="B16" s="455"/>
      <c r="C16" s="456" t="s">
        <v>739</v>
      </c>
      <c r="D16" s="413" t="str">
        <f>IF(Badges!$K448="A","/","")</f>
        <v/>
      </c>
      <c r="E16" s="413" t="str">
        <f>IF(Badges!$K452="A","/","")</f>
        <v/>
      </c>
      <c r="F16" s="413" t="str">
        <f>IF(Badges!$K456="A","/","")</f>
        <v/>
      </c>
      <c r="G16" s="413" t="str">
        <f>IF(Badges!$K460="A","/","")</f>
        <v/>
      </c>
      <c r="H16" s="413" t="str">
        <f>IF(Badges!$K464="A","/","")</f>
        <v/>
      </c>
      <c r="I16" s="411" t="str">
        <f>IF(Summary!$P$24="E","E","")</f>
        <v/>
      </c>
      <c r="J16" s="411" t="str">
        <f>IF(Summary!$Q$24="Y","R","")</f>
        <v/>
      </c>
      <c r="K16" s="363"/>
      <c r="L16" s="455"/>
      <c r="M16" s="487" t="s">
        <v>953</v>
      </c>
      <c r="N16" s="413" t="str">
        <f>IF('Age-Level'!$K6="C","/","")</f>
        <v/>
      </c>
      <c r="O16" s="413" t="str">
        <f>IF('Age-Level'!$K7="C","/","")</f>
        <v/>
      </c>
      <c r="P16" s="413" t="str">
        <f>IF('Age-Level'!$K8="C","/","")</f>
        <v/>
      </c>
      <c r="Q16" s="413" t="str">
        <f>IF('Age-Level'!$K9="C","/","")</f>
        <v/>
      </c>
      <c r="R16" s="413" t="str">
        <f>IF('Age-Level'!$K10="C","/","")</f>
        <v/>
      </c>
      <c r="S16" s="404" t="str">
        <f>IF(Summary!$P$81="E","E","")</f>
        <v/>
      </c>
      <c r="T16" s="411" t="str">
        <f>IF(Summary!$Q$81="Y","R","")</f>
        <v/>
      </c>
      <c r="W16" s="399" t="str">
        <f>'Fun Patches'!C17</f>
        <v>&lt;LIST PATCH HERE&gt;</v>
      </c>
      <c r="X16" s="406" t="str">
        <f>IF(Summary!$P$122="E","E","")</f>
        <v/>
      </c>
      <c r="Y16" s="406" t="str">
        <f>IF(Summary!$Q$122="Y","R","")</f>
        <v/>
      </c>
      <c r="AA16" s="366"/>
      <c r="AB16" s="364"/>
      <c r="AC16" s="365"/>
    </row>
    <row r="17" spans="2:29" ht="12.95" customHeight="1" thickBot="1">
      <c r="B17" s="455"/>
      <c r="C17" s="460" t="s">
        <v>626</v>
      </c>
      <c r="D17" s="405" t="str">
        <f>IF(Badges!$K471="A","/","")</f>
        <v/>
      </c>
      <c r="E17" s="405" t="str">
        <f>IF(Badges!$K475="A","/","")</f>
        <v/>
      </c>
      <c r="F17" s="405" t="str">
        <f>IF(Badges!$K479="A","/","")</f>
        <v/>
      </c>
      <c r="G17" s="405" t="str">
        <f>IF(Badges!$K483="A","/","")</f>
        <v/>
      </c>
      <c r="H17" s="405" t="str">
        <f>IF(Badges!$K487="A","/","")</f>
        <v/>
      </c>
      <c r="I17" s="406" t="str">
        <f>IF(Summary!$P$25="E","E","")</f>
        <v/>
      </c>
      <c r="J17" s="406" t="str">
        <f>IF(Summary!$Q$25="Y","R","")</f>
        <v/>
      </c>
      <c r="K17" s="363" t="str">
        <f>IF(COUNT(I64:I65)=2,MAX(I64:I65),"")</f>
        <v/>
      </c>
      <c r="L17" s="455"/>
      <c r="M17" s="488" t="s">
        <v>954</v>
      </c>
      <c r="N17" s="398" t="str">
        <f>IF('Age-Level'!$K13="C","/","")</f>
        <v/>
      </c>
      <c r="O17" s="398" t="str">
        <f>IF('Age-Level'!$K14="C","/","")</f>
        <v/>
      </c>
      <c r="P17" s="398" t="str">
        <f>IF('Age-Level'!$K15="C","/","")</f>
        <v/>
      </c>
      <c r="Q17" s="398" t="str">
        <f>IF('Age-Level'!$K16="C","/","")</f>
        <v/>
      </c>
      <c r="R17" s="398" t="str">
        <f>IF('Age-Level'!$K17="C","/","")</f>
        <v/>
      </c>
      <c r="S17" s="409" t="str">
        <f>IF(Summary!$P$82="E","E","")</f>
        <v/>
      </c>
      <c r="T17" s="406" t="str">
        <f>IF(Summary!$Q$82="Y","R","")</f>
        <v/>
      </c>
      <c r="W17" s="399" t="str">
        <f>'Fun Patches'!C18</f>
        <v>&lt;LIST PATCH HERE&gt;</v>
      </c>
      <c r="X17" s="406" t="str">
        <f>IF(Summary!$P$123="E","E","")</f>
        <v/>
      </c>
      <c r="Y17" s="406" t="str">
        <f>IF(Summary!$Q$123="Y","R","")</f>
        <v/>
      </c>
      <c r="AA17" s="366"/>
      <c r="AB17" s="364"/>
      <c r="AC17" s="365"/>
    </row>
    <row r="18" spans="2:29" ht="12.95" customHeight="1" thickBot="1">
      <c r="B18" s="455"/>
      <c r="C18" s="460" t="s">
        <v>131</v>
      </c>
      <c r="D18" s="408" t="str">
        <f>IF(Badges!$K494="A","/","")</f>
        <v/>
      </c>
      <c r="E18" s="408" t="str">
        <f>IF(Badges!$K498="A","/","")</f>
        <v/>
      </c>
      <c r="F18" s="408" t="str">
        <f>IF(Badges!$K502="A","/","")</f>
        <v/>
      </c>
      <c r="G18" s="408" t="str">
        <f>IF(Badges!$K506="A","/","")</f>
        <v/>
      </c>
      <c r="H18" s="408" t="str">
        <f>IF(Badges!$K510="A","/","")</f>
        <v/>
      </c>
      <c r="I18" s="409" t="str">
        <f>IF(Summary!$P$26="E","E","")</f>
        <v/>
      </c>
      <c r="J18" s="409" t="str">
        <f>IF(Summary!$Q$26="Y","R","")</f>
        <v/>
      </c>
      <c r="K18" s="363"/>
      <c r="L18" s="455"/>
      <c r="M18" s="489" t="s">
        <v>955</v>
      </c>
      <c r="N18" s="413" t="str">
        <f>IF('Age-Level'!$K20="C","/","")</f>
        <v/>
      </c>
      <c r="O18" s="413" t="str">
        <f>IF('Age-Level'!$K21="C","/","")</f>
        <v/>
      </c>
      <c r="P18" s="413" t="str">
        <f>IF('Age-Level'!$K22="C","/","")</f>
        <v/>
      </c>
      <c r="Q18" s="413" t="str">
        <f>IF('Age-Level'!$K23="C","/","")</f>
        <v/>
      </c>
      <c r="R18" s="413" t="str">
        <f>IF('Age-Level'!$K24="C","/","")</f>
        <v/>
      </c>
      <c r="S18" s="412" t="str">
        <f>IF(Summary!$P$83="E","E","")</f>
        <v/>
      </c>
      <c r="T18" s="411" t="str">
        <f>IF(Summary!$Q$83="Y","R","")</f>
        <v/>
      </c>
      <c r="W18" s="399" t="str">
        <f>'Fun Patches'!C19</f>
        <v>&lt;LIST PATCH HERE&gt;</v>
      </c>
      <c r="X18" s="406" t="str">
        <f>IF(Summary!$P$124="E","E","")</f>
        <v/>
      </c>
      <c r="Y18" s="406" t="str">
        <f>IF(Summary!$Q$124="Y","R","")</f>
        <v/>
      </c>
      <c r="AA18" s="366"/>
      <c r="AB18" s="364"/>
      <c r="AC18" s="365"/>
    </row>
    <row r="19" spans="2:29" ht="12.95" customHeight="1" thickBot="1">
      <c r="B19" s="455"/>
      <c r="C19" s="468" t="s">
        <v>128</v>
      </c>
      <c r="D19" s="413" t="str">
        <f>IF(Badges!$K517="A","/","")</f>
        <v/>
      </c>
      <c r="E19" s="413" t="str">
        <f>IF(Badges!$K521="A","/","")</f>
        <v/>
      </c>
      <c r="F19" s="413" t="str">
        <f>IF(Badges!$K525="A","/","")</f>
        <v/>
      </c>
      <c r="G19" s="413" t="str">
        <f>IF(Badges!$K529="A","/","")</f>
        <v/>
      </c>
      <c r="H19" s="413" t="str">
        <f>IF(Badges!$K533="A","/","")</f>
        <v/>
      </c>
      <c r="I19" s="411" t="str">
        <f>IF(Summary!$P$27="E","E","")</f>
        <v/>
      </c>
      <c r="J19" s="411" t="str">
        <f>IF(Summary!$Q$27="Y","R","")</f>
        <v/>
      </c>
      <c r="K19" s="363"/>
      <c r="L19" s="455"/>
      <c r="M19" s="490" t="s">
        <v>956</v>
      </c>
      <c r="N19" s="398" t="str">
        <f>IF('Age-Level'!$K27="C","/","")</f>
        <v/>
      </c>
      <c r="O19" s="398" t="str">
        <f>IF('Age-Level'!$K28="C","/","")</f>
        <v/>
      </c>
      <c r="P19" s="398" t="str">
        <f>IF('Age-Level'!$K29="C","/","")</f>
        <v/>
      </c>
      <c r="Q19" s="398" t="str">
        <f>IF('Age-Level'!$K30="C","/","")</f>
        <v/>
      </c>
      <c r="R19" s="398" t="str">
        <f>IF('Age-Level'!$K31="C","/","")</f>
        <v/>
      </c>
      <c r="S19" s="409" t="str">
        <f>IF(Summary!$P$84="E","E","")</f>
        <v/>
      </c>
      <c r="T19" s="406" t="str">
        <f>IF(Summary!$Q$84="Y","R","")</f>
        <v/>
      </c>
      <c r="W19" s="399" t="str">
        <f>'Fun Patches'!C20</f>
        <v>&lt;LIST PATCH HERE&gt;</v>
      </c>
      <c r="X19" s="406" t="str">
        <f>IF(Summary!$P$125="E","E","")</f>
        <v/>
      </c>
      <c r="Y19" s="406" t="str">
        <f>IF(Summary!$Q$125="Y","R","")</f>
        <v/>
      </c>
      <c r="AA19" s="366"/>
      <c r="AB19" s="364"/>
      <c r="AC19" s="365"/>
    </row>
    <row r="20" spans="2:29" ht="12.95" customHeight="1">
      <c r="B20" s="455"/>
      <c r="C20" s="460" t="s">
        <v>143</v>
      </c>
      <c r="D20" s="405" t="str">
        <f>IF(Badges!$K540="A","/","")</f>
        <v/>
      </c>
      <c r="E20" s="405" t="str">
        <f>IF(Badges!$K544="A","/","")</f>
        <v/>
      </c>
      <c r="F20" s="405" t="str">
        <f>IF(Badges!$K548="A","/","")</f>
        <v/>
      </c>
      <c r="G20" s="405" t="str">
        <f>IF(Badges!$K552="A","/","")</f>
        <v/>
      </c>
      <c r="H20" s="405" t="str">
        <f>IF(Badges!$K556="A","/","")</f>
        <v/>
      </c>
      <c r="I20" s="406" t="str">
        <f>IF(Summary!$P$28="E","E","")</f>
        <v/>
      </c>
      <c r="J20" s="406" t="str">
        <f>IF(Summary!$Q$28="Y","R","")</f>
        <v/>
      </c>
      <c r="K20" s="363"/>
      <c r="L20" s="455"/>
      <c r="M20" s="487" t="s">
        <v>957</v>
      </c>
      <c r="N20" s="458"/>
      <c r="O20" s="458"/>
      <c r="P20" s="458"/>
      <c r="Q20" s="458"/>
      <c r="R20" s="459"/>
      <c r="S20" s="412" t="str">
        <f>IF(Summary!$P$85="E","E","")</f>
        <v/>
      </c>
      <c r="T20" s="411" t="str">
        <f>IF(Summary!$Q$85="Y","R","")</f>
        <v/>
      </c>
      <c r="U20" s="594"/>
      <c r="W20" s="399" t="str">
        <f>'Fun Patches'!C21</f>
        <v>&lt;LIST PATCH HERE&gt;</v>
      </c>
      <c r="X20" s="406" t="str">
        <f>IF(Summary!$P$126="E","E","")</f>
        <v/>
      </c>
      <c r="Y20" s="406" t="str">
        <f>IF(Summary!$Q$126="Y","R","")</f>
        <v/>
      </c>
      <c r="AA20" s="366"/>
      <c r="AB20" s="364"/>
      <c r="AC20" s="365"/>
    </row>
    <row r="21" spans="2:29" ht="12.95" customHeight="1" thickBot="1">
      <c r="B21" s="455"/>
      <c r="C21" s="471" t="s">
        <v>939</v>
      </c>
      <c r="D21" s="408" t="str">
        <f>IF(Badges!$K171="A","/","")</f>
        <v/>
      </c>
      <c r="E21" s="408" t="str">
        <f>IF(Badges!$K175="A","/","")</f>
        <v/>
      </c>
      <c r="F21" s="408" t="str">
        <f>IF(Badges!$K179="A","/","")</f>
        <v/>
      </c>
      <c r="G21" s="408" t="str">
        <f>IF(Badges!$K183="A","/","")</f>
        <v/>
      </c>
      <c r="H21" s="408" t="str">
        <f>IF(Badges!$K187="A","/","")</f>
        <v/>
      </c>
      <c r="I21" s="409" t="str">
        <f>IF(Summary!$P$11="E","E","")</f>
        <v/>
      </c>
      <c r="J21" s="409" t="str">
        <f>IF(Summary!$Q$11="Y","R","")</f>
        <v/>
      </c>
      <c r="K21" s="363"/>
      <c r="L21" s="455"/>
      <c r="M21" s="488" t="s">
        <v>958</v>
      </c>
      <c r="N21" s="473"/>
      <c r="O21" s="473"/>
      <c r="P21" s="473"/>
      <c r="Q21" s="473"/>
      <c r="R21" s="474"/>
      <c r="S21" s="409" t="str">
        <f>IF(Summary!$P$86="E","E","")</f>
        <v/>
      </c>
      <c r="T21" s="406" t="str">
        <f>IF(Summary!$Q$86="Y","R","")</f>
        <v/>
      </c>
      <c r="U21" s="594"/>
      <c r="W21" s="399" t="str">
        <f>'Fun Patches'!C22</f>
        <v>&lt;LIST PATCH HERE&gt;</v>
      </c>
      <c r="X21" s="406" t="str">
        <f>IF(Summary!$P$127="E","E","")</f>
        <v/>
      </c>
      <c r="Y21" s="406" t="str">
        <f>IF(Summary!$Q$127="Y","R","")</f>
        <v/>
      </c>
      <c r="AA21" s="366"/>
      <c r="AB21" s="364"/>
      <c r="AC21" s="365"/>
    </row>
    <row r="22" spans="2:29" ht="12.95" customHeight="1">
      <c r="B22" s="455"/>
      <c r="C22" s="460" t="s">
        <v>940</v>
      </c>
      <c r="D22" s="413" t="str">
        <f>IF(Badges!$K563="A","/","")</f>
        <v/>
      </c>
      <c r="E22" s="413" t="str">
        <f>IF(Badges!$K567="A","/","")</f>
        <v/>
      </c>
      <c r="F22" s="413" t="str">
        <f>IF(Badges!$K571="A","/","")</f>
        <v/>
      </c>
      <c r="G22" s="413" t="str">
        <f>IF(Badges!$K575="A","/","")</f>
        <v/>
      </c>
      <c r="H22" s="413" t="str">
        <f>IF(Badges!$K579="A","/","")</f>
        <v/>
      </c>
      <c r="I22" s="411" t="str">
        <f>IF(Summary!$P$29="E","E","")</f>
        <v/>
      </c>
      <c r="J22" s="411" t="str">
        <f>IF(Summary!$Q$29="Y","R","")</f>
        <v/>
      </c>
      <c r="K22" s="363"/>
      <c r="L22" s="455"/>
      <c r="M22" s="489" t="s">
        <v>959</v>
      </c>
      <c r="N22" s="476"/>
      <c r="O22" s="476"/>
      <c r="P22" s="476"/>
      <c r="Q22" s="476"/>
      <c r="R22" s="477"/>
      <c r="S22" s="412" t="str">
        <f>IF(Summary!$P$87="E","E","")</f>
        <v/>
      </c>
      <c r="T22" s="411" t="str">
        <f>IF(Summary!$Q$87="Y","R","")</f>
        <v/>
      </c>
      <c r="U22" s="720" t="s">
        <v>1079</v>
      </c>
      <c r="W22" s="399" t="str">
        <f>'Fun Patches'!C23</f>
        <v>&lt;LIST PATCH HERE&gt;</v>
      </c>
      <c r="X22" s="406" t="str">
        <f>IF(Summary!$P$128="E","E","")</f>
        <v/>
      </c>
      <c r="Y22" s="406" t="str">
        <f>IF(Summary!$Q$128="Y","R","")</f>
        <v/>
      </c>
      <c r="AA22" s="366"/>
      <c r="AB22" s="364"/>
      <c r="AC22" s="365"/>
    </row>
    <row r="23" spans="2:29" ht="12.95" customHeight="1" thickBot="1">
      <c r="B23" s="455"/>
      <c r="C23" s="460" t="s">
        <v>138</v>
      </c>
      <c r="D23" s="405" t="str">
        <f>IF(Badges!$K586="A","/","")</f>
        <v/>
      </c>
      <c r="E23" s="405" t="str">
        <f>IF(Badges!$K590="A","/","")</f>
        <v/>
      </c>
      <c r="F23" s="405" t="str">
        <f>IF(Badges!$K594="A","/","")</f>
        <v/>
      </c>
      <c r="G23" s="405" t="str">
        <f>IF(Badges!$K598="A","/","")</f>
        <v/>
      </c>
      <c r="H23" s="405" t="str">
        <f>IF(Badges!$K602="A","/","")</f>
        <v/>
      </c>
      <c r="I23" s="406" t="str">
        <f>IF(Summary!$P$30="E","E","")</f>
        <v/>
      </c>
      <c r="J23" s="406" t="str">
        <f>IF(Summary!$Q$30="Y","R","")</f>
        <v/>
      </c>
      <c r="K23" s="363"/>
      <c r="L23" s="455"/>
      <c r="M23" s="490" t="s">
        <v>960</v>
      </c>
      <c r="N23" s="466"/>
      <c r="O23" s="466"/>
      <c r="P23" s="466"/>
      <c r="Q23" s="466"/>
      <c r="R23" s="467"/>
      <c r="S23" s="409" t="str">
        <f>IF(Summary!$P$88="E","E","")</f>
        <v/>
      </c>
      <c r="T23" s="406" t="str">
        <f>IF(Summary!$Q$88="Y","R","")</f>
        <v/>
      </c>
      <c r="U23" s="720"/>
      <c r="W23" s="399" t="str">
        <f>'Fun Patches'!C24</f>
        <v>&lt;LIST PATCH HERE&gt;</v>
      </c>
      <c r="X23" s="406" t="str">
        <f>IF(Summary!$P$129="E","E","")</f>
        <v/>
      </c>
      <c r="Y23" s="406" t="str">
        <f>IF(Summary!$Q$129="Y","R","")</f>
        <v/>
      </c>
      <c r="AA23" s="366"/>
      <c r="AB23" s="364"/>
      <c r="AC23" s="365"/>
    </row>
    <row r="24" spans="2:29" ht="12.95" customHeight="1" thickBot="1">
      <c r="B24" s="455"/>
      <c r="C24" s="460" t="s">
        <v>837</v>
      </c>
      <c r="D24" s="408" t="str">
        <f>IF(Badges!$K609="A","/","")</f>
        <v/>
      </c>
      <c r="E24" s="408" t="str">
        <f>IF(Badges!$K613="A","/","")</f>
        <v/>
      </c>
      <c r="F24" s="408" t="str">
        <f>IF(Badges!$K617="A","/","")</f>
        <v/>
      </c>
      <c r="G24" s="408" t="str">
        <f>IF(Badges!$K621="A","/","")</f>
        <v/>
      </c>
      <c r="H24" s="408" t="str">
        <f>IF(Badges!$K625="A","/","")</f>
        <v/>
      </c>
      <c r="I24" s="409" t="str">
        <f>IF(Summary!$P$31="E","E","")</f>
        <v/>
      </c>
      <c r="J24" s="409" t="str">
        <f>IF(Summary!$Q$31="Y","R","")</f>
        <v/>
      </c>
      <c r="K24" s="363"/>
      <c r="L24" s="455"/>
      <c r="M24" s="491" t="s">
        <v>360</v>
      </c>
      <c r="N24" s="413" t="str">
        <f>IF('Age-Level'!$K49="C","/","")</f>
        <v/>
      </c>
      <c r="O24" s="413" t="str">
        <f>IF('Age-Level'!$K50="C","/","")</f>
        <v/>
      </c>
      <c r="P24" s="510" t="str">
        <f>IF('Age-Level'!$K51="C","/","")</f>
        <v/>
      </c>
      <c r="Q24" s="510" t="str">
        <f>IF('Age-Level'!$K52="C","/","")</f>
        <v/>
      </c>
      <c r="R24" s="510" t="str">
        <f>IF('Age-Level'!$K53="C","/","")</f>
        <v/>
      </c>
      <c r="S24" s="409" t="str">
        <f>IF(Summary!$P$89="E","E","")</f>
        <v/>
      </c>
      <c r="T24" s="411" t="str">
        <f>IF(Summary!$Q$89="Y","R","")</f>
        <v/>
      </c>
      <c r="U24" s="720"/>
      <c r="W24" s="399" t="str">
        <f>'Fun Patches'!C25</f>
        <v>&lt;LIST PATCH HERE&gt;</v>
      </c>
      <c r="X24" s="406" t="str">
        <f>IF(Summary!$P$130="E","E","")</f>
        <v/>
      </c>
      <c r="Y24" s="406" t="str">
        <f>IF(Summary!$Q$130="Y","R","")</f>
        <v/>
      </c>
      <c r="AA24" s="366"/>
      <c r="AB24" s="364"/>
      <c r="AC24" s="365"/>
    </row>
    <row r="25" spans="2:29" ht="12.95" customHeight="1">
      <c r="B25" s="455"/>
      <c r="C25" s="468" t="s">
        <v>130</v>
      </c>
      <c r="D25" s="413" t="str">
        <f>IF(Badges!$K632="A","/","")</f>
        <v/>
      </c>
      <c r="E25" s="413" t="str">
        <f>IF(Badges!$K636="A","/","")</f>
        <v/>
      </c>
      <c r="F25" s="413" t="str">
        <f>IF(Badges!$K640="A","/","")</f>
        <v/>
      </c>
      <c r="G25" s="413" t="str">
        <f>IF(Badges!$K644="A","/","")</f>
        <v/>
      </c>
      <c r="H25" s="413" t="str">
        <f>IF(Badges!$K648="A","/","")</f>
        <v/>
      </c>
      <c r="I25" s="411" t="str">
        <f>IF(Summary!$P$32="E","E","")</f>
        <v/>
      </c>
      <c r="J25" s="411" t="str">
        <f>IF(Summary!$Q$32="Y","R","")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IF(Summary!$P$90="E","E","")</f>
        <v/>
      </c>
      <c r="T25" s="411" t="str">
        <f>IF(Summary!$Q$90="Y","R","")</f>
        <v/>
      </c>
      <c r="U25" s="720"/>
      <c r="W25" s="399" t="str">
        <f>'Fun Patches'!C26</f>
        <v>&lt;LIST PATCH HERE&gt;</v>
      </c>
      <c r="X25" s="406" t="str">
        <f>IF(Summary!$P$131="E","E","")</f>
        <v/>
      </c>
      <c r="Y25" s="406" t="str">
        <f>IF(Summary!$Q$131="Y","R","")</f>
        <v/>
      </c>
      <c r="AA25" s="366"/>
      <c r="AB25" s="364"/>
      <c r="AC25" s="365"/>
    </row>
    <row r="26" spans="2:29" ht="12.95" customHeight="1">
      <c r="B26" s="455"/>
      <c r="C26" s="460" t="s">
        <v>941</v>
      </c>
      <c r="D26" s="405" t="str">
        <f>IF(Badges!$K655="A","/","")</f>
        <v/>
      </c>
      <c r="E26" s="405" t="str">
        <f>IF(Badges!$K659="A","/","")</f>
        <v/>
      </c>
      <c r="F26" s="405" t="str">
        <f>IF(Badges!$K663="A","/","")</f>
        <v/>
      </c>
      <c r="G26" s="405" t="str">
        <f>IF(Badges!$K667="A","/","")</f>
        <v/>
      </c>
      <c r="H26" s="405" t="str">
        <f>IF(Badges!$K671="A","/","")</f>
        <v/>
      </c>
      <c r="I26" s="406" t="str">
        <f>IF(Summary!$P$33="E","E","")</f>
        <v/>
      </c>
      <c r="J26" s="406" t="str">
        <f>IF(Summary!$Q$33="Y","R","")</f>
        <v/>
      </c>
      <c r="K26" s="363"/>
      <c r="L26" s="455"/>
      <c r="M26" s="487" t="s">
        <v>962</v>
      </c>
      <c r="N26" s="458"/>
      <c r="O26" s="458"/>
      <c r="P26" s="458"/>
      <c r="Q26" s="458"/>
      <c r="R26" s="459"/>
      <c r="S26" s="412" t="str">
        <f>IF(Summary!$P$91="E","E","")</f>
        <v/>
      </c>
      <c r="T26" s="406" t="str">
        <f>IF(Summary!$Q$91="Y","R","")</f>
        <v/>
      </c>
      <c r="U26" s="720"/>
      <c r="W26" s="399" t="str">
        <f>'Fun Patches'!C27</f>
        <v>&lt;LIST PATCH HERE&gt;</v>
      </c>
      <c r="X26" s="406" t="str">
        <f>IF(Summary!$P$132="E","E","")</f>
        <v/>
      </c>
      <c r="Y26" s="406" t="str">
        <f>IF(Summary!$Q$132="Y","R","")</f>
        <v/>
      </c>
      <c r="AA26" s="366"/>
      <c r="AB26" s="364"/>
      <c r="AC26" s="365"/>
    </row>
    <row r="27" spans="2:29" ht="12.95" customHeight="1" thickBot="1">
      <c r="B27" s="455"/>
      <c r="C27" s="471" t="s">
        <v>942</v>
      </c>
      <c r="D27" s="408" t="str">
        <f>IF(Badges!$K678="A","/","")</f>
        <v/>
      </c>
      <c r="E27" s="408" t="str">
        <f>IF(Badges!$K682="A","/","")</f>
        <v/>
      </c>
      <c r="F27" s="408" t="str">
        <f>IF(Badges!$K686="A","/","")</f>
        <v/>
      </c>
      <c r="G27" s="408" t="str">
        <f>IF(Badges!$K690="A","/","")</f>
        <v/>
      </c>
      <c r="H27" s="408" t="str">
        <f>IF(Badges!$K694="A","/","")</f>
        <v/>
      </c>
      <c r="I27" s="409" t="str">
        <f>IF(Summary!$P$34="E","E","")</f>
        <v/>
      </c>
      <c r="J27" s="409" t="str">
        <f>IF(Summary!$Q$34="Y","R","")</f>
        <v/>
      </c>
      <c r="K27" s="363"/>
      <c r="L27" s="455"/>
      <c r="M27" s="488" t="s">
        <v>93</v>
      </c>
      <c r="N27" s="473"/>
      <c r="O27" s="473"/>
      <c r="P27" s="473"/>
      <c r="Q27" s="473"/>
      <c r="R27" s="474"/>
      <c r="S27" s="406" t="str">
        <f>IF(Summary!$P$108="E","E","")</f>
        <v/>
      </c>
      <c r="T27" s="406" t="str">
        <f>IF(Summary!$Q$108="Y","R","")</f>
        <v/>
      </c>
      <c r="U27" s="720"/>
      <c r="W27" s="399" t="str">
        <f>'Fun Patches'!C28</f>
        <v>&lt;LIST PATCH HERE&gt;</v>
      </c>
      <c r="X27" s="406" t="str">
        <f>IF(Summary!$P$133="E","E","")</f>
        <v/>
      </c>
      <c r="Y27" s="406" t="str">
        <f>IF(Summary!$Q$133="Y","R","")</f>
        <v/>
      </c>
      <c r="AA27" s="366"/>
      <c r="AB27" s="364"/>
      <c r="AC27" s="365"/>
    </row>
    <row r="28" spans="2:29" ht="12.95" customHeight="1">
      <c r="B28" s="455"/>
      <c r="C28" s="468" t="s">
        <v>135</v>
      </c>
      <c r="D28" s="413" t="str">
        <f>IF(Badges!$K701="A","/","")</f>
        <v/>
      </c>
      <c r="E28" s="413" t="str">
        <f>IF(Badges!$K705="A","/","")</f>
        <v/>
      </c>
      <c r="F28" s="413" t="str">
        <f>IF(Badges!$K709="A","/","")</f>
        <v/>
      </c>
      <c r="G28" s="413" t="str">
        <f>IF(Badges!$K713="A","/","")</f>
        <v/>
      </c>
      <c r="H28" s="413" t="str">
        <f>IF(Badges!$K717="A","/","")</f>
        <v/>
      </c>
      <c r="I28" s="411" t="str">
        <f>IF(Summary!$P$35="E","E","")</f>
        <v/>
      </c>
      <c r="J28" s="411" t="str">
        <f>IF(Summary!$Q$35="Y","R","")</f>
        <v/>
      </c>
      <c r="K28" s="363"/>
      <c r="U28" s="720"/>
      <c r="W28" s="399" t="str">
        <f>'Fun Patches'!C29</f>
        <v>&lt;LIST PATCH HERE&gt;</v>
      </c>
      <c r="X28" s="406" t="str">
        <f>IF(Summary!$P$134="E","E","")</f>
        <v/>
      </c>
      <c r="Y28" s="406" t="str">
        <f>IF(Summary!$Q$134="Y","R","")</f>
        <v/>
      </c>
      <c r="AA28" s="366"/>
      <c r="AB28" s="364"/>
      <c r="AC28" s="365"/>
    </row>
    <row r="29" spans="2:29" ht="12.95" customHeight="1">
      <c r="B29" s="455"/>
      <c r="C29" s="460" t="s">
        <v>127</v>
      </c>
      <c r="D29" s="405" t="str">
        <f>IF(Badges!$K724="A","/","")</f>
        <v/>
      </c>
      <c r="E29" s="405" t="str">
        <f>IF(Badges!$K728="A","/","")</f>
        <v/>
      </c>
      <c r="F29" s="405" t="str">
        <f>IF(Badges!$K732="A","/","")</f>
        <v/>
      </c>
      <c r="G29" s="405" t="str">
        <f>IF(Badges!$K736="A","/","")</f>
        <v/>
      </c>
      <c r="H29" s="405" t="str">
        <f>IF(Badges!$K740="A","/","")</f>
        <v/>
      </c>
      <c r="I29" s="406" t="str">
        <f>IF(Summary!$P$36="E","E","")</f>
        <v/>
      </c>
      <c r="J29" s="406" t="str">
        <f>IF(Summary!$Q$36="Y","R","")</f>
        <v/>
      </c>
      <c r="L29" s="401"/>
      <c r="M29" s="401"/>
      <c r="N29" s="401"/>
      <c r="O29" s="401"/>
      <c r="P29" s="401"/>
      <c r="Q29" s="401"/>
      <c r="R29" s="401"/>
      <c r="S29" s="402"/>
      <c r="T29" s="402"/>
      <c r="U29" s="720"/>
      <c r="W29" s="399" t="str">
        <f>'Fun Patches'!C30</f>
        <v>&lt;LIST PATCH HERE&gt;</v>
      </c>
      <c r="X29" s="406" t="str">
        <f>IF(Summary!$P$135="E","E","")</f>
        <v/>
      </c>
      <c r="Y29" s="406" t="str">
        <f>IF(Summary!$Q$135="Y","R","")</f>
        <v/>
      </c>
      <c r="AA29" s="366"/>
      <c r="AB29" s="364"/>
      <c r="AC29" s="365"/>
    </row>
    <row r="30" spans="2:29" ht="12.95" customHeight="1" thickBot="1">
      <c r="B30" s="455"/>
      <c r="C30" s="471" t="s">
        <v>132</v>
      </c>
      <c r="D30" s="408" t="str">
        <f>IF(Badges!$K747="A","/","")</f>
        <v/>
      </c>
      <c r="E30" s="408" t="str">
        <f>IF(Badges!$K751="A","/","")</f>
        <v/>
      </c>
      <c r="F30" s="408" t="str">
        <f>IF(Badges!$K755="A","/","")</f>
        <v/>
      </c>
      <c r="G30" s="408" t="str">
        <f>IF(Badges!$K759="A","/","")</f>
        <v/>
      </c>
      <c r="H30" s="408" t="str">
        <f>IF(Badges!$K763="A","/","")</f>
        <v/>
      </c>
      <c r="I30" s="409" t="str">
        <f>IF(Summary!$P$37="E","E","")</f>
        <v/>
      </c>
      <c r="J30" s="409" t="str">
        <f>IF(Summary!$Q$37="Y","R","")</f>
        <v/>
      </c>
      <c r="L30" s="716" t="str">
        <f>'Age-Level'!C136</f>
        <v>Investiture</v>
      </c>
      <c r="M30" s="716"/>
      <c r="N30" s="716"/>
      <c r="O30" s="716"/>
      <c r="P30" s="716"/>
      <c r="Q30" s="716"/>
      <c r="R30" s="719"/>
      <c r="S30" s="406" t="str">
        <f>IF(Summary!$P$96="E","E","")</f>
        <v/>
      </c>
      <c r="T30" s="406" t="str">
        <f>IF(Summary!$Q$96="Y","R","")</f>
        <v/>
      </c>
      <c r="U30" s="720"/>
      <c r="W30" s="399" t="str">
        <f>'Fun Patches'!C31</f>
        <v>&lt;LIST PATCH HERE&gt;</v>
      </c>
      <c r="X30" s="406" t="str">
        <f>IF(Summary!$P$136="E","E","")</f>
        <v/>
      </c>
      <c r="Y30" s="406" t="str">
        <f>IF(Summary!$Q$136="Y","R","")</f>
        <v/>
      </c>
      <c r="AA30" s="366"/>
      <c r="AB30" s="364"/>
      <c r="AC30" s="365"/>
    </row>
    <row r="31" spans="2:29" ht="12.95" customHeight="1">
      <c r="B31" s="455"/>
      <c r="C31" s="460" t="s">
        <v>136</v>
      </c>
      <c r="D31" s="410" t="str">
        <f>IF(Badges!$K770="A","/","")</f>
        <v/>
      </c>
      <c r="E31" s="410" t="str">
        <f>IF(Badges!$K774="A","/","")</f>
        <v/>
      </c>
      <c r="F31" s="410" t="str">
        <f>IF(Badges!$K778="A","/","")</f>
        <v/>
      </c>
      <c r="G31" s="410" t="str">
        <f>IF(Badges!$K782="A","/","")</f>
        <v/>
      </c>
      <c r="H31" s="410" t="str">
        <f>IF(Badges!$K786="A","/","")</f>
        <v/>
      </c>
      <c r="I31" s="412" t="str">
        <f>IF(Summary!$P$38="E","E","")</f>
        <v/>
      </c>
      <c r="J31" s="412" t="str">
        <f>IF(Summary!$Q$38="Y","R","")</f>
        <v/>
      </c>
      <c r="L31" s="716" t="str">
        <f>'Age-Level'!C137</f>
        <v>1st year Rededication</v>
      </c>
      <c r="M31" s="716"/>
      <c r="N31" s="716"/>
      <c r="O31" s="716"/>
      <c r="P31" s="716"/>
      <c r="Q31" s="716"/>
      <c r="R31" s="719"/>
      <c r="S31" s="406" t="str">
        <f>IF(Summary!$P$97="E","E","")</f>
        <v/>
      </c>
      <c r="T31" s="406" t="str">
        <f>IF(Summary!$Q$97="Y","R","")</f>
        <v/>
      </c>
      <c r="U31" s="720"/>
      <c r="W31" s="399" t="str">
        <f>'Fun Patches'!C32</f>
        <v>&lt;LIST PATCH HERE&gt;</v>
      </c>
      <c r="X31" s="406" t="str">
        <f>IF(Summary!$P$137="E","E","")</f>
        <v/>
      </c>
      <c r="Y31" s="406" t="str">
        <f>IF(Summary!$Q$137="Y","R","")</f>
        <v/>
      </c>
      <c r="AA31" s="366"/>
      <c r="AB31" s="364"/>
      <c r="AC31" s="365"/>
    </row>
    <row r="32" spans="2:29" ht="12.95" customHeight="1">
      <c r="B32" s="455"/>
      <c r="C32" s="460" t="s">
        <v>126</v>
      </c>
      <c r="D32" s="405" t="str">
        <f>IF(Badges!$K793="A","/","")</f>
        <v/>
      </c>
      <c r="E32" s="405" t="str">
        <f>IF(Badges!$K797="A","/","")</f>
        <v/>
      </c>
      <c r="F32" s="405" t="str">
        <f>IF(Badges!$K801="A","/","")</f>
        <v/>
      </c>
      <c r="G32" s="405" t="str">
        <f>IF(Badges!$K805="A","/","")</f>
        <v/>
      </c>
      <c r="H32" s="405" t="str">
        <f>IF(Badges!$K809="A","/","")</f>
        <v/>
      </c>
      <c r="I32" s="406" t="str">
        <f>IF(Summary!$P$39="E","E","")</f>
        <v/>
      </c>
      <c r="J32" s="406" t="str">
        <f>IF(Summary!$Q$39="Y","R","")</f>
        <v/>
      </c>
      <c r="L32" s="716" t="str">
        <f>'Age-Level'!C138</f>
        <v>2nd year Rededication</v>
      </c>
      <c r="M32" s="716"/>
      <c r="N32" s="716"/>
      <c r="O32" s="716"/>
      <c r="P32" s="716"/>
      <c r="Q32" s="716"/>
      <c r="R32" s="719"/>
      <c r="S32" s="406" t="str">
        <f>IF(Summary!$P$98="E","E","")</f>
        <v/>
      </c>
      <c r="T32" s="406" t="str">
        <f>IF(Summary!$Q$98="Y","R","")</f>
        <v/>
      </c>
      <c r="U32" s="720"/>
      <c r="W32" s="399" t="str">
        <f>'Fun Patches'!C33</f>
        <v>&lt;LIST PATCH HERE&gt;</v>
      </c>
      <c r="X32" s="406" t="str">
        <f>IF(Summary!$P$138="E","E","")</f>
        <v/>
      </c>
      <c r="Y32" s="406" t="str">
        <f>IF(Summary!$Q$138="Y","R","")</f>
        <v/>
      </c>
      <c r="AA32" s="366"/>
      <c r="AB32" s="364"/>
      <c r="AC32" s="365"/>
    </row>
    <row r="33" spans="2:29" ht="12.95" customHeight="1">
      <c r="B33" s="455"/>
      <c r="C33" s="464" t="s">
        <v>943</v>
      </c>
      <c r="D33" s="405" t="str">
        <f>IF(Badges!$K816="A","/","")</f>
        <v/>
      </c>
      <c r="E33" s="405" t="str">
        <f>IF(Badges!$K820="A","/","")</f>
        <v/>
      </c>
      <c r="F33" s="405" t="str">
        <f>IF(Badges!$K824="A","/","")</f>
        <v/>
      </c>
      <c r="G33" s="405" t="str">
        <f>IF(Badges!$K828="A","/","")</f>
        <v/>
      </c>
      <c r="H33" s="405" t="str">
        <f>IF(Badges!$K832="A","/","")</f>
        <v/>
      </c>
      <c r="I33" s="406" t="str">
        <f>IF(Summary!$P$40="E","E","")</f>
        <v/>
      </c>
      <c r="J33" s="406" t="str">
        <f>IF(Summary!$Q$40="Y","R","")</f>
        <v/>
      </c>
      <c r="L33" s="716" t="str">
        <f>'Age-Level'!C139</f>
        <v>3rd year Rededication</v>
      </c>
      <c r="M33" s="716"/>
      <c r="N33" s="716"/>
      <c r="O33" s="716"/>
      <c r="P33" s="716"/>
      <c r="Q33" s="716"/>
      <c r="R33" s="719"/>
      <c r="S33" s="406" t="str">
        <f>IF(Summary!$P$99="E","E","")</f>
        <v/>
      </c>
      <c r="T33" s="406" t="str">
        <f>IF(Summary!$Q$99="Y","R","")</f>
        <v/>
      </c>
      <c r="U33" s="720"/>
      <c r="W33" s="399" t="str">
        <f>'Fun Patches'!C34</f>
        <v>&lt;LIST PATCH HERE&gt;</v>
      </c>
      <c r="X33" s="406" t="str">
        <f>IF(Summary!$P$139="E","E","")</f>
        <v/>
      </c>
      <c r="Y33" s="406" t="str">
        <f>IF(Summary!$Q$139="Y","R","")</f>
        <v/>
      </c>
      <c r="AA33" s="366"/>
      <c r="AB33" s="364"/>
      <c r="AC33" s="365"/>
    </row>
    <row r="34" spans="2:29" ht="12.95" customHeight="1">
      <c r="L34" s="716" t="str">
        <f>'Age-Level'!C140</f>
        <v>4th year Rededication</v>
      </c>
      <c r="M34" s="716"/>
      <c r="N34" s="716"/>
      <c r="O34" s="716"/>
      <c r="P34" s="716"/>
      <c r="Q34" s="716"/>
      <c r="R34" s="719"/>
      <c r="S34" s="406" t="str">
        <f>IF(Summary!$P$100="E","E","")</f>
        <v/>
      </c>
      <c r="T34" s="406" t="str">
        <f>IF(Summary!$Q$100="Y","R","")</f>
        <v/>
      </c>
      <c r="U34" s="720"/>
      <c r="W34" s="399" t="str">
        <f>'Fun Patches'!C35</f>
        <v>&lt;LIST PATCH HERE&gt;</v>
      </c>
      <c r="X34" s="406" t="str">
        <f>IF(Summary!$P$140="E","E","")</f>
        <v/>
      </c>
      <c r="Y34" s="406" t="str">
        <f>IF(Summary!$Q$140="Y","R","")</f>
        <v/>
      </c>
      <c r="AA34" s="366"/>
      <c r="AB34" s="364"/>
      <c r="AC34" s="365"/>
    </row>
    <row r="35" spans="2:29" ht="12.95" customHeight="1">
      <c r="L35" s="716" t="str">
        <f>'Age-Level'!C141</f>
        <v>5th year Rededication</v>
      </c>
      <c r="M35" s="716"/>
      <c r="N35" s="716"/>
      <c r="O35" s="716"/>
      <c r="P35" s="716"/>
      <c r="Q35" s="716"/>
      <c r="R35" s="719"/>
      <c r="S35" s="406" t="str">
        <f>IF(Summary!$P$101="E","E","")</f>
        <v/>
      </c>
      <c r="T35" s="406" t="str">
        <f>IF(Summary!$Q$101="Y","R","")</f>
        <v/>
      </c>
      <c r="U35" s="720"/>
      <c r="W35" s="399" t="str">
        <f>'Fun Patches'!C36</f>
        <v>&lt;LIST PATCH HERE&gt;</v>
      </c>
      <c r="X35" s="406" t="str">
        <f>IF(Summary!$P$141="E","E","")</f>
        <v/>
      </c>
      <c r="Y35" s="406" t="str">
        <f>IF(Summary!$Q$141="Y","R","")</f>
        <v/>
      </c>
      <c r="AA35" s="366"/>
      <c r="AB35" s="364"/>
      <c r="AC35" s="365"/>
    </row>
    <row r="36" spans="2:29" ht="12.95" customHeight="1">
      <c r="B36" s="455"/>
      <c r="C36" s="456" t="s">
        <v>144</v>
      </c>
      <c r="D36" s="403" t="str">
        <f>IF(Badges!$K298="A","/","")</f>
        <v/>
      </c>
      <c r="E36" s="403" t="str">
        <f>IF(Badges!$K302="A","/","")</f>
        <v/>
      </c>
      <c r="F36" s="403" t="str">
        <f>IF(Badges!$K306="A","/","")</f>
        <v/>
      </c>
      <c r="G36" s="403" t="str">
        <f>IF(Badges!$K310="A","/","")</f>
        <v/>
      </c>
      <c r="H36" s="403" t="str">
        <f>IF(Badges!$K314="A","/","")</f>
        <v/>
      </c>
      <c r="I36" s="406" t="str">
        <f>IF(Summary!$P$17="E","E","")</f>
        <v/>
      </c>
      <c r="J36" s="406" t="str">
        <f>IF(Summary!$Q$17="Y","R","")</f>
        <v/>
      </c>
      <c r="L36" s="716" t="str">
        <f>'Age-Level'!C142</f>
        <v>6th year Rededication</v>
      </c>
      <c r="M36" s="716"/>
      <c r="N36" s="716"/>
      <c r="O36" s="716"/>
      <c r="P36" s="716"/>
      <c r="Q36" s="716"/>
      <c r="R36" s="719"/>
      <c r="S36" s="406" t="str">
        <f>IF(Summary!$P$102="E","E","")</f>
        <v/>
      </c>
      <c r="T36" s="406" t="str">
        <f>IF(Summary!$Q$102="Y","R","")</f>
        <v/>
      </c>
      <c r="U36" s="720"/>
      <c r="W36" s="399" t="str">
        <f>'Fun Patches'!C37</f>
        <v>&lt;LIST PATCH HERE&gt;</v>
      </c>
      <c r="X36" s="406" t="str">
        <f>IF(Summary!$P$142="E","E","")</f>
        <v/>
      </c>
      <c r="Y36" s="406" t="str">
        <f>IF(Summary!$Q$142="Y","R","")</f>
        <v/>
      </c>
      <c r="AA36" s="366"/>
      <c r="AB36" s="364"/>
      <c r="AC36" s="365"/>
    </row>
    <row r="37" spans="2:29" ht="12.95" customHeight="1" thickBot="1">
      <c r="B37" s="455"/>
      <c r="C37" s="471" t="s">
        <v>145</v>
      </c>
      <c r="D37" s="408" t="str">
        <f>IF(Badges!$K125="A","/","")</f>
        <v/>
      </c>
      <c r="E37" s="408" t="str">
        <f>IF(Badges!$K129="A","/","")</f>
        <v/>
      </c>
      <c r="F37" s="408" t="str">
        <f>IF(Badges!$K133="A","/","")</f>
        <v/>
      </c>
      <c r="G37" s="408" t="str">
        <f>IF(Badges!$K137="A","/","")</f>
        <v/>
      </c>
      <c r="H37" s="408" t="str">
        <f>IF(Badges!$K141="A","/","")</f>
        <v/>
      </c>
      <c r="I37" s="409" t="str">
        <f>IF(Summary!$P$9="E","E","")</f>
        <v/>
      </c>
      <c r="J37" s="409" t="str">
        <f>IF(Summary!$Q$9="Y","R","")</f>
        <v/>
      </c>
      <c r="L37" s="716" t="str">
        <f>'Age-Level'!C143</f>
        <v>7th year Rededication</v>
      </c>
      <c r="M37" s="716"/>
      <c r="N37" s="716"/>
      <c r="O37" s="716"/>
      <c r="P37" s="716"/>
      <c r="Q37" s="716"/>
      <c r="R37" s="719"/>
      <c r="S37" s="406" t="str">
        <f>IF(Summary!$P$103="E","E","")</f>
        <v/>
      </c>
      <c r="T37" s="406" t="str">
        <f>IF(Summary!$Q$103="Y","R","")</f>
        <v/>
      </c>
      <c r="U37" s="720"/>
      <c r="W37" s="399" t="str">
        <f>'Fun Patches'!C38</f>
        <v>&lt;LIST PATCH HERE&gt;</v>
      </c>
      <c r="X37" s="406" t="str">
        <f>IF(Summary!$P$143="E","E","")</f>
        <v/>
      </c>
      <c r="Y37" s="406" t="str">
        <f>IF(Summary!$Q$143="Y","R","")</f>
        <v/>
      </c>
      <c r="AA37" s="366"/>
      <c r="AB37" s="364"/>
      <c r="AC37" s="365"/>
    </row>
    <row r="38" spans="2:29" ht="12.95" customHeight="1">
      <c r="B38" s="455"/>
      <c r="C38" s="456" t="s">
        <v>146</v>
      </c>
      <c r="D38" s="413" t="str">
        <f>IF(Badges!$K411="C","/","")</f>
        <v/>
      </c>
      <c r="E38" s="413" t="str">
        <f>IF(Badges!$K413="C","/","")</f>
        <v/>
      </c>
      <c r="F38" s="413" t="str">
        <f>IF(Badges!$K415="C","/","")</f>
        <v/>
      </c>
      <c r="G38" s="413" t="str">
        <f>IF(Badges!$K417="C","/","")</f>
        <v/>
      </c>
      <c r="H38" s="413" t="str">
        <f>IF(Badges!$K419="C","/","")</f>
        <v/>
      </c>
      <c r="I38" s="412" t="str">
        <f>IF(Summary!$P$22="E","E","")</f>
        <v/>
      </c>
      <c r="J38" s="412" t="str">
        <f>IF(Summary!$Q$22="Y","R","")</f>
        <v/>
      </c>
      <c r="L38" s="716" t="str">
        <f>'Age-Level'!C144</f>
        <v>8th year Rededication</v>
      </c>
      <c r="M38" s="716"/>
      <c r="N38" s="716"/>
      <c r="O38" s="716"/>
      <c r="P38" s="716"/>
      <c r="Q38" s="716"/>
      <c r="R38" s="719"/>
      <c r="S38" s="406" t="str">
        <f>IF(Summary!$P$104="E","E","")</f>
        <v/>
      </c>
      <c r="T38" s="406" t="str">
        <f>IF(Summary!$Q$104="Y","R","")</f>
        <v/>
      </c>
      <c r="U38" s="720"/>
      <c r="W38" s="399" t="str">
        <f>'Fun Patches'!C39</f>
        <v>&lt;LIST PATCH HERE&gt;</v>
      </c>
      <c r="X38" s="406" t="str">
        <f>IF(Summary!$P$144="E","E","")</f>
        <v/>
      </c>
      <c r="Y38" s="406" t="str">
        <f>IF(Summary!$Q$144="Y","R","")</f>
        <v/>
      </c>
      <c r="AA38" s="366"/>
      <c r="AB38" s="364"/>
      <c r="AC38" s="365"/>
    </row>
    <row r="39" spans="2:29" ht="12.95" customHeight="1" thickBot="1">
      <c r="B39" s="455"/>
      <c r="C39" s="464" t="s">
        <v>147</v>
      </c>
      <c r="D39" s="398" t="str">
        <f>IF(Badges!$K238="C","/","")</f>
        <v/>
      </c>
      <c r="E39" s="398" t="str">
        <f>IF(Badges!$K240="C","/","")</f>
        <v/>
      </c>
      <c r="F39" s="398" t="str">
        <f>IF(Badges!$K242="C","/","")</f>
        <v/>
      </c>
      <c r="G39" s="398" t="str">
        <f>IF(Badges!$K244="C","/","")</f>
        <v/>
      </c>
      <c r="H39" s="398" t="str">
        <f>IF(Badges!$K246="C","/","")</f>
        <v/>
      </c>
      <c r="I39" s="406" t="str">
        <f>IF(Summary!$P$14="E","E","")</f>
        <v/>
      </c>
      <c r="J39" s="406" t="str">
        <f>IF(Summary!$Q$14="Y","R","")</f>
        <v/>
      </c>
      <c r="L39" s="716" t="str">
        <f>'Age-Level'!C145</f>
        <v>9th year Rededication</v>
      </c>
      <c r="M39" s="716"/>
      <c r="N39" s="716"/>
      <c r="O39" s="716"/>
      <c r="P39" s="716"/>
      <c r="Q39" s="716"/>
      <c r="R39" s="719"/>
      <c r="S39" s="406" t="str">
        <f>IF(Summary!$P$105="E","E","")</f>
        <v/>
      </c>
      <c r="T39" s="406" t="str">
        <f>IF(Summary!$Q$105="Y","R","")</f>
        <v/>
      </c>
      <c r="U39" s="720"/>
      <c r="W39" s="399" t="str">
        <f>'Fun Patches'!C40</f>
        <v>&lt;LIST PATCH HERE&gt;</v>
      </c>
      <c r="X39" s="406" t="str">
        <f>IF(Summary!$P$145="E","E","")</f>
        <v/>
      </c>
      <c r="Y39" s="406" t="str">
        <f>IF(Summary!$Q$145="Y","R","")</f>
        <v/>
      </c>
      <c r="AA39" s="366"/>
      <c r="AB39" s="364"/>
      <c r="AC39" s="365"/>
    </row>
    <row r="40" spans="2:29" ht="12.95" customHeight="1">
      <c r="L40" s="716" t="str">
        <f>'Age-Level'!C146</f>
        <v>10th year Rededication</v>
      </c>
      <c r="M40" s="716"/>
      <c r="N40" s="716"/>
      <c r="O40" s="716"/>
      <c r="P40" s="716"/>
      <c r="Q40" s="716"/>
      <c r="R40" s="719"/>
      <c r="S40" s="406" t="str">
        <f>IF(Summary!$P$106="E","E","")</f>
        <v/>
      </c>
      <c r="T40" s="406" t="str">
        <f>IF(Summary!$Q$106="Y","R","")</f>
        <v/>
      </c>
      <c r="U40" s="720"/>
      <c r="W40" s="399" t="str">
        <f>'Fun Patches'!C41</f>
        <v>&lt;LIST PATCH HERE&gt;</v>
      </c>
      <c r="X40" s="406" t="str">
        <f>IF(Summary!$P$146="E","E","")</f>
        <v/>
      </c>
      <c r="Y40" s="406" t="str">
        <f>IF(Summary!$Q$146="Y","R","")</f>
        <v/>
      </c>
      <c r="AA40" s="366"/>
      <c r="AB40" s="364"/>
      <c r="AC40" s="365"/>
    </row>
    <row r="41" spans="2:29" ht="12.95" customHeight="1" thickBot="1">
      <c r="U41" s="720"/>
      <c r="W41" s="399" t="str">
        <f>'Fun Patches'!C42</f>
        <v>&lt;LIST PATCH HERE&gt;</v>
      </c>
      <c r="X41" s="406" t="str">
        <f>IF(Summary!$P$147="E","E","")</f>
        <v/>
      </c>
      <c r="Y41" s="406" t="str">
        <f>IF(Summary!$Q$147="Y","R","")</f>
        <v/>
      </c>
      <c r="AA41" s="366"/>
      <c r="AB41" s="364"/>
      <c r="AC41" s="365"/>
    </row>
    <row r="42" spans="2:29" ht="12.95" customHeight="1">
      <c r="B42" s="455"/>
      <c r="C42" s="483" t="s">
        <v>944</v>
      </c>
      <c r="D42" s="413" t="str">
        <f>IF(Badges!$K837="C","/","")</f>
        <v/>
      </c>
      <c r="E42" s="413" t="str">
        <f>IF(Badges!$K838="C","/","")</f>
        <v/>
      </c>
      <c r="F42" s="413" t="str">
        <f>IF(Badges!$K839="C","/","")</f>
        <v/>
      </c>
      <c r="G42" s="413" t="str">
        <f>IF(Badges!$K840="C","/","")</f>
        <v/>
      </c>
      <c r="H42" s="413" t="str">
        <f>IF(Badges!$K841="C","/","")</f>
        <v/>
      </c>
      <c r="I42" s="406" t="str">
        <f>IF(Summary!$P$42="E","E","")</f>
        <v/>
      </c>
      <c r="J42" s="406" t="str">
        <f>IF(Summary!$Q$42="Y","R","")</f>
        <v/>
      </c>
      <c r="U42" s="720"/>
      <c r="W42" s="399" t="str">
        <f>'Fun Patches'!C43</f>
        <v>&lt;LIST PATCH HERE&gt;</v>
      </c>
      <c r="X42" s="406" t="str">
        <f>IF(Summary!$P$148="E","E","")</f>
        <v/>
      </c>
      <c r="Y42" s="406" t="str">
        <f>IF(Summary!$Q$148="Y","R","")</f>
        <v/>
      </c>
      <c r="AA42" s="366"/>
      <c r="AB42" s="364"/>
      <c r="AC42" s="365"/>
    </row>
    <row r="43" spans="2:29" ht="12.95" customHeight="1">
      <c r="B43" s="455"/>
      <c r="C43" s="484" t="s">
        <v>945</v>
      </c>
      <c r="D43" s="405" t="str">
        <f>IF(Badges!$K844="C","/","")</f>
        <v/>
      </c>
      <c r="E43" s="405" t="str">
        <f>IF(Badges!$K845="C","/","")</f>
        <v/>
      </c>
      <c r="F43" s="405" t="str">
        <f>IF(Badges!$K846="C","/","")</f>
        <v/>
      </c>
      <c r="G43" s="405" t="str">
        <f>IF(Badges!$K847="C","/","")</f>
        <v/>
      </c>
      <c r="H43" s="405" t="str">
        <f>IF(Badges!$K848="C","/","")</f>
        <v/>
      </c>
      <c r="I43" s="406" t="str">
        <f>IF(Summary!$P$43="E","E","")</f>
        <v/>
      </c>
      <c r="J43" s="406" t="str">
        <f>IF(Summary!$Q$43="Y","R","")</f>
        <v/>
      </c>
      <c r="L43" s="717"/>
      <c r="M43" s="717"/>
      <c r="N43" s="717"/>
      <c r="O43" s="717"/>
      <c r="P43" s="717"/>
      <c r="Q43" s="717"/>
      <c r="R43" s="718"/>
      <c r="S43" s="361"/>
      <c r="T43" s="362"/>
      <c r="U43" s="720"/>
      <c r="W43" s="399" t="str">
        <f>'Fun Patches'!C44</f>
        <v>&lt;LIST PATCH HERE&gt;</v>
      </c>
      <c r="X43" s="406" t="str">
        <f>IF(Summary!$P$149="E","E","")</f>
        <v/>
      </c>
      <c r="Y43" s="406" t="str">
        <f>IF(Summary!$Q$149="Y","R","")</f>
        <v/>
      </c>
      <c r="AA43" s="366"/>
      <c r="AB43" s="364"/>
      <c r="AC43" s="365"/>
    </row>
    <row r="44" spans="2:29" ht="12.95" customHeight="1" thickBot="1">
      <c r="B44" s="455"/>
      <c r="C44" s="485" t="s">
        <v>946</v>
      </c>
      <c r="D44" s="408" t="str">
        <f>IF(Badges!$K851="C","/","")</f>
        <v/>
      </c>
      <c r="E44" s="408" t="str">
        <f>IF(Badges!$K852="C","/","")</f>
        <v/>
      </c>
      <c r="F44" s="408" t="str">
        <f>IF(Badges!$K853="C","/","")</f>
        <v/>
      </c>
      <c r="G44" s="408" t="str">
        <f>IF(Badges!$K854="C","/","")</f>
        <v/>
      </c>
      <c r="H44" s="408" t="str">
        <f>IF(Badges!$K855="C","/","")</f>
        <v/>
      </c>
      <c r="I44" s="414" t="str">
        <f>IF(Summary!$P$44="E","E","")</f>
        <v/>
      </c>
      <c r="J44" s="414" t="str">
        <f>IF(Summary!$Q$44="Y","R","")</f>
        <v/>
      </c>
      <c r="L44" s="717"/>
      <c r="M44" s="717"/>
      <c r="N44" s="717"/>
      <c r="O44" s="717"/>
      <c r="P44" s="717"/>
      <c r="Q44" s="717"/>
      <c r="R44" s="718"/>
      <c r="S44" s="364"/>
      <c r="T44" s="365"/>
      <c r="U44" s="720"/>
      <c r="W44" s="399" t="str">
        <f>'Fun Patches'!C45</f>
        <v>&lt;LIST PATCH HERE&gt;</v>
      </c>
      <c r="X44" s="406" t="str">
        <f>IF(Summary!$P$150="E","E","")</f>
        <v/>
      </c>
      <c r="Y44" s="406" t="str">
        <f>IF(Summary!$Q$150="Y","R","")</f>
        <v/>
      </c>
      <c r="AA44" s="366"/>
      <c r="AB44" s="364"/>
      <c r="AC44" s="365"/>
    </row>
    <row r="45" spans="2:29" ht="12.95" customHeight="1">
      <c r="B45" s="455"/>
      <c r="C45" s="483" t="s">
        <v>947</v>
      </c>
      <c r="D45" s="413" t="str">
        <f>IF(Badges!$K859="C","/","")</f>
        <v/>
      </c>
      <c r="E45" s="413" t="str">
        <f>IF(Badges!$K860="C","/","")</f>
        <v/>
      </c>
      <c r="F45" s="413" t="str">
        <f>IF(Badges!$K861="C","/","")</f>
        <v/>
      </c>
      <c r="G45" s="413" t="str">
        <f>IF(Badges!$K862="C","/","")</f>
        <v/>
      </c>
      <c r="H45" s="413" t="str">
        <f>IF(Badges!$K863="C","/","")</f>
        <v/>
      </c>
      <c r="I45" s="411" t="str">
        <f>IF(Summary!$P$46="E","E","")</f>
        <v/>
      </c>
      <c r="J45" s="411" t="str">
        <f>IF(Summary!$Q$46="Y","R","")</f>
        <v/>
      </c>
      <c r="L45" s="717"/>
      <c r="M45" s="717"/>
      <c r="N45" s="717"/>
      <c r="O45" s="717"/>
      <c r="P45" s="717"/>
      <c r="Q45" s="717"/>
      <c r="R45" s="718"/>
      <c r="S45" s="364"/>
      <c r="T45" s="365"/>
      <c r="U45" s="720"/>
      <c r="W45" s="399" t="str">
        <f>'Fun Patches'!C46</f>
        <v>&lt;LIST PATCH HERE&gt;</v>
      </c>
      <c r="X45" s="406" t="str">
        <f>IF(Summary!$P$151="E","E","")</f>
        <v/>
      </c>
      <c r="Y45" s="406" t="str">
        <f>IF(Summary!$Q$151="Y","R","")</f>
        <v/>
      </c>
      <c r="AA45" s="366"/>
      <c r="AB45" s="364"/>
      <c r="AC45" s="365"/>
    </row>
    <row r="46" spans="2:29" ht="12.95" customHeight="1">
      <c r="B46" s="455"/>
      <c r="C46" s="484" t="s">
        <v>948</v>
      </c>
      <c r="D46" s="405" t="str">
        <f>IF(Badges!$K866="C","/","")</f>
        <v/>
      </c>
      <c r="E46" s="405" t="str">
        <f>IF(Badges!$K867="C","/","")</f>
        <v/>
      </c>
      <c r="F46" s="405" t="str">
        <f>IF(Badges!$K868="C","/","")</f>
        <v/>
      </c>
      <c r="G46" s="405" t="str">
        <f>IF(Badges!$K869="C","/","")</f>
        <v/>
      </c>
      <c r="H46" s="405" t="str">
        <f>IF(Badges!$K870="C","/","")</f>
        <v/>
      </c>
      <c r="I46" s="406" t="str">
        <f>IF(Summary!$P$47="E","E","")</f>
        <v/>
      </c>
      <c r="J46" s="406" t="str">
        <f>IF(Summary!$Q$47="Y","R","")</f>
        <v/>
      </c>
      <c r="L46" s="717"/>
      <c r="M46" s="717"/>
      <c r="N46" s="717"/>
      <c r="O46" s="717"/>
      <c r="P46" s="717"/>
      <c r="Q46" s="717"/>
      <c r="R46" s="718"/>
      <c r="S46" s="364"/>
      <c r="T46" s="365"/>
      <c r="U46" s="720"/>
      <c r="W46" s="399" t="str">
        <f>'Fun Patches'!C47</f>
        <v>&lt;LIST PATCH HERE&gt;</v>
      </c>
      <c r="X46" s="406" t="str">
        <f>IF(Summary!$P$152="E","E","")</f>
        <v/>
      </c>
      <c r="Y46" s="406" t="str">
        <f>IF(Summary!$Q$152="Y","R","")</f>
        <v/>
      </c>
      <c r="AA46" s="366"/>
      <c r="AB46" s="364"/>
      <c r="AC46" s="365"/>
    </row>
    <row r="47" spans="2:29" ht="12.95" customHeight="1" thickBot="1">
      <c r="B47" s="455"/>
      <c r="C47" s="485" t="s">
        <v>949</v>
      </c>
      <c r="D47" s="408" t="str">
        <f>IF(Badges!$K873="C","/","")</f>
        <v/>
      </c>
      <c r="E47" s="408" t="str">
        <f>IF(Badges!$K874="C","/","")</f>
        <v/>
      </c>
      <c r="F47" s="408" t="str">
        <f>IF(Badges!$K875="C","/","")</f>
        <v/>
      </c>
      <c r="G47" s="408" t="str">
        <f>IF(Badges!$K876="C","/","")</f>
        <v/>
      </c>
      <c r="H47" s="408" t="str">
        <f>IF(Badges!$K877="C","/","")</f>
        <v/>
      </c>
      <c r="I47" s="409" t="str">
        <f>IF(Summary!$P$48="E","E","")</f>
        <v/>
      </c>
      <c r="J47" s="409" t="str">
        <f>IF(Summary!$Q$48="Y","R","")</f>
        <v/>
      </c>
      <c r="L47" s="717"/>
      <c r="M47" s="717"/>
      <c r="N47" s="717"/>
      <c r="O47" s="717"/>
      <c r="P47" s="717"/>
      <c r="Q47" s="717"/>
      <c r="R47" s="718"/>
      <c r="S47" s="364"/>
      <c r="T47" s="365"/>
      <c r="U47" s="720"/>
      <c r="W47" s="399" t="str">
        <f>'Fun Patches'!C48</f>
        <v>&lt;LIST PATCH HERE&gt;</v>
      </c>
      <c r="X47" s="406" t="str">
        <f>IF(Summary!$P$153="E","E","")</f>
        <v/>
      </c>
      <c r="Y47" s="406" t="str">
        <f>IF(Summary!$Q$153="Y","R","")</f>
        <v/>
      </c>
      <c r="AA47" s="366"/>
      <c r="AB47" s="364"/>
      <c r="AC47" s="365"/>
    </row>
    <row r="48" spans="2:29" ht="12.95" customHeight="1">
      <c r="B48" s="455"/>
      <c r="C48" s="483" t="s">
        <v>950</v>
      </c>
      <c r="D48" s="413" t="str">
        <f>IF(Badges!$K881="C","/","")</f>
        <v/>
      </c>
      <c r="E48" s="413" t="str">
        <f>IF(Badges!$K882="C","/","")</f>
        <v/>
      </c>
      <c r="F48" s="413" t="str">
        <f>IF(Badges!$K883="C","/","")</f>
        <v/>
      </c>
      <c r="G48" s="413" t="str">
        <f>IF(Badges!$K884="C","/","")</f>
        <v/>
      </c>
      <c r="H48" s="413" t="str">
        <f>IF(Badges!$K885="C","/","")</f>
        <v/>
      </c>
      <c r="I48" s="412" t="str">
        <f>IF(Summary!$P$50="E","E","")</f>
        <v/>
      </c>
      <c r="J48" s="412" t="str">
        <f>IF(Summary!$Q$50="Y","R","")</f>
        <v/>
      </c>
      <c r="L48" s="717"/>
      <c r="M48" s="717"/>
      <c r="N48" s="717"/>
      <c r="O48" s="717"/>
      <c r="P48" s="717"/>
      <c r="Q48" s="717"/>
      <c r="R48" s="718"/>
      <c r="S48" s="364"/>
      <c r="T48" s="365"/>
      <c r="U48" s="720"/>
      <c r="W48" s="399" t="str">
        <f>'Fun Patches'!C49</f>
        <v>&lt;LIST PATCH HERE&gt;</v>
      </c>
      <c r="X48" s="406" t="str">
        <f>IF(Summary!$P$154="E","E","")</f>
        <v/>
      </c>
      <c r="Y48" s="406" t="str">
        <f>IF(Summary!$Q$154="Y","R","")</f>
        <v/>
      </c>
      <c r="AA48" s="366"/>
      <c r="AB48" s="364"/>
      <c r="AC48" s="365"/>
    </row>
    <row r="49" spans="2:29" ht="12.95" customHeight="1">
      <c r="B49" s="455"/>
      <c r="C49" s="484" t="s">
        <v>951</v>
      </c>
      <c r="D49" s="405" t="str">
        <f>IF(Badges!$K888="C","/","")</f>
        <v/>
      </c>
      <c r="E49" s="405" t="str">
        <f>IF(Badges!$K889="C","/","")</f>
        <v/>
      </c>
      <c r="F49" s="405" t="str">
        <f>IF(Badges!$K890="C","/","")</f>
        <v/>
      </c>
      <c r="G49" s="405" t="str">
        <f>IF(Badges!$K891="C","/","")</f>
        <v/>
      </c>
      <c r="H49" s="405" t="str">
        <f>IF(Badges!$K892="C","/","")</f>
        <v/>
      </c>
      <c r="I49" s="406" t="str">
        <f>IF(Summary!$P$51="E","E","")</f>
        <v/>
      </c>
      <c r="J49" s="406" t="str">
        <f>IF(Summary!$Q$51="Y","R","")</f>
        <v/>
      </c>
      <c r="L49" s="717"/>
      <c r="M49" s="717"/>
      <c r="N49" s="717"/>
      <c r="O49" s="717"/>
      <c r="P49" s="717"/>
      <c r="Q49" s="717"/>
      <c r="R49" s="718"/>
      <c r="S49" s="364"/>
      <c r="T49" s="365"/>
      <c r="U49" s="720"/>
      <c r="W49" s="399" t="str">
        <f>'Fun Patches'!C50</f>
        <v>&lt;LIST PATCH HERE&gt;</v>
      </c>
      <c r="X49" s="406" t="str">
        <f>IF(Summary!$P$155="E","E","")</f>
        <v/>
      </c>
      <c r="Y49" s="406" t="str">
        <f>IF(Summary!$Q$155="Y","R","")</f>
        <v/>
      </c>
      <c r="AA49" s="366"/>
      <c r="AB49" s="364"/>
      <c r="AC49" s="365"/>
    </row>
    <row r="50" spans="2:29" ht="12.95" customHeight="1" thickBot="1">
      <c r="B50" s="455"/>
      <c r="C50" s="486" t="s">
        <v>952</v>
      </c>
      <c r="D50" s="408" t="str">
        <f>IF(Badges!$K895="C","/","")</f>
        <v/>
      </c>
      <c r="E50" s="408" t="str">
        <f>IF(Badges!$K896="C","/","")</f>
        <v/>
      </c>
      <c r="F50" s="408" t="str">
        <f>IF(Badges!$K897="C","/","")</f>
        <v/>
      </c>
      <c r="G50" s="408" t="str">
        <f>IF(Badges!$K898="C","/","")</f>
        <v/>
      </c>
      <c r="H50" s="408" t="str">
        <f>IF(Badges!$K899="C","/","")</f>
        <v/>
      </c>
      <c r="I50" s="406" t="str">
        <f>IF(Summary!$P$52="E","E","")</f>
        <v/>
      </c>
      <c r="J50" s="406" t="str">
        <f>IF(Summary!$Q$52="Y","R","")</f>
        <v/>
      </c>
      <c r="L50" s="717"/>
      <c r="M50" s="717"/>
      <c r="N50" s="717"/>
      <c r="O50" s="717"/>
      <c r="P50" s="717"/>
      <c r="Q50" s="717"/>
      <c r="R50" s="718"/>
      <c r="S50" s="364"/>
      <c r="T50" s="365"/>
      <c r="U50" s="720"/>
      <c r="W50" s="399" t="str">
        <f>'Fun Patches'!C51</f>
        <v>&lt;LIST PATCH HERE&gt;</v>
      </c>
      <c r="X50" s="406" t="str">
        <f>IF(Summary!$P$156="E","E","")</f>
        <v/>
      </c>
      <c r="Y50" s="406" t="str">
        <f>IF(Summary!$Q$156="Y","R","")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IF(Summary!$P$157="E","E","")</f>
        <v/>
      </c>
      <c r="Y51" s="406" t="str">
        <f>IF(Summary!$Q$157="Y","R","")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IF(Summary!$P$158="E","E","")</f>
        <v/>
      </c>
      <c r="Y52" s="406" t="str">
        <f>IF(Summary!$Q$158="Y","R","")</f>
        <v/>
      </c>
      <c r="AA52" s="366"/>
      <c r="AB52" s="364"/>
      <c r="AC52" s="365"/>
    </row>
    <row r="53" spans="2:29" ht="12.95" customHeight="1">
      <c r="B53" s="455"/>
      <c r="C53" s="457" t="s">
        <v>10</v>
      </c>
      <c r="D53" s="458"/>
      <c r="E53" s="458"/>
      <c r="F53" s="458"/>
      <c r="G53" s="458"/>
      <c r="H53" s="459"/>
      <c r="I53" s="406" t="str">
        <f>IF(Summary!$P$55="E","E","")</f>
        <v/>
      </c>
      <c r="J53" s="406" t="str">
        <f>IF(Summary!$Q$55="Y","R","")</f>
        <v/>
      </c>
      <c r="K53" s="363" t="str">
        <f>IF(I53="E","C"," ")</f>
        <v xml:space="preserve"> </v>
      </c>
      <c r="L53" s="717"/>
      <c r="M53" s="717"/>
      <c r="N53" s="717"/>
      <c r="O53" s="717"/>
      <c r="P53" s="717"/>
      <c r="Q53" s="717"/>
      <c r="R53" s="718"/>
      <c r="S53" s="364"/>
      <c r="T53" s="365"/>
      <c r="U53" s="720"/>
      <c r="W53" s="400" t="str">
        <f>'Fun Patches'!C54</f>
        <v>&lt;LIST PATCH HERE&gt;</v>
      </c>
      <c r="X53" s="414" t="str">
        <f>IF(Summary!$P$159="E","E","")</f>
        <v/>
      </c>
      <c r="Y53" s="414" t="str">
        <f>IF(Summary!$Q$159="Y","R","")</f>
        <v/>
      </c>
      <c r="AA53" s="366"/>
      <c r="AB53" s="364"/>
      <c r="AC53" s="365"/>
    </row>
    <row r="54" spans="2:29" ht="12.95" customHeight="1">
      <c r="B54" s="455"/>
      <c r="C54" s="461" t="s">
        <v>928</v>
      </c>
      <c r="D54" s="462"/>
      <c r="E54" s="462"/>
      <c r="F54" s="462"/>
      <c r="G54" s="462"/>
      <c r="H54" s="463"/>
      <c r="I54" s="406" t="str">
        <f>IF(Summary!$P$57="E","E","")</f>
        <v/>
      </c>
      <c r="J54" s="406" t="str">
        <f>IF(Summary!$Q$57="Y","R","")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IF(Summary!$P$59="E","E","")</f>
        <v/>
      </c>
      <c r="J55" s="406" t="str">
        <f>IF(Summary!$Q$59="Y","R","")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IF(Badges!$K33="A","/","")</f>
        <v/>
      </c>
      <c r="E56" s="410" t="str">
        <f>IF(Badges!$K37="A","/","")</f>
        <v/>
      </c>
      <c r="F56" s="410" t="str">
        <f>IF(Badges!$K41="A","/","")</f>
        <v/>
      </c>
      <c r="G56" s="410" t="str">
        <f>IF(Badges!$K45="A","/","")</f>
        <v/>
      </c>
      <c r="H56" s="410" t="str">
        <f>IF(Badges!$K49="A","/","")</f>
        <v/>
      </c>
      <c r="I56" s="404" t="str">
        <f>IF(Summary!$P$5="E","E","")</f>
        <v/>
      </c>
      <c r="J56" s="404" t="str">
        <f>IF(Summary!$Q$5="Y","R","")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IF(Badges!$K321="A","/","")</f>
        <v/>
      </c>
      <c r="E57" s="410" t="str">
        <f>IF(Badges!$K325="A","/","")</f>
        <v/>
      </c>
      <c r="F57" s="410" t="str">
        <f>IF(Badges!$K329="A","/","")</f>
        <v/>
      </c>
      <c r="G57" s="410" t="str">
        <f>IF(Badges!$K333="A","/","")</f>
        <v/>
      </c>
      <c r="H57" s="410" t="str">
        <f>IF(Badges!$K337="A","/","")</f>
        <v/>
      </c>
      <c r="I57" s="406" t="str">
        <f>IF(Summary!$P$18="E","E","")</f>
        <v/>
      </c>
      <c r="J57" s="406" t="str">
        <f>IF(Summary!$Q$18="Y","R","")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IF(Badges!$K10="A","/","")</f>
        <v/>
      </c>
      <c r="E58" s="410" t="str">
        <f>IF(Badges!$K14="A","/","")</f>
        <v/>
      </c>
      <c r="F58" s="410" t="str">
        <f>IF(Badges!$K18="A","/","")</f>
        <v/>
      </c>
      <c r="G58" s="410" t="str">
        <f>IF(Badges!$K22="A","/","")</f>
        <v/>
      </c>
      <c r="H58" s="410" t="str">
        <f>IF(Badges!$K26="A","/","")</f>
        <v/>
      </c>
      <c r="I58" s="406" t="str">
        <f>IF(Summary!$P$4="E","E","")</f>
        <v/>
      </c>
      <c r="J58" s="406" t="str">
        <f>IF(Summary!$Q$4="Y","R","")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IF(Summary!$P$61="E","E","")</f>
        <v/>
      </c>
      <c r="J59" s="414" t="str">
        <f>IF(Summary!$Q$61="Y","R","")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IF(Summary!$P$63="E","E","")</f>
        <v/>
      </c>
      <c r="J60" s="411" t="str">
        <f>IF(Summary!$Q$63="Y","R","")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IF(Summary!$P$64="E","E","")</f>
        <v/>
      </c>
      <c r="J61" s="409" t="str">
        <f>IF(Summary!$Q$64="Y","R","")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IF(Summary!$P$65="E","E","")</f>
        <v/>
      </c>
      <c r="J62" s="411" t="str">
        <f>IF(Summary!$Q$65="Y","R","")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IF(Summary!$P$66="E","E","")</f>
        <v/>
      </c>
      <c r="J63" s="409" t="str">
        <f>IF(Summary!$Q$66="Y","R","")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IF(Summary!$P$67="E","E","")</f>
        <v/>
      </c>
      <c r="J64" s="412" t="str">
        <f>IF(Summary!$Q$67="Y","R","")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IF(Summary!$P$68="E","E","")</f>
        <v/>
      </c>
      <c r="J65" s="406" t="str">
        <f>IF(Summary!$Q$68="Y","R","")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IF('Age-Level'!$K63="A","/","")</f>
        <v/>
      </c>
      <c r="E68" s="410" t="str">
        <f>IF('Age-Level'!$K67="A","/","")</f>
        <v/>
      </c>
      <c r="F68" s="410" t="str">
        <f>IF('Age-Level'!$K71="A","/","")</f>
        <v/>
      </c>
      <c r="G68" s="410" t="str">
        <f>IF('Age-Level'!$K76="A","/","")</f>
        <v/>
      </c>
      <c r="H68" s="410" t="str">
        <f>IF('Age-Level'!$K78="A","/","")</f>
        <v/>
      </c>
      <c r="I68" s="412" t="str">
        <f>IF(Summary!$P$92="E","E","")</f>
        <v/>
      </c>
      <c r="J68" s="412" t="str">
        <f>IF(Summary!$Q$92="Y","R","")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IF('Age-Level'!$K81="A","/","")</f>
        <v/>
      </c>
      <c r="E69" s="408" t="str">
        <f>IF('Age-Level'!$K85="A","/","")</f>
        <v/>
      </c>
      <c r="F69" s="408" t="str">
        <f>IF('Age-Level'!$K89="A","/","")</f>
        <v/>
      </c>
      <c r="G69" s="408" t="str">
        <f>IF('Age-Level'!$K94="A","/","")</f>
        <v/>
      </c>
      <c r="H69" s="408" t="str">
        <f>IF('Age-Level'!$K96="A","/","")</f>
        <v/>
      </c>
      <c r="I69" s="407" t="str">
        <f>IF(Summary!$P$93="E","E","")</f>
        <v/>
      </c>
      <c r="J69" s="407" t="str">
        <f>IF(Summary!$Q$93="Y","R","")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IF('Age-Level'!$K99="A","/","")</f>
        <v/>
      </c>
      <c r="E70" s="410" t="str">
        <f>IF('Age-Level'!$K103="A","/","")</f>
        <v/>
      </c>
      <c r="F70" s="410" t="str">
        <f>IF('Age-Level'!$K107="A","/","")</f>
        <v/>
      </c>
      <c r="G70" s="410" t="str">
        <f>IF('Age-Level'!$K112="A","/","")</f>
        <v/>
      </c>
      <c r="H70" s="410" t="str">
        <f>IF('Age-Level'!$K114="A","/","")</f>
        <v/>
      </c>
      <c r="I70" s="411" t="str">
        <f>IF(Summary!$P$94="E","E","")</f>
        <v/>
      </c>
      <c r="J70" s="411" t="str">
        <f>IF(Summary!$Q$94="Y","R","")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IF('Age-Level'!$K117="A","/","")</f>
        <v/>
      </c>
      <c r="E71" s="408" t="str">
        <f>IF('Age-Level'!$K121="A","/","")</f>
        <v/>
      </c>
      <c r="F71" s="408" t="str">
        <f>IF('Age-Level'!$K125="A","/","")</f>
        <v/>
      </c>
      <c r="G71" s="408" t="str">
        <f>IF('Age-Level'!$K130="A","/","")</f>
        <v/>
      </c>
      <c r="H71" s="408" t="str">
        <f>IF('Age-Level'!$K132="A","/","")</f>
        <v/>
      </c>
      <c r="I71" s="415" t="str">
        <f>IF(Summary!$P$95="E","E","")</f>
        <v/>
      </c>
      <c r="J71" s="415" t="str">
        <f>IF(Summary!$Q$95="Y","R","")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IF(Bridging!$K9="C","/","")</f>
        <v/>
      </c>
      <c r="G72" s="403" t="str">
        <f>IF(Bridging!$K10="C","/","")</f>
        <v/>
      </c>
      <c r="H72" s="403" t="str">
        <f>IF(Bridging!$K11="C","/","")</f>
        <v/>
      </c>
      <c r="I72" s="412" t="str">
        <f>IF(Summary!$P$107="E","E","")</f>
        <v/>
      </c>
      <c r="J72" s="412" t="str">
        <f>IF(Summary!$Q$107="Y","R","")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RMvLAmkZ8JcCgZTqjGRbWJailIzPfiz0NHitvVvYvi3CjCS2Na7kHI5aSJJIFmLSjOL/taPxP1GvTYNqdEa2pw==" saltValue="utBtWuKnP6UmercXzxAOJA=="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51" priority="3">
      <formula>LEFT($U$1,7)&lt;&gt;"Senior_"</formula>
    </cfRule>
  </conditionalFormatting>
  <conditionalFormatting sqref="T1:W1 T2:T3">
    <cfRule type="expression" dxfId="50" priority="2">
      <formula>LEFT($U$1,7)="Senior_"</formula>
    </cfRule>
  </conditionalFormatting>
  <conditionalFormatting sqref="C1">
    <cfRule type="expression" dxfId="49" priority="1">
      <formula>LEFT($U$1,7)&lt;&gt;"Senior_"</formula>
    </cfRule>
  </conditionalFormatting>
  <conditionalFormatting sqref="W54:W75 AA4:AA75 L43:L75">
    <cfRule type="duplicateValues" dxfId="48" priority="4"/>
  </conditionalFormatting>
  <pageMargins left="0.5" right="0.3" top="0.3" bottom="0.3" header="0.3" footer="0.3"/>
  <pageSetup scale="77" fitToWidth="2" orientation="portrait" r:id="rId1"/>
  <colBreaks count="1" manualBreakCount="1">
    <brk id="21" max="7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B66B-CF23-4E7C-AC11-A1DE68C57B3E}">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Senior_9</v>
      </c>
      <c r="U1" s="445" t="str">
        <f ca="1">MID(CELL("filename",A1),FIND(IF(ISERROR(FIND("]",CELL("filename",A1))),"$","]"),CELL("filename",A1))+1,256)</f>
        <v>Senior_9</v>
      </c>
      <c r="W1" s="446" t="str">
        <f ca="1">IF(T1&lt;&gt;"",T1,"")</f>
        <v>Senior_9</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IF(Badges!$L56="A","/","")</f>
        <v/>
      </c>
      <c r="E4" s="413" t="str">
        <f>IF(Badges!$L60="A","/","")</f>
        <v/>
      </c>
      <c r="F4" s="413" t="str">
        <f>IF(Badges!$L64="A","/","")</f>
        <v/>
      </c>
      <c r="G4" s="413" t="str">
        <f>IF(Badges!$L68="A","/","")</f>
        <v/>
      </c>
      <c r="H4" s="413" t="str">
        <f>IF(Badges!$L72="A","/","")</f>
        <v/>
      </c>
      <c r="I4" s="411" t="str">
        <f>IF(Summary!$R$6="E","E","")</f>
        <v/>
      </c>
      <c r="J4" s="411" t="str">
        <f>IF(Summary!$S$6="Y","R","")</f>
        <v/>
      </c>
      <c r="K4" s="363" t="str">
        <f>IF(COUNT(I53:I53)=1,MAX(I53:I53),"")</f>
        <v/>
      </c>
      <c r="L4" s="716" t="str">
        <f>Summary!A70</f>
        <v>&lt;&lt;List Badge 1 Here&gt;&gt;</v>
      </c>
      <c r="M4" s="716"/>
      <c r="N4" s="716"/>
      <c r="O4" s="716"/>
      <c r="P4" s="716"/>
      <c r="Q4" s="716"/>
      <c r="R4" s="719"/>
      <c r="S4" s="404" t="str">
        <f>IF(Summary!$R$70="E","E","")</f>
        <v/>
      </c>
      <c r="T4" s="404" t="str">
        <f>IF(Summary!$S$70="Y","R","")</f>
        <v/>
      </c>
      <c r="W4" s="619" t="str">
        <f>'Fun Patches'!C5</f>
        <v>&lt;LIST PATCH HERE&gt;</v>
      </c>
      <c r="X4" s="404" t="str">
        <f>IF(Summary!$R$110="E","E","")</f>
        <v/>
      </c>
      <c r="Y4" s="404" t="str">
        <f>IF(Summary!$S$110="Y","R","")</f>
        <v/>
      </c>
      <c r="AA4" s="438"/>
      <c r="AB4" s="361"/>
      <c r="AC4" s="362"/>
    </row>
    <row r="5" spans="2:30" ht="12.95" customHeight="1">
      <c r="B5" s="455"/>
      <c r="C5" s="460" t="s">
        <v>139</v>
      </c>
      <c r="D5" s="405" t="str">
        <f>IF(Badges!$L79="A","/","")</f>
        <v/>
      </c>
      <c r="E5" s="405" t="str">
        <f>IF(Badges!$L83="A","/","")</f>
        <v/>
      </c>
      <c r="F5" s="405" t="str">
        <f>IF(Badges!$L87="A","/","")</f>
        <v/>
      </c>
      <c r="G5" s="405" t="str">
        <f>IF(Badges!$L91="A","/","")</f>
        <v/>
      </c>
      <c r="H5" s="405" t="str">
        <f>IF(Badges!$L95="A","/","")</f>
        <v/>
      </c>
      <c r="I5" s="406" t="str">
        <f>IF(Summary!$R$7="E","E","")</f>
        <v/>
      </c>
      <c r="J5" s="406" t="str">
        <f>IF(Summary!$S$7="Y","R","")</f>
        <v/>
      </c>
      <c r="K5" s="363" t="str">
        <f>IF(COUNT(I54:I54)=1,MAX(I54:I54),"")</f>
        <v/>
      </c>
      <c r="L5" s="716" t="str">
        <f>Summary!A71</f>
        <v>&lt;&lt;List Badge 2 Here&gt;&gt;</v>
      </c>
      <c r="M5" s="716"/>
      <c r="N5" s="716"/>
      <c r="O5" s="716"/>
      <c r="P5" s="716"/>
      <c r="Q5" s="716"/>
      <c r="R5" s="719"/>
      <c r="S5" s="406" t="str">
        <f>IF(Summary!$R$71="E","E","")</f>
        <v/>
      </c>
      <c r="T5" s="406" t="str">
        <f>IF(Summary!$S$71="Y","R","")</f>
        <v/>
      </c>
      <c r="W5" s="399" t="str">
        <f>'Fun Patches'!C6</f>
        <v>&lt;LIST PATCH HERE&gt;</v>
      </c>
      <c r="X5" s="406" t="str">
        <f>IF(Summary!$R$111="E","E","")</f>
        <v/>
      </c>
      <c r="Y5" s="406" t="str">
        <f>IF(Summary!$S$111="Y","R","")</f>
        <v/>
      </c>
      <c r="AA5" s="366"/>
      <c r="AB5" s="364"/>
      <c r="AC5" s="365"/>
    </row>
    <row r="6" spans="2:30" ht="12.95" customHeight="1" thickBot="1">
      <c r="B6" s="455"/>
      <c r="C6" s="464" t="s">
        <v>1019</v>
      </c>
      <c r="D6" s="408" t="str">
        <f>IF(Badges!$L102="A","/","")</f>
        <v/>
      </c>
      <c r="E6" s="408" t="str">
        <f>IF(Badges!$L106="A","/","")</f>
        <v/>
      </c>
      <c r="F6" s="408" t="str">
        <f>IF(Badges!$L110="A","/","")</f>
        <v/>
      </c>
      <c r="G6" s="408" t="str">
        <f>IF(Badges!$L114="A","/","")</f>
        <v/>
      </c>
      <c r="H6" s="408" t="str">
        <f>IF(Badges!$L118="A","/","")</f>
        <v/>
      </c>
      <c r="I6" s="409" t="str">
        <f>IF(Summary!$R$8="E","E","")</f>
        <v/>
      </c>
      <c r="J6" s="409" t="str">
        <f>IF(Summary!$S$8="Y","R","")</f>
        <v/>
      </c>
      <c r="K6" s="363"/>
      <c r="L6" s="716" t="str">
        <f>Summary!A72</f>
        <v>&lt;&lt;List Badge 3 Here&gt;&gt;</v>
      </c>
      <c r="M6" s="716"/>
      <c r="N6" s="716"/>
      <c r="O6" s="716"/>
      <c r="P6" s="716"/>
      <c r="Q6" s="716"/>
      <c r="R6" s="719"/>
      <c r="S6" s="406" t="str">
        <f>IF(Summary!$R$72="E","E","")</f>
        <v/>
      </c>
      <c r="T6" s="406" t="str">
        <f>IF(Summary!$S$72="Y","R","")</f>
        <v/>
      </c>
      <c r="W6" s="399" t="str">
        <f>'Fun Patches'!C7</f>
        <v>&lt;LIST PATCH HERE&gt;</v>
      </c>
      <c r="X6" s="406" t="str">
        <f>IF(Summary!$R$112="E","E","")</f>
        <v/>
      </c>
      <c r="Y6" s="406" t="str">
        <f>IF(Summary!$S$112="Y","R","")</f>
        <v/>
      </c>
      <c r="AA6" s="366"/>
      <c r="AB6" s="364"/>
      <c r="AC6" s="365"/>
    </row>
    <row r="7" spans="2:30" ht="12.95" customHeight="1">
      <c r="B7" s="455"/>
      <c r="C7" s="468" t="s">
        <v>134</v>
      </c>
      <c r="D7" s="413" t="str">
        <f>IF(Badges!$L148="A","/","")</f>
        <v/>
      </c>
      <c r="E7" s="413" t="str">
        <f>IF(Badges!$L152="A","/","")</f>
        <v/>
      </c>
      <c r="F7" s="413" t="str">
        <f>IF(Badges!$L156="A","/","")</f>
        <v/>
      </c>
      <c r="G7" s="413" t="str">
        <f>IF(Badges!$L160="A","/","")</f>
        <v/>
      </c>
      <c r="H7" s="413" t="str">
        <f>IF(Badges!$L164="A","/","")</f>
        <v/>
      </c>
      <c r="I7" s="411" t="str">
        <f>IF(Summary!$R$10="E","E","")</f>
        <v/>
      </c>
      <c r="J7" s="411" t="str">
        <f>IF(Summary!$S$10="Y","R","")</f>
        <v/>
      </c>
      <c r="K7" s="363" t="str">
        <f>IF(COUNT(I55:I55)=1,MAX(I55:I55),"")</f>
        <v/>
      </c>
      <c r="L7" s="716" t="str">
        <f>Summary!A73</f>
        <v>&lt;&lt;List Badge 4 Here&gt;&gt;</v>
      </c>
      <c r="M7" s="716"/>
      <c r="N7" s="716"/>
      <c r="O7" s="716"/>
      <c r="P7" s="716"/>
      <c r="Q7" s="716"/>
      <c r="R7" s="719"/>
      <c r="S7" s="406" t="str">
        <f>IF(Summary!$R$73="E","E","")</f>
        <v/>
      </c>
      <c r="T7" s="406" t="str">
        <f>IF(Summary!$S$73="Y","R","")</f>
        <v/>
      </c>
      <c r="W7" s="399" t="str">
        <f>'Fun Patches'!C8</f>
        <v>&lt;LIST PATCH HERE&gt;</v>
      </c>
      <c r="X7" s="406" t="str">
        <f>IF(Summary!$R$113="E","E","")</f>
        <v/>
      </c>
      <c r="Y7" s="406" t="str">
        <f>IF(Summary!$S$113="Y","R","")</f>
        <v/>
      </c>
      <c r="AA7" s="366"/>
      <c r="AB7" s="364"/>
      <c r="AC7" s="365"/>
    </row>
    <row r="8" spans="2:30" ht="12.95" customHeight="1">
      <c r="B8" s="455"/>
      <c r="C8" s="460" t="s">
        <v>1022</v>
      </c>
      <c r="D8" s="405" t="str">
        <f>IF(Badges!$L194="A","/","")</f>
        <v/>
      </c>
      <c r="E8" s="405" t="str">
        <f>IF(Badges!$L198="A","/","")</f>
        <v/>
      </c>
      <c r="F8" s="405" t="str">
        <f>IF(Badges!$L202="A","/","")</f>
        <v/>
      </c>
      <c r="G8" s="405" t="str">
        <f>IF(Badges!$L206="A","/","")</f>
        <v/>
      </c>
      <c r="H8" s="405" t="str">
        <f>IF(Badges!$L210="A","/","")</f>
        <v/>
      </c>
      <c r="I8" s="406" t="str">
        <f>IF(Summary!$R$12="E","E","")</f>
        <v/>
      </c>
      <c r="J8" s="406" t="str">
        <f>IF(Summary!$S$12="Y","R","")</f>
        <v/>
      </c>
      <c r="K8" s="363" t="str">
        <f>IF(COUNT(I56:I59)=4,MAX(I56:I59),"")</f>
        <v/>
      </c>
      <c r="L8" s="716" t="str">
        <f>Summary!A74</f>
        <v>&lt;&lt;List Badge 5 Here&gt;&gt;</v>
      </c>
      <c r="M8" s="716"/>
      <c r="N8" s="716"/>
      <c r="O8" s="716"/>
      <c r="P8" s="716"/>
      <c r="Q8" s="716"/>
      <c r="R8" s="719"/>
      <c r="S8" s="406" t="str">
        <f>IF(Summary!$R$74="E","E","")</f>
        <v/>
      </c>
      <c r="T8" s="406" t="str">
        <f>IF(Summary!$S$74="Y","R","")</f>
        <v/>
      </c>
      <c r="W8" s="399" t="str">
        <f>'Fun Patches'!C9</f>
        <v>&lt;LIST PATCH HERE&gt;</v>
      </c>
      <c r="X8" s="406" t="str">
        <f>IF(Summary!$R$114="E","E","")</f>
        <v/>
      </c>
      <c r="Y8" s="406" t="str">
        <f>IF(Summary!$S$114="Y","R","")</f>
        <v/>
      </c>
      <c r="AA8" s="366"/>
      <c r="AB8" s="364"/>
      <c r="AC8" s="365"/>
    </row>
    <row r="9" spans="2:30" ht="12.95" customHeight="1" thickBot="1">
      <c r="B9" s="455"/>
      <c r="C9" s="471" t="s">
        <v>140</v>
      </c>
      <c r="D9" s="408" t="str">
        <f>IF(Badges!$L217="A","/","")</f>
        <v/>
      </c>
      <c r="E9" s="408" t="str">
        <f>IF(Badges!$L221="A","/","")</f>
        <v/>
      </c>
      <c r="F9" s="408" t="str">
        <f>IF(Badges!$L225="A","/","")</f>
        <v/>
      </c>
      <c r="G9" s="408" t="str">
        <f>IF(Badges!$L229="A","/","")</f>
        <v/>
      </c>
      <c r="H9" s="408" t="str">
        <f>IF(Badges!$L233="A","/","")</f>
        <v/>
      </c>
      <c r="I9" s="409" t="str">
        <f>IF(Summary!$R$13="E","E","")</f>
        <v/>
      </c>
      <c r="J9" s="409" t="str">
        <f>IF(Summary!$S$13="Y","R","")</f>
        <v/>
      </c>
      <c r="K9" s="363"/>
      <c r="L9" s="716" t="str">
        <f>Summary!A75</f>
        <v>&lt;&lt;List Badge 6 Here&gt;&gt;</v>
      </c>
      <c r="M9" s="716"/>
      <c r="N9" s="716"/>
      <c r="O9" s="716"/>
      <c r="P9" s="716"/>
      <c r="Q9" s="716"/>
      <c r="R9" s="719"/>
      <c r="S9" s="406" t="str">
        <f>IF(Summary!$R$75="E","E","")</f>
        <v/>
      </c>
      <c r="T9" s="406" t="str">
        <f>IF(Summary!$S$75="Y","R","")</f>
        <v/>
      </c>
      <c r="W9" s="399" t="str">
        <f>'Fun Patches'!C10</f>
        <v>&lt;LIST PATCH HERE&gt;</v>
      </c>
      <c r="X9" s="406" t="str">
        <f>IF(Summary!$R$115="E","E","")</f>
        <v/>
      </c>
      <c r="Y9" s="406" t="str">
        <f>IF(Summary!$S$115="Y","R","")</f>
        <v/>
      </c>
      <c r="AA9" s="366"/>
      <c r="AB9" s="364"/>
      <c r="AC9" s="365"/>
    </row>
    <row r="10" spans="2:30" ht="12.95" customHeight="1">
      <c r="B10" s="455"/>
      <c r="C10" s="456" t="s">
        <v>1020</v>
      </c>
      <c r="D10" s="413" t="str">
        <f>IF(Badges!$L252="A","/","")</f>
        <v/>
      </c>
      <c r="E10" s="413" t="str">
        <f>IF(Badges!$L256="A","/","")</f>
        <v/>
      </c>
      <c r="F10" s="413" t="str">
        <f>IF(Badges!$L260="A","/","")</f>
        <v/>
      </c>
      <c r="G10" s="413" t="str">
        <f>IF(Badges!$L264="A","/","")</f>
        <v/>
      </c>
      <c r="H10" s="413" t="str">
        <f>IF(Badges!$L268="A","/","")</f>
        <v/>
      </c>
      <c r="I10" s="411" t="str">
        <f>IF(Summary!$R$15="E","E","")</f>
        <v/>
      </c>
      <c r="J10" s="411" t="str">
        <f>IF(Summary!$S$15="Y","R","")</f>
        <v/>
      </c>
      <c r="K10" s="363"/>
      <c r="L10" s="716" t="str">
        <f>Summary!A76</f>
        <v>&lt;&lt;List Badge 7 Here&gt;&gt;</v>
      </c>
      <c r="M10" s="716"/>
      <c r="N10" s="716"/>
      <c r="O10" s="716"/>
      <c r="P10" s="716"/>
      <c r="Q10" s="716"/>
      <c r="R10" s="719"/>
      <c r="S10" s="406" t="str">
        <f>IF(Summary!$R$76="E","E","")</f>
        <v/>
      </c>
      <c r="T10" s="406" t="str">
        <f>IF(Summary!$S$76="Y","R","")</f>
        <v/>
      </c>
      <c r="W10" s="399" t="str">
        <f>'Fun Patches'!C11</f>
        <v>&lt;LIST PATCH HERE&gt;</v>
      </c>
      <c r="X10" s="406" t="str">
        <f>IF(Summary!$R$116="E","E","")</f>
        <v/>
      </c>
      <c r="Y10" s="406" t="str">
        <f>IF(Summary!$S$116="Y","R","")</f>
        <v/>
      </c>
      <c r="AA10" s="366"/>
      <c r="AB10" s="364"/>
      <c r="AC10" s="365"/>
    </row>
    <row r="11" spans="2:30" ht="12.95" customHeight="1">
      <c r="B11" s="455"/>
      <c r="C11" s="460" t="s">
        <v>765</v>
      </c>
      <c r="D11" s="405" t="str">
        <f>IF(Badges!$L275="A","/","")</f>
        <v/>
      </c>
      <c r="E11" s="405" t="str">
        <f>IF(Badges!$L279="A","/","")</f>
        <v/>
      </c>
      <c r="F11" s="405" t="str">
        <f>IF(Badges!$L283="A","/","")</f>
        <v/>
      </c>
      <c r="G11" s="405" t="str">
        <f>IF(Badges!$L287="A","/","")</f>
        <v/>
      </c>
      <c r="H11" s="405" t="str">
        <f>IF(Badges!$L291="A","/","")</f>
        <v/>
      </c>
      <c r="I11" s="406" t="str">
        <f>IF(Summary!$R$16="E","E","")</f>
        <v/>
      </c>
      <c r="J11" s="406" t="str">
        <f>IF(Summary!$S$16="Y","R","")</f>
        <v/>
      </c>
      <c r="K11" s="363"/>
      <c r="L11" s="716" t="str">
        <f>Summary!A77</f>
        <v>&lt;&lt;List Badge 8 Here&gt;&gt;</v>
      </c>
      <c r="M11" s="716"/>
      <c r="N11" s="716"/>
      <c r="O11" s="716"/>
      <c r="P11" s="716"/>
      <c r="Q11" s="716"/>
      <c r="R11" s="719"/>
      <c r="S11" s="406" t="str">
        <f>IF(Summary!$R$77="E","E","")</f>
        <v/>
      </c>
      <c r="T11" s="406" t="str">
        <f>IF(Summary!$S$77="Y","R","")</f>
        <v/>
      </c>
      <c r="W11" s="399" t="str">
        <f>'Fun Patches'!C12</f>
        <v>&lt;LIST PATCH HERE&gt;</v>
      </c>
      <c r="X11" s="406" t="str">
        <f>IF(Summary!$R$117="E","E","")</f>
        <v/>
      </c>
      <c r="Y11" s="406" t="str">
        <f>IF(Summary!$S$117="Y","R","")</f>
        <v/>
      </c>
      <c r="AA11" s="366"/>
      <c r="AB11" s="364"/>
      <c r="AC11" s="365"/>
    </row>
    <row r="12" spans="2:30" ht="12.95" customHeight="1" thickBot="1">
      <c r="B12" s="455"/>
      <c r="C12" s="464" t="s">
        <v>137</v>
      </c>
      <c r="D12" s="408" t="str">
        <f>IF(Badges!$L344="A","/","")</f>
        <v/>
      </c>
      <c r="E12" s="408" t="str">
        <f>IF(Badges!$L348="A","/","")</f>
        <v/>
      </c>
      <c r="F12" s="408" t="str">
        <f>IF(Badges!$L352="A","/","")</f>
        <v/>
      </c>
      <c r="G12" s="408" t="str">
        <f>IF(Badges!$L356="A","/","")</f>
        <v/>
      </c>
      <c r="H12" s="408" t="str">
        <f>IF(Badges!$L360="A","/","")</f>
        <v/>
      </c>
      <c r="I12" s="409" t="str">
        <f>IF(Summary!$R$19="E","E","")</f>
        <v/>
      </c>
      <c r="J12" s="409" t="str">
        <f>IF(Summary!$S$19="Y","R","")</f>
        <v/>
      </c>
      <c r="K12" s="363"/>
      <c r="L12" s="716" t="str">
        <f>Summary!A78</f>
        <v>&lt;&lt;List Badge 9 Here&gt;&gt;</v>
      </c>
      <c r="M12" s="716"/>
      <c r="N12" s="716"/>
      <c r="O12" s="716"/>
      <c r="P12" s="716"/>
      <c r="Q12" s="716"/>
      <c r="R12" s="719"/>
      <c r="S12" s="406" t="str">
        <f>IF(Summary!$R$78="E","E","")</f>
        <v/>
      </c>
      <c r="T12" s="406" t="str">
        <f>IF(Summary!$S$78="Y","R","")</f>
        <v/>
      </c>
      <c r="W12" s="399" t="str">
        <f>'Fun Patches'!C13</f>
        <v>&lt;LIST PATCH HERE&gt;</v>
      </c>
      <c r="X12" s="406" t="str">
        <f>IF(Summary!$R$118="E","E","")</f>
        <v/>
      </c>
      <c r="Y12" s="406" t="str">
        <f>IF(Summary!$S$118="Y","R","")</f>
        <v/>
      </c>
      <c r="AA12" s="366"/>
      <c r="AB12" s="364"/>
      <c r="AC12" s="365"/>
    </row>
    <row r="13" spans="2:30" ht="12.95" customHeight="1">
      <c r="B13" s="455"/>
      <c r="C13" s="468" t="s">
        <v>934</v>
      </c>
      <c r="D13" s="413" t="str">
        <f>IF(Badges!$L367="A","/","")</f>
        <v/>
      </c>
      <c r="E13" s="413" t="str">
        <f>IF(Badges!$L371="A","/","")</f>
        <v/>
      </c>
      <c r="F13" s="413" t="str">
        <f>IF(Badges!$L375="A","/","")</f>
        <v/>
      </c>
      <c r="G13" s="413" t="str">
        <f>IF(Badges!$L379="A","/","")</f>
        <v/>
      </c>
      <c r="H13" s="413" t="str">
        <f>IF(Badges!$L383="A","/","")</f>
        <v/>
      </c>
      <c r="I13" s="411" t="str">
        <f>IF(Summary!$R$20="E","E","")</f>
        <v/>
      </c>
      <c r="J13" s="411" t="str">
        <f>IF(Summary!$S$20="Y","R","")</f>
        <v/>
      </c>
      <c r="K13" s="363" t="str">
        <f>IF(COUNT(I60:I61)=2,MAX(I60:I61),"")</f>
        <v/>
      </c>
      <c r="L13" s="716" t="str">
        <f>Summary!A79</f>
        <v>&lt;&lt;List Badge 10 Here&gt;&gt;</v>
      </c>
      <c r="M13" s="716"/>
      <c r="N13" s="716"/>
      <c r="O13" s="716"/>
      <c r="P13" s="716"/>
      <c r="Q13" s="716"/>
      <c r="R13" s="719"/>
      <c r="S13" s="406" t="str">
        <f>IF(Summary!$R$79="E","E","")</f>
        <v/>
      </c>
      <c r="T13" s="406" t="str">
        <f>IF(Summary!$S$79="Y","R","")</f>
        <v/>
      </c>
      <c r="W13" s="399" t="str">
        <f>'Fun Patches'!C14</f>
        <v>&lt;LIST PATCH HERE&gt;</v>
      </c>
      <c r="X13" s="406" t="str">
        <f>IF(Summary!$R$119="E","E","")</f>
        <v/>
      </c>
      <c r="Y13" s="406" t="str">
        <f>IF(Summary!$S$119="Y","R","")</f>
        <v/>
      </c>
      <c r="AA13" s="366"/>
      <c r="AB13" s="364"/>
      <c r="AC13" s="365"/>
    </row>
    <row r="14" spans="2:30" ht="12.95" customHeight="1">
      <c r="B14" s="455"/>
      <c r="C14" s="460" t="s">
        <v>142</v>
      </c>
      <c r="D14" s="405" t="str">
        <f>IF(Badges!$L390="A","/","")</f>
        <v/>
      </c>
      <c r="E14" s="405" t="str">
        <f>IF(Badges!$L394="A","/","")</f>
        <v/>
      </c>
      <c r="F14" s="405" t="str">
        <f>IF(Badges!$L398="A","/","")</f>
        <v/>
      </c>
      <c r="G14" s="405" t="str">
        <f>IF(Badges!$L402="A","/","")</f>
        <v/>
      </c>
      <c r="H14" s="405" t="str">
        <f>IF(Badges!$L406="A","/","")</f>
        <v/>
      </c>
      <c r="I14" s="406" t="str">
        <f>IF(Summary!$R$21="E","E","")</f>
        <v/>
      </c>
      <c r="J14" s="406" t="str">
        <f>IF(Summary!$S$21="Y","R","")</f>
        <v/>
      </c>
      <c r="K14" s="363"/>
      <c r="L14" s="401"/>
      <c r="M14" s="401"/>
      <c r="N14" s="401"/>
      <c r="O14" s="401"/>
      <c r="P14" s="401"/>
      <c r="Q14" s="401"/>
      <c r="R14" s="401"/>
      <c r="S14" s="402"/>
      <c r="T14" s="402"/>
      <c r="W14" s="399" t="str">
        <f>'Fun Patches'!C15</f>
        <v>&lt;LIST PATCH HERE&gt;</v>
      </c>
      <c r="X14" s="406" t="str">
        <f>IF(Summary!$R$120="E","E","")</f>
        <v/>
      </c>
      <c r="Y14" s="406" t="str">
        <f>IF(Summary!$S$120="Y","R","")</f>
        <v/>
      </c>
      <c r="AA14" s="366"/>
      <c r="AB14" s="364"/>
      <c r="AC14" s="365"/>
    </row>
    <row r="15" spans="2:30" ht="12.95" customHeight="1" thickBot="1">
      <c r="B15" s="455"/>
      <c r="C15" s="471" t="s">
        <v>129</v>
      </c>
      <c r="D15" s="408" t="str">
        <f>IF(Badges!$L425="A","/","")</f>
        <v/>
      </c>
      <c r="E15" s="408" t="str">
        <f>IF(Badges!$L429="A","/","")</f>
        <v/>
      </c>
      <c r="F15" s="408" t="str">
        <f>IF(Badges!$L433="A","/","")</f>
        <v/>
      </c>
      <c r="G15" s="408" t="str">
        <f>IF(Badges!$L437="A","/","")</f>
        <v/>
      </c>
      <c r="H15" s="408" t="str">
        <f>IF(Badges!$L441="A","/","")</f>
        <v/>
      </c>
      <c r="I15" s="409" t="str">
        <f>IF(Summary!$R$23="E","E","")</f>
        <v/>
      </c>
      <c r="J15" s="409" t="str">
        <f>IF(Summary!$S$23="Y","R","")</f>
        <v/>
      </c>
      <c r="K15" s="363" t="str">
        <f>IF(COUNT(I62:I63)=2,MAX(I62:I63),"")</f>
        <v/>
      </c>
      <c r="N15" s="451"/>
      <c r="O15" s="451"/>
      <c r="P15" s="451"/>
      <c r="Q15" s="451"/>
      <c r="R15" s="451"/>
      <c r="W15" s="399" t="str">
        <f>'Fun Patches'!C16</f>
        <v>&lt;LIST PATCH HERE&gt;</v>
      </c>
      <c r="X15" s="406" t="str">
        <f>IF(Summary!$R$121="E","E","")</f>
        <v/>
      </c>
      <c r="Y15" s="406" t="str">
        <f>IF(Summary!$S$121="Y","R","")</f>
        <v/>
      </c>
      <c r="AA15" s="366"/>
      <c r="AB15" s="364"/>
      <c r="AC15" s="365"/>
    </row>
    <row r="16" spans="2:30" ht="12.95" customHeight="1">
      <c r="B16" s="455"/>
      <c r="C16" s="456" t="s">
        <v>739</v>
      </c>
      <c r="D16" s="413" t="str">
        <f>IF(Badges!$L448="A","/","")</f>
        <v/>
      </c>
      <c r="E16" s="413" t="str">
        <f>IF(Badges!$L452="A","/","")</f>
        <v/>
      </c>
      <c r="F16" s="413" t="str">
        <f>IF(Badges!$L456="A","/","")</f>
        <v/>
      </c>
      <c r="G16" s="413" t="str">
        <f>IF(Badges!$L460="A","/","")</f>
        <v/>
      </c>
      <c r="H16" s="413" t="str">
        <f>IF(Badges!$L464="A","/","")</f>
        <v/>
      </c>
      <c r="I16" s="411" t="str">
        <f>IF(Summary!$R$24="E","E","")</f>
        <v/>
      </c>
      <c r="J16" s="411" t="str">
        <f>IF(Summary!$S$24="Y","R","")</f>
        <v/>
      </c>
      <c r="K16" s="363"/>
      <c r="L16" s="455"/>
      <c r="M16" s="487" t="s">
        <v>953</v>
      </c>
      <c r="N16" s="413" t="str">
        <f>IF('Age-Level'!$L6="C","/","")</f>
        <v/>
      </c>
      <c r="O16" s="413" t="str">
        <f>IF('Age-Level'!$L7="C","/","")</f>
        <v/>
      </c>
      <c r="P16" s="413" t="str">
        <f>IF('Age-Level'!$L8="C","/","")</f>
        <v/>
      </c>
      <c r="Q16" s="413" t="str">
        <f>IF('Age-Level'!$L9="C","/","")</f>
        <v/>
      </c>
      <c r="R16" s="413" t="str">
        <f>IF('Age-Level'!$L10="C","/","")</f>
        <v/>
      </c>
      <c r="S16" s="404" t="str">
        <f>IF(Summary!$R$81="E","E","")</f>
        <v/>
      </c>
      <c r="T16" s="411" t="str">
        <f>IF(Summary!$S$81="Y","R","")</f>
        <v/>
      </c>
      <c r="W16" s="399" t="str">
        <f>'Fun Patches'!C17</f>
        <v>&lt;LIST PATCH HERE&gt;</v>
      </c>
      <c r="X16" s="406" t="str">
        <f>IF(Summary!$R$122="E","E","")</f>
        <v/>
      </c>
      <c r="Y16" s="406" t="str">
        <f>IF(Summary!$S$122="Y","R","")</f>
        <v/>
      </c>
      <c r="AA16" s="366"/>
      <c r="AB16" s="364"/>
      <c r="AC16" s="365"/>
    </row>
    <row r="17" spans="2:29" ht="12.95" customHeight="1" thickBot="1">
      <c r="B17" s="455"/>
      <c r="C17" s="460" t="s">
        <v>626</v>
      </c>
      <c r="D17" s="405" t="str">
        <f>IF(Badges!$L471="A","/","")</f>
        <v/>
      </c>
      <c r="E17" s="405" t="str">
        <f>IF(Badges!$L475="A","/","")</f>
        <v/>
      </c>
      <c r="F17" s="405" t="str">
        <f>IF(Badges!$L479="A","/","")</f>
        <v/>
      </c>
      <c r="G17" s="405" t="str">
        <f>IF(Badges!$L483="A","/","")</f>
        <v/>
      </c>
      <c r="H17" s="405" t="str">
        <f>IF(Badges!$L487="A","/","")</f>
        <v/>
      </c>
      <c r="I17" s="406" t="str">
        <f>IF(Summary!$R$25="E","E","")</f>
        <v/>
      </c>
      <c r="J17" s="406" t="str">
        <f>IF(Summary!$S$25="Y","R","")</f>
        <v/>
      </c>
      <c r="K17" s="363" t="str">
        <f>IF(COUNT(I64:I65)=2,MAX(I64:I65),"")</f>
        <v/>
      </c>
      <c r="L17" s="455"/>
      <c r="M17" s="488" t="s">
        <v>954</v>
      </c>
      <c r="N17" s="398" t="str">
        <f>IF('Age-Level'!$L13="C","/","")</f>
        <v/>
      </c>
      <c r="O17" s="398" t="str">
        <f>IF('Age-Level'!$L14="C","/","")</f>
        <v/>
      </c>
      <c r="P17" s="398" t="str">
        <f>IF('Age-Level'!$L15="C","/","")</f>
        <v/>
      </c>
      <c r="Q17" s="398" t="str">
        <f>IF('Age-Level'!$L16="C","/","")</f>
        <v/>
      </c>
      <c r="R17" s="398" t="str">
        <f>IF('Age-Level'!$L17="C","/","")</f>
        <v/>
      </c>
      <c r="S17" s="409" t="str">
        <f>IF(Summary!$R$82="E","E","")</f>
        <v/>
      </c>
      <c r="T17" s="406" t="str">
        <f>IF(Summary!$S$82="Y","R","")</f>
        <v/>
      </c>
      <c r="W17" s="399" t="str">
        <f>'Fun Patches'!C18</f>
        <v>&lt;LIST PATCH HERE&gt;</v>
      </c>
      <c r="X17" s="406" t="str">
        <f>IF(Summary!$R$123="E","E","")</f>
        <v/>
      </c>
      <c r="Y17" s="406" t="str">
        <f>IF(Summary!$S$123="Y","R","")</f>
        <v/>
      </c>
      <c r="AA17" s="366"/>
      <c r="AB17" s="364"/>
      <c r="AC17" s="365"/>
    </row>
    <row r="18" spans="2:29" ht="12.95" customHeight="1" thickBot="1">
      <c r="B18" s="455"/>
      <c r="C18" s="460" t="s">
        <v>131</v>
      </c>
      <c r="D18" s="408" t="str">
        <f>IF(Badges!$L494="A","/","")</f>
        <v/>
      </c>
      <c r="E18" s="408" t="str">
        <f>IF(Badges!$L498="A","/","")</f>
        <v/>
      </c>
      <c r="F18" s="408" t="str">
        <f>IF(Badges!$L502="A","/","")</f>
        <v/>
      </c>
      <c r="G18" s="408" t="str">
        <f>IF(Badges!$L506="A","/","")</f>
        <v/>
      </c>
      <c r="H18" s="408" t="str">
        <f>IF(Badges!$L510="A","/","")</f>
        <v/>
      </c>
      <c r="I18" s="409" t="str">
        <f>IF(Summary!$R$26="E","E","")</f>
        <v/>
      </c>
      <c r="J18" s="409" t="str">
        <f>IF(Summary!$S$26="Y","R","")</f>
        <v/>
      </c>
      <c r="K18" s="363"/>
      <c r="L18" s="455"/>
      <c r="M18" s="489" t="s">
        <v>955</v>
      </c>
      <c r="N18" s="413" t="str">
        <f>IF('Age-Level'!$L20="C","/","")</f>
        <v/>
      </c>
      <c r="O18" s="413" t="str">
        <f>IF('Age-Level'!$L21="C","/","")</f>
        <v/>
      </c>
      <c r="P18" s="413" t="str">
        <f>IF('Age-Level'!$L22="C","/","")</f>
        <v/>
      </c>
      <c r="Q18" s="413" t="str">
        <f>IF('Age-Level'!$L23="C","/","")</f>
        <v/>
      </c>
      <c r="R18" s="413" t="str">
        <f>IF('Age-Level'!$L24="C","/","")</f>
        <v/>
      </c>
      <c r="S18" s="412" t="str">
        <f>IF(Summary!$R$83="E","E","")</f>
        <v/>
      </c>
      <c r="T18" s="411" t="str">
        <f>IF(Summary!$S$83="Y","R","")</f>
        <v/>
      </c>
      <c r="W18" s="399" t="str">
        <f>'Fun Patches'!C19</f>
        <v>&lt;LIST PATCH HERE&gt;</v>
      </c>
      <c r="X18" s="406" t="str">
        <f>IF(Summary!$R$124="E","E","")</f>
        <v/>
      </c>
      <c r="Y18" s="406" t="str">
        <f>IF(Summary!$S$124="Y","R","")</f>
        <v/>
      </c>
      <c r="AA18" s="366"/>
      <c r="AB18" s="364"/>
      <c r="AC18" s="365"/>
    </row>
    <row r="19" spans="2:29" ht="12.95" customHeight="1" thickBot="1">
      <c r="B19" s="455"/>
      <c r="C19" s="468" t="s">
        <v>128</v>
      </c>
      <c r="D19" s="413" t="str">
        <f>IF(Badges!$L517="A","/","")</f>
        <v/>
      </c>
      <c r="E19" s="413" t="str">
        <f>IF(Badges!$L521="A","/","")</f>
        <v/>
      </c>
      <c r="F19" s="413" t="str">
        <f>IF(Badges!$L525="A","/","")</f>
        <v/>
      </c>
      <c r="G19" s="413" t="str">
        <f>IF(Badges!$L529="A","/","")</f>
        <v/>
      </c>
      <c r="H19" s="413" t="str">
        <f>IF(Badges!$L533="A","/","")</f>
        <v/>
      </c>
      <c r="I19" s="411" t="str">
        <f>IF(Summary!$R$27="E","E","")</f>
        <v/>
      </c>
      <c r="J19" s="411" t="str">
        <f>IF(Summary!$S$27="Y","R","")</f>
        <v/>
      </c>
      <c r="K19" s="363"/>
      <c r="L19" s="455"/>
      <c r="M19" s="490" t="s">
        <v>956</v>
      </c>
      <c r="N19" s="398" t="str">
        <f>IF('Age-Level'!$L27="C","/","")</f>
        <v/>
      </c>
      <c r="O19" s="398" t="str">
        <f>IF('Age-Level'!$L28="C","/","")</f>
        <v/>
      </c>
      <c r="P19" s="398" t="str">
        <f>IF('Age-Level'!$L29="C","/","")</f>
        <v/>
      </c>
      <c r="Q19" s="398" t="str">
        <f>IF('Age-Level'!$L30="C","/","")</f>
        <v/>
      </c>
      <c r="R19" s="398" t="str">
        <f>IF('Age-Level'!$L31="C","/","")</f>
        <v/>
      </c>
      <c r="S19" s="409" t="str">
        <f>IF(Summary!$R$84="E","E","")</f>
        <v/>
      </c>
      <c r="T19" s="406" t="str">
        <f>IF(Summary!$S$84="Y","R","")</f>
        <v/>
      </c>
      <c r="W19" s="399" t="str">
        <f>'Fun Patches'!C20</f>
        <v>&lt;LIST PATCH HERE&gt;</v>
      </c>
      <c r="X19" s="406" t="str">
        <f>IF(Summary!$R$125="E","E","")</f>
        <v/>
      </c>
      <c r="Y19" s="406" t="str">
        <f>IF(Summary!$S$125="Y","R","")</f>
        <v/>
      </c>
      <c r="AA19" s="366"/>
      <c r="AB19" s="364"/>
      <c r="AC19" s="365"/>
    </row>
    <row r="20" spans="2:29" ht="12.95" customHeight="1">
      <c r="B20" s="455"/>
      <c r="C20" s="460" t="s">
        <v>143</v>
      </c>
      <c r="D20" s="405" t="str">
        <f>IF(Badges!$L540="A","/","")</f>
        <v/>
      </c>
      <c r="E20" s="405" t="str">
        <f>IF(Badges!$L544="A","/","")</f>
        <v/>
      </c>
      <c r="F20" s="405" t="str">
        <f>IF(Badges!$L548="A","/","")</f>
        <v/>
      </c>
      <c r="G20" s="405" t="str">
        <f>IF(Badges!$L552="A","/","")</f>
        <v/>
      </c>
      <c r="H20" s="405" t="str">
        <f>IF(Badges!$L556="A","/","")</f>
        <v/>
      </c>
      <c r="I20" s="406" t="str">
        <f>IF(Summary!$R$28="E","E","")</f>
        <v/>
      </c>
      <c r="J20" s="406" t="str">
        <f>IF(Summary!$S$28="Y","R","")</f>
        <v/>
      </c>
      <c r="K20" s="363"/>
      <c r="L20" s="455"/>
      <c r="M20" s="487" t="s">
        <v>957</v>
      </c>
      <c r="N20" s="458"/>
      <c r="O20" s="458"/>
      <c r="P20" s="458"/>
      <c r="Q20" s="458"/>
      <c r="R20" s="459"/>
      <c r="S20" s="412" t="str">
        <f>IF(Summary!$R$85="E","E","")</f>
        <v/>
      </c>
      <c r="T20" s="411" t="str">
        <f>IF(Summary!$S$85="Y","R","")</f>
        <v/>
      </c>
      <c r="U20" s="594"/>
      <c r="W20" s="399" t="str">
        <f>'Fun Patches'!C21</f>
        <v>&lt;LIST PATCH HERE&gt;</v>
      </c>
      <c r="X20" s="406" t="str">
        <f>IF(Summary!$R$126="E","E","")</f>
        <v/>
      </c>
      <c r="Y20" s="406" t="str">
        <f>IF(Summary!$S$126="Y","R","")</f>
        <v/>
      </c>
      <c r="AA20" s="366"/>
      <c r="AB20" s="364"/>
      <c r="AC20" s="365"/>
    </row>
    <row r="21" spans="2:29" ht="12.95" customHeight="1" thickBot="1">
      <c r="B21" s="455"/>
      <c r="C21" s="471" t="s">
        <v>939</v>
      </c>
      <c r="D21" s="408" t="str">
        <f>IF(Badges!$L171="A","/","")</f>
        <v/>
      </c>
      <c r="E21" s="408" t="str">
        <f>IF(Badges!$L175="A","/","")</f>
        <v/>
      </c>
      <c r="F21" s="408" t="str">
        <f>IF(Badges!$L179="A","/","")</f>
        <v/>
      </c>
      <c r="G21" s="408" t="str">
        <f>IF(Badges!$L183="A","/","")</f>
        <v/>
      </c>
      <c r="H21" s="408" t="str">
        <f>IF(Badges!$L187="A","/","")</f>
        <v/>
      </c>
      <c r="I21" s="409" t="str">
        <f>IF(Summary!$R$11="E","E","")</f>
        <v/>
      </c>
      <c r="J21" s="409" t="str">
        <f>IF(Summary!$S$11="Y","R","")</f>
        <v/>
      </c>
      <c r="K21" s="363"/>
      <c r="L21" s="455"/>
      <c r="M21" s="488" t="s">
        <v>958</v>
      </c>
      <c r="N21" s="473"/>
      <c r="O21" s="473"/>
      <c r="P21" s="473"/>
      <c r="Q21" s="473"/>
      <c r="R21" s="474"/>
      <c r="S21" s="409" t="str">
        <f>IF(Summary!$R$86="E","E","")</f>
        <v/>
      </c>
      <c r="T21" s="406" t="str">
        <f>IF(Summary!$S$86="Y","R","")</f>
        <v/>
      </c>
      <c r="U21" s="594"/>
      <c r="W21" s="399" t="str">
        <f>'Fun Patches'!C22</f>
        <v>&lt;LIST PATCH HERE&gt;</v>
      </c>
      <c r="X21" s="406" t="str">
        <f>IF(Summary!$R$127="E","E","")</f>
        <v/>
      </c>
      <c r="Y21" s="406" t="str">
        <f>IF(Summary!$S$127="Y","R","")</f>
        <v/>
      </c>
      <c r="AA21" s="366"/>
      <c r="AB21" s="364"/>
      <c r="AC21" s="365"/>
    </row>
    <row r="22" spans="2:29" ht="12.95" customHeight="1">
      <c r="B22" s="455"/>
      <c r="C22" s="460" t="s">
        <v>940</v>
      </c>
      <c r="D22" s="413" t="str">
        <f>IF(Badges!$L563="A","/","")</f>
        <v/>
      </c>
      <c r="E22" s="413" t="str">
        <f>IF(Badges!$L567="A","/","")</f>
        <v/>
      </c>
      <c r="F22" s="413" t="str">
        <f>IF(Badges!$L571="A","/","")</f>
        <v/>
      </c>
      <c r="G22" s="413" t="str">
        <f>IF(Badges!$L575="A","/","")</f>
        <v/>
      </c>
      <c r="H22" s="413" t="str">
        <f>IF(Badges!$L579="A","/","")</f>
        <v/>
      </c>
      <c r="I22" s="411" t="str">
        <f>IF(Summary!$R$29="E","E","")</f>
        <v/>
      </c>
      <c r="J22" s="411" t="str">
        <f>IF(Summary!$S$29="Y","R","")</f>
        <v/>
      </c>
      <c r="K22" s="363"/>
      <c r="L22" s="455"/>
      <c r="M22" s="489" t="s">
        <v>959</v>
      </c>
      <c r="N22" s="476"/>
      <c r="O22" s="476"/>
      <c r="P22" s="476"/>
      <c r="Q22" s="476"/>
      <c r="R22" s="477"/>
      <c r="S22" s="412" t="str">
        <f>IF(Summary!$R$87="E","E","")</f>
        <v/>
      </c>
      <c r="T22" s="411" t="str">
        <f>IF(Summary!$S$87="Y","R","")</f>
        <v/>
      </c>
      <c r="U22" s="720" t="s">
        <v>1079</v>
      </c>
      <c r="W22" s="399" t="str">
        <f>'Fun Patches'!C23</f>
        <v>&lt;LIST PATCH HERE&gt;</v>
      </c>
      <c r="X22" s="406" t="str">
        <f>IF(Summary!$R$128="E","E","")</f>
        <v/>
      </c>
      <c r="Y22" s="406" t="str">
        <f>IF(Summary!$S$128="Y","R","")</f>
        <v/>
      </c>
      <c r="AA22" s="366"/>
      <c r="AB22" s="364"/>
      <c r="AC22" s="365"/>
    </row>
    <row r="23" spans="2:29" ht="12.95" customHeight="1" thickBot="1">
      <c r="B23" s="455"/>
      <c r="C23" s="460" t="s">
        <v>138</v>
      </c>
      <c r="D23" s="405" t="str">
        <f>IF(Badges!$L586="A","/","")</f>
        <v/>
      </c>
      <c r="E23" s="405" t="str">
        <f>IF(Badges!$L590="A","/","")</f>
        <v/>
      </c>
      <c r="F23" s="405" t="str">
        <f>IF(Badges!$L594="A","/","")</f>
        <v/>
      </c>
      <c r="G23" s="405" t="str">
        <f>IF(Badges!$L598="A","/","")</f>
        <v/>
      </c>
      <c r="H23" s="405" t="str">
        <f>IF(Badges!$L602="A","/","")</f>
        <v/>
      </c>
      <c r="I23" s="406" t="str">
        <f>IF(Summary!$R$30="E","E","")</f>
        <v/>
      </c>
      <c r="J23" s="406" t="str">
        <f>IF(Summary!$S$30="Y","R","")</f>
        <v/>
      </c>
      <c r="K23" s="363"/>
      <c r="L23" s="455"/>
      <c r="M23" s="490" t="s">
        <v>960</v>
      </c>
      <c r="N23" s="466"/>
      <c r="O23" s="466"/>
      <c r="P23" s="466"/>
      <c r="Q23" s="466"/>
      <c r="R23" s="467"/>
      <c r="S23" s="409" t="str">
        <f>IF(Summary!$R$88="E","E","")</f>
        <v/>
      </c>
      <c r="T23" s="406" t="str">
        <f>IF(Summary!$S$88="Y","R","")</f>
        <v/>
      </c>
      <c r="U23" s="720"/>
      <c r="W23" s="399" t="str">
        <f>'Fun Patches'!C24</f>
        <v>&lt;LIST PATCH HERE&gt;</v>
      </c>
      <c r="X23" s="406" t="str">
        <f>IF(Summary!$R$129="E","E","")</f>
        <v/>
      </c>
      <c r="Y23" s="406" t="str">
        <f>IF(Summary!$S$129="Y","R","")</f>
        <v/>
      </c>
      <c r="AA23" s="366"/>
      <c r="AB23" s="364"/>
      <c r="AC23" s="365"/>
    </row>
    <row r="24" spans="2:29" ht="12.95" customHeight="1" thickBot="1">
      <c r="B24" s="455"/>
      <c r="C24" s="460" t="s">
        <v>837</v>
      </c>
      <c r="D24" s="408" t="str">
        <f>IF(Badges!$L609="A","/","")</f>
        <v/>
      </c>
      <c r="E24" s="408" t="str">
        <f>IF(Badges!$L613="A","/","")</f>
        <v/>
      </c>
      <c r="F24" s="408" t="str">
        <f>IF(Badges!$L617="A","/","")</f>
        <v/>
      </c>
      <c r="G24" s="408" t="str">
        <f>IF(Badges!$L621="A","/","")</f>
        <v/>
      </c>
      <c r="H24" s="408" t="str">
        <f>IF(Badges!$L625="A","/","")</f>
        <v/>
      </c>
      <c r="I24" s="409" t="str">
        <f>IF(Summary!$R$31="E","E","")</f>
        <v/>
      </c>
      <c r="J24" s="409" t="str">
        <f>IF(Summary!$S$31="Y","R","")</f>
        <v/>
      </c>
      <c r="K24" s="363"/>
      <c r="L24" s="455"/>
      <c r="M24" s="491" t="s">
        <v>360</v>
      </c>
      <c r="N24" s="413" t="str">
        <f>IF('Age-Level'!$L49="C","/","")</f>
        <v/>
      </c>
      <c r="O24" s="413" t="str">
        <f>IF('Age-Level'!$L50="C","/","")</f>
        <v/>
      </c>
      <c r="P24" s="510" t="str">
        <f>IF('Age-Level'!$L51="C","/","")</f>
        <v/>
      </c>
      <c r="Q24" s="510" t="str">
        <f>IF('Age-Level'!$L52="C","/","")</f>
        <v/>
      </c>
      <c r="R24" s="510" t="str">
        <f>IF('Age-Level'!$L53="C","/","")</f>
        <v/>
      </c>
      <c r="S24" s="409" t="str">
        <f>IF(Summary!$R$89="E","E","")</f>
        <v/>
      </c>
      <c r="T24" s="411" t="str">
        <f>IF(Summary!$S$89="Y","R","")</f>
        <v/>
      </c>
      <c r="U24" s="720"/>
      <c r="W24" s="399" t="str">
        <f>'Fun Patches'!C25</f>
        <v>&lt;LIST PATCH HERE&gt;</v>
      </c>
      <c r="X24" s="406" t="str">
        <f>IF(Summary!$R$130="E","E","")</f>
        <v/>
      </c>
      <c r="Y24" s="406" t="str">
        <f>IF(Summary!$S$130="Y","R","")</f>
        <v/>
      </c>
      <c r="AA24" s="366"/>
      <c r="AB24" s="364"/>
      <c r="AC24" s="365"/>
    </row>
    <row r="25" spans="2:29" ht="12.95" customHeight="1">
      <c r="B25" s="455"/>
      <c r="C25" s="468" t="s">
        <v>130</v>
      </c>
      <c r="D25" s="413" t="str">
        <f>IF(Badges!$L632="A","/","")</f>
        <v/>
      </c>
      <c r="E25" s="413" t="str">
        <f>IF(Badges!$L636="A","/","")</f>
        <v/>
      </c>
      <c r="F25" s="413" t="str">
        <f>IF(Badges!$L640="A","/","")</f>
        <v/>
      </c>
      <c r="G25" s="413" t="str">
        <f>IF(Badges!$L644="A","/","")</f>
        <v/>
      </c>
      <c r="H25" s="413" t="str">
        <f>IF(Badges!$L648="A","/","")</f>
        <v/>
      </c>
      <c r="I25" s="411" t="str">
        <f>IF(Summary!$R$32="E","E","")</f>
        <v/>
      </c>
      <c r="J25" s="411" t="str">
        <f>IF(Summary!$S$32="Y","R","")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IF(Summary!$R$90="E","E","")</f>
        <v/>
      </c>
      <c r="T25" s="411" t="str">
        <f>IF(Summary!$S$90="Y","R","")</f>
        <v/>
      </c>
      <c r="U25" s="720"/>
      <c r="W25" s="399" t="str">
        <f>'Fun Patches'!C26</f>
        <v>&lt;LIST PATCH HERE&gt;</v>
      </c>
      <c r="X25" s="406" t="str">
        <f>IF(Summary!$R$131="E","E","")</f>
        <v/>
      </c>
      <c r="Y25" s="406" t="str">
        <f>IF(Summary!$S$131="Y","R","")</f>
        <v/>
      </c>
      <c r="AA25" s="366"/>
      <c r="AB25" s="364"/>
      <c r="AC25" s="365"/>
    </row>
    <row r="26" spans="2:29" ht="12.95" customHeight="1">
      <c r="B26" s="455"/>
      <c r="C26" s="460" t="s">
        <v>941</v>
      </c>
      <c r="D26" s="405" t="str">
        <f>IF(Badges!$L655="A","/","")</f>
        <v/>
      </c>
      <c r="E26" s="405" t="str">
        <f>IF(Badges!$L659="A","/","")</f>
        <v/>
      </c>
      <c r="F26" s="405" t="str">
        <f>IF(Badges!$L663="A","/","")</f>
        <v/>
      </c>
      <c r="G26" s="405" t="str">
        <f>IF(Badges!$L667="A","/","")</f>
        <v/>
      </c>
      <c r="H26" s="405" t="str">
        <f>IF(Badges!$L671="A","/","")</f>
        <v/>
      </c>
      <c r="I26" s="406" t="str">
        <f>IF(Summary!$R$33="E","E","")</f>
        <v/>
      </c>
      <c r="J26" s="406" t="str">
        <f>IF(Summary!$S$33="Y","R","")</f>
        <v/>
      </c>
      <c r="K26" s="363"/>
      <c r="L26" s="455"/>
      <c r="M26" s="487" t="s">
        <v>962</v>
      </c>
      <c r="N26" s="458"/>
      <c r="O26" s="458"/>
      <c r="P26" s="458"/>
      <c r="Q26" s="458"/>
      <c r="R26" s="459"/>
      <c r="S26" s="412" t="str">
        <f>IF(Summary!$R$91="E","E","")</f>
        <v/>
      </c>
      <c r="T26" s="406" t="str">
        <f>IF(Summary!$S$91="Y","R","")</f>
        <v/>
      </c>
      <c r="U26" s="720"/>
      <c r="W26" s="399" t="str">
        <f>'Fun Patches'!C27</f>
        <v>&lt;LIST PATCH HERE&gt;</v>
      </c>
      <c r="X26" s="406" t="str">
        <f>IF(Summary!$R$132="E","E","")</f>
        <v/>
      </c>
      <c r="Y26" s="406" t="str">
        <f>IF(Summary!$S$132="Y","R","")</f>
        <v/>
      </c>
      <c r="AA26" s="366"/>
      <c r="AB26" s="364"/>
      <c r="AC26" s="365"/>
    </row>
    <row r="27" spans="2:29" ht="12.95" customHeight="1" thickBot="1">
      <c r="B27" s="455"/>
      <c r="C27" s="471" t="s">
        <v>942</v>
      </c>
      <c r="D27" s="408" t="str">
        <f>IF(Badges!$L678="A","/","")</f>
        <v/>
      </c>
      <c r="E27" s="408" t="str">
        <f>IF(Badges!$L682="A","/","")</f>
        <v/>
      </c>
      <c r="F27" s="408" t="str">
        <f>IF(Badges!$L686="A","/","")</f>
        <v/>
      </c>
      <c r="G27" s="408" t="str">
        <f>IF(Badges!$L690="A","/","")</f>
        <v/>
      </c>
      <c r="H27" s="408" t="str">
        <f>IF(Badges!$L694="A","/","")</f>
        <v/>
      </c>
      <c r="I27" s="409" t="str">
        <f>IF(Summary!$R$34="E","E","")</f>
        <v/>
      </c>
      <c r="J27" s="409" t="str">
        <f>IF(Summary!$S$34="Y","R","")</f>
        <v/>
      </c>
      <c r="K27" s="363"/>
      <c r="L27" s="455"/>
      <c r="M27" s="488" t="s">
        <v>93</v>
      </c>
      <c r="N27" s="473"/>
      <c r="O27" s="473"/>
      <c r="P27" s="473"/>
      <c r="Q27" s="473"/>
      <c r="R27" s="474"/>
      <c r="S27" s="406" t="str">
        <f>IF(Summary!$R$108="E","E","")</f>
        <v/>
      </c>
      <c r="T27" s="406" t="str">
        <f>IF(Summary!$S$108="Y","R","")</f>
        <v/>
      </c>
      <c r="U27" s="720"/>
      <c r="W27" s="399" t="str">
        <f>'Fun Patches'!C28</f>
        <v>&lt;LIST PATCH HERE&gt;</v>
      </c>
      <c r="X27" s="406" t="str">
        <f>IF(Summary!$R$133="E","E","")</f>
        <v/>
      </c>
      <c r="Y27" s="406" t="str">
        <f>IF(Summary!$S$133="Y","R","")</f>
        <v/>
      </c>
      <c r="AA27" s="366"/>
      <c r="AB27" s="364"/>
      <c r="AC27" s="365"/>
    </row>
    <row r="28" spans="2:29" ht="12.95" customHeight="1">
      <c r="B28" s="455"/>
      <c r="C28" s="468" t="s">
        <v>135</v>
      </c>
      <c r="D28" s="413" t="str">
        <f>IF(Badges!$L701="A","/","")</f>
        <v/>
      </c>
      <c r="E28" s="413" t="str">
        <f>IF(Badges!$L705="A","/","")</f>
        <v/>
      </c>
      <c r="F28" s="413" t="str">
        <f>IF(Badges!$L709="A","/","")</f>
        <v/>
      </c>
      <c r="G28" s="413" t="str">
        <f>IF(Badges!$L713="A","/","")</f>
        <v/>
      </c>
      <c r="H28" s="413" t="str">
        <f>IF(Badges!$L717="A","/","")</f>
        <v/>
      </c>
      <c r="I28" s="411" t="str">
        <f>IF(Summary!$R$35="E","E","")</f>
        <v/>
      </c>
      <c r="J28" s="411" t="str">
        <f>IF(Summary!$S$35="Y","R","")</f>
        <v/>
      </c>
      <c r="K28" s="363"/>
      <c r="U28" s="720"/>
      <c r="W28" s="399" t="str">
        <f>'Fun Patches'!C29</f>
        <v>&lt;LIST PATCH HERE&gt;</v>
      </c>
      <c r="X28" s="406" t="str">
        <f>IF(Summary!$R$134="E","E","")</f>
        <v/>
      </c>
      <c r="Y28" s="406" t="str">
        <f>IF(Summary!$S$134="Y","R","")</f>
        <v/>
      </c>
      <c r="AA28" s="366"/>
      <c r="AB28" s="364"/>
      <c r="AC28" s="365"/>
    </row>
    <row r="29" spans="2:29" ht="12.95" customHeight="1">
      <c r="B29" s="455"/>
      <c r="C29" s="460" t="s">
        <v>127</v>
      </c>
      <c r="D29" s="405" t="str">
        <f>IF(Badges!$L724="A","/","")</f>
        <v/>
      </c>
      <c r="E29" s="405" t="str">
        <f>IF(Badges!$L728="A","/","")</f>
        <v/>
      </c>
      <c r="F29" s="405" t="str">
        <f>IF(Badges!$L732="A","/","")</f>
        <v/>
      </c>
      <c r="G29" s="405" t="str">
        <f>IF(Badges!$L736="A","/","")</f>
        <v/>
      </c>
      <c r="H29" s="405" t="str">
        <f>IF(Badges!$L740="A","/","")</f>
        <v/>
      </c>
      <c r="I29" s="406" t="str">
        <f>IF(Summary!$R$36="E","E","")</f>
        <v/>
      </c>
      <c r="J29" s="406" t="str">
        <f>IF(Summary!$S$36="Y","R","")</f>
        <v/>
      </c>
      <c r="L29" s="401"/>
      <c r="M29" s="401"/>
      <c r="N29" s="401"/>
      <c r="O29" s="401"/>
      <c r="P29" s="401"/>
      <c r="Q29" s="401"/>
      <c r="R29" s="401"/>
      <c r="S29" s="402"/>
      <c r="T29" s="402"/>
      <c r="U29" s="720"/>
      <c r="W29" s="399" t="str">
        <f>'Fun Patches'!C30</f>
        <v>&lt;LIST PATCH HERE&gt;</v>
      </c>
      <c r="X29" s="406" t="str">
        <f>IF(Summary!$R$135="E","E","")</f>
        <v/>
      </c>
      <c r="Y29" s="406" t="str">
        <f>IF(Summary!$S$135="Y","R","")</f>
        <v/>
      </c>
      <c r="AA29" s="366"/>
      <c r="AB29" s="364"/>
      <c r="AC29" s="365"/>
    </row>
    <row r="30" spans="2:29" ht="12.95" customHeight="1" thickBot="1">
      <c r="B30" s="455"/>
      <c r="C30" s="471" t="s">
        <v>132</v>
      </c>
      <c r="D30" s="408" t="str">
        <f>IF(Badges!$L747="A","/","")</f>
        <v/>
      </c>
      <c r="E30" s="408" t="str">
        <f>IF(Badges!$L751="A","/","")</f>
        <v/>
      </c>
      <c r="F30" s="408" t="str">
        <f>IF(Badges!$L755="A","/","")</f>
        <v/>
      </c>
      <c r="G30" s="408" t="str">
        <f>IF(Badges!$L759="A","/","")</f>
        <v/>
      </c>
      <c r="H30" s="408" t="str">
        <f>IF(Badges!$L763="A","/","")</f>
        <v/>
      </c>
      <c r="I30" s="409" t="str">
        <f>IF(Summary!$R$37="E","E","")</f>
        <v/>
      </c>
      <c r="J30" s="409" t="str">
        <f>IF(Summary!$S$37="Y","R","")</f>
        <v/>
      </c>
      <c r="L30" s="716" t="str">
        <f>'Age-Level'!C136</f>
        <v>Investiture</v>
      </c>
      <c r="M30" s="716"/>
      <c r="N30" s="716"/>
      <c r="O30" s="716"/>
      <c r="P30" s="716"/>
      <c r="Q30" s="716"/>
      <c r="R30" s="719"/>
      <c r="S30" s="406" t="str">
        <f>IF(Summary!$R$96="E","E","")</f>
        <v/>
      </c>
      <c r="T30" s="406" t="str">
        <f>IF(Summary!$S$96="Y","R","")</f>
        <v/>
      </c>
      <c r="U30" s="720"/>
      <c r="W30" s="399" t="str">
        <f>'Fun Patches'!C31</f>
        <v>&lt;LIST PATCH HERE&gt;</v>
      </c>
      <c r="X30" s="406" t="str">
        <f>IF(Summary!$R$136="E","E","")</f>
        <v/>
      </c>
      <c r="Y30" s="406" t="str">
        <f>IF(Summary!$S$136="Y","R","")</f>
        <v/>
      </c>
      <c r="AA30" s="366"/>
      <c r="AB30" s="364"/>
      <c r="AC30" s="365"/>
    </row>
    <row r="31" spans="2:29" ht="12.95" customHeight="1">
      <c r="B31" s="455"/>
      <c r="C31" s="460" t="s">
        <v>136</v>
      </c>
      <c r="D31" s="410" t="str">
        <f>IF(Badges!$L770="A","/","")</f>
        <v/>
      </c>
      <c r="E31" s="410" t="str">
        <f>IF(Badges!$L774="A","/","")</f>
        <v/>
      </c>
      <c r="F31" s="410" t="str">
        <f>IF(Badges!$L778="A","/","")</f>
        <v/>
      </c>
      <c r="G31" s="410" t="str">
        <f>IF(Badges!$L782="A","/","")</f>
        <v/>
      </c>
      <c r="H31" s="410" t="str">
        <f>IF(Badges!$L786="A","/","")</f>
        <v/>
      </c>
      <c r="I31" s="412" t="str">
        <f>IF(Summary!$R$38="E","E","")</f>
        <v/>
      </c>
      <c r="J31" s="412" t="str">
        <f>IF(Summary!$S$38="Y","R","")</f>
        <v/>
      </c>
      <c r="L31" s="716" t="str">
        <f>'Age-Level'!C137</f>
        <v>1st year Rededication</v>
      </c>
      <c r="M31" s="716"/>
      <c r="N31" s="716"/>
      <c r="O31" s="716"/>
      <c r="P31" s="716"/>
      <c r="Q31" s="716"/>
      <c r="R31" s="719"/>
      <c r="S31" s="406" t="str">
        <f>IF(Summary!$R$97="E","E","")</f>
        <v/>
      </c>
      <c r="T31" s="406" t="str">
        <f>IF(Summary!$S$97="Y","R","")</f>
        <v/>
      </c>
      <c r="U31" s="720"/>
      <c r="W31" s="399" t="str">
        <f>'Fun Patches'!C32</f>
        <v>&lt;LIST PATCH HERE&gt;</v>
      </c>
      <c r="X31" s="406" t="str">
        <f>IF(Summary!$R$137="E","E","")</f>
        <v/>
      </c>
      <c r="Y31" s="406" t="str">
        <f>IF(Summary!$S$137="Y","R","")</f>
        <v/>
      </c>
      <c r="AA31" s="366"/>
      <c r="AB31" s="364"/>
      <c r="AC31" s="365"/>
    </row>
    <row r="32" spans="2:29" ht="12.95" customHeight="1">
      <c r="B32" s="455"/>
      <c r="C32" s="460" t="s">
        <v>126</v>
      </c>
      <c r="D32" s="405" t="str">
        <f>IF(Badges!$L793="A","/","")</f>
        <v/>
      </c>
      <c r="E32" s="405" t="str">
        <f>IF(Badges!$L797="A","/","")</f>
        <v/>
      </c>
      <c r="F32" s="405" t="str">
        <f>IF(Badges!$L801="A","/","")</f>
        <v/>
      </c>
      <c r="G32" s="405" t="str">
        <f>IF(Badges!$L805="A","/","")</f>
        <v/>
      </c>
      <c r="H32" s="405" t="str">
        <f>IF(Badges!$L809="A","/","")</f>
        <v/>
      </c>
      <c r="I32" s="406" t="str">
        <f>IF(Summary!$R$39="E","E","")</f>
        <v/>
      </c>
      <c r="J32" s="406" t="str">
        <f>IF(Summary!$S$39="Y","R","")</f>
        <v/>
      </c>
      <c r="L32" s="716" t="str">
        <f>'Age-Level'!C138</f>
        <v>2nd year Rededication</v>
      </c>
      <c r="M32" s="716"/>
      <c r="N32" s="716"/>
      <c r="O32" s="716"/>
      <c r="P32" s="716"/>
      <c r="Q32" s="716"/>
      <c r="R32" s="719"/>
      <c r="S32" s="406" t="str">
        <f>IF(Summary!$R$98="E","E","")</f>
        <v/>
      </c>
      <c r="T32" s="406" t="str">
        <f>IF(Summary!$S$98="Y","R","")</f>
        <v/>
      </c>
      <c r="U32" s="720"/>
      <c r="W32" s="399" t="str">
        <f>'Fun Patches'!C33</f>
        <v>&lt;LIST PATCH HERE&gt;</v>
      </c>
      <c r="X32" s="406" t="str">
        <f>IF(Summary!$R$138="E","E","")</f>
        <v/>
      </c>
      <c r="Y32" s="406" t="str">
        <f>IF(Summary!$S$138="Y","R","")</f>
        <v/>
      </c>
      <c r="AA32" s="366"/>
      <c r="AB32" s="364"/>
      <c r="AC32" s="365"/>
    </row>
    <row r="33" spans="2:29" ht="12.95" customHeight="1">
      <c r="B33" s="455"/>
      <c r="C33" s="464" t="s">
        <v>943</v>
      </c>
      <c r="D33" s="405" t="str">
        <f>IF(Badges!$L816="A","/","")</f>
        <v/>
      </c>
      <c r="E33" s="405" t="str">
        <f>IF(Badges!$L820="A","/","")</f>
        <v/>
      </c>
      <c r="F33" s="405" t="str">
        <f>IF(Badges!$L824="A","/","")</f>
        <v/>
      </c>
      <c r="G33" s="405" t="str">
        <f>IF(Badges!$L828="A","/","")</f>
        <v/>
      </c>
      <c r="H33" s="405" t="str">
        <f>IF(Badges!$L832="A","/","")</f>
        <v/>
      </c>
      <c r="I33" s="406" t="str">
        <f>IF(Summary!$R$40="E","E","")</f>
        <v/>
      </c>
      <c r="J33" s="406" t="str">
        <f>IF(Summary!$S$40="Y","R","")</f>
        <v/>
      </c>
      <c r="L33" s="716" t="str">
        <f>'Age-Level'!C139</f>
        <v>3rd year Rededication</v>
      </c>
      <c r="M33" s="716"/>
      <c r="N33" s="716"/>
      <c r="O33" s="716"/>
      <c r="P33" s="716"/>
      <c r="Q33" s="716"/>
      <c r="R33" s="719"/>
      <c r="S33" s="406" t="str">
        <f>IF(Summary!$R$99="E","E","")</f>
        <v/>
      </c>
      <c r="T33" s="406" t="str">
        <f>IF(Summary!$S$99="Y","R","")</f>
        <v/>
      </c>
      <c r="U33" s="720"/>
      <c r="W33" s="399" t="str">
        <f>'Fun Patches'!C34</f>
        <v>&lt;LIST PATCH HERE&gt;</v>
      </c>
      <c r="X33" s="406" t="str">
        <f>IF(Summary!$R$139="E","E","")</f>
        <v/>
      </c>
      <c r="Y33" s="406" t="str">
        <f>IF(Summary!$S$139="Y","R","")</f>
        <v/>
      </c>
      <c r="AA33" s="366"/>
      <c r="AB33" s="364"/>
      <c r="AC33" s="365"/>
    </row>
    <row r="34" spans="2:29" ht="12.95" customHeight="1">
      <c r="L34" s="716" t="str">
        <f>'Age-Level'!C140</f>
        <v>4th year Rededication</v>
      </c>
      <c r="M34" s="716"/>
      <c r="N34" s="716"/>
      <c r="O34" s="716"/>
      <c r="P34" s="716"/>
      <c r="Q34" s="716"/>
      <c r="R34" s="719"/>
      <c r="S34" s="406" t="str">
        <f>IF(Summary!$R$100="E","E","")</f>
        <v/>
      </c>
      <c r="T34" s="406" t="str">
        <f>IF(Summary!$S$100="Y","R","")</f>
        <v/>
      </c>
      <c r="U34" s="720"/>
      <c r="W34" s="399" t="str">
        <f>'Fun Patches'!C35</f>
        <v>&lt;LIST PATCH HERE&gt;</v>
      </c>
      <c r="X34" s="406" t="str">
        <f>IF(Summary!$R$140="E","E","")</f>
        <v/>
      </c>
      <c r="Y34" s="406" t="str">
        <f>IF(Summary!$S$140="Y","R","")</f>
        <v/>
      </c>
      <c r="AA34" s="366"/>
      <c r="AB34" s="364"/>
      <c r="AC34" s="365"/>
    </row>
    <row r="35" spans="2:29" ht="12.95" customHeight="1">
      <c r="L35" s="716" t="str">
        <f>'Age-Level'!C141</f>
        <v>5th year Rededication</v>
      </c>
      <c r="M35" s="716"/>
      <c r="N35" s="716"/>
      <c r="O35" s="716"/>
      <c r="P35" s="716"/>
      <c r="Q35" s="716"/>
      <c r="R35" s="719"/>
      <c r="S35" s="406" t="str">
        <f>IF(Summary!$R$101="E","E","")</f>
        <v/>
      </c>
      <c r="T35" s="406" t="str">
        <f>IF(Summary!$S$101="Y","R","")</f>
        <v/>
      </c>
      <c r="U35" s="720"/>
      <c r="W35" s="399" t="str">
        <f>'Fun Patches'!C36</f>
        <v>&lt;LIST PATCH HERE&gt;</v>
      </c>
      <c r="X35" s="406" t="str">
        <f>IF(Summary!$R$141="E","E","")</f>
        <v/>
      </c>
      <c r="Y35" s="406" t="str">
        <f>IF(Summary!$S$141="Y","R","")</f>
        <v/>
      </c>
      <c r="AA35" s="366"/>
      <c r="AB35" s="364"/>
      <c r="AC35" s="365"/>
    </row>
    <row r="36" spans="2:29" ht="12.95" customHeight="1">
      <c r="B36" s="455"/>
      <c r="C36" s="456" t="s">
        <v>144</v>
      </c>
      <c r="D36" s="403" t="str">
        <f>IF(Badges!$L298="A","/","")</f>
        <v/>
      </c>
      <c r="E36" s="403" t="str">
        <f>IF(Badges!$L302="A","/","")</f>
        <v/>
      </c>
      <c r="F36" s="403" t="str">
        <f>IF(Badges!$L306="A","/","")</f>
        <v/>
      </c>
      <c r="G36" s="403" t="str">
        <f>IF(Badges!$L310="A","/","")</f>
        <v/>
      </c>
      <c r="H36" s="403" t="str">
        <f>IF(Badges!$L314="A","/","")</f>
        <v/>
      </c>
      <c r="I36" s="406" t="str">
        <f>IF(Summary!$R$17="E","E","")</f>
        <v/>
      </c>
      <c r="J36" s="406" t="str">
        <f>IF(Summary!$S$17="Y","R","")</f>
        <v/>
      </c>
      <c r="L36" s="716" t="str">
        <f>'Age-Level'!C142</f>
        <v>6th year Rededication</v>
      </c>
      <c r="M36" s="716"/>
      <c r="N36" s="716"/>
      <c r="O36" s="716"/>
      <c r="P36" s="716"/>
      <c r="Q36" s="716"/>
      <c r="R36" s="719"/>
      <c r="S36" s="406" t="str">
        <f>IF(Summary!$R$102="E","E","")</f>
        <v/>
      </c>
      <c r="T36" s="406" t="str">
        <f>IF(Summary!$S$102="Y","R","")</f>
        <v/>
      </c>
      <c r="U36" s="720"/>
      <c r="W36" s="399" t="str">
        <f>'Fun Patches'!C37</f>
        <v>&lt;LIST PATCH HERE&gt;</v>
      </c>
      <c r="X36" s="406" t="str">
        <f>IF(Summary!$R$142="E","E","")</f>
        <v/>
      </c>
      <c r="Y36" s="406" t="str">
        <f>IF(Summary!$S$142="Y","R","")</f>
        <v/>
      </c>
      <c r="AA36" s="366"/>
      <c r="AB36" s="364"/>
      <c r="AC36" s="365"/>
    </row>
    <row r="37" spans="2:29" ht="12.95" customHeight="1" thickBot="1">
      <c r="B37" s="455"/>
      <c r="C37" s="471" t="s">
        <v>145</v>
      </c>
      <c r="D37" s="408" t="str">
        <f>IF(Badges!$L125="A","/","")</f>
        <v/>
      </c>
      <c r="E37" s="408" t="str">
        <f>IF(Badges!$L129="A","/","")</f>
        <v/>
      </c>
      <c r="F37" s="408" t="str">
        <f>IF(Badges!$L133="A","/","")</f>
        <v/>
      </c>
      <c r="G37" s="408" t="str">
        <f>IF(Badges!$L137="A","/","")</f>
        <v/>
      </c>
      <c r="H37" s="408" t="str">
        <f>IF(Badges!$L141="A","/","")</f>
        <v/>
      </c>
      <c r="I37" s="409" t="str">
        <f>IF(Summary!$R$9="E","E","")</f>
        <v/>
      </c>
      <c r="J37" s="409" t="str">
        <f>IF(Summary!$S$9="Y","R","")</f>
        <v/>
      </c>
      <c r="L37" s="716" t="str">
        <f>'Age-Level'!C143</f>
        <v>7th year Rededication</v>
      </c>
      <c r="M37" s="716"/>
      <c r="N37" s="716"/>
      <c r="O37" s="716"/>
      <c r="P37" s="716"/>
      <c r="Q37" s="716"/>
      <c r="R37" s="719"/>
      <c r="S37" s="406" t="str">
        <f>IF(Summary!$R$103="E","E","")</f>
        <v/>
      </c>
      <c r="T37" s="406" t="str">
        <f>IF(Summary!$S$103="Y","R","")</f>
        <v/>
      </c>
      <c r="U37" s="720"/>
      <c r="W37" s="399" t="str">
        <f>'Fun Patches'!C38</f>
        <v>&lt;LIST PATCH HERE&gt;</v>
      </c>
      <c r="X37" s="406" t="str">
        <f>IF(Summary!$R$143="E","E","")</f>
        <v/>
      </c>
      <c r="Y37" s="406" t="str">
        <f>IF(Summary!$S$143="Y","R","")</f>
        <v/>
      </c>
      <c r="AA37" s="366"/>
      <c r="AB37" s="364"/>
      <c r="AC37" s="365"/>
    </row>
    <row r="38" spans="2:29" ht="12.95" customHeight="1">
      <c r="B38" s="455"/>
      <c r="C38" s="456" t="s">
        <v>146</v>
      </c>
      <c r="D38" s="413" t="str">
        <f>IF(Badges!$L411="C","/","")</f>
        <v/>
      </c>
      <c r="E38" s="413" t="str">
        <f>IF(Badges!$L413="C","/","")</f>
        <v/>
      </c>
      <c r="F38" s="413" t="str">
        <f>IF(Badges!$L415="C","/","")</f>
        <v/>
      </c>
      <c r="G38" s="413" t="str">
        <f>IF(Badges!$L417="C","/","")</f>
        <v/>
      </c>
      <c r="H38" s="413" t="str">
        <f>IF(Badges!$L419="C","/","")</f>
        <v/>
      </c>
      <c r="I38" s="412" t="str">
        <f>IF(Summary!$R$22="E","E","")</f>
        <v/>
      </c>
      <c r="J38" s="412" t="str">
        <f>IF(Summary!$S$22="Y","R","")</f>
        <v/>
      </c>
      <c r="L38" s="716" t="str">
        <f>'Age-Level'!C144</f>
        <v>8th year Rededication</v>
      </c>
      <c r="M38" s="716"/>
      <c r="N38" s="716"/>
      <c r="O38" s="716"/>
      <c r="P38" s="716"/>
      <c r="Q38" s="716"/>
      <c r="R38" s="719"/>
      <c r="S38" s="406" t="str">
        <f>IF(Summary!$R$104="E","E","")</f>
        <v/>
      </c>
      <c r="T38" s="406" t="str">
        <f>IF(Summary!$S$104="Y","R","")</f>
        <v/>
      </c>
      <c r="U38" s="720"/>
      <c r="W38" s="399" t="str">
        <f>'Fun Patches'!C39</f>
        <v>&lt;LIST PATCH HERE&gt;</v>
      </c>
      <c r="X38" s="406" t="str">
        <f>IF(Summary!$R$144="E","E","")</f>
        <v/>
      </c>
      <c r="Y38" s="406" t="str">
        <f>IF(Summary!$S$144="Y","R","")</f>
        <v/>
      </c>
      <c r="AA38" s="366"/>
      <c r="AB38" s="364"/>
      <c r="AC38" s="365"/>
    </row>
    <row r="39" spans="2:29" ht="12.95" customHeight="1" thickBot="1">
      <c r="B39" s="455"/>
      <c r="C39" s="464" t="s">
        <v>147</v>
      </c>
      <c r="D39" s="398" t="str">
        <f>IF(Badges!$L238="C","/","")</f>
        <v/>
      </c>
      <c r="E39" s="398" t="str">
        <f>IF(Badges!$L240="C","/","")</f>
        <v/>
      </c>
      <c r="F39" s="398" t="str">
        <f>IF(Badges!$L242="C","/","")</f>
        <v/>
      </c>
      <c r="G39" s="398" t="str">
        <f>IF(Badges!$L244="C","/","")</f>
        <v/>
      </c>
      <c r="H39" s="398" t="str">
        <f>IF(Badges!$L246="C","/","")</f>
        <v/>
      </c>
      <c r="I39" s="406" t="str">
        <f>IF(Summary!$R$14="E","E","")</f>
        <v/>
      </c>
      <c r="J39" s="406" t="str">
        <f>IF(Summary!$S$14="Y","R","")</f>
        <v/>
      </c>
      <c r="L39" s="716" t="str">
        <f>'Age-Level'!C145</f>
        <v>9th year Rededication</v>
      </c>
      <c r="M39" s="716"/>
      <c r="N39" s="716"/>
      <c r="O39" s="716"/>
      <c r="P39" s="716"/>
      <c r="Q39" s="716"/>
      <c r="R39" s="719"/>
      <c r="S39" s="406" t="str">
        <f>IF(Summary!$R$105="E","E","")</f>
        <v/>
      </c>
      <c r="T39" s="406" t="str">
        <f>IF(Summary!$S$105="Y","R","")</f>
        <v/>
      </c>
      <c r="U39" s="720"/>
      <c r="W39" s="399" t="str">
        <f>'Fun Patches'!C40</f>
        <v>&lt;LIST PATCH HERE&gt;</v>
      </c>
      <c r="X39" s="406" t="str">
        <f>IF(Summary!$R$145="E","E","")</f>
        <v/>
      </c>
      <c r="Y39" s="406" t="str">
        <f>IF(Summary!$S$145="Y","R","")</f>
        <v/>
      </c>
      <c r="AA39" s="366"/>
      <c r="AB39" s="364"/>
      <c r="AC39" s="365"/>
    </row>
    <row r="40" spans="2:29" ht="12.95" customHeight="1">
      <c r="L40" s="716" t="str">
        <f>'Age-Level'!C146</f>
        <v>10th year Rededication</v>
      </c>
      <c r="M40" s="716"/>
      <c r="N40" s="716"/>
      <c r="O40" s="716"/>
      <c r="P40" s="716"/>
      <c r="Q40" s="716"/>
      <c r="R40" s="719"/>
      <c r="S40" s="406" t="str">
        <f>IF(Summary!$R$106="E","E","")</f>
        <v/>
      </c>
      <c r="T40" s="406" t="str">
        <f>IF(Summary!$S$106="Y","R","")</f>
        <v/>
      </c>
      <c r="U40" s="720"/>
      <c r="W40" s="399" t="str">
        <f>'Fun Patches'!C41</f>
        <v>&lt;LIST PATCH HERE&gt;</v>
      </c>
      <c r="X40" s="406" t="str">
        <f>IF(Summary!$R$146="E","E","")</f>
        <v/>
      </c>
      <c r="Y40" s="406" t="str">
        <f>IF(Summary!$S$146="Y","R","")</f>
        <v/>
      </c>
      <c r="AA40" s="366"/>
      <c r="AB40" s="364"/>
      <c r="AC40" s="365"/>
    </row>
    <row r="41" spans="2:29" ht="12.95" customHeight="1" thickBot="1">
      <c r="U41" s="720"/>
      <c r="W41" s="399" t="str">
        <f>'Fun Patches'!C42</f>
        <v>&lt;LIST PATCH HERE&gt;</v>
      </c>
      <c r="X41" s="406" t="str">
        <f>IF(Summary!$R$147="E","E","")</f>
        <v/>
      </c>
      <c r="Y41" s="406" t="str">
        <f>IF(Summary!$S$147="Y","R","")</f>
        <v/>
      </c>
      <c r="AA41" s="366"/>
      <c r="AB41" s="364"/>
      <c r="AC41" s="365"/>
    </row>
    <row r="42" spans="2:29" ht="12.95" customHeight="1">
      <c r="B42" s="455"/>
      <c r="C42" s="483" t="s">
        <v>944</v>
      </c>
      <c r="D42" s="413" t="str">
        <f>IF(Badges!$L837="C","/","")</f>
        <v/>
      </c>
      <c r="E42" s="413" t="str">
        <f>IF(Badges!$L838="C","/","")</f>
        <v/>
      </c>
      <c r="F42" s="413" t="str">
        <f>IF(Badges!$L839="C","/","")</f>
        <v/>
      </c>
      <c r="G42" s="413" t="str">
        <f>IF(Badges!$L840="C","/","")</f>
        <v/>
      </c>
      <c r="H42" s="413" t="str">
        <f>IF(Badges!$L841="C","/","")</f>
        <v/>
      </c>
      <c r="I42" s="406" t="str">
        <f>IF(Summary!$R$42="E","E","")</f>
        <v/>
      </c>
      <c r="J42" s="406" t="str">
        <f>IF(Summary!$S$42="Y","R","")</f>
        <v/>
      </c>
      <c r="U42" s="720"/>
      <c r="W42" s="399" t="str">
        <f>'Fun Patches'!C43</f>
        <v>&lt;LIST PATCH HERE&gt;</v>
      </c>
      <c r="X42" s="406" t="str">
        <f>IF(Summary!$R$148="E","E","")</f>
        <v/>
      </c>
      <c r="Y42" s="406" t="str">
        <f>IF(Summary!$S$148="Y","R","")</f>
        <v/>
      </c>
      <c r="AA42" s="366"/>
      <c r="AB42" s="364"/>
      <c r="AC42" s="365"/>
    </row>
    <row r="43" spans="2:29" ht="12.95" customHeight="1">
      <c r="B43" s="455"/>
      <c r="C43" s="484" t="s">
        <v>945</v>
      </c>
      <c r="D43" s="405" t="str">
        <f>IF(Badges!$L844="C","/","")</f>
        <v/>
      </c>
      <c r="E43" s="405" t="str">
        <f>IF(Badges!$L845="C","/","")</f>
        <v/>
      </c>
      <c r="F43" s="405" t="str">
        <f>IF(Badges!$L846="C","/","")</f>
        <v/>
      </c>
      <c r="G43" s="405" t="str">
        <f>IF(Badges!$L847="C","/","")</f>
        <v/>
      </c>
      <c r="H43" s="405" t="str">
        <f>IF(Badges!$L848="C","/","")</f>
        <v/>
      </c>
      <c r="I43" s="406" t="str">
        <f>IF(Summary!$R$43="E","E","")</f>
        <v/>
      </c>
      <c r="J43" s="406" t="str">
        <f>IF(Summary!$S$43="Y","R","")</f>
        <v/>
      </c>
      <c r="L43" s="717"/>
      <c r="M43" s="717"/>
      <c r="N43" s="717"/>
      <c r="O43" s="717"/>
      <c r="P43" s="717"/>
      <c r="Q43" s="717"/>
      <c r="R43" s="718"/>
      <c r="S43" s="361"/>
      <c r="T43" s="362"/>
      <c r="U43" s="720"/>
      <c r="W43" s="399" t="str">
        <f>'Fun Patches'!C44</f>
        <v>&lt;LIST PATCH HERE&gt;</v>
      </c>
      <c r="X43" s="406" t="str">
        <f>IF(Summary!$R$149="E","E","")</f>
        <v/>
      </c>
      <c r="Y43" s="406" t="str">
        <f>IF(Summary!$S$149="Y","R","")</f>
        <v/>
      </c>
      <c r="AA43" s="366"/>
      <c r="AB43" s="364"/>
      <c r="AC43" s="365"/>
    </row>
    <row r="44" spans="2:29" ht="12.95" customHeight="1" thickBot="1">
      <c r="B44" s="455"/>
      <c r="C44" s="485" t="s">
        <v>946</v>
      </c>
      <c r="D44" s="408" t="str">
        <f>IF(Badges!$L851="C","/","")</f>
        <v/>
      </c>
      <c r="E44" s="408" t="str">
        <f>IF(Badges!$L852="C","/","")</f>
        <v/>
      </c>
      <c r="F44" s="408" t="str">
        <f>IF(Badges!$L853="C","/","")</f>
        <v/>
      </c>
      <c r="G44" s="408" t="str">
        <f>IF(Badges!$L854="C","/","")</f>
        <v/>
      </c>
      <c r="H44" s="408" t="str">
        <f>IF(Badges!$L855="C","/","")</f>
        <v/>
      </c>
      <c r="I44" s="414" t="str">
        <f>IF(Summary!$R$44="E","E","")</f>
        <v/>
      </c>
      <c r="J44" s="414" t="str">
        <f>IF(Summary!$S$44="Y","R","")</f>
        <v/>
      </c>
      <c r="L44" s="717"/>
      <c r="M44" s="717"/>
      <c r="N44" s="717"/>
      <c r="O44" s="717"/>
      <c r="P44" s="717"/>
      <c r="Q44" s="717"/>
      <c r="R44" s="718"/>
      <c r="S44" s="364"/>
      <c r="T44" s="365"/>
      <c r="U44" s="720"/>
      <c r="W44" s="399" t="str">
        <f>'Fun Patches'!C45</f>
        <v>&lt;LIST PATCH HERE&gt;</v>
      </c>
      <c r="X44" s="406" t="str">
        <f>IF(Summary!$R$150="E","E","")</f>
        <v/>
      </c>
      <c r="Y44" s="406" t="str">
        <f>IF(Summary!$S$150="Y","R","")</f>
        <v/>
      </c>
      <c r="AA44" s="366"/>
      <c r="AB44" s="364"/>
      <c r="AC44" s="365"/>
    </row>
    <row r="45" spans="2:29" ht="12.95" customHeight="1">
      <c r="B45" s="455"/>
      <c r="C45" s="483" t="s">
        <v>947</v>
      </c>
      <c r="D45" s="413" t="str">
        <f>IF(Badges!$L859="C","/","")</f>
        <v/>
      </c>
      <c r="E45" s="413" t="str">
        <f>IF(Badges!$L860="C","/","")</f>
        <v/>
      </c>
      <c r="F45" s="413" t="str">
        <f>IF(Badges!$L861="C","/","")</f>
        <v/>
      </c>
      <c r="G45" s="413" t="str">
        <f>IF(Badges!$L862="C","/","")</f>
        <v/>
      </c>
      <c r="H45" s="413" t="str">
        <f>IF(Badges!$L863="C","/","")</f>
        <v/>
      </c>
      <c r="I45" s="411" t="str">
        <f>IF(Summary!$R$46="E","E","")</f>
        <v/>
      </c>
      <c r="J45" s="411" t="str">
        <f>IF(Summary!$S$46="Y","R","")</f>
        <v/>
      </c>
      <c r="L45" s="717"/>
      <c r="M45" s="717"/>
      <c r="N45" s="717"/>
      <c r="O45" s="717"/>
      <c r="P45" s="717"/>
      <c r="Q45" s="717"/>
      <c r="R45" s="718"/>
      <c r="S45" s="364"/>
      <c r="T45" s="365"/>
      <c r="U45" s="720"/>
      <c r="W45" s="399" t="str">
        <f>'Fun Patches'!C46</f>
        <v>&lt;LIST PATCH HERE&gt;</v>
      </c>
      <c r="X45" s="406" t="str">
        <f>IF(Summary!$R$151="E","E","")</f>
        <v/>
      </c>
      <c r="Y45" s="406" t="str">
        <f>IF(Summary!$S$151="Y","R","")</f>
        <v/>
      </c>
      <c r="AA45" s="366"/>
      <c r="AB45" s="364"/>
      <c r="AC45" s="365"/>
    </row>
    <row r="46" spans="2:29" ht="12.95" customHeight="1">
      <c r="B46" s="455"/>
      <c r="C46" s="484" t="s">
        <v>948</v>
      </c>
      <c r="D46" s="405" t="str">
        <f>IF(Badges!$L866="C","/","")</f>
        <v/>
      </c>
      <c r="E46" s="405" t="str">
        <f>IF(Badges!$L867="C","/","")</f>
        <v/>
      </c>
      <c r="F46" s="405" t="str">
        <f>IF(Badges!$L868="C","/","")</f>
        <v/>
      </c>
      <c r="G46" s="405" t="str">
        <f>IF(Badges!$L869="C","/","")</f>
        <v/>
      </c>
      <c r="H46" s="405" t="str">
        <f>IF(Badges!$L870="C","/","")</f>
        <v/>
      </c>
      <c r="I46" s="406" t="str">
        <f>IF(Summary!$R$47="E","E","")</f>
        <v/>
      </c>
      <c r="J46" s="406" t="str">
        <f>IF(Summary!$S$47="Y","R","")</f>
        <v/>
      </c>
      <c r="L46" s="717"/>
      <c r="M46" s="717"/>
      <c r="N46" s="717"/>
      <c r="O46" s="717"/>
      <c r="P46" s="717"/>
      <c r="Q46" s="717"/>
      <c r="R46" s="718"/>
      <c r="S46" s="364"/>
      <c r="T46" s="365"/>
      <c r="U46" s="720"/>
      <c r="W46" s="399" t="str">
        <f>'Fun Patches'!C47</f>
        <v>&lt;LIST PATCH HERE&gt;</v>
      </c>
      <c r="X46" s="406" t="str">
        <f>IF(Summary!$R$152="E","E","")</f>
        <v/>
      </c>
      <c r="Y46" s="406" t="str">
        <f>IF(Summary!$S$152="Y","R","")</f>
        <v/>
      </c>
      <c r="AA46" s="366"/>
      <c r="AB46" s="364"/>
      <c r="AC46" s="365"/>
    </row>
    <row r="47" spans="2:29" ht="12.95" customHeight="1" thickBot="1">
      <c r="B47" s="455"/>
      <c r="C47" s="485" t="s">
        <v>949</v>
      </c>
      <c r="D47" s="408" t="str">
        <f>IF(Badges!$L873="C","/","")</f>
        <v/>
      </c>
      <c r="E47" s="408" t="str">
        <f>IF(Badges!$L874="C","/","")</f>
        <v/>
      </c>
      <c r="F47" s="408" t="str">
        <f>IF(Badges!$L875="C","/","")</f>
        <v/>
      </c>
      <c r="G47" s="408" t="str">
        <f>IF(Badges!$L876="C","/","")</f>
        <v/>
      </c>
      <c r="H47" s="408" t="str">
        <f>IF(Badges!$L877="C","/","")</f>
        <v/>
      </c>
      <c r="I47" s="409" t="str">
        <f>IF(Summary!$R$48="E","E","")</f>
        <v/>
      </c>
      <c r="J47" s="409" t="str">
        <f>IF(Summary!$S$48="Y","R","")</f>
        <v/>
      </c>
      <c r="L47" s="717"/>
      <c r="M47" s="717"/>
      <c r="N47" s="717"/>
      <c r="O47" s="717"/>
      <c r="P47" s="717"/>
      <c r="Q47" s="717"/>
      <c r="R47" s="718"/>
      <c r="S47" s="364"/>
      <c r="T47" s="365"/>
      <c r="U47" s="720"/>
      <c r="W47" s="399" t="str">
        <f>'Fun Patches'!C48</f>
        <v>&lt;LIST PATCH HERE&gt;</v>
      </c>
      <c r="X47" s="406" t="str">
        <f>IF(Summary!$R$153="E","E","")</f>
        <v/>
      </c>
      <c r="Y47" s="406" t="str">
        <f>IF(Summary!$S$153="Y","R","")</f>
        <v/>
      </c>
      <c r="AA47" s="366"/>
      <c r="AB47" s="364"/>
      <c r="AC47" s="365"/>
    </row>
    <row r="48" spans="2:29" ht="12.95" customHeight="1">
      <c r="B48" s="455"/>
      <c r="C48" s="483" t="s">
        <v>950</v>
      </c>
      <c r="D48" s="413" t="str">
        <f>IF(Badges!$L881="C","/","")</f>
        <v/>
      </c>
      <c r="E48" s="413" t="str">
        <f>IF(Badges!$L882="C","/","")</f>
        <v/>
      </c>
      <c r="F48" s="413" t="str">
        <f>IF(Badges!$L883="C","/","")</f>
        <v/>
      </c>
      <c r="G48" s="413" t="str">
        <f>IF(Badges!$L884="C","/","")</f>
        <v/>
      </c>
      <c r="H48" s="413" t="str">
        <f>IF(Badges!$L885="C","/","")</f>
        <v/>
      </c>
      <c r="I48" s="412" t="str">
        <f>IF(Summary!$R$50="E","E","")</f>
        <v/>
      </c>
      <c r="J48" s="412" t="str">
        <f>IF(Summary!$S$50="Y","R","")</f>
        <v/>
      </c>
      <c r="L48" s="717"/>
      <c r="M48" s="717"/>
      <c r="N48" s="717"/>
      <c r="O48" s="717"/>
      <c r="P48" s="717"/>
      <c r="Q48" s="717"/>
      <c r="R48" s="718"/>
      <c r="S48" s="364"/>
      <c r="T48" s="365"/>
      <c r="U48" s="720"/>
      <c r="W48" s="399" t="str">
        <f>'Fun Patches'!C49</f>
        <v>&lt;LIST PATCH HERE&gt;</v>
      </c>
      <c r="X48" s="406" t="str">
        <f>IF(Summary!$R$154="E","E","")</f>
        <v/>
      </c>
      <c r="Y48" s="406" t="str">
        <f>IF(Summary!$S$154="Y","R","")</f>
        <v/>
      </c>
      <c r="AA48" s="366"/>
      <c r="AB48" s="364"/>
      <c r="AC48" s="365"/>
    </row>
    <row r="49" spans="2:29" ht="12.95" customHeight="1">
      <c r="B49" s="455"/>
      <c r="C49" s="484" t="s">
        <v>951</v>
      </c>
      <c r="D49" s="405" t="str">
        <f>IF(Badges!$L888="C","/","")</f>
        <v/>
      </c>
      <c r="E49" s="405" t="str">
        <f>IF(Badges!$L889="C","/","")</f>
        <v/>
      </c>
      <c r="F49" s="405" t="str">
        <f>IF(Badges!$L890="C","/","")</f>
        <v/>
      </c>
      <c r="G49" s="405" t="str">
        <f>IF(Badges!$L891="C","/","")</f>
        <v/>
      </c>
      <c r="H49" s="405" t="str">
        <f>IF(Badges!$L892="C","/","")</f>
        <v/>
      </c>
      <c r="I49" s="406" t="str">
        <f>IF(Summary!$R$51="E","E","")</f>
        <v/>
      </c>
      <c r="J49" s="406" t="str">
        <f>IF(Summary!$S$51="Y","R","")</f>
        <v/>
      </c>
      <c r="L49" s="717"/>
      <c r="M49" s="717"/>
      <c r="N49" s="717"/>
      <c r="O49" s="717"/>
      <c r="P49" s="717"/>
      <c r="Q49" s="717"/>
      <c r="R49" s="718"/>
      <c r="S49" s="364"/>
      <c r="T49" s="365"/>
      <c r="U49" s="720"/>
      <c r="W49" s="399" t="str">
        <f>'Fun Patches'!C50</f>
        <v>&lt;LIST PATCH HERE&gt;</v>
      </c>
      <c r="X49" s="406" t="str">
        <f>IF(Summary!$R$155="E","E","")</f>
        <v/>
      </c>
      <c r="Y49" s="406" t="str">
        <f>IF(Summary!$S$155="Y","R","")</f>
        <v/>
      </c>
      <c r="AA49" s="366"/>
      <c r="AB49" s="364"/>
      <c r="AC49" s="365"/>
    </row>
    <row r="50" spans="2:29" ht="12.95" customHeight="1" thickBot="1">
      <c r="B50" s="455"/>
      <c r="C50" s="486" t="s">
        <v>952</v>
      </c>
      <c r="D50" s="408" t="str">
        <f>IF(Badges!$L895="C","/","")</f>
        <v/>
      </c>
      <c r="E50" s="408" t="str">
        <f>IF(Badges!$L896="C","/","")</f>
        <v/>
      </c>
      <c r="F50" s="408" t="str">
        <f>IF(Badges!$L897="C","/","")</f>
        <v/>
      </c>
      <c r="G50" s="408" t="str">
        <f>IF(Badges!$L898="C","/","")</f>
        <v/>
      </c>
      <c r="H50" s="408" t="str">
        <f>IF(Badges!$L899="C","/","")</f>
        <v/>
      </c>
      <c r="I50" s="406" t="str">
        <f>IF(Summary!$R$52="E","E","")</f>
        <v/>
      </c>
      <c r="J50" s="406" t="str">
        <f>IF(Summary!$S$52="Y","R","")</f>
        <v/>
      </c>
      <c r="L50" s="717"/>
      <c r="M50" s="717"/>
      <c r="N50" s="717"/>
      <c r="O50" s="717"/>
      <c r="P50" s="717"/>
      <c r="Q50" s="717"/>
      <c r="R50" s="718"/>
      <c r="S50" s="364"/>
      <c r="T50" s="365"/>
      <c r="U50" s="720"/>
      <c r="W50" s="399" t="str">
        <f>'Fun Patches'!C51</f>
        <v>&lt;LIST PATCH HERE&gt;</v>
      </c>
      <c r="X50" s="406" t="str">
        <f>IF(Summary!$R$156="E","E","")</f>
        <v/>
      </c>
      <c r="Y50" s="406" t="str">
        <f>IF(Summary!$S$156="Y","R","")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IF(Summary!$R$157="E","E","")</f>
        <v/>
      </c>
      <c r="Y51" s="406" t="str">
        <f>IF(Summary!$S$157="Y","R","")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IF(Summary!$R$158="E","E","")</f>
        <v/>
      </c>
      <c r="Y52" s="406" t="str">
        <f>IF(Summary!$S$158="Y","R","")</f>
        <v/>
      </c>
      <c r="AA52" s="366"/>
      <c r="AB52" s="364"/>
      <c r="AC52" s="365"/>
    </row>
    <row r="53" spans="2:29" ht="12.95" customHeight="1">
      <c r="B53" s="455"/>
      <c r="C53" s="457" t="s">
        <v>10</v>
      </c>
      <c r="D53" s="458"/>
      <c r="E53" s="458"/>
      <c r="F53" s="458"/>
      <c r="G53" s="458"/>
      <c r="H53" s="459"/>
      <c r="I53" s="406" t="str">
        <f>IF(Summary!$R$55="E","E","")</f>
        <v/>
      </c>
      <c r="J53" s="406" t="str">
        <f>IF(Summary!$S$55="Y","R","")</f>
        <v/>
      </c>
      <c r="K53" s="363" t="str">
        <f>IF(I53="E","C"," ")</f>
        <v xml:space="preserve"> </v>
      </c>
      <c r="L53" s="717"/>
      <c r="M53" s="717"/>
      <c r="N53" s="717"/>
      <c r="O53" s="717"/>
      <c r="P53" s="717"/>
      <c r="Q53" s="717"/>
      <c r="R53" s="718"/>
      <c r="S53" s="364"/>
      <c r="T53" s="365"/>
      <c r="U53" s="720"/>
      <c r="W53" s="400" t="str">
        <f>'Fun Patches'!C54</f>
        <v>&lt;LIST PATCH HERE&gt;</v>
      </c>
      <c r="X53" s="414" t="str">
        <f>IF(Summary!$R$159="E","E","")</f>
        <v/>
      </c>
      <c r="Y53" s="414" t="str">
        <f>IF(Summary!$S$159="Y","R","")</f>
        <v/>
      </c>
      <c r="AA53" s="366"/>
      <c r="AB53" s="364"/>
      <c r="AC53" s="365"/>
    </row>
    <row r="54" spans="2:29" ht="12.95" customHeight="1">
      <c r="B54" s="455"/>
      <c r="C54" s="461" t="s">
        <v>928</v>
      </c>
      <c r="D54" s="462"/>
      <c r="E54" s="462"/>
      <c r="F54" s="462"/>
      <c r="G54" s="462"/>
      <c r="H54" s="463"/>
      <c r="I54" s="406" t="str">
        <f>IF(Summary!$R$57="E","E","")</f>
        <v/>
      </c>
      <c r="J54" s="406" t="str">
        <f>IF(Summary!$S$57="Y","R","")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IF(Summary!$R$59="E","E","")</f>
        <v/>
      </c>
      <c r="J55" s="406" t="str">
        <f>IF(Summary!$S$59="Y","R","")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IF(Badges!$L33="A","/","")</f>
        <v/>
      </c>
      <c r="E56" s="410" t="str">
        <f>IF(Badges!$L37="A","/","")</f>
        <v/>
      </c>
      <c r="F56" s="410" t="str">
        <f>IF(Badges!$L41="A","/","")</f>
        <v/>
      </c>
      <c r="G56" s="410" t="str">
        <f>IF(Badges!$L45="A","/","")</f>
        <v/>
      </c>
      <c r="H56" s="410" t="str">
        <f>IF(Badges!$L49="A","/","")</f>
        <v/>
      </c>
      <c r="I56" s="404" t="str">
        <f>IF(Summary!$R$5="E","E","")</f>
        <v/>
      </c>
      <c r="J56" s="404" t="str">
        <f>IF(Summary!$S$5="Y","R","")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IF(Badges!$L321="A","/","")</f>
        <v/>
      </c>
      <c r="E57" s="410" t="str">
        <f>IF(Badges!$L325="A","/","")</f>
        <v/>
      </c>
      <c r="F57" s="410" t="str">
        <f>IF(Badges!$L329="A","/","")</f>
        <v/>
      </c>
      <c r="G57" s="410" t="str">
        <f>IF(Badges!$L333="A","/","")</f>
        <v/>
      </c>
      <c r="H57" s="410" t="str">
        <f>IF(Badges!$L337="A","/","")</f>
        <v/>
      </c>
      <c r="I57" s="406" t="str">
        <f>IF(Summary!$R$18="E","E","")</f>
        <v/>
      </c>
      <c r="J57" s="406" t="str">
        <f>IF(Summary!$S$18="Y","R","")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IF(Badges!$L10="A","/","")</f>
        <v/>
      </c>
      <c r="E58" s="410" t="str">
        <f>IF(Badges!$L14="A","/","")</f>
        <v/>
      </c>
      <c r="F58" s="410" t="str">
        <f>IF(Badges!$L18="A","/","")</f>
        <v/>
      </c>
      <c r="G58" s="410" t="str">
        <f>IF(Badges!$L22="A","/","")</f>
        <v/>
      </c>
      <c r="H58" s="410" t="str">
        <f>IF(Badges!$L26="A","/","")</f>
        <v/>
      </c>
      <c r="I58" s="406" t="str">
        <f>IF(Summary!$R$4="E","E","")</f>
        <v/>
      </c>
      <c r="J58" s="406" t="str">
        <f>IF(Summary!$S$4="Y","R","")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IF(Summary!$R$61="E","E","")</f>
        <v/>
      </c>
      <c r="J59" s="414" t="str">
        <f>IF(Summary!$S$61="Y","R","")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IF(Summary!$R$63="E","E","")</f>
        <v/>
      </c>
      <c r="J60" s="411" t="str">
        <f>IF(Summary!$S$63="Y","R","")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IF(Summary!$R$64="E","E","")</f>
        <v/>
      </c>
      <c r="J61" s="409" t="str">
        <f>IF(Summary!$S$64="Y","R","")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IF(Summary!$R$65="E","E","")</f>
        <v/>
      </c>
      <c r="J62" s="411" t="str">
        <f>IF(Summary!$S$65="Y","R","")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IF(Summary!$R$66="E","E","")</f>
        <v/>
      </c>
      <c r="J63" s="409" t="str">
        <f>IF(Summary!$S$66="Y","R","")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IF(Summary!$R$67="E","E","")</f>
        <v/>
      </c>
      <c r="J64" s="412" t="str">
        <f>IF(Summary!$S$67="Y","R","")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IF(Summary!$R$68="E","E","")</f>
        <v/>
      </c>
      <c r="J65" s="406" t="str">
        <f>IF(Summary!$S$68="Y","R","")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IF('Age-Level'!$L63="A","/","")</f>
        <v/>
      </c>
      <c r="E68" s="410" t="str">
        <f>IF('Age-Level'!$L67="A","/","")</f>
        <v/>
      </c>
      <c r="F68" s="410" t="str">
        <f>IF('Age-Level'!$L71="A","/","")</f>
        <v/>
      </c>
      <c r="G68" s="410" t="str">
        <f>IF('Age-Level'!$L76="A","/","")</f>
        <v/>
      </c>
      <c r="H68" s="410" t="str">
        <f>IF('Age-Level'!$L78="A","/","")</f>
        <v/>
      </c>
      <c r="I68" s="412" t="str">
        <f>IF(Summary!$R$92="E","E","")</f>
        <v/>
      </c>
      <c r="J68" s="412" t="str">
        <f>IF(Summary!$S$92="Y","R","")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IF('Age-Level'!$L81="A","/","")</f>
        <v/>
      </c>
      <c r="E69" s="408" t="str">
        <f>IF('Age-Level'!$L85="A","/","")</f>
        <v/>
      </c>
      <c r="F69" s="408" t="str">
        <f>IF('Age-Level'!$L89="A","/","")</f>
        <v/>
      </c>
      <c r="G69" s="408" t="str">
        <f>IF('Age-Level'!$L94="A","/","")</f>
        <v/>
      </c>
      <c r="H69" s="408" t="str">
        <f>IF('Age-Level'!$L96="A","/","")</f>
        <v/>
      </c>
      <c r="I69" s="407" t="str">
        <f>IF(Summary!$R$93="E","E","")</f>
        <v/>
      </c>
      <c r="J69" s="407" t="str">
        <f>IF(Summary!$S$93="Y","R","")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IF('Age-Level'!$L99="A","/","")</f>
        <v/>
      </c>
      <c r="E70" s="410" t="str">
        <f>IF('Age-Level'!$L103="A","/","")</f>
        <v/>
      </c>
      <c r="F70" s="410" t="str">
        <f>IF('Age-Level'!$L107="A","/","")</f>
        <v/>
      </c>
      <c r="G70" s="410" t="str">
        <f>IF('Age-Level'!$L112="A","/","")</f>
        <v/>
      </c>
      <c r="H70" s="410" t="str">
        <f>IF('Age-Level'!$L114="A","/","")</f>
        <v/>
      </c>
      <c r="I70" s="411" t="str">
        <f>IF(Summary!$R$94="E","E","")</f>
        <v/>
      </c>
      <c r="J70" s="411" t="str">
        <f>IF(Summary!$S$94="Y","R","")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IF('Age-Level'!$L117="A","/","")</f>
        <v/>
      </c>
      <c r="E71" s="408" t="str">
        <f>IF('Age-Level'!$L121="A","/","")</f>
        <v/>
      </c>
      <c r="F71" s="408" t="str">
        <f>IF('Age-Level'!$L125="A","/","")</f>
        <v/>
      </c>
      <c r="G71" s="408" t="str">
        <f>IF('Age-Level'!$L130="A","/","")</f>
        <v/>
      </c>
      <c r="H71" s="408" t="str">
        <f>IF('Age-Level'!$L132="A","/","")</f>
        <v/>
      </c>
      <c r="I71" s="415" t="str">
        <f>IF(Summary!$R$95="E","E","")</f>
        <v/>
      </c>
      <c r="J71" s="415" t="str">
        <f>IF(Summary!$S$95="Y","R","")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IF(Bridging!$L9="C","/","")</f>
        <v/>
      </c>
      <c r="G72" s="403" t="str">
        <f>IF(Bridging!$L10="C","/","")</f>
        <v/>
      </c>
      <c r="H72" s="403" t="str">
        <f>IF(Bridging!$L11="C","/","")</f>
        <v/>
      </c>
      <c r="I72" s="412" t="str">
        <f>IF(Summary!$R$107="E","E","")</f>
        <v/>
      </c>
      <c r="J72" s="412" t="str">
        <f>IF(Summary!$S$107="Y","R","")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yo6XwG4v2rHEeAtIKswoAO8HkEcBhOe0R/Wswrprang2CxAZ9NCQGseiNDdERrTuh7dW31jC2aUQJU8m0v7fOw==" saltValue="jI3rDBnr7VwONZtpcMb9Iw=="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47" priority="3">
      <formula>LEFT($U$1,7)&lt;&gt;"Senior_"</formula>
    </cfRule>
  </conditionalFormatting>
  <conditionalFormatting sqref="T1:W1 T2:T3">
    <cfRule type="expression" dxfId="46" priority="2">
      <formula>LEFT($U$1,7)="Senior_"</formula>
    </cfRule>
  </conditionalFormatting>
  <conditionalFormatting sqref="C1">
    <cfRule type="expression" dxfId="45" priority="1">
      <formula>LEFT($U$1,7)&lt;&gt;"Senior_"</formula>
    </cfRule>
  </conditionalFormatting>
  <conditionalFormatting sqref="W54:W75 AA4:AA75 L43:L75">
    <cfRule type="duplicateValues" dxfId="44" priority="4"/>
  </conditionalFormatting>
  <pageMargins left="0.5" right="0.3" top="0.3" bottom="0.3" header="0.3" footer="0.3"/>
  <pageSetup scale="77" fitToWidth="2" orientation="portrait" r:id="rId1"/>
  <colBreaks count="1" manualBreakCount="1">
    <brk id="21"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D74FB-C169-4109-A907-2C89BAD9A70B}">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Senior_10</v>
      </c>
      <c r="U1" s="445" t="str">
        <f ca="1">MID(CELL("filename",A1),FIND(IF(ISERROR(FIND("]",CELL("filename",A1))),"$","]"),CELL("filename",A1))+1,256)</f>
        <v>Senior_10</v>
      </c>
      <c r="W1" s="446" t="str">
        <f ca="1">IF(T1&lt;&gt;"",T1,"")</f>
        <v>Senior_10</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IF(Badges!$M56="A","/","")</f>
        <v/>
      </c>
      <c r="E4" s="413" t="str">
        <f>IF(Badges!$M60="A","/","")</f>
        <v/>
      </c>
      <c r="F4" s="413" t="str">
        <f>IF(Badges!$M64="A","/","")</f>
        <v/>
      </c>
      <c r="G4" s="413" t="str">
        <f>IF(Badges!$M68="A","/","")</f>
        <v/>
      </c>
      <c r="H4" s="413" t="str">
        <f>IF(Badges!$M72="A","/","")</f>
        <v/>
      </c>
      <c r="I4" s="411" t="str">
        <f>IF(Summary!$T$6="E","E","")</f>
        <v/>
      </c>
      <c r="J4" s="411" t="str">
        <f>IF(Summary!$U$6="Y","R","")</f>
        <v/>
      </c>
      <c r="K4" s="363" t="str">
        <f>IF(COUNT(I53:I53)=1,MAX(I53:I53),"")</f>
        <v/>
      </c>
      <c r="L4" s="716" t="str">
        <f>Summary!A70</f>
        <v>&lt;&lt;List Badge 1 Here&gt;&gt;</v>
      </c>
      <c r="M4" s="716"/>
      <c r="N4" s="716"/>
      <c r="O4" s="716"/>
      <c r="P4" s="716"/>
      <c r="Q4" s="716"/>
      <c r="R4" s="719"/>
      <c r="S4" s="404" t="str">
        <f>IF(Summary!$T$70="E","E","")</f>
        <v/>
      </c>
      <c r="T4" s="404" t="str">
        <f>IF(Summary!$U$70="Y","R","")</f>
        <v/>
      </c>
      <c r="W4" s="619" t="str">
        <f>'Fun Patches'!C5</f>
        <v>&lt;LIST PATCH HERE&gt;</v>
      </c>
      <c r="X4" s="404" t="str">
        <f>IF(Summary!$T$110="E","E","")</f>
        <v/>
      </c>
      <c r="Y4" s="404" t="str">
        <f>IF(Summary!$U$110="Y","R","")</f>
        <v/>
      </c>
      <c r="AA4" s="438"/>
      <c r="AB4" s="361"/>
      <c r="AC4" s="362"/>
    </row>
    <row r="5" spans="2:30" ht="12.95" customHeight="1">
      <c r="B5" s="455"/>
      <c r="C5" s="460" t="s">
        <v>139</v>
      </c>
      <c r="D5" s="405" t="str">
        <f>IF(Badges!$M79="A","/","")</f>
        <v/>
      </c>
      <c r="E5" s="405" t="str">
        <f>IF(Badges!$M83="A","/","")</f>
        <v/>
      </c>
      <c r="F5" s="405" t="str">
        <f>IF(Badges!$M87="A","/","")</f>
        <v/>
      </c>
      <c r="G5" s="405" t="str">
        <f>IF(Badges!$M91="A","/","")</f>
        <v/>
      </c>
      <c r="H5" s="405" t="str">
        <f>IF(Badges!$M95="A","/","")</f>
        <v/>
      </c>
      <c r="I5" s="406" t="str">
        <f>IF(Summary!$T$7="E","E","")</f>
        <v/>
      </c>
      <c r="J5" s="406" t="str">
        <f>IF(Summary!$U$7="Y","R","")</f>
        <v/>
      </c>
      <c r="K5" s="363" t="str">
        <f>IF(COUNT(I54:I54)=1,MAX(I54:I54),"")</f>
        <v/>
      </c>
      <c r="L5" s="716" t="str">
        <f>Summary!A71</f>
        <v>&lt;&lt;List Badge 2 Here&gt;&gt;</v>
      </c>
      <c r="M5" s="716"/>
      <c r="N5" s="716"/>
      <c r="O5" s="716"/>
      <c r="P5" s="716"/>
      <c r="Q5" s="716"/>
      <c r="R5" s="719"/>
      <c r="S5" s="406" t="str">
        <f>IF(Summary!$T$71="E","E","")</f>
        <v/>
      </c>
      <c r="T5" s="406" t="str">
        <f>IF(Summary!$U$71="Y","R","")</f>
        <v/>
      </c>
      <c r="W5" s="399" t="str">
        <f>'Fun Patches'!C6</f>
        <v>&lt;LIST PATCH HERE&gt;</v>
      </c>
      <c r="X5" s="406" t="str">
        <f>IF(Summary!$T$111="E","E","")</f>
        <v/>
      </c>
      <c r="Y5" s="406" t="str">
        <f>IF(Summary!$U$111="Y","R","")</f>
        <v/>
      </c>
      <c r="AA5" s="366"/>
      <c r="AB5" s="364"/>
      <c r="AC5" s="365"/>
    </row>
    <row r="6" spans="2:30" ht="12.95" customHeight="1" thickBot="1">
      <c r="B6" s="455"/>
      <c r="C6" s="464" t="s">
        <v>1019</v>
      </c>
      <c r="D6" s="408" t="str">
        <f>IF(Badges!$M102="A","/","")</f>
        <v/>
      </c>
      <c r="E6" s="408" t="str">
        <f>IF(Badges!$M106="A","/","")</f>
        <v/>
      </c>
      <c r="F6" s="408" t="str">
        <f>IF(Badges!$M110="A","/","")</f>
        <v/>
      </c>
      <c r="G6" s="408" t="str">
        <f>IF(Badges!$M114="A","/","")</f>
        <v/>
      </c>
      <c r="H6" s="408" t="str">
        <f>IF(Badges!$M118="A","/","")</f>
        <v/>
      </c>
      <c r="I6" s="409" t="str">
        <f>IF(Summary!$T$8="E","E","")</f>
        <v/>
      </c>
      <c r="J6" s="409" t="str">
        <f>IF(Summary!$U$8="Y","R","")</f>
        <v/>
      </c>
      <c r="K6" s="363"/>
      <c r="L6" s="716" t="str">
        <f>Summary!A72</f>
        <v>&lt;&lt;List Badge 3 Here&gt;&gt;</v>
      </c>
      <c r="M6" s="716"/>
      <c r="N6" s="716"/>
      <c r="O6" s="716"/>
      <c r="P6" s="716"/>
      <c r="Q6" s="716"/>
      <c r="R6" s="719"/>
      <c r="S6" s="406" t="str">
        <f>IF(Summary!$T$72="E","E","")</f>
        <v/>
      </c>
      <c r="T6" s="406" t="str">
        <f>IF(Summary!$U$72="Y","R","")</f>
        <v/>
      </c>
      <c r="W6" s="399" t="str">
        <f>'Fun Patches'!C7</f>
        <v>&lt;LIST PATCH HERE&gt;</v>
      </c>
      <c r="X6" s="406" t="str">
        <f>IF(Summary!$T$112="E","E","")</f>
        <v/>
      </c>
      <c r="Y6" s="406" t="str">
        <f>IF(Summary!$U$112="Y","R","")</f>
        <v/>
      </c>
      <c r="AA6" s="366"/>
      <c r="AB6" s="364"/>
      <c r="AC6" s="365"/>
    </row>
    <row r="7" spans="2:30" ht="12.95" customHeight="1">
      <c r="B7" s="455"/>
      <c r="C7" s="468" t="s">
        <v>134</v>
      </c>
      <c r="D7" s="413" t="str">
        <f>IF(Badges!$M148="A","/","")</f>
        <v/>
      </c>
      <c r="E7" s="413" t="str">
        <f>IF(Badges!$M152="A","/","")</f>
        <v/>
      </c>
      <c r="F7" s="413" t="str">
        <f>IF(Badges!$M156="A","/","")</f>
        <v/>
      </c>
      <c r="G7" s="413" t="str">
        <f>IF(Badges!$M160="A","/","")</f>
        <v/>
      </c>
      <c r="H7" s="413" t="str">
        <f>IF(Badges!$M164="A","/","")</f>
        <v/>
      </c>
      <c r="I7" s="411" t="str">
        <f>IF(Summary!$T$10="E","E","")</f>
        <v/>
      </c>
      <c r="J7" s="411" t="str">
        <f>IF(Summary!$U$10="Y","R","")</f>
        <v/>
      </c>
      <c r="K7" s="363" t="str">
        <f>IF(COUNT(I55:I55)=1,MAX(I55:I55),"")</f>
        <v/>
      </c>
      <c r="L7" s="716" t="str">
        <f>Summary!A73</f>
        <v>&lt;&lt;List Badge 4 Here&gt;&gt;</v>
      </c>
      <c r="M7" s="716"/>
      <c r="N7" s="716"/>
      <c r="O7" s="716"/>
      <c r="P7" s="716"/>
      <c r="Q7" s="716"/>
      <c r="R7" s="719"/>
      <c r="S7" s="406" t="str">
        <f>IF(Summary!$T$73="E","E","")</f>
        <v/>
      </c>
      <c r="T7" s="406" t="str">
        <f>IF(Summary!$U$73="Y","R","")</f>
        <v/>
      </c>
      <c r="W7" s="399" t="str">
        <f>'Fun Patches'!C8</f>
        <v>&lt;LIST PATCH HERE&gt;</v>
      </c>
      <c r="X7" s="406" t="str">
        <f>IF(Summary!$T$113="E","E","")</f>
        <v/>
      </c>
      <c r="Y7" s="406" t="str">
        <f>IF(Summary!$U$113="Y","R","")</f>
        <v/>
      </c>
      <c r="AA7" s="366"/>
      <c r="AB7" s="364"/>
      <c r="AC7" s="365"/>
    </row>
    <row r="8" spans="2:30" ht="12.95" customHeight="1">
      <c r="B8" s="455"/>
      <c r="C8" s="460" t="s">
        <v>1022</v>
      </c>
      <c r="D8" s="405" t="str">
        <f>IF(Badges!$M194="A","/","")</f>
        <v/>
      </c>
      <c r="E8" s="405" t="str">
        <f>IF(Badges!$M198="A","/","")</f>
        <v/>
      </c>
      <c r="F8" s="405" t="str">
        <f>IF(Badges!$M202="A","/","")</f>
        <v/>
      </c>
      <c r="G8" s="405" t="str">
        <f>IF(Badges!$M206="A","/","")</f>
        <v/>
      </c>
      <c r="H8" s="405" t="str">
        <f>IF(Badges!$M210="A","/","")</f>
        <v/>
      </c>
      <c r="I8" s="406" t="str">
        <f>IF(Summary!$T$12="E","E","")</f>
        <v/>
      </c>
      <c r="J8" s="406" t="str">
        <f>IF(Summary!$U$12="Y","R","")</f>
        <v/>
      </c>
      <c r="K8" s="363" t="str">
        <f>IF(COUNT(I56:I59)=4,MAX(I56:I59),"")</f>
        <v/>
      </c>
      <c r="L8" s="716" t="str">
        <f>Summary!A74</f>
        <v>&lt;&lt;List Badge 5 Here&gt;&gt;</v>
      </c>
      <c r="M8" s="716"/>
      <c r="N8" s="716"/>
      <c r="O8" s="716"/>
      <c r="P8" s="716"/>
      <c r="Q8" s="716"/>
      <c r="R8" s="719"/>
      <c r="S8" s="406" t="str">
        <f>IF(Summary!$T$74="E","E","")</f>
        <v/>
      </c>
      <c r="T8" s="406" t="str">
        <f>IF(Summary!$U$74="Y","R","")</f>
        <v/>
      </c>
      <c r="W8" s="399" t="str">
        <f>'Fun Patches'!C9</f>
        <v>&lt;LIST PATCH HERE&gt;</v>
      </c>
      <c r="X8" s="406" t="str">
        <f>IF(Summary!$T$114="E","E","")</f>
        <v/>
      </c>
      <c r="Y8" s="406" t="str">
        <f>IF(Summary!$U$114="Y","R","")</f>
        <v/>
      </c>
      <c r="AA8" s="366"/>
      <c r="AB8" s="364"/>
      <c r="AC8" s="365"/>
    </row>
    <row r="9" spans="2:30" ht="12.95" customHeight="1" thickBot="1">
      <c r="B9" s="455"/>
      <c r="C9" s="471" t="s">
        <v>140</v>
      </c>
      <c r="D9" s="408" t="str">
        <f>IF(Badges!$M217="A","/","")</f>
        <v/>
      </c>
      <c r="E9" s="408" t="str">
        <f>IF(Badges!$M221="A","/","")</f>
        <v/>
      </c>
      <c r="F9" s="408" t="str">
        <f>IF(Badges!$M225="A","/","")</f>
        <v/>
      </c>
      <c r="G9" s="408" t="str">
        <f>IF(Badges!$M229="A","/","")</f>
        <v/>
      </c>
      <c r="H9" s="408" t="str">
        <f>IF(Badges!$M233="A","/","")</f>
        <v/>
      </c>
      <c r="I9" s="409" t="str">
        <f>IF(Summary!$T$13="E","E","")</f>
        <v/>
      </c>
      <c r="J9" s="409" t="str">
        <f>IF(Summary!$U$13="Y","R","")</f>
        <v/>
      </c>
      <c r="K9" s="363"/>
      <c r="L9" s="716" t="str">
        <f>Summary!A75</f>
        <v>&lt;&lt;List Badge 6 Here&gt;&gt;</v>
      </c>
      <c r="M9" s="716"/>
      <c r="N9" s="716"/>
      <c r="O9" s="716"/>
      <c r="P9" s="716"/>
      <c r="Q9" s="716"/>
      <c r="R9" s="719"/>
      <c r="S9" s="406" t="str">
        <f>IF(Summary!$T$75="E","E","")</f>
        <v/>
      </c>
      <c r="T9" s="406" t="str">
        <f>IF(Summary!$U$75="Y","R","")</f>
        <v/>
      </c>
      <c r="W9" s="399" t="str">
        <f>'Fun Patches'!C10</f>
        <v>&lt;LIST PATCH HERE&gt;</v>
      </c>
      <c r="X9" s="406" t="str">
        <f>IF(Summary!$T$115="E","E","")</f>
        <v/>
      </c>
      <c r="Y9" s="406" t="str">
        <f>IF(Summary!$U$115="Y","R","")</f>
        <v/>
      </c>
      <c r="AA9" s="366"/>
      <c r="AB9" s="364"/>
      <c r="AC9" s="365"/>
    </row>
    <row r="10" spans="2:30" ht="12.95" customHeight="1">
      <c r="B10" s="455"/>
      <c r="C10" s="456" t="s">
        <v>1020</v>
      </c>
      <c r="D10" s="413" t="str">
        <f>IF(Badges!$M252="A","/","")</f>
        <v/>
      </c>
      <c r="E10" s="413" t="str">
        <f>IF(Badges!$M256="A","/","")</f>
        <v/>
      </c>
      <c r="F10" s="413" t="str">
        <f>IF(Badges!$M260="A","/","")</f>
        <v/>
      </c>
      <c r="G10" s="413" t="str">
        <f>IF(Badges!$M264="A","/","")</f>
        <v/>
      </c>
      <c r="H10" s="413" t="str">
        <f>IF(Badges!$M268="A","/","")</f>
        <v/>
      </c>
      <c r="I10" s="411" t="str">
        <f>IF(Summary!$T$15="E","E","")</f>
        <v/>
      </c>
      <c r="J10" s="411" t="str">
        <f>IF(Summary!$U$15="Y","R","")</f>
        <v/>
      </c>
      <c r="K10" s="363"/>
      <c r="L10" s="716" t="str">
        <f>Summary!A76</f>
        <v>&lt;&lt;List Badge 7 Here&gt;&gt;</v>
      </c>
      <c r="M10" s="716"/>
      <c r="N10" s="716"/>
      <c r="O10" s="716"/>
      <c r="P10" s="716"/>
      <c r="Q10" s="716"/>
      <c r="R10" s="719"/>
      <c r="S10" s="406" t="str">
        <f>IF(Summary!$T$76="E","E","")</f>
        <v/>
      </c>
      <c r="T10" s="406" t="str">
        <f>IF(Summary!$U$76="Y","R","")</f>
        <v/>
      </c>
      <c r="W10" s="399" t="str">
        <f>'Fun Patches'!C11</f>
        <v>&lt;LIST PATCH HERE&gt;</v>
      </c>
      <c r="X10" s="406" t="str">
        <f>IF(Summary!$T$116="E","E","")</f>
        <v/>
      </c>
      <c r="Y10" s="406" t="str">
        <f>IF(Summary!$U$116="Y","R","")</f>
        <v/>
      </c>
      <c r="AA10" s="366"/>
      <c r="AB10" s="364"/>
      <c r="AC10" s="365"/>
    </row>
    <row r="11" spans="2:30" ht="12.95" customHeight="1">
      <c r="B11" s="455"/>
      <c r="C11" s="460" t="s">
        <v>765</v>
      </c>
      <c r="D11" s="405" t="str">
        <f>IF(Badges!$M275="A","/","")</f>
        <v/>
      </c>
      <c r="E11" s="405" t="str">
        <f>IF(Badges!$M279="A","/","")</f>
        <v/>
      </c>
      <c r="F11" s="405" t="str">
        <f>IF(Badges!$M283="A","/","")</f>
        <v/>
      </c>
      <c r="G11" s="405" t="str">
        <f>IF(Badges!$M287="A","/","")</f>
        <v/>
      </c>
      <c r="H11" s="405" t="str">
        <f>IF(Badges!$M291="A","/","")</f>
        <v/>
      </c>
      <c r="I11" s="406" t="str">
        <f>IF(Summary!$T$16="E","E","")</f>
        <v/>
      </c>
      <c r="J11" s="406" t="str">
        <f>IF(Summary!$U$16="Y","R","")</f>
        <v/>
      </c>
      <c r="K11" s="363"/>
      <c r="L11" s="716" t="str">
        <f>Summary!A77</f>
        <v>&lt;&lt;List Badge 8 Here&gt;&gt;</v>
      </c>
      <c r="M11" s="716"/>
      <c r="N11" s="716"/>
      <c r="O11" s="716"/>
      <c r="P11" s="716"/>
      <c r="Q11" s="716"/>
      <c r="R11" s="719"/>
      <c r="S11" s="406" t="str">
        <f>IF(Summary!$T$77="E","E","")</f>
        <v/>
      </c>
      <c r="T11" s="406" t="str">
        <f>IF(Summary!$U$77="Y","R","")</f>
        <v/>
      </c>
      <c r="W11" s="399" t="str">
        <f>'Fun Patches'!C12</f>
        <v>&lt;LIST PATCH HERE&gt;</v>
      </c>
      <c r="X11" s="406" t="str">
        <f>IF(Summary!$T$117="E","E","")</f>
        <v/>
      </c>
      <c r="Y11" s="406" t="str">
        <f>IF(Summary!$U$117="Y","R","")</f>
        <v/>
      </c>
      <c r="AA11" s="366"/>
      <c r="AB11" s="364"/>
      <c r="AC11" s="365"/>
    </row>
    <row r="12" spans="2:30" ht="12.95" customHeight="1" thickBot="1">
      <c r="B12" s="455"/>
      <c r="C12" s="464" t="s">
        <v>137</v>
      </c>
      <c r="D12" s="408" t="str">
        <f>IF(Badges!$M344="A","/","")</f>
        <v/>
      </c>
      <c r="E12" s="408" t="str">
        <f>IF(Badges!$M348="A","/","")</f>
        <v/>
      </c>
      <c r="F12" s="408" t="str">
        <f>IF(Badges!$M352="A","/","")</f>
        <v/>
      </c>
      <c r="G12" s="408" t="str">
        <f>IF(Badges!$M356="A","/","")</f>
        <v/>
      </c>
      <c r="H12" s="408" t="str">
        <f>IF(Badges!$M360="A","/","")</f>
        <v/>
      </c>
      <c r="I12" s="409" t="str">
        <f>IF(Summary!$T$19="E","E","")</f>
        <v/>
      </c>
      <c r="J12" s="409" t="str">
        <f>IF(Summary!$U$19="Y","R","")</f>
        <v/>
      </c>
      <c r="K12" s="363"/>
      <c r="L12" s="716" t="str">
        <f>Summary!A78</f>
        <v>&lt;&lt;List Badge 9 Here&gt;&gt;</v>
      </c>
      <c r="M12" s="716"/>
      <c r="N12" s="716"/>
      <c r="O12" s="716"/>
      <c r="P12" s="716"/>
      <c r="Q12" s="716"/>
      <c r="R12" s="719"/>
      <c r="S12" s="406" t="str">
        <f>IF(Summary!$T$78="E","E","")</f>
        <v/>
      </c>
      <c r="T12" s="406" t="str">
        <f>IF(Summary!$U$78="Y","R","")</f>
        <v/>
      </c>
      <c r="W12" s="399" t="str">
        <f>'Fun Patches'!C13</f>
        <v>&lt;LIST PATCH HERE&gt;</v>
      </c>
      <c r="X12" s="406" t="str">
        <f>IF(Summary!$T$118="E","E","")</f>
        <v/>
      </c>
      <c r="Y12" s="406" t="str">
        <f>IF(Summary!$U$118="Y","R","")</f>
        <v/>
      </c>
      <c r="AA12" s="366"/>
      <c r="AB12" s="364"/>
      <c r="AC12" s="365"/>
    </row>
    <row r="13" spans="2:30" ht="12.95" customHeight="1">
      <c r="B13" s="455"/>
      <c r="C13" s="468" t="s">
        <v>934</v>
      </c>
      <c r="D13" s="413" t="str">
        <f>IF(Badges!$M367="A","/","")</f>
        <v/>
      </c>
      <c r="E13" s="413" t="str">
        <f>IF(Badges!$M371="A","/","")</f>
        <v/>
      </c>
      <c r="F13" s="413" t="str">
        <f>IF(Badges!$M375="A","/","")</f>
        <v/>
      </c>
      <c r="G13" s="413" t="str">
        <f>IF(Badges!$M379="A","/","")</f>
        <v/>
      </c>
      <c r="H13" s="413" t="str">
        <f>IF(Badges!$M383="A","/","")</f>
        <v/>
      </c>
      <c r="I13" s="411" t="str">
        <f>IF(Summary!$T$20="E","E","")</f>
        <v/>
      </c>
      <c r="J13" s="411" t="str">
        <f>IF(Summary!$U$20="Y","R","")</f>
        <v/>
      </c>
      <c r="K13" s="363" t="str">
        <f>IF(COUNT(I60:I61)=2,MAX(I60:I61),"")</f>
        <v/>
      </c>
      <c r="L13" s="716" t="str">
        <f>Summary!A79</f>
        <v>&lt;&lt;List Badge 10 Here&gt;&gt;</v>
      </c>
      <c r="M13" s="716"/>
      <c r="N13" s="716"/>
      <c r="O13" s="716"/>
      <c r="P13" s="716"/>
      <c r="Q13" s="716"/>
      <c r="R13" s="719"/>
      <c r="S13" s="406" t="str">
        <f>IF(Summary!$T$79="E","E","")</f>
        <v/>
      </c>
      <c r="T13" s="406" t="str">
        <f>IF(Summary!$U$79="Y","R","")</f>
        <v/>
      </c>
      <c r="W13" s="399" t="str">
        <f>'Fun Patches'!C14</f>
        <v>&lt;LIST PATCH HERE&gt;</v>
      </c>
      <c r="X13" s="406" t="str">
        <f>IF(Summary!$T$119="E","E","")</f>
        <v/>
      </c>
      <c r="Y13" s="406" t="str">
        <f>IF(Summary!$U$119="Y","R","")</f>
        <v/>
      </c>
      <c r="AA13" s="366"/>
      <c r="AB13" s="364"/>
      <c r="AC13" s="365"/>
    </row>
    <row r="14" spans="2:30" ht="12.95" customHeight="1">
      <c r="B14" s="455"/>
      <c r="C14" s="460" t="s">
        <v>142</v>
      </c>
      <c r="D14" s="405" t="str">
        <f>IF(Badges!$M390="A","/","")</f>
        <v/>
      </c>
      <c r="E14" s="405" t="str">
        <f>IF(Badges!$M394="A","/","")</f>
        <v/>
      </c>
      <c r="F14" s="405" t="str">
        <f>IF(Badges!$M398="A","/","")</f>
        <v/>
      </c>
      <c r="G14" s="405" t="str">
        <f>IF(Badges!$M402="A","/","")</f>
        <v/>
      </c>
      <c r="H14" s="405" t="str">
        <f>IF(Badges!$M406="A","/","")</f>
        <v/>
      </c>
      <c r="I14" s="406" t="str">
        <f>IF(Summary!$T$21="E","E","")</f>
        <v/>
      </c>
      <c r="J14" s="406" t="str">
        <f>IF(Summary!$U$21="Y","R","")</f>
        <v/>
      </c>
      <c r="K14" s="363"/>
      <c r="L14" s="401"/>
      <c r="M14" s="401"/>
      <c r="N14" s="401"/>
      <c r="O14" s="401"/>
      <c r="P14" s="401"/>
      <c r="Q14" s="401"/>
      <c r="R14" s="401"/>
      <c r="S14" s="402"/>
      <c r="T14" s="402"/>
      <c r="W14" s="399" t="str">
        <f>'Fun Patches'!C15</f>
        <v>&lt;LIST PATCH HERE&gt;</v>
      </c>
      <c r="X14" s="406" t="str">
        <f>IF(Summary!$T$120="E","E","")</f>
        <v/>
      </c>
      <c r="Y14" s="406" t="str">
        <f>IF(Summary!$U$120="Y","R","")</f>
        <v/>
      </c>
      <c r="AA14" s="366"/>
      <c r="AB14" s="364"/>
      <c r="AC14" s="365"/>
    </row>
    <row r="15" spans="2:30" ht="12.95" customHeight="1" thickBot="1">
      <c r="B15" s="455"/>
      <c r="C15" s="471" t="s">
        <v>129</v>
      </c>
      <c r="D15" s="408" t="str">
        <f>IF(Badges!$M425="A","/","")</f>
        <v/>
      </c>
      <c r="E15" s="408" t="str">
        <f>IF(Badges!$M429="A","/","")</f>
        <v/>
      </c>
      <c r="F15" s="408" t="str">
        <f>IF(Badges!$M433="A","/","")</f>
        <v/>
      </c>
      <c r="G15" s="408" t="str">
        <f>IF(Badges!$M437="A","/","")</f>
        <v/>
      </c>
      <c r="H15" s="408" t="str">
        <f>IF(Badges!$M441="A","/","")</f>
        <v/>
      </c>
      <c r="I15" s="409" t="str">
        <f>IF(Summary!$T$23="E","E","")</f>
        <v/>
      </c>
      <c r="J15" s="409" t="str">
        <f>IF(Summary!$U$23="Y","R","")</f>
        <v/>
      </c>
      <c r="K15" s="363" t="str">
        <f>IF(COUNT(I62:I63)=2,MAX(I62:I63),"")</f>
        <v/>
      </c>
      <c r="N15" s="451"/>
      <c r="O15" s="451"/>
      <c r="P15" s="451"/>
      <c r="Q15" s="451"/>
      <c r="R15" s="451"/>
      <c r="W15" s="399" t="str">
        <f>'Fun Patches'!C16</f>
        <v>&lt;LIST PATCH HERE&gt;</v>
      </c>
      <c r="X15" s="406" t="str">
        <f>IF(Summary!$T$121="E","E","")</f>
        <v/>
      </c>
      <c r="Y15" s="406" t="str">
        <f>IF(Summary!$U$121="Y","R","")</f>
        <v/>
      </c>
      <c r="AA15" s="366"/>
      <c r="AB15" s="364"/>
      <c r="AC15" s="365"/>
    </row>
    <row r="16" spans="2:30" ht="12.95" customHeight="1">
      <c r="B16" s="455"/>
      <c r="C16" s="456" t="s">
        <v>739</v>
      </c>
      <c r="D16" s="413" t="str">
        <f>IF(Badges!$M448="A","/","")</f>
        <v/>
      </c>
      <c r="E16" s="413" t="str">
        <f>IF(Badges!$M452="A","/","")</f>
        <v/>
      </c>
      <c r="F16" s="413" t="str">
        <f>IF(Badges!$M456="A","/","")</f>
        <v/>
      </c>
      <c r="G16" s="413" t="str">
        <f>IF(Badges!$M460="A","/","")</f>
        <v/>
      </c>
      <c r="H16" s="413" t="str">
        <f>IF(Badges!$M464="A","/","")</f>
        <v/>
      </c>
      <c r="I16" s="411" t="str">
        <f>IF(Summary!$T$24="E","E","")</f>
        <v/>
      </c>
      <c r="J16" s="411" t="str">
        <f>IF(Summary!$U$24="Y","R","")</f>
        <v/>
      </c>
      <c r="K16" s="363"/>
      <c r="L16" s="455"/>
      <c r="M16" s="487" t="s">
        <v>953</v>
      </c>
      <c r="N16" s="413" t="str">
        <f>IF('Age-Level'!$M6="C","/","")</f>
        <v/>
      </c>
      <c r="O16" s="413" t="str">
        <f>IF('Age-Level'!$M7="C","/","")</f>
        <v/>
      </c>
      <c r="P16" s="413" t="str">
        <f>IF('Age-Level'!$M8="C","/","")</f>
        <v/>
      </c>
      <c r="Q16" s="413" t="str">
        <f>IF('Age-Level'!$M9="C","/","")</f>
        <v/>
      </c>
      <c r="R16" s="413" t="str">
        <f>IF('Age-Level'!$M10="C","/","")</f>
        <v/>
      </c>
      <c r="S16" s="404" t="str">
        <f>IF(Summary!$T$81="E","E","")</f>
        <v/>
      </c>
      <c r="T16" s="411" t="str">
        <f>IF(Summary!$U$81="Y","R","")</f>
        <v/>
      </c>
      <c r="W16" s="399" t="str">
        <f>'Fun Patches'!C17</f>
        <v>&lt;LIST PATCH HERE&gt;</v>
      </c>
      <c r="X16" s="406" t="str">
        <f>IF(Summary!$T$122="E","E","")</f>
        <v/>
      </c>
      <c r="Y16" s="406" t="str">
        <f>IF(Summary!$U$122="Y","R","")</f>
        <v/>
      </c>
      <c r="AA16" s="366"/>
      <c r="AB16" s="364"/>
      <c r="AC16" s="365"/>
    </row>
    <row r="17" spans="2:29" ht="12.95" customHeight="1" thickBot="1">
      <c r="B17" s="455"/>
      <c r="C17" s="460" t="s">
        <v>626</v>
      </c>
      <c r="D17" s="405" t="str">
        <f>IF(Badges!$M471="A","/","")</f>
        <v/>
      </c>
      <c r="E17" s="405" t="str">
        <f>IF(Badges!$M475="A","/","")</f>
        <v/>
      </c>
      <c r="F17" s="405" t="str">
        <f>IF(Badges!$M479="A","/","")</f>
        <v/>
      </c>
      <c r="G17" s="405" t="str">
        <f>IF(Badges!$M483="A","/","")</f>
        <v/>
      </c>
      <c r="H17" s="405" t="str">
        <f>IF(Badges!$M487="A","/","")</f>
        <v/>
      </c>
      <c r="I17" s="406" t="str">
        <f>IF(Summary!$T$25="E","E","")</f>
        <v/>
      </c>
      <c r="J17" s="406" t="str">
        <f>IF(Summary!$U$25="Y","R","")</f>
        <v/>
      </c>
      <c r="K17" s="363" t="str">
        <f>IF(COUNT(I64:I65)=2,MAX(I64:I65),"")</f>
        <v/>
      </c>
      <c r="L17" s="455"/>
      <c r="M17" s="488" t="s">
        <v>954</v>
      </c>
      <c r="N17" s="398" t="str">
        <f>IF('Age-Level'!$M13="C","/","")</f>
        <v/>
      </c>
      <c r="O17" s="398" t="str">
        <f>IF('Age-Level'!$M14="C","/","")</f>
        <v/>
      </c>
      <c r="P17" s="398" t="str">
        <f>IF('Age-Level'!$M15="C","/","")</f>
        <v/>
      </c>
      <c r="Q17" s="398" t="str">
        <f>IF('Age-Level'!$M16="C","/","")</f>
        <v/>
      </c>
      <c r="R17" s="398" t="str">
        <f>IF('Age-Level'!$M17="C","/","")</f>
        <v/>
      </c>
      <c r="S17" s="409" t="str">
        <f>IF(Summary!$T$82="E","E","")</f>
        <v/>
      </c>
      <c r="T17" s="406" t="str">
        <f>IF(Summary!$U$82="Y","R","")</f>
        <v/>
      </c>
      <c r="W17" s="399" t="str">
        <f>'Fun Patches'!C18</f>
        <v>&lt;LIST PATCH HERE&gt;</v>
      </c>
      <c r="X17" s="406" t="str">
        <f>IF(Summary!$T$123="E","E","")</f>
        <v/>
      </c>
      <c r="Y17" s="406" t="str">
        <f>IF(Summary!$U$123="Y","R","")</f>
        <v/>
      </c>
      <c r="AA17" s="366"/>
      <c r="AB17" s="364"/>
      <c r="AC17" s="365"/>
    </row>
    <row r="18" spans="2:29" ht="12.95" customHeight="1" thickBot="1">
      <c r="B18" s="455"/>
      <c r="C18" s="460" t="s">
        <v>131</v>
      </c>
      <c r="D18" s="408" t="str">
        <f>IF(Badges!$M494="A","/","")</f>
        <v/>
      </c>
      <c r="E18" s="408" t="str">
        <f>IF(Badges!$M498="A","/","")</f>
        <v/>
      </c>
      <c r="F18" s="408" t="str">
        <f>IF(Badges!$M502="A","/","")</f>
        <v/>
      </c>
      <c r="G18" s="408" t="str">
        <f>IF(Badges!$M506="A","/","")</f>
        <v/>
      </c>
      <c r="H18" s="408" t="str">
        <f>IF(Badges!$M510="A","/","")</f>
        <v/>
      </c>
      <c r="I18" s="409" t="str">
        <f>IF(Summary!$T$26="E","E","")</f>
        <v/>
      </c>
      <c r="J18" s="409" t="str">
        <f>IF(Summary!$U$26="Y","R","")</f>
        <v/>
      </c>
      <c r="K18" s="363"/>
      <c r="L18" s="455"/>
      <c r="M18" s="489" t="s">
        <v>955</v>
      </c>
      <c r="N18" s="413" t="str">
        <f>IF('Age-Level'!$M20="C","/","")</f>
        <v/>
      </c>
      <c r="O18" s="413" t="str">
        <f>IF('Age-Level'!$M21="C","/","")</f>
        <v/>
      </c>
      <c r="P18" s="413" t="str">
        <f>IF('Age-Level'!$M22="C","/","")</f>
        <v/>
      </c>
      <c r="Q18" s="413" t="str">
        <f>IF('Age-Level'!$M23="C","/","")</f>
        <v/>
      </c>
      <c r="R18" s="413" t="str">
        <f>IF('Age-Level'!$M24="C","/","")</f>
        <v/>
      </c>
      <c r="S18" s="412" t="str">
        <f>IF(Summary!$T$83="E","E","")</f>
        <v/>
      </c>
      <c r="T18" s="411" t="str">
        <f>IF(Summary!$U$83="Y","R","")</f>
        <v/>
      </c>
      <c r="W18" s="399" t="str">
        <f>'Fun Patches'!C19</f>
        <v>&lt;LIST PATCH HERE&gt;</v>
      </c>
      <c r="X18" s="406" t="str">
        <f>IF(Summary!$T$124="E","E","")</f>
        <v/>
      </c>
      <c r="Y18" s="406" t="str">
        <f>IF(Summary!$U$124="Y","R","")</f>
        <v/>
      </c>
      <c r="AA18" s="366"/>
      <c r="AB18" s="364"/>
      <c r="AC18" s="365"/>
    </row>
    <row r="19" spans="2:29" ht="12.95" customHeight="1" thickBot="1">
      <c r="B19" s="455"/>
      <c r="C19" s="468" t="s">
        <v>128</v>
      </c>
      <c r="D19" s="413" t="str">
        <f>IF(Badges!$M517="A","/","")</f>
        <v/>
      </c>
      <c r="E19" s="413" t="str">
        <f>IF(Badges!$M521="A","/","")</f>
        <v/>
      </c>
      <c r="F19" s="413" t="str">
        <f>IF(Badges!$M525="A","/","")</f>
        <v/>
      </c>
      <c r="G19" s="413" t="str">
        <f>IF(Badges!$M529="A","/","")</f>
        <v/>
      </c>
      <c r="H19" s="413" t="str">
        <f>IF(Badges!$M533="A","/","")</f>
        <v/>
      </c>
      <c r="I19" s="411" t="str">
        <f>IF(Summary!$T$27="E","E","")</f>
        <v/>
      </c>
      <c r="J19" s="411" t="str">
        <f>IF(Summary!$U$27="Y","R","")</f>
        <v/>
      </c>
      <c r="K19" s="363"/>
      <c r="L19" s="455"/>
      <c r="M19" s="490" t="s">
        <v>956</v>
      </c>
      <c r="N19" s="398" t="str">
        <f>IF('Age-Level'!$M27="C","/","")</f>
        <v/>
      </c>
      <c r="O19" s="398" t="str">
        <f>IF('Age-Level'!$M28="C","/","")</f>
        <v/>
      </c>
      <c r="P19" s="398" t="str">
        <f>IF('Age-Level'!$M29="C","/","")</f>
        <v/>
      </c>
      <c r="Q19" s="398" t="str">
        <f>IF('Age-Level'!$M30="C","/","")</f>
        <v/>
      </c>
      <c r="R19" s="398" t="str">
        <f>IF('Age-Level'!$M31="C","/","")</f>
        <v/>
      </c>
      <c r="S19" s="409" t="str">
        <f>IF(Summary!$T$84="E","E","")</f>
        <v/>
      </c>
      <c r="T19" s="406" t="str">
        <f>IF(Summary!$U$84="Y","R","")</f>
        <v/>
      </c>
      <c r="W19" s="399" t="str">
        <f>'Fun Patches'!C20</f>
        <v>&lt;LIST PATCH HERE&gt;</v>
      </c>
      <c r="X19" s="406" t="str">
        <f>IF(Summary!$T$125="E","E","")</f>
        <v/>
      </c>
      <c r="Y19" s="406" t="str">
        <f>IF(Summary!$U$125="Y","R","")</f>
        <v/>
      </c>
      <c r="AA19" s="366"/>
      <c r="AB19" s="364"/>
      <c r="AC19" s="365"/>
    </row>
    <row r="20" spans="2:29" ht="12.95" customHeight="1">
      <c r="B20" s="455"/>
      <c r="C20" s="460" t="s">
        <v>143</v>
      </c>
      <c r="D20" s="405" t="str">
        <f>IF(Badges!$M540="A","/","")</f>
        <v/>
      </c>
      <c r="E20" s="405" t="str">
        <f>IF(Badges!$M544="A","/","")</f>
        <v/>
      </c>
      <c r="F20" s="405" t="str">
        <f>IF(Badges!$M548="A","/","")</f>
        <v/>
      </c>
      <c r="G20" s="405" t="str">
        <f>IF(Badges!$M552="A","/","")</f>
        <v/>
      </c>
      <c r="H20" s="405" t="str">
        <f>IF(Badges!$M556="A","/","")</f>
        <v/>
      </c>
      <c r="I20" s="406" t="str">
        <f>IF(Summary!$T$28="E","E","")</f>
        <v/>
      </c>
      <c r="J20" s="406" t="str">
        <f>IF(Summary!$U$28="Y","R","")</f>
        <v/>
      </c>
      <c r="K20" s="363"/>
      <c r="L20" s="455"/>
      <c r="M20" s="487" t="s">
        <v>957</v>
      </c>
      <c r="N20" s="458"/>
      <c r="O20" s="458"/>
      <c r="P20" s="458"/>
      <c r="Q20" s="458"/>
      <c r="R20" s="459"/>
      <c r="S20" s="412" t="str">
        <f>IF(Summary!$T$85="E","E","")</f>
        <v/>
      </c>
      <c r="T20" s="411" t="str">
        <f>IF(Summary!$U$85="Y","R","")</f>
        <v/>
      </c>
      <c r="U20" s="594"/>
      <c r="W20" s="399" t="str">
        <f>'Fun Patches'!C21</f>
        <v>&lt;LIST PATCH HERE&gt;</v>
      </c>
      <c r="X20" s="406" t="str">
        <f>IF(Summary!$T$126="E","E","")</f>
        <v/>
      </c>
      <c r="Y20" s="406" t="str">
        <f>IF(Summary!$U$126="Y","R","")</f>
        <v/>
      </c>
      <c r="AA20" s="366"/>
      <c r="AB20" s="364"/>
      <c r="AC20" s="365"/>
    </row>
    <row r="21" spans="2:29" ht="12.95" customHeight="1" thickBot="1">
      <c r="B21" s="455"/>
      <c r="C21" s="471" t="s">
        <v>939</v>
      </c>
      <c r="D21" s="408" t="str">
        <f>IF(Badges!$M171="A","/","")</f>
        <v/>
      </c>
      <c r="E21" s="408" t="str">
        <f>IF(Badges!$M175="A","/","")</f>
        <v/>
      </c>
      <c r="F21" s="408" t="str">
        <f>IF(Badges!$M179="A","/","")</f>
        <v/>
      </c>
      <c r="G21" s="408" t="str">
        <f>IF(Badges!$M183="A","/","")</f>
        <v/>
      </c>
      <c r="H21" s="408" t="str">
        <f>IF(Badges!$M187="A","/","")</f>
        <v/>
      </c>
      <c r="I21" s="409" t="str">
        <f>IF(Summary!$T$11="E","E","")</f>
        <v/>
      </c>
      <c r="J21" s="409" t="str">
        <f>IF(Summary!$U$11="Y","R","")</f>
        <v/>
      </c>
      <c r="K21" s="363"/>
      <c r="L21" s="455"/>
      <c r="M21" s="488" t="s">
        <v>958</v>
      </c>
      <c r="N21" s="473"/>
      <c r="O21" s="473"/>
      <c r="P21" s="473"/>
      <c r="Q21" s="473"/>
      <c r="R21" s="474"/>
      <c r="S21" s="409" t="str">
        <f>IF(Summary!$T$86="E","E","")</f>
        <v/>
      </c>
      <c r="T21" s="406" t="str">
        <f>IF(Summary!$U$86="Y","R","")</f>
        <v/>
      </c>
      <c r="U21" s="594"/>
      <c r="W21" s="399" t="str">
        <f>'Fun Patches'!C22</f>
        <v>&lt;LIST PATCH HERE&gt;</v>
      </c>
      <c r="X21" s="406" t="str">
        <f>IF(Summary!$T$127="E","E","")</f>
        <v/>
      </c>
      <c r="Y21" s="406" t="str">
        <f>IF(Summary!$U$127="Y","R","")</f>
        <v/>
      </c>
      <c r="AA21" s="366"/>
      <c r="AB21" s="364"/>
      <c r="AC21" s="365"/>
    </row>
    <row r="22" spans="2:29" ht="12.95" customHeight="1">
      <c r="B22" s="455"/>
      <c r="C22" s="460" t="s">
        <v>940</v>
      </c>
      <c r="D22" s="413" t="str">
        <f>IF(Badges!$M563="A","/","")</f>
        <v/>
      </c>
      <c r="E22" s="413" t="str">
        <f>IF(Badges!$M567="A","/","")</f>
        <v/>
      </c>
      <c r="F22" s="413" t="str">
        <f>IF(Badges!$M571="A","/","")</f>
        <v/>
      </c>
      <c r="G22" s="413" t="str">
        <f>IF(Badges!$M575="A","/","")</f>
        <v/>
      </c>
      <c r="H22" s="413" t="str">
        <f>IF(Badges!$M579="A","/","")</f>
        <v/>
      </c>
      <c r="I22" s="411" t="str">
        <f>IF(Summary!$T$29="E","E","")</f>
        <v/>
      </c>
      <c r="J22" s="411" t="str">
        <f>IF(Summary!$U$29="Y","R","")</f>
        <v/>
      </c>
      <c r="K22" s="363"/>
      <c r="L22" s="455"/>
      <c r="M22" s="489" t="s">
        <v>959</v>
      </c>
      <c r="N22" s="476"/>
      <c r="O22" s="476"/>
      <c r="P22" s="476"/>
      <c r="Q22" s="476"/>
      <c r="R22" s="477"/>
      <c r="S22" s="412" t="str">
        <f>IF(Summary!$T$87="E","E","")</f>
        <v/>
      </c>
      <c r="T22" s="411" t="str">
        <f>IF(Summary!$U$87="Y","R","")</f>
        <v/>
      </c>
      <c r="U22" s="720" t="s">
        <v>1079</v>
      </c>
      <c r="W22" s="399" t="str">
        <f>'Fun Patches'!C23</f>
        <v>&lt;LIST PATCH HERE&gt;</v>
      </c>
      <c r="X22" s="406" t="str">
        <f>IF(Summary!$T$128="E","E","")</f>
        <v/>
      </c>
      <c r="Y22" s="406" t="str">
        <f>IF(Summary!$U$128="Y","R","")</f>
        <v/>
      </c>
      <c r="AA22" s="366"/>
      <c r="AB22" s="364"/>
      <c r="AC22" s="365"/>
    </row>
    <row r="23" spans="2:29" ht="12.95" customHeight="1" thickBot="1">
      <c r="B23" s="455"/>
      <c r="C23" s="460" t="s">
        <v>138</v>
      </c>
      <c r="D23" s="405" t="str">
        <f>IF(Badges!$M586="A","/","")</f>
        <v/>
      </c>
      <c r="E23" s="405" t="str">
        <f>IF(Badges!$M590="A","/","")</f>
        <v/>
      </c>
      <c r="F23" s="405" t="str">
        <f>IF(Badges!$M594="A","/","")</f>
        <v/>
      </c>
      <c r="G23" s="405" t="str">
        <f>IF(Badges!$M598="A","/","")</f>
        <v/>
      </c>
      <c r="H23" s="405" t="str">
        <f>IF(Badges!$M602="A","/","")</f>
        <v/>
      </c>
      <c r="I23" s="406" t="str">
        <f>IF(Summary!$T$30="E","E","")</f>
        <v/>
      </c>
      <c r="J23" s="406" t="str">
        <f>IF(Summary!$U$30="Y","R","")</f>
        <v/>
      </c>
      <c r="K23" s="363"/>
      <c r="L23" s="455"/>
      <c r="M23" s="490" t="s">
        <v>960</v>
      </c>
      <c r="N23" s="466"/>
      <c r="O23" s="466"/>
      <c r="P23" s="466"/>
      <c r="Q23" s="466"/>
      <c r="R23" s="467"/>
      <c r="S23" s="409" t="str">
        <f>IF(Summary!$T$88="E","E","")</f>
        <v/>
      </c>
      <c r="T23" s="406" t="str">
        <f>IF(Summary!$U$88="Y","R","")</f>
        <v/>
      </c>
      <c r="U23" s="720"/>
      <c r="W23" s="399" t="str">
        <f>'Fun Patches'!C24</f>
        <v>&lt;LIST PATCH HERE&gt;</v>
      </c>
      <c r="X23" s="406" t="str">
        <f>IF(Summary!$T$129="E","E","")</f>
        <v/>
      </c>
      <c r="Y23" s="406" t="str">
        <f>IF(Summary!$U$129="Y","R","")</f>
        <v/>
      </c>
      <c r="AA23" s="366"/>
      <c r="AB23" s="364"/>
      <c r="AC23" s="365"/>
    </row>
    <row r="24" spans="2:29" ht="12.95" customHeight="1" thickBot="1">
      <c r="B24" s="455"/>
      <c r="C24" s="460" t="s">
        <v>837</v>
      </c>
      <c r="D24" s="408" t="str">
        <f>IF(Badges!$M609="A","/","")</f>
        <v/>
      </c>
      <c r="E24" s="408" t="str">
        <f>IF(Badges!$M613="A","/","")</f>
        <v/>
      </c>
      <c r="F24" s="408" t="str">
        <f>IF(Badges!$M617="A","/","")</f>
        <v/>
      </c>
      <c r="G24" s="408" t="str">
        <f>IF(Badges!$M621="A","/","")</f>
        <v/>
      </c>
      <c r="H24" s="408" t="str">
        <f>IF(Badges!$M625="A","/","")</f>
        <v/>
      </c>
      <c r="I24" s="409" t="str">
        <f>IF(Summary!$T$31="E","E","")</f>
        <v/>
      </c>
      <c r="J24" s="409" t="str">
        <f>IF(Summary!$U$31="Y","R","")</f>
        <v/>
      </c>
      <c r="K24" s="363"/>
      <c r="L24" s="455"/>
      <c r="M24" s="491" t="s">
        <v>360</v>
      </c>
      <c r="N24" s="413" t="str">
        <f>IF('Age-Level'!$M49="C","/","")</f>
        <v/>
      </c>
      <c r="O24" s="413" t="str">
        <f>IF('Age-Level'!$M50="C","/","")</f>
        <v/>
      </c>
      <c r="P24" s="510" t="str">
        <f>IF('Age-Level'!$M51="C","/","")</f>
        <v/>
      </c>
      <c r="Q24" s="510" t="str">
        <f>IF('Age-Level'!$M52="C","/","")</f>
        <v/>
      </c>
      <c r="R24" s="510" t="str">
        <f>IF('Age-Level'!$M53="C","/","")</f>
        <v/>
      </c>
      <c r="S24" s="409" t="str">
        <f>IF(Summary!$T$89="E","E","")</f>
        <v/>
      </c>
      <c r="T24" s="411" t="str">
        <f>IF(Summary!$U$89="Y","R","")</f>
        <v/>
      </c>
      <c r="U24" s="720"/>
      <c r="W24" s="399" t="str">
        <f>'Fun Patches'!C25</f>
        <v>&lt;LIST PATCH HERE&gt;</v>
      </c>
      <c r="X24" s="406" t="str">
        <f>IF(Summary!$T$130="E","E","")</f>
        <v/>
      </c>
      <c r="Y24" s="406" t="str">
        <f>IF(Summary!$U$130="Y","R","")</f>
        <v/>
      </c>
      <c r="AA24" s="366"/>
      <c r="AB24" s="364"/>
      <c r="AC24" s="365"/>
    </row>
    <row r="25" spans="2:29" ht="12.95" customHeight="1">
      <c r="B25" s="455"/>
      <c r="C25" s="468" t="s">
        <v>130</v>
      </c>
      <c r="D25" s="413" t="str">
        <f>IF(Badges!$M632="A","/","")</f>
        <v/>
      </c>
      <c r="E25" s="413" t="str">
        <f>IF(Badges!$M636="A","/","")</f>
        <v/>
      </c>
      <c r="F25" s="413" t="str">
        <f>IF(Badges!$M640="A","/","")</f>
        <v/>
      </c>
      <c r="G25" s="413" t="str">
        <f>IF(Badges!$M644="A","/","")</f>
        <v/>
      </c>
      <c r="H25" s="413" t="str">
        <f>IF(Badges!$M648="A","/","")</f>
        <v/>
      </c>
      <c r="I25" s="411" t="str">
        <f>IF(Summary!$T$32="E","E","")</f>
        <v/>
      </c>
      <c r="J25" s="411" t="str">
        <f>IF(Summary!$U$32="Y","R","")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IF(Summary!$T$90="E","E","")</f>
        <v/>
      </c>
      <c r="T25" s="411" t="str">
        <f>IF(Summary!$U$90="Y","R","")</f>
        <v/>
      </c>
      <c r="U25" s="720"/>
      <c r="W25" s="399" t="str">
        <f>'Fun Patches'!C26</f>
        <v>&lt;LIST PATCH HERE&gt;</v>
      </c>
      <c r="X25" s="406" t="str">
        <f>IF(Summary!$T$131="E","E","")</f>
        <v/>
      </c>
      <c r="Y25" s="406" t="str">
        <f>IF(Summary!$U$131="Y","R","")</f>
        <v/>
      </c>
      <c r="AA25" s="366"/>
      <c r="AB25" s="364"/>
      <c r="AC25" s="365"/>
    </row>
    <row r="26" spans="2:29" ht="12.95" customHeight="1">
      <c r="B26" s="455"/>
      <c r="C26" s="460" t="s">
        <v>941</v>
      </c>
      <c r="D26" s="405" t="str">
        <f>IF(Badges!$M655="A","/","")</f>
        <v/>
      </c>
      <c r="E26" s="405" t="str">
        <f>IF(Badges!$M659="A","/","")</f>
        <v/>
      </c>
      <c r="F26" s="405" t="str">
        <f>IF(Badges!$M663="A","/","")</f>
        <v/>
      </c>
      <c r="G26" s="405" t="str">
        <f>IF(Badges!$M667="A","/","")</f>
        <v/>
      </c>
      <c r="H26" s="405" t="str">
        <f>IF(Badges!$M671="A","/","")</f>
        <v/>
      </c>
      <c r="I26" s="406" t="str">
        <f>IF(Summary!$T$33="E","E","")</f>
        <v/>
      </c>
      <c r="J26" s="406" t="str">
        <f>IF(Summary!$U$33="Y","R","")</f>
        <v/>
      </c>
      <c r="K26" s="363"/>
      <c r="L26" s="455"/>
      <c r="M26" s="487" t="s">
        <v>962</v>
      </c>
      <c r="N26" s="458"/>
      <c r="O26" s="458"/>
      <c r="P26" s="458"/>
      <c r="Q26" s="458"/>
      <c r="R26" s="459"/>
      <c r="S26" s="412" t="str">
        <f>IF(Summary!$T$91="E","E","")</f>
        <v/>
      </c>
      <c r="T26" s="406" t="str">
        <f>IF(Summary!$U$91="Y","R","")</f>
        <v/>
      </c>
      <c r="U26" s="720"/>
      <c r="W26" s="399" t="str">
        <f>'Fun Patches'!C27</f>
        <v>&lt;LIST PATCH HERE&gt;</v>
      </c>
      <c r="X26" s="406" t="str">
        <f>IF(Summary!$T$132="E","E","")</f>
        <v/>
      </c>
      <c r="Y26" s="406" t="str">
        <f>IF(Summary!$U$132="Y","R","")</f>
        <v/>
      </c>
      <c r="AA26" s="366"/>
      <c r="AB26" s="364"/>
      <c r="AC26" s="365"/>
    </row>
    <row r="27" spans="2:29" ht="12.95" customHeight="1" thickBot="1">
      <c r="B27" s="455"/>
      <c r="C27" s="471" t="s">
        <v>942</v>
      </c>
      <c r="D27" s="408" t="str">
        <f>IF(Badges!$M678="A","/","")</f>
        <v/>
      </c>
      <c r="E27" s="408" t="str">
        <f>IF(Badges!$M682="A","/","")</f>
        <v/>
      </c>
      <c r="F27" s="408" t="str">
        <f>IF(Badges!$M686="A","/","")</f>
        <v/>
      </c>
      <c r="G27" s="408" t="str">
        <f>IF(Badges!$M690="A","/","")</f>
        <v/>
      </c>
      <c r="H27" s="408" t="str">
        <f>IF(Badges!$M694="A","/","")</f>
        <v/>
      </c>
      <c r="I27" s="409" t="str">
        <f>IF(Summary!$T$34="E","E","")</f>
        <v/>
      </c>
      <c r="J27" s="409" t="str">
        <f>IF(Summary!$U$34="Y","R","")</f>
        <v/>
      </c>
      <c r="K27" s="363"/>
      <c r="L27" s="455"/>
      <c r="M27" s="488" t="s">
        <v>93</v>
      </c>
      <c r="N27" s="473"/>
      <c r="O27" s="473"/>
      <c r="P27" s="473"/>
      <c r="Q27" s="473"/>
      <c r="R27" s="474"/>
      <c r="S27" s="406" t="str">
        <f>IF(Summary!$T$108="E","E","")</f>
        <v/>
      </c>
      <c r="T27" s="406" t="str">
        <f>IF(Summary!$U$108="Y","R","")</f>
        <v/>
      </c>
      <c r="U27" s="720"/>
      <c r="W27" s="399" t="str">
        <f>'Fun Patches'!C28</f>
        <v>&lt;LIST PATCH HERE&gt;</v>
      </c>
      <c r="X27" s="406" t="str">
        <f>IF(Summary!$T$133="E","E","")</f>
        <v/>
      </c>
      <c r="Y27" s="406" t="str">
        <f>IF(Summary!$U$133="Y","R","")</f>
        <v/>
      </c>
      <c r="AA27" s="366"/>
      <c r="AB27" s="364"/>
      <c r="AC27" s="365"/>
    </row>
    <row r="28" spans="2:29" ht="12.95" customHeight="1">
      <c r="B28" s="455"/>
      <c r="C28" s="468" t="s">
        <v>135</v>
      </c>
      <c r="D28" s="413" t="str">
        <f>IF(Badges!$M701="A","/","")</f>
        <v/>
      </c>
      <c r="E28" s="413" t="str">
        <f>IF(Badges!$M705="A","/","")</f>
        <v/>
      </c>
      <c r="F28" s="413" t="str">
        <f>IF(Badges!$M709="A","/","")</f>
        <v/>
      </c>
      <c r="G28" s="413" t="str">
        <f>IF(Badges!$M713="A","/","")</f>
        <v/>
      </c>
      <c r="H28" s="413" t="str">
        <f>IF(Badges!$M717="A","/","")</f>
        <v/>
      </c>
      <c r="I28" s="411" t="str">
        <f>IF(Summary!$T$35="E","E","")</f>
        <v/>
      </c>
      <c r="J28" s="411" t="str">
        <f>IF(Summary!$U$35="Y","R","")</f>
        <v/>
      </c>
      <c r="K28" s="363"/>
      <c r="U28" s="720"/>
      <c r="W28" s="399" t="str">
        <f>'Fun Patches'!C29</f>
        <v>&lt;LIST PATCH HERE&gt;</v>
      </c>
      <c r="X28" s="406" t="str">
        <f>IF(Summary!$T$134="E","E","")</f>
        <v/>
      </c>
      <c r="Y28" s="406" t="str">
        <f>IF(Summary!$U$134="Y","R","")</f>
        <v/>
      </c>
      <c r="AA28" s="366"/>
      <c r="AB28" s="364"/>
      <c r="AC28" s="365"/>
    </row>
    <row r="29" spans="2:29" ht="12.95" customHeight="1">
      <c r="B29" s="455"/>
      <c r="C29" s="460" t="s">
        <v>127</v>
      </c>
      <c r="D29" s="405" t="str">
        <f>IF(Badges!$M724="A","/","")</f>
        <v/>
      </c>
      <c r="E29" s="405" t="str">
        <f>IF(Badges!$M728="A","/","")</f>
        <v/>
      </c>
      <c r="F29" s="405" t="str">
        <f>IF(Badges!$M732="A","/","")</f>
        <v/>
      </c>
      <c r="G29" s="405" t="str">
        <f>IF(Badges!$M736="A","/","")</f>
        <v/>
      </c>
      <c r="H29" s="405" t="str">
        <f>IF(Badges!$M740="A","/","")</f>
        <v/>
      </c>
      <c r="I29" s="406" t="str">
        <f>IF(Summary!$T$36="E","E","")</f>
        <v/>
      </c>
      <c r="J29" s="406" t="str">
        <f>IF(Summary!$U$36="Y","R","")</f>
        <v/>
      </c>
      <c r="L29" s="401"/>
      <c r="M29" s="401"/>
      <c r="N29" s="401"/>
      <c r="O29" s="401"/>
      <c r="P29" s="401"/>
      <c r="Q29" s="401"/>
      <c r="R29" s="401"/>
      <c r="S29" s="402"/>
      <c r="T29" s="402"/>
      <c r="U29" s="720"/>
      <c r="W29" s="399" t="str">
        <f>'Fun Patches'!C30</f>
        <v>&lt;LIST PATCH HERE&gt;</v>
      </c>
      <c r="X29" s="406" t="str">
        <f>IF(Summary!$T$135="E","E","")</f>
        <v/>
      </c>
      <c r="Y29" s="406" t="str">
        <f>IF(Summary!$U$135="Y","R","")</f>
        <v/>
      </c>
      <c r="AA29" s="366"/>
      <c r="AB29" s="364"/>
      <c r="AC29" s="365"/>
    </row>
    <row r="30" spans="2:29" ht="12.95" customHeight="1" thickBot="1">
      <c r="B30" s="455"/>
      <c r="C30" s="471" t="s">
        <v>132</v>
      </c>
      <c r="D30" s="408" t="str">
        <f>IF(Badges!$M747="A","/","")</f>
        <v/>
      </c>
      <c r="E30" s="408" t="str">
        <f>IF(Badges!$M751="A","/","")</f>
        <v/>
      </c>
      <c r="F30" s="408" t="str">
        <f>IF(Badges!$M755="A","/","")</f>
        <v/>
      </c>
      <c r="G30" s="408" t="str">
        <f>IF(Badges!$M759="A","/","")</f>
        <v/>
      </c>
      <c r="H30" s="408" t="str">
        <f>IF(Badges!$M763="A","/","")</f>
        <v/>
      </c>
      <c r="I30" s="409" t="str">
        <f>IF(Summary!$T$37="E","E","")</f>
        <v/>
      </c>
      <c r="J30" s="409" t="str">
        <f>IF(Summary!$U$37="Y","R","")</f>
        <v/>
      </c>
      <c r="L30" s="716" t="str">
        <f>'Age-Level'!C136</f>
        <v>Investiture</v>
      </c>
      <c r="M30" s="716"/>
      <c r="N30" s="716"/>
      <c r="O30" s="716"/>
      <c r="P30" s="716"/>
      <c r="Q30" s="716"/>
      <c r="R30" s="719"/>
      <c r="S30" s="406" t="str">
        <f>IF(Summary!$T$96="E","E","")</f>
        <v/>
      </c>
      <c r="T30" s="406" t="str">
        <f>IF(Summary!$U$96="Y","R","")</f>
        <v/>
      </c>
      <c r="U30" s="720"/>
      <c r="W30" s="399" t="str">
        <f>'Fun Patches'!C31</f>
        <v>&lt;LIST PATCH HERE&gt;</v>
      </c>
      <c r="X30" s="406" t="str">
        <f>IF(Summary!$T$136="E","E","")</f>
        <v/>
      </c>
      <c r="Y30" s="406" t="str">
        <f>IF(Summary!$U$136="Y","R","")</f>
        <v/>
      </c>
      <c r="AA30" s="366"/>
      <c r="AB30" s="364"/>
      <c r="AC30" s="365"/>
    </row>
    <row r="31" spans="2:29" ht="12.95" customHeight="1">
      <c r="B31" s="455"/>
      <c r="C31" s="460" t="s">
        <v>136</v>
      </c>
      <c r="D31" s="410" t="str">
        <f>IF(Badges!$M770="A","/","")</f>
        <v/>
      </c>
      <c r="E31" s="410" t="str">
        <f>IF(Badges!$M774="A","/","")</f>
        <v/>
      </c>
      <c r="F31" s="410" t="str">
        <f>IF(Badges!$M778="A","/","")</f>
        <v/>
      </c>
      <c r="G31" s="410" t="str">
        <f>IF(Badges!$M782="A","/","")</f>
        <v/>
      </c>
      <c r="H31" s="410" t="str">
        <f>IF(Badges!$M786="A","/","")</f>
        <v/>
      </c>
      <c r="I31" s="412" t="str">
        <f>IF(Summary!$T$38="E","E","")</f>
        <v/>
      </c>
      <c r="J31" s="412" t="str">
        <f>IF(Summary!$U$38="Y","R","")</f>
        <v/>
      </c>
      <c r="L31" s="716" t="str">
        <f>'Age-Level'!C137</f>
        <v>1st year Rededication</v>
      </c>
      <c r="M31" s="716"/>
      <c r="N31" s="716"/>
      <c r="O31" s="716"/>
      <c r="P31" s="716"/>
      <c r="Q31" s="716"/>
      <c r="R31" s="719"/>
      <c r="S31" s="406" t="str">
        <f>IF(Summary!$T$97="E","E","")</f>
        <v/>
      </c>
      <c r="T31" s="406" t="str">
        <f>IF(Summary!$U$97="Y","R","")</f>
        <v/>
      </c>
      <c r="U31" s="720"/>
      <c r="W31" s="399" t="str">
        <f>'Fun Patches'!C32</f>
        <v>&lt;LIST PATCH HERE&gt;</v>
      </c>
      <c r="X31" s="406" t="str">
        <f>IF(Summary!$T$137="E","E","")</f>
        <v/>
      </c>
      <c r="Y31" s="406" t="str">
        <f>IF(Summary!$U$137="Y","R","")</f>
        <v/>
      </c>
      <c r="AA31" s="366"/>
      <c r="AB31" s="364"/>
      <c r="AC31" s="365"/>
    </row>
    <row r="32" spans="2:29" ht="12.95" customHeight="1">
      <c r="B32" s="455"/>
      <c r="C32" s="460" t="s">
        <v>126</v>
      </c>
      <c r="D32" s="405" t="str">
        <f>IF(Badges!$M793="A","/","")</f>
        <v/>
      </c>
      <c r="E32" s="405" t="str">
        <f>IF(Badges!$M797="A","/","")</f>
        <v/>
      </c>
      <c r="F32" s="405" t="str">
        <f>IF(Badges!$M801="A","/","")</f>
        <v/>
      </c>
      <c r="G32" s="405" t="str">
        <f>IF(Badges!$M805="A","/","")</f>
        <v/>
      </c>
      <c r="H32" s="405" t="str">
        <f>IF(Badges!$M809="A","/","")</f>
        <v/>
      </c>
      <c r="I32" s="406" t="str">
        <f>IF(Summary!$T$39="E","E","")</f>
        <v/>
      </c>
      <c r="J32" s="406" t="str">
        <f>IF(Summary!$U$39="Y","R","")</f>
        <v/>
      </c>
      <c r="L32" s="716" t="str">
        <f>'Age-Level'!C138</f>
        <v>2nd year Rededication</v>
      </c>
      <c r="M32" s="716"/>
      <c r="N32" s="716"/>
      <c r="O32" s="716"/>
      <c r="P32" s="716"/>
      <c r="Q32" s="716"/>
      <c r="R32" s="719"/>
      <c r="S32" s="406" t="str">
        <f>IF(Summary!$T$98="E","E","")</f>
        <v/>
      </c>
      <c r="T32" s="406" t="str">
        <f>IF(Summary!$U$98="Y","R","")</f>
        <v/>
      </c>
      <c r="U32" s="720"/>
      <c r="W32" s="399" t="str">
        <f>'Fun Patches'!C33</f>
        <v>&lt;LIST PATCH HERE&gt;</v>
      </c>
      <c r="X32" s="406" t="str">
        <f>IF(Summary!$T$138="E","E","")</f>
        <v/>
      </c>
      <c r="Y32" s="406" t="str">
        <f>IF(Summary!$U$138="Y","R","")</f>
        <v/>
      </c>
      <c r="AA32" s="366"/>
      <c r="AB32" s="364"/>
      <c r="AC32" s="365"/>
    </row>
    <row r="33" spans="2:29" ht="12.95" customHeight="1">
      <c r="B33" s="455"/>
      <c r="C33" s="464" t="s">
        <v>943</v>
      </c>
      <c r="D33" s="405" t="str">
        <f>IF(Badges!$M816="A","/","")</f>
        <v/>
      </c>
      <c r="E33" s="405" t="str">
        <f>IF(Badges!$M820="A","/","")</f>
        <v/>
      </c>
      <c r="F33" s="405" t="str">
        <f>IF(Badges!$M824="A","/","")</f>
        <v/>
      </c>
      <c r="G33" s="405" t="str">
        <f>IF(Badges!$M828="A","/","")</f>
        <v/>
      </c>
      <c r="H33" s="405" t="str">
        <f>IF(Badges!$M832="A","/","")</f>
        <v/>
      </c>
      <c r="I33" s="406" t="str">
        <f>IF(Summary!$T$40="E","E","")</f>
        <v/>
      </c>
      <c r="J33" s="406" t="str">
        <f>IF(Summary!$U$40="Y","R","")</f>
        <v/>
      </c>
      <c r="L33" s="716" t="str">
        <f>'Age-Level'!C139</f>
        <v>3rd year Rededication</v>
      </c>
      <c r="M33" s="716"/>
      <c r="N33" s="716"/>
      <c r="O33" s="716"/>
      <c r="P33" s="716"/>
      <c r="Q33" s="716"/>
      <c r="R33" s="719"/>
      <c r="S33" s="406" t="str">
        <f>IF(Summary!$T$99="E","E","")</f>
        <v/>
      </c>
      <c r="T33" s="406" t="str">
        <f>IF(Summary!$U$99="Y","R","")</f>
        <v/>
      </c>
      <c r="U33" s="720"/>
      <c r="W33" s="399" t="str">
        <f>'Fun Patches'!C34</f>
        <v>&lt;LIST PATCH HERE&gt;</v>
      </c>
      <c r="X33" s="406" t="str">
        <f>IF(Summary!$T$139="E","E","")</f>
        <v/>
      </c>
      <c r="Y33" s="406" t="str">
        <f>IF(Summary!$U$139="Y","R","")</f>
        <v/>
      </c>
      <c r="AA33" s="366"/>
      <c r="AB33" s="364"/>
      <c r="AC33" s="365"/>
    </row>
    <row r="34" spans="2:29" ht="12.95" customHeight="1">
      <c r="L34" s="716" t="str">
        <f>'Age-Level'!C140</f>
        <v>4th year Rededication</v>
      </c>
      <c r="M34" s="716"/>
      <c r="N34" s="716"/>
      <c r="O34" s="716"/>
      <c r="P34" s="716"/>
      <c r="Q34" s="716"/>
      <c r="R34" s="719"/>
      <c r="S34" s="406" t="str">
        <f>IF(Summary!$T$100="E","E","")</f>
        <v/>
      </c>
      <c r="T34" s="406" t="str">
        <f>IF(Summary!$U$100="Y","R","")</f>
        <v/>
      </c>
      <c r="U34" s="720"/>
      <c r="W34" s="399" t="str">
        <f>'Fun Patches'!C35</f>
        <v>&lt;LIST PATCH HERE&gt;</v>
      </c>
      <c r="X34" s="406" t="str">
        <f>IF(Summary!$T$140="E","E","")</f>
        <v/>
      </c>
      <c r="Y34" s="406" t="str">
        <f>IF(Summary!$U$140="Y","R","")</f>
        <v/>
      </c>
      <c r="AA34" s="366"/>
      <c r="AB34" s="364"/>
      <c r="AC34" s="365"/>
    </row>
    <row r="35" spans="2:29" ht="12.95" customHeight="1">
      <c r="L35" s="716" t="str">
        <f>'Age-Level'!C141</f>
        <v>5th year Rededication</v>
      </c>
      <c r="M35" s="716"/>
      <c r="N35" s="716"/>
      <c r="O35" s="716"/>
      <c r="P35" s="716"/>
      <c r="Q35" s="716"/>
      <c r="R35" s="719"/>
      <c r="S35" s="406" t="str">
        <f>IF(Summary!$T$101="E","E","")</f>
        <v/>
      </c>
      <c r="T35" s="406" t="str">
        <f>IF(Summary!$U$101="Y","R","")</f>
        <v/>
      </c>
      <c r="U35" s="720"/>
      <c r="W35" s="399" t="str">
        <f>'Fun Patches'!C36</f>
        <v>&lt;LIST PATCH HERE&gt;</v>
      </c>
      <c r="X35" s="406" t="str">
        <f>IF(Summary!$T$141="E","E","")</f>
        <v/>
      </c>
      <c r="Y35" s="406" t="str">
        <f>IF(Summary!$U$141="Y","R","")</f>
        <v/>
      </c>
      <c r="AA35" s="366"/>
      <c r="AB35" s="364"/>
      <c r="AC35" s="365"/>
    </row>
    <row r="36" spans="2:29" ht="12.95" customHeight="1">
      <c r="B36" s="455"/>
      <c r="C36" s="456" t="s">
        <v>144</v>
      </c>
      <c r="D36" s="403" t="str">
        <f>IF(Badges!$M298="A","/","")</f>
        <v/>
      </c>
      <c r="E36" s="403" t="str">
        <f>IF(Badges!$M302="A","/","")</f>
        <v/>
      </c>
      <c r="F36" s="403" t="str">
        <f>IF(Badges!$M306="A","/","")</f>
        <v/>
      </c>
      <c r="G36" s="403" t="str">
        <f>IF(Badges!$M310="A","/","")</f>
        <v/>
      </c>
      <c r="H36" s="403" t="str">
        <f>IF(Badges!$M314="A","/","")</f>
        <v/>
      </c>
      <c r="I36" s="406" t="str">
        <f>IF(Summary!$T$17="E","E","")</f>
        <v/>
      </c>
      <c r="J36" s="406" t="str">
        <f>IF(Summary!$U$17="Y","R","")</f>
        <v/>
      </c>
      <c r="L36" s="716" t="str">
        <f>'Age-Level'!C142</f>
        <v>6th year Rededication</v>
      </c>
      <c r="M36" s="716"/>
      <c r="N36" s="716"/>
      <c r="O36" s="716"/>
      <c r="P36" s="716"/>
      <c r="Q36" s="716"/>
      <c r="R36" s="719"/>
      <c r="S36" s="406" t="str">
        <f>IF(Summary!$T$102="E","E","")</f>
        <v/>
      </c>
      <c r="T36" s="406" t="str">
        <f>IF(Summary!$U$102="Y","R","")</f>
        <v/>
      </c>
      <c r="U36" s="720"/>
      <c r="W36" s="399" t="str">
        <f>'Fun Patches'!C37</f>
        <v>&lt;LIST PATCH HERE&gt;</v>
      </c>
      <c r="X36" s="406" t="str">
        <f>IF(Summary!$T$142="E","E","")</f>
        <v/>
      </c>
      <c r="Y36" s="406" t="str">
        <f>IF(Summary!$U$142="Y","R","")</f>
        <v/>
      </c>
      <c r="AA36" s="366"/>
      <c r="AB36" s="364"/>
      <c r="AC36" s="365"/>
    </row>
    <row r="37" spans="2:29" ht="12.95" customHeight="1" thickBot="1">
      <c r="B37" s="455"/>
      <c r="C37" s="471" t="s">
        <v>145</v>
      </c>
      <c r="D37" s="408" t="str">
        <f>IF(Badges!$M125="A","/","")</f>
        <v/>
      </c>
      <c r="E37" s="408" t="str">
        <f>IF(Badges!$M129="A","/","")</f>
        <v/>
      </c>
      <c r="F37" s="408" t="str">
        <f>IF(Badges!$M133="A","/","")</f>
        <v/>
      </c>
      <c r="G37" s="408" t="str">
        <f>IF(Badges!$M137="A","/","")</f>
        <v/>
      </c>
      <c r="H37" s="408" t="str">
        <f>IF(Badges!$M141="A","/","")</f>
        <v/>
      </c>
      <c r="I37" s="409" t="str">
        <f>IF(Summary!$T$9="E","E","")</f>
        <v/>
      </c>
      <c r="J37" s="409" t="str">
        <f>IF(Summary!$U$9="Y","R","")</f>
        <v/>
      </c>
      <c r="L37" s="716" t="str">
        <f>'Age-Level'!C143</f>
        <v>7th year Rededication</v>
      </c>
      <c r="M37" s="716"/>
      <c r="N37" s="716"/>
      <c r="O37" s="716"/>
      <c r="P37" s="716"/>
      <c r="Q37" s="716"/>
      <c r="R37" s="719"/>
      <c r="S37" s="406" t="str">
        <f>IF(Summary!$T$103="E","E","")</f>
        <v/>
      </c>
      <c r="T37" s="406" t="str">
        <f>IF(Summary!$U$103="Y","R","")</f>
        <v/>
      </c>
      <c r="U37" s="720"/>
      <c r="W37" s="399" t="str">
        <f>'Fun Patches'!C38</f>
        <v>&lt;LIST PATCH HERE&gt;</v>
      </c>
      <c r="X37" s="406" t="str">
        <f>IF(Summary!$T$143="E","E","")</f>
        <v/>
      </c>
      <c r="Y37" s="406" t="str">
        <f>IF(Summary!$U$143="Y","R","")</f>
        <v/>
      </c>
      <c r="AA37" s="366"/>
      <c r="AB37" s="364"/>
      <c r="AC37" s="365"/>
    </row>
    <row r="38" spans="2:29" ht="12.95" customHeight="1">
      <c r="B38" s="455"/>
      <c r="C38" s="456" t="s">
        <v>146</v>
      </c>
      <c r="D38" s="413" t="str">
        <f>IF(Badges!$M411="C","/","")</f>
        <v/>
      </c>
      <c r="E38" s="413" t="str">
        <f>IF(Badges!$M413="C","/","")</f>
        <v/>
      </c>
      <c r="F38" s="413" t="str">
        <f>IF(Badges!$M415="C","/","")</f>
        <v/>
      </c>
      <c r="G38" s="413" t="str">
        <f>IF(Badges!$M417="C","/","")</f>
        <v/>
      </c>
      <c r="H38" s="413" t="str">
        <f>IF(Badges!$M419="C","/","")</f>
        <v/>
      </c>
      <c r="I38" s="412" t="str">
        <f>IF(Summary!$T$22="E","E","")</f>
        <v/>
      </c>
      <c r="J38" s="412" t="str">
        <f>IF(Summary!$U$22="Y","R","")</f>
        <v/>
      </c>
      <c r="L38" s="716" t="str">
        <f>'Age-Level'!C144</f>
        <v>8th year Rededication</v>
      </c>
      <c r="M38" s="716"/>
      <c r="N38" s="716"/>
      <c r="O38" s="716"/>
      <c r="P38" s="716"/>
      <c r="Q38" s="716"/>
      <c r="R38" s="719"/>
      <c r="S38" s="406" t="str">
        <f>IF(Summary!$T$104="E","E","")</f>
        <v/>
      </c>
      <c r="T38" s="406" t="str">
        <f>IF(Summary!$U$104="Y","R","")</f>
        <v/>
      </c>
      <c r="U38" s="720"/>
      <c r="W38" s="399" t="str">
        <f>'Fun Patches'!C39</f>
        <v>&lt;LIST PATCH HERE&gt;</v>
      </c>
      <c r="X38" s="406" t="str">
        <f>IF(Summary!$T$144="E","E","")</f>
        <v/>
      </c>
      <c r="Y38" s="406" t="str">
        <f>IF(Summary!$U$144="Y","R","")</f>
        <v/>
      </c>
      <c r="AA38" s="366"/>
      <c r="AB38" s="364"/>
      <c r="AC38" s="365"/>
    </row>
    <row r="39" spans="2:29" ht="12.95" customHeight="1" thickBot="1">
      <c r="B39" s="455"/>
      <c r="C39" s="464" t="s">
        <v>147</v>
      </c>
      <c r="D39" s="398" t="str">
        <f>IF(Badges!$M238="C","/","")</f>
        <v/>
      </c>
      <c r="E39" s="398" t="str">
        <f>IF(Badges!$M240="C","/","")</f>
        <v/>
      </c>
      <c r="F39" s="398" t="str">
        <f>IF(Badges!$M242="C","/","")</f>
        <v/>
      </c>
      <c r="G39" s="398" t="str">
        <f>IF(Badges!$M244="C","/","")</f>
        <v/>
      </c>
      <c r="H39" s="398" t="str">
        <f>IF(Badges!$M246="C","/","")</f>
        <v/>
      </c>
      <c r="I39" s="406" t="str">
        <f>IF(Summary!$T$14="E","E","")</f>
        <v/>
      </c>
      <c r="J39" s="406" t="str">
        <f>IF(Summary!$U$14="Y","R","")</f>
        <v/>
      </c>
      <c r="L39" s="716" t="str">
        <f>'Age-Level'!C145</f>
        <v>9th year Rededication</v>
      </c>
      <c r="M39" s="716"/>
      <c r="N39" s="716"/>
      <c r="O39" s="716"/>
      <c r="P39" s="716"/>
      <c r="Q39" s="716"/>
      <c r="R39" s="719"/>
      <c r="S39" s="406" t="str">
        <f>IF(Summary!$T$105="E","E","")</f>
        <v/>
      </c>
      <c r="T39" s="406" t="str">
        <f>IF(Summary!$U$105="Y","R","")</f>
        <v/>
      </c>
      <c r="U39" s="720"/>
      <c r="W39" s="399" t="str">
        <f>'Fun Patches'!C40</f>
        <v>&lt;LIST PATCH HERE&gt;</v>
      </c>
      <c r="X39" s="406" t="str">
        <f>IF(Summary!$T$145="E","E","")</f>
        <v/>
      </c>
      <c r="Y39" s="406" t="str">
        <f>IF(Summary!$U$145="Y","R","")</f>
        <v/>
      </c>
      <c r="AA39" s="366"/>
      <c r="AB39" s="364"/>
      <c r="AC39" s="365"/>
    </row>
    <row r="40" spans="2:29" ht="12.95" customHeight="1">
      <c r="L40" s="716" t="str">
        <f>'Age-Level'!C146</f>
        <v>10th year Rededication</v>
      </c>
      <c r="M40" s="716"/>
      <c r="N40" s="716"/>
      <c r="O40" s="716"/>
      <c r="P40" s="716"/>
      <c r="Q40" s="716"/>
      <c r="R40" s="719"/>
      <c r="S40" s="406" t="str">
        <f>IF(Summary!$T$106="E","E","")</f>
        <v/>
      </c>
      <c r="T40" s="406" t="str">
        <f>IF(Summary!$U$106="Y","R","")</f>
        <v/>
      </c>
      <c r="U40" s="720"/>
      <c r="W40" s="399" t="str">
        <f>'Fun Patches'!C41</f>
        <v>&lt;LIST PATCH HERE&gt;</v>
      </c>
      <c r="X40" s="406" t="str">
        <f>IF(Summary!$T$146="E","E","")</f>
        <v/>
      </c>
      <c r="Y40" s="406" t="str">
        <f>IF(Summary!$U$146="Y","R","")</f>
        <v/>
      </c>
      <c r="AA40" s="366"/>
      <c r="AB40" s="364"/>
      <c r="AC40" s="365"/>
    </row>
    <row r="41" spans="2:29" ht="12.95" customHeight="1" thickBot="1">
      <c r="U41" s="720"/>
      <c r="W41" s="399" t="str">
        <f>'Fun Patches'!C42</f>
        <v>&lt;LIST PATCH HERE&gt;</v>
      </c>
      <c r="X41" s="406" t="str">
        <f>IF(Summary!$T$147="E","E","")</f>
        <v/>
      </c>
      <c r="Y41" s="406" t="str">
        <f>IF(Summary!$U$147="Y","R","")</f>
        <v/>
      </c>
      <c r="AA41" s="366"/>
      <c r="AB41" s="364"/>
      <c r="AC41" s="365"/>
    </row>
    <row r="42" spans="2:29" ht="12.95" customHeight="1">
      <c r="B42" s="455"/>
      <c r="C42" s="483" t="s">
        <v>944</v>
      </c>
      <c r="D42" s="413" t="str">
        <f>IF(Badges!$M837="C","/","")</f>
        <v/>
      </c>
      <c r="E42" s="413" t="str">
        <f>IF(Badges!$M838="C","/","")</f>
        <v/>
      </c>
      <c r="F42" s="413" t="str">
        <f>IF(Badges!$M839="C","/","")</f>
        <v/>
      </c>
      <c r="G42" s="413" t="str">
        <f>IF(Badges!$M840="C","/","")</f>
        <v/>
      </c>
      <c r="H42" s="413" t="str">
        <f>IF(Badges!$M841="C","/","")</f>
        <v/>
      </c>
      <c r="I42" s="406" t="str">
        <f>IF(Summary!$T$42="E","E","")</f>
        <v/>
      </c>
      <c r="J42" s="406" t="str">
        <f>IF(Summary!$U$42="Y","R","")</f>
        <v/>
      </c>
      <c r="U42" s="720"/>
      <c r="W42" s="399" t="str">
        <f>'Fun Patches'!C43</f>
        <v>&lt;LIST PATCH HERE&gt;</v>
      </c>
      <c r="X42" s="406" t="str">
        <f>IF(Summary!$T$148="E","E","")</f>
        <v/>
      </c>
      <c r="Y42" s="406" t="str">
        <f>IF(Summary!$U$148="Y","R","")</f>
        <v/>
      </c>
      <c r="AA42" s="366"/>
      <c r="AB42" s="364"/>
      <c r="AC42" s="365"/>
    </row>
    <row r="43" spans="2:29" ht="12.95" customHeight="1">
      <c r="B43" s="455"/>
      <c r="C43" s="484" t="s">
        <v>945</v>
      </c>
      <c r="D43" s="405" t="str">
        <f>IF(Badges!$M844="C","/","")</f>
        <v/>
      </c>
      <c r="E43" s="405" t="str">
        <f>IF(Badges!$M845="C","/","")</f>
        <v/>
      </c>
      <c r="F43" s="405" t="str">
        <f>IF(Badges!$M846="C","/","")</f>
        <v/>
      </c>
      <c r="G43" s="405" t="str">
        <f>IF(Badges!$M847="C","/","")</f>
        <v/>
      </c>
      <c r="H43" s="405" t="str">
        <f>IF(Badges!$M848="C","/","")</f>
        <v/>
      </c>
      <c r="I43" s="406" t="str">
        <f>IF(Summary!$T$43="E","E","")</f>
        <v/>
      </c>
      <c r="J43" s="406" t="str">
        <f>IF(Summary!$U$43="Y","R","")</f>
        <v/>
      </c>
      <c r="L43" s="717"/>
      <c r="M43" s="717"/>
      <c r="N43" s="717"/>
      <c r="O43" s="717"/>
      <c r="P43" s="717"/>
      <c r="Q43" s="717"/>
      <c r="R43" s="718"/>
      <c r="S43" s="361"/>
      <c r="T43" s="362"/>
      <c r="U43" s="720"/>
      <c r="W43" s="399" t="str">
        <f>'Fun Patches'!C44</f>
        <v>&lt;LIST PATCH HERE&gt;</v>
      </c>
      <c r="X43" s="406" t="str">
        <f>IF(Summary!$T$149="E","E","")</f>
        <v/>
      </c>
      <c r="Y43" s="406" t="str">
        <f>IF(Summary!$U$149="Y","R","")</f>
        <v/>
      </c>
      <c r="AA43" s="366"/>
      <c r="AB43" s="364"/>
      <c r="AC43" s="365"/>
    </row>
    <row r="44" spans="2:29" ht="12.95" customHeight="1" thickBot="1">
      <c r="B44" s="455"/>
      <c r="C44" s="485" t="s">
        <v>946</v>
      </c>
      <c r="D44" s="408" t="str">
        <f>IF(Badges!$M851="C","/","")</f>
        <v/>
      </c>
      <c r="E44" s="408" t="str">
        <f>IF(Badges!$M852="C","/","")</f>
        <v/>
      </c>
      <c r="F44" s="408" t="str">
        <f>IF(Badges!$M853="C","/","")</f>
        <v/>
      </c>
      <c r="G44" s="408" t="str">
        <f>IF(Badges!$M854="C","/","")</f>
        <v/>
      </c>
      <c r="H44" s="408" t="str">
        <f>IF(Badges!$M855="C","/","")</f>
        <v/>
      </c>
      <c r="I44" s="414" t="str">
        <f>IF(Summary!$T$44="E","E","")</f>
        <v/>
      </c>
      <c r="J44" s="414" t="str">
        <f>IF(Summary!$U$44="Y","R","")</f>
        <v/>
      </c>
      <c r="L44" s="717"/>
      <c r="M44" s="717"/>
      <c r="N44" s="717"/>
      <c r="O44" s="717"/>
      <c r="P44" s="717"/>
      <c r="Q44" s="717"/>
      <c r="R44" s="718"/>
      <c r="S44" s="364"/>
      <c r="T44" s="365"/>
      <c r="U44" s="720"/>
      <c r="W44" s="399" t="str">
        <f>'Fun Patches'!C45</f>
        <v>&lt;LIST PATCH HERE&gt;</v>
      </c>
      <c r="X44" s="406" t="str">
        <f>IF(Summary!$T$150="E","E","")</f>
        <v/>
      </c>
      <c r="Y44" s="406" t="str">
        <f>IF(Summary!$U$150="Y","R","")</f>
        <v/>
      </c>
      <c r="AA44" s="366"/>
      <c r="AB44" s="364"/>
      <c r="AC44" s="365"/>
    </row>
    <row r="45" spans="2:29" ht="12.95" customHeight="1">
      <c r="B45" s="455"/>
      <c r="C45" s="483" t="s">
        <v>947</v>
      </c>
      <c r="D45" s="413" t="str">
        <f>IF(Badges!$M859="C","/","")</f>
        <v/>
      </c>
      <c r="E45" s="413" t="str">
        <f>IF(Badges!$M860="C","/","")</f>
        <v/>
      </c>
      <c r="F45" s="413" t="str">
        <f>IF(Badges!$M861="C","/","")</f>
        <v/>
      </c>
      <c r="G45" s="413" t="str">
        <f>IF(Badges!$M862="C","/","")</f>
        <v/>
      </c>
      <c r="H45" s="413" t="str">
        <f>IF(Badges!$M863="C","/","")</f>
        <v/>
      </c>
      <c r="I45" s="411" t="str">
        <f>IF(Summary!$T$46="E","E","")</f>
        <v/>
      </c>
      <c r="J45" s="411" t="str">
        <f>IF(Summary!$U$46="Y","R","")</f>
        <v/>
      </c>
      <c r="L45" s="717"/>
      <c r="M45" s="717"/>
      <c r="N45" s="717"/>
      <c r="O45" s="717"/>
      <c r="P45" s="717"/>
      <c r="Q45" s="717"/>
      <c r="R45" s="718"/>
      <c r="S45" s="364"/>
      <c r="T45" s="365"/>
      <c r="U45" s="720"/>
      <c r="W45" s="399" t="str">
        <f>'Fun Patches'!C46</f>
        <v>&lt;LIST PATCH HERE&gt;</v>
      </c>
      <c r="X45" s="406" t="str">
        <f>IF(Summary!$T$151="E","E","")</f>
        <v/>
      </c>
      <c r="Y45" s="406" t="str">
        <f>IF(Summary!$U$151="Y","R","")</f>
        <v/>
      </c>
      <c r="AA45" s="366"/>
      <c r="AB45" s="364"/>
      <c r="AC45" s="365"/>
    </row>
    <row r="46" spans="2:29" ht="12.95" customHeight="1">
      <c r="B46" s="455"/>
      <c r="C46" s="484" t="s">
        <v>948</v>
      </c>
      <c r="D46" s="405" t="str">
        <f>IF(Badges!$M866="C","/","")</f>
        <v/>
      </c>
      <c r="E46" s="405" t="str">
        <f>IF(Badges!$M867="C","/","")</f>
        <v/>
      </c>
      <c r="F46" s="405" t="str">
        <f>IF(Badges!$M868="C","/","")</f>
        <v/>
      </c>
      <c r="G46" s="405" t="str">
        <f>IF(Badges!$M869="C","/","")</f>
        <v/>
      </c>
      <c r="H46" s="405" t="str">
        <f>IF(Badges!$M870="C","/","")</f>
        <v/>
      </c>
      <c r="I46" s="406" t="str">
        <f>IF(Summary!$T$47="E","E","")</f>
        <v/>
      </c>
      <c r="J46" s="406" t="str">
        <f>IF(Summary!$U$47="Y","R","")</f>
        <v/>
      </c>
      <c r="L46" s="717"/>
      <c r="M46" s="717"/>
      <c r="N46" s="717"/>
      <c r="O46" s="717"/>
      <c r="P46" s="717"/>
      <c r="Q46" s="717"/>
      <c r="R46" s="718"/>
      <c r="S46" s="364"/>
      <c r="T46" s="365"/>
      <c r="U46" s="720"/>
      <c r="W46" s="399" t="str">
        <f>'Fun Patches'!C47</f>
        <v>&lt;LIST PATCH HERE&gt;</v>
      </c>
      <c r="X46" s="406" t="str">
        <f>IF(Summary!$T$152="E","E","")</f>
        <v/>
      </c>
      <c r="Y46" s="406" t="str">
        <f>IF(Summary!$U$152="Y","R","")</f>
        <v/>
      </c>
      <c r="AA46" s="366"/>
      <c r="AB46" s="364"/>
      <c r="AC46" s="365"/>
    </row>
    <row r="47" spans="2:29" ht="12.95" customHeight="1" thickBot="1">
      <c r="B47" s="455"/>
      <c r="C47" s="485" t="s">
        <v>949</v>
      </c>
      <c r="D47" s="408" t="str">
        <f>IF(Badges!$M873="C","/","")</f>
        <v/>
      </c>
      <c r="E47" s="408" t="str">
        <f>IF(Badges!$M874="C","/","")</f>
        <v/>
      </c>
      <c r="F47" s="408" t="str">
        <f>IF(Badges!$M875="C","/","")</f>
        <v/>
      </c>
      <c r="G47" s="408" t="str">
        <f>IF(Badges!$M876="C","/","")</f>
        <v/>
      </c>
      <c r="H47" s="408" t="str">
        <f>IF(Badges!$M877="C","/","")</f>
        <v/>
      </c>
      <c r="I47" s="409" t="str">
        <f>IF(Summary!$T$48="E","E","")</f>
        <v/>
      </c>
      <c r="J47" s="409" t="str">
        <f>IF(Summary!$U$48="Y","R","")</f>
        <v/>
      </c>
      <c r="L47" s="717"/>
      <c r="M47" s="717"/>
      <c r="N47" s="717"/>
      <c r="O47" s="717"/>
      <c r="P47" s="717"/>
      <c r="Q47" s="717"/>
      <c r="R47" s="718"/>
      <c r="S47" s="364"/>
      <c r="T47" s="365"/>
      <c r="U47" s="720"/>
      <c r="W47" s="399" t="str">
        <f>'Fun Patches'!C48</f>
        <v>&lt;LIST PATCH HERE&gt;</v>
      </c>
      <c r="X47" s="406" t="str">
        <f>IF(Summary!$T$153="E","E","")</f>
        <v/>
      </c>
      <c r="Y47" s="406" t="str">
        <f>IF(Summary!$U$153="Y","R","")</f>
        <v/>
      </c>
      <c r="AA47" s="366"/>
      <c r="AB47" s="364"/>
      <c r="AC47" s="365"/>
    </row>
    <row r="48" spans="2:29" ht="12.95" customHeight="1">
      <c r="B48" s="455"/>
      <c r="C48" s="483" t="s">
        <v>950</v>
      </c>
      <c r="D48" s="413" t="str">
        <f>IF(Badges!$M881="C","/","")</f>
        <v/>
      </c>
      <c r="E48" s="413" t="str">
        <f>IF(Badges!$M882="C","/","")</f>
        <v/>
      </c>
      <c r="F48" s="413" t="str">
        <f>IF(Badges!$M883="C","/","")</f>
        <v/>
      </c>
      <c r="G48" s="413" t="str">
        <f>IF(Badges!$M884="C","/","")</f>
        <v/>
      </c>
      <c r="H48" s="413" t="str">
        <f>IF(Badges!$M885="C","/","")</f>
        <v/>
      </c>
      <c r="I48" s="412" t="str">
        <f>IF(Summary!$T$50="E","E","")</f>
        <v/>
      </c>
      <c r="J48" s="412" t="str">
        <f>IF(Summary!$U$50="Y","R","")</f>
        <v/>
      </c>
      <c r="L48" s="717"/>
      <c r="M48" s="717"/>
      <c r="N48" s="717"/>
      <c r="O48" s="717"/>
      <c r="P48" s="717"/>
      <c r="Q48" s="717"/>
      <c r="R48" s="718"/>
      <c r="S48" s="364"/>
      <c r="T48" s="365"/>
      <c r="U48" s="720"/>
      <c r="W48" s="399" t="str">
        <f>'Fun Patches'!C49</f>
        <v>&lt;LIST PATCH HERE&gt;</v>
      </c>
      <c r="X48" s="406" t="str">
        <f>IF(Summary!$T$154="E","E","")</f>
        <v/>
      </c>
      <c r="Y48" s="406" t="str">
        <f>IF(Summary!$U$154="Y","R","")</f>
        <v/>
      </c>
      <c r="AA48" s="366"/>
      <c r="AB48" s="364"/>
      <c r="AC48" s="365"/>
    </row>
    <row r="49" spans="2:29" ht="12.95" customHeight="1">
      <c r="B49" s="455"/>
      <c r="C49" s="484" t="s">
        <v>951</v>
      </c>
      <c r="D49" s="405" t="str">
        <f>IF(Badges!$M888="C","/","")</f>
        <v/>
      </c>
      <c r="E49" s="405" t="str">
        <f>IF(Badges!$M889="C","/","")</f>
        <v/>
      </c>
      <c r="F49" s="405" t="str">
        <f>IF(Badges!$M890="C","/","")</f>
        <v/>
      </c>
      <c r="G49" s="405" t="str">
        <f>IF(Badges!$M891="C","/","")</f>
        <v/>
      </c>
      <c r="H49" s="405" t="str">
        <f>IF(Badges!$M892="C","/","")</f>
        <v/>
      </c>
      <c r="I49" s="406" t="str">
        <f>IF(Summary!$T$51="E","E","")</f>
        <v/>
      </c>
      <c r="J49" s="406" t="str">
        <f>IF(Summary!$U$51="Y","R","")</f>
        <v/>
      </c>
      <c r="L49" s="717"/>
      <c r="M49" s="717"/>
      <c r="N49" s="717"/>
      <c r="O49" s="717"/>
      <c r="P49" s="717"/>
      <c r="Q49" s="717"/>
      <c r="R49" s="718"/>
      <c r="S49" s="364"/>
      <c r="T49" s="365"/>
      <c r="U49" s="720"/>
      <c r="W49" s="399" t="str">
        <f>'Fun Patches'!C50</f>
        <v>&lt;LIST PATCH HERE&gt;</v>
      </c>
      <c r="X49" s="406" t="str">
        <f>IF(Summary!$T$155="E","E","")</f>
        <v/>
      </c>
      <c r="Y49" s="406" t="str">
        <f>IF(Summary!$U$155="Y","R","")</f>
        <v/>
      </c>
      <c r="AA49" s="366"/>
      <c r="AB49" s="364"/>
      <c r="AC49" s="365"/>
    </row>
    <row r="50" spans="2:29" ht="12.95" customHeight="1" thickBot="1">
      <c r="B50" s="455"/>
      <c r="C50" s="486" t="s">
        <v>952</v>
      </c>
      <c r="D50" s="408" t="str">
        <f>IF(Badges!$M895="C","/","")</f>
        <v/>
      </c>
      <c r="E50" s="408" t="str">
        <f>IF(Badges!$M896="C","/","")</f>
        <v/>
      </c>
      <c r="F50" s="408" t="str">
        <f>IF(Badges!$M897="C","/","")</f>
        <v/>
      </c>
      <c r="G50" s="408" t="str">
        <f>IF(Badges!$M898="C","/","")</f>
        <v/>
      </c>
      <c r="H50" s="408" t="str">
        <f>IF(Badges!$M899="C","/","")</f>
        <v/>
      </c>
      <c r="I50" s="406" t="str">
        <f>IF(Summary!$T$52="E","E","")</f>
        <v/>
      </c>
      <c r="J50" s="406" t="str">
        <f>IF(Summary!$U$52="Y","R","")</f>
        <v/>
      </c>
      <c r="L50" s="717"/>
      <c r="M50" s="717"/>
      <c r="N50" s="717"/>
      <c r="O50" s="717"/>
      <c r="P50" s="717"/>
      <c r="Q50" s="717"/>
      <c r="R50" s="718"/>
      <c r="S50" s="364"/>
      <c r="T50" s="365"/>
      <c r="U50" s="720"/>
      <c r="W50" s="399" t="str">
        <f>'Fun Patches'!C51</f>
        <v>&lt;LIST PATCH HERE&gt;</v>
      </c>
      <c r="X50" s="406" t="str">
        <f>IF(Summary!$T$156="E","E","")</f>
        <v/>
      </c>
      <c r="Y50" s="406" t="str">
        <f>IF(Summary!$U$156="Y","R","")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IF(Summary!$T$157="E","E","")</f>
        <v/>
      </c>
      <c r="Y51" s="406" t="str">
        <f>IF(Summary!$U$157="Y","R","")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IF(Summary!$T$158="E","E","")</f>
        <v/>
      </c>
      <c r="Y52" s="406" t="str">
        <f>IF(Summary!$U$158="Y","R","")</f>
        <v/>
      </c>
      <c r="AA52" s="366"/>
      <c r="AB52" s="364"/>
      <c r="AC52" s="365"/>
    </row>
    <row r="53" spans="2:29" ht="12.95" customHeight="1">
      <c r="B53" s="455"/>
      <c r="C53" s="457" t="s">
        <v>10</v>
      </c>
      <c r="D53" s="458"/>
      <c r="E53" s="458"/>
      <c r="F53" s="458"/>
      <c r="G53" s="458"/>
      <c r="H53" s="459"/>
      <c r="I53" s="406" t="str">
        <f>IF(Summary!$T$55="E","E","")</f>
        <v/>
      </c>
      <c r="J53" s="406" t="str">
        <f>IF(Summary!$U$55="Y","R","")</f>
        <v/>
      </c>
      <c r="K53" s="363" t="str">
        <f>IF(I53="E","C"," ")</f>
        <v xml:space="preserve"> </v>
      </c>
      <c r="L53" s="717"/>
      <c r="M53" s="717"/>
      <c r="N53" s="717"/>
      <c r="O53" s="717"/>
      <c r="P53" s="717"/>
      <c r="Q53" s="717"/>
      <c r="R53" s="718"/>
      <c r="S53" s="364"/>
      <c r="T53" s="365"/>
      <c r="U53" s="720"/>
      <c r="W53" s="400" t="str">
        <f>'Fun Patches'!C54</f>
        <v>&lt;LIST PATCH HERE&gt;</v>
      </c>
      <c r="X53" s="414" t="str">
        <f>IF(Summary!$T$159="E","E","")</f>
        <v/>
      </c>
      <c r="Y53" s="414" t="str">
        <f>IF(Summary!$U$159="Y","R","")</f>
        <v/>
      </c>
      <c r="AA53" s="366"/>
      <c r="AB53" s="364"/>
      <c r="AC53" s="365"/>
    </row>
    <row r="54" spans="2:29" ht="12.95" customHeight="1">
      <c r="B54" s="455"/>
      <c r="C54" s="461" t="s">
        <v>928</v>
      </c>
      <c r="D54" s="462"/>
      <c r="E54" s="462"/>
      <c r="F54" s="462"/>
      <c r="G54" s="462"/>
      <c r="H54" s="463"/>
      <c r="I54" s="406" t="str">
        <f>IF(Summary!$T$57="E","E","")</f>
        <v/>
      </c>
      <c r="J54" s="406" t="str">
        <f>IF(Summary!$U$57="Y","R","")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IF(Summary!$T$59="E","E","")</f>
        <v/>
      </c>
      <c r="J55" s="406" t="str">
        <f>IF(Summary!$U$59="Y","R","")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IF(Badges!$M33="A","/","")</f>
        <v/>
      </c>
      <c r="E56" s="410" t="str">
        <f>IF(Badges!$M37="A","/","")</f>
        <v/>
      </c>
      <c r="F56" s="410" t="str">
        <f>IF(Badges!$M41="A","/","")</f>
        <v/>
      </c>
      <c r="G56" s="410" t="str">
        <f>IF(Badges!$M45="A","/","")</f>
        <v/>
      </c>
      <c r="H56" s="410" t="str">
        <f>IF(Badges!$M49="A","/","")</f>
        <v/>
      </c>
      <c r="I56" s="404" t="str">
        <f>IF(Summary!$T$5="E","E","")</f>
        <v/>
      </c>
      <c r="J56" s="404" t="str">
        <f>IF(Summary!$U$5="Y","R","")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IF(Badges!$M321="A","/","")</f>
        <v/>
      </c>
      <c r="E57" s="410" t="str">
        <f>IF(Badges!$M325="A","/","")</f>
        <v/>
      </c>
      <c r="F57" s="410" t="str">
        <f>IF(Badges!$M329="A","/","")</f>
        <v/>
      </c>
      <c r="G57" s="410" t="str">
        <f>IF(Badges!$M333="A","/","")</f>
        <v/>
      </c>
      <c r="H57" s="410" t="str">
        <f>IF(Badges!$M337="A","/","")</f>
        <v/>
      </c>
      <c r="I57" s="406" t="str">
        <f>IF(Summary!$T$18="E","E","")</f>
        <v/>
      </c>
      <c r="J57" s="406" t="str">
        <f>IF(Summary!$U$18="Y","R","")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IF(Badges!$M10="A","/","")</f>
        <v/>
      </c>
      <c r="E58" s="410" t="str">
        <f>IF(Badges!$M14="A","/","")</f>
        <v/>
      </c>
      <c r="F58" s="410" t="str">
        <f>IF(Badges!$M18="A","/","")</f>
        <v/>
      </c>
      <c r="G58" s="410" t="str">
        <f>IF(Badges!$M22="A","/","")</f>
        <v/>
      </c>
      <c r="H58" s="410" t="str">
        <f>IF(Badges!$M26="A","/","")</f>
        <v/>
      </c>
      <c r="I58" s="406" t="str">
        <f>IF(Summary!$T$4="E","E","")</f>
        <v/>
      </c>
      <c r="J58" s="406" t="str">
        <f>IF(Summary!$U$4="Y","R","")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IF(Summary!$T$61="E","E","")</f>
        <v/>
      </c>
      <c r="J59" s="414" t="str">
        <f>IF(Summary!$U$61="Y","R","")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IF(Summary!$T$63="E","E","")</f>
        <v/>
      </c>
      <c r="J60" s="411" t="str">
        <f>IF(Summary!$U$63="Y","R","")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IF(Summary!$T$64="E","E","")</f>
        <v/>
      </c>
      <c r="J61" s="409" t="str">
        <f>IF(Summary!$U$64="Y","R","")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IF(Summary!$T$65="E","E","")</f>
        <v/>
      </c>
      <c r="J62" s="411" t="str">
        <f>IF(Summary!$U$65="Y","R","")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IF(Summary!$T$66="E","E","")</f>
        <v/>
      </c>
      <c r="J63" s="409" t="str">
        <f>IF(Summary!$U$66="Y","R","")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IF(Summary!$T$67="E","E","")</f>
        <v/>
      </c>
      <c r="J64" s="412" t="str">
        <f>IF(Summary!$U$67="Y","R","")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IF(Summary!$T$68="E","E","")</f>
        <v/>
      </c>
      <c r="J65" s="406" t="str">
        <f>IF(Summary!$U$68="Y","R","")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IF('Age-Level'!$M63="A","/","")</f>
        <v/>
      </c>
      <c r="E68" s="410" t="str">
        <f>IF('Age-Level'!$M67="A","/","")</f>
        <v/>
      </c>
      <c r="F68" s="410" t="str">
        <f>IF('Age-Level'!$M71="A","/","")</f>
        <v/>
      </c>
      <c r="G68" s="410" t="str">
        <f>IF('Age-Level'!$M76="A","/","")</f>
        <v/>
      </c>
      <c r="H68" s="410" t="str">
        <f>IF('Age-Level'!$M78="A","/","")</f>
        <v/>
      </c>
      <c r="I68" s="412" t="str">
        <f>IF(Summary!$T$92="E","E","")</f>
        <v/>
      </c>
      <c r="J68" s="412" t="str">
        <f>IF(Summary!$U$92="Y","R","")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IF('Age-Level'!$M81="A","/","")</f>
        <v/>
      </c>
      <c r="E69" s="408" t="str">
        <f>IF('Age-Level'!$M85="A","/","")</f>
        <v/>
      </c>
      <c r="F69" s="408" t="str">
        <f>IF('Age-Level'!$M89="A","/","")</f>
        <v/>
      </c>
      <c r="G69" s="408" t="str">
        <f>IF('Age-Level'!$M94="A","/","")</f>
        <v/>
      </c>
      <c r="H69" s="408" t="str">
        <f>IF('Age-Level'!$M96="A","/","")</f>
        <v/>
      </c>
      <c r="I69" s="407" t="str">
        <f>IF(Summary!$T$93="E","E","")</f>
        <v/>
      </c>
      <c r="J69" s="407" t="str">
        <f>IF(Summary!$U$93="Y","R","")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IF('Age-Level'!$M99="A","/","")</f>
        <v/>
      </c>
      <c r="E70" s="410" t="str">
        <f>IF('Age-Level'!$M103="A","/","")</f>
        <v/>
      </c>
      <c r="F70" s="410" t="str">
        <f>IF('Age-Level'!$M107="A","/","")</f>
        <v/>
      </c>
      <c r="G70" s="410" t="str">
        <f>IF('Age-Level'!$M112="A","/","")</f>
        <v/>
      </c>
      <c r="H70" s="410" t="str">
        <f>IF('Age-Level'!$M114="A","/","")</f>
        <v/>
      </c>
      <c r="I70" s="411" t="str">
        <f>IF(Summary!$T$94="E","E","")</f>
        <v/>
      </c>
      <c r="J70" s="411" t="str">
        <f>IF(Summary!$U$94="Y","R","")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IF('Age-Level'!$M117="A","/","")</f>
        <v/>
      </c>
      <c r="E71" s="408" t="str">
        <f>IF('Age-Level'!$M121="A","/","")</f>
        <v/>
      </c>
      <c r="F71" s="408" t="str">
        <f>IF('Age-Level'!$M125="A","/","")</f>
        <v/>
      </c>
      <c r="G71" s="408" t="str">
        <f>IF('Age-Level'!$M130="A","/","")</f>
        <v/>
      </c>
      <c r="H71" s="408" t="str">
        <f>IF('Age-Level'!$M132="A","/","")</f>
        <v/>
      </c>
      <c r="I71" s="415" t="str">
        <f>IF(Summary!$T$95="E","E","")</f>
        <v/>
      </c>
      <c r="J71" s="415" t="str">
        <f>IF(Summary!$U$95="Y","R","")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IF(Bridging!$M9="C","/","")</f>
        <v/>
      </c>
      <c r="G72" s="403" t="str">
        <f>IF(Bridging!$M10="C","/","")</f>
        <v/>
      </c>
      <c r="H72" s="403" t="str">
        <f>IF(Bridging!$M11="C","/","")</f>
        <v/>
      </c>
      <c r="I72" s="412" t="str">
        <f>IF(Summary!$T$107="E","E","")</f>
        <v/>
      </c>
      <c r="J72" s="412" t="str">
        <f>IF(Summary!$U$107="Y","R","")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Rxmd0wYgRaOWFCXlTfwioftU7zYk/eZgO5GJYmBplhulMnibr4Pk/4YR6qdwqNbJGBYWIrLI5517I/ttVrfGtw==" saltValue="6dHJ70DN44WLMv79pS0F7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43" priority="3">
      <formula>LEFT($U$1,7)&lt;&gt;"Senior_"</formula>
    </cfRule>
  </conditionalFormatting>
  <conditionalFormatting sqref="T1:W1 T2:T3">
    <cfRule type="expression" dxfId="42" priority="2">
      <formula>LEFT($U$1,7)="Senior_"</formula>
    </cfRule>
  </conditionalFormatting>
  <conditionalFormatting sqref="C1">
    <cfRule type="expression" dxfId="41" priority="1">
      <formula>LEFT($U$1,7)&lt;&gt;"Senior_"</formula>
    </cfRule>
  </conditionalFormatting>
  <conditionalFormatting sqref="W54:W75 AA4:AA75 L43:L75">
    <cfRule type="duplicateValues" dxfId="40" priority="4"/>
  </conditionalFormatting>
  <pageMargins left="0.5" right="0.3" top="0.3" bottom="0.3" header="0.3" footer="0.3"/>
  <pageSetup scale="77" fitToWidth="2" orientation="portrait" r:id="rId1"/>
  <colBreaks count="1" manualBreakCount="1">
    <brk id="21" max="7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4F627-36C4-470F-8DE1-B15E70070493}">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Senior_11</v>
      </c>
      <c r="U1" s="445" t="str">
        <f ca="1">MID(CELL("filename",A1),FIND(IF(ISERROR(FIND("]",CELL("filename",A1))),"$","]"),CELL("filename",A1))+1,256)</f>
        <v>Senior_11</v>
      </c>
      <c r="W1" s="446" t="str">
        <f ca="1">IF(T1&lt;&gt;"",T1,"")</f>
        <v>Senior_11</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IF(Badges!$N56="A","/","")</f>
        <v/>
      </c>
      <c r="E4" s="413" t="str">
        <f>IF(Badges!$N60="A","/","")</f>
        <v/>
      </c>
      <c r="F4" s="413" t="str">
        <f>IF(Badges!$N64="A","/","")</f>
        <v/>
      </c>
      <c r="G4" s="413" t="str">
        <f>IF(Badges!$N68="A","/","")</f>
        <v/>
      </c>
      <c r="H4" s="413" t="str">
        <f>IF(Badges!$N72="A","/","")</f>
        <v/>
      </c>
      <c r="I4" s="411" t="str">
        <f>IF(Summary!$V$6="E","E","")</f>
        <v/>
      </c>
      <c r="J4" s="411" t="str">
        <f>IF(Summary!$W$6="Y","R","")</f>
        <v/>
      </c>
      <c r="K4" s="363" t="str">
        <f>IF(COUNT(I53:I53)=1,MAX(I53:I53),"")</f>
        <v/>
      </c>
      <c r="L4" s="716" t="str">
        <f>Summary!A70</f>
        <v>&lt;&lt;List Badge 1 Here&gt;&gt;</v>
      </c>
      <c r="M4" s="716"/>
      <c r="N4" s="716"/>
      <c r="O4" s="716"/>
      <c r="P4" s="716"/>
      <c r="Q4" s="716"/>
      <c r="R4" s="719"/>
      <c r="S4" s="404" t="str">
        <f>IF(Summary!$V$70="E","E","")</f>
        <v/>
      </c>
      <c r="T4" s="404" t="str">
        <f>IF(Summary!$W$70="Y","R","")</f>
        <v/>
      </c>
      <c r="W4" s="619" t="str">
        <f>'Fun Patches'!C5</f>
        <v>&lt;LIST PATCH HERE&gt;</v>
      </c>
      <c r="X4" s="404" t="str">
        <f>IF(Summary!$V$110="E","E","")</f>
        <v/>
      </c>
      <c r="Y4" s="404" t="str">
        <f>IF(Summary!$W$110="Y","R","")</f>
        <v/>
      </c>
      <c r="AA4" s="438"/>
      <c r="AB4" s="361"/>
      <c r="AC4" s="362"/>
    </row>
    <row r="5" spans="2:30" ht="12.95" customHeight="1">
      <c r="B5" s="455"/>
      <c r="C5" s="460" t="s">
        <v>139</v>
      </c>
      <c r="D5" s="405" t="str">
        <f>IF(Badges!$N79="A","/","")</f>
        <v/>
      </c>
      <c r="E5" s="405" t="str">
        <f>IF(Badges!$N83="A","/","")</f>
        <v/>
      </c>
      <c r="F5" s="405" t="str">
        <f>IF(Badges!$N87="A","/","")</f>
        <v/>
      </c>
      <c r="G5" s="405" t="str">
        <f>IF(Badges!$N91="A","/","")</f>
        <v/>
      </c>
      <c r="H5" s="405" t="str">
        <f>IF(Badges!$N95="A","/","")</f>
        <v/>
      </c>
      <c r="I5" s="406" t="str">
        <f>IF(Summary!$V$7="E","E","")</f>
        <v/>
      </c>
      <c r="J5" s="406" t="str">
        <f>IF(Summary!$W$7="Y","R","")</f>
        <v/>
      </c>
      <c r="K5" s="363" t="str">
        <f>IF(COUNT(I54:I54)=1,MAX(I54:I54),"")</f>
        <v/>
      </c>
      <c r="L5" s="716" t="str">
        <f>Summary!A71</f>
        <v>&lt;&lt;List Badge 2 Here&gt;&gt;</v>
      </c>
      <c r="M5" s="716"/>
      <c r="N5" s="716"/>
      <c r="O5" s="716"/>
      <c r="P5" s="716"/>
      <c r="Q5" s="716"/>
      <c r="R5" s="719"/>
      <c r="S5" s="406" t="str">
        <f>IF(Summary!$V$71="E","E","")</f>
        <v/>
      </c>
      <c r="T5" s="406" t="str">
        <f>IF(Summary!$W$71="Y","R","")</f>
        <v/>
      </c>
      <c r="W5" s="399" t="str">
        <f>'Fun Patches'!C6</f>
        <v>&lt;LIST PATCH HERE&gt;</v>
      </c>
      <c r="X5" s="406" t="str">
        <f>IF(Summary!$V$111="E","E","")</f>
        <v/>
      </c>
      <c r="Y5" s="406" t="str">
        <f>IF(Summary!$W$111="Y","R","")</f>
        <v/>
      </c>
      <c r="AA5" s="366"/>
      <c r="AB5" s="364"/>
      <c r="AC5" s="365"/>
    </row>
    <row r="6" spans="2:30" ht="12.95" customHeight="1" thickBot="1">
      <c r="B6" s="455"/>
      <c r="C6" s="464" t="s">
        <v>1019</v>
      </c>
      <c r="D6" s="408" t="str">
        <f>IF(Badges!$N102="A","/","")</f>
        <v/>
      </c>
      <c r="E6" s="408" t="str">
        <f>IF(Badges!$N106="A","/","")</f>
        <v/>
      </c>
      <c r="F6" s="408" t="str">
        <f>IF(Badges!$N110="A","/","")</f>
        <v/>
      </c>
      <c r="G6" s="408" t="str">
        <f>IF(Badges!$N114="A","/","")</f>
        <v/>
      </c>
      <c r="H6" s="408" t="str">
        <f>IF(Badges!$N118="A","/","")</f>
        <v/>
      </c>
      <c r="I6" s="409" t="str">
        <f>IF(Summary!$V$8="E","E","")</f>
        <v/>
      </c>
      <c r="J6" s="409" t="str">
        <f>IF(Summary!$W$8="Y","R","")</f>
        <v/>
      </c>
      <c r="K6" s="363"/>
      <c r="L6" s="716" t="str">
        <f>Summary!A72</f>
        <v>&lt;&lt;List Badge 3 Here&gt;&gt;</v>
      </c>
      <c r="M6" s="716"/>
      <c r="N6" s="716"/>
      <c r="O6" s="716"/>
      <c r="P6" s="716"/>
      <c r="Q6" s="716"/>
      <c r="R6" s="719"/>
      <c r="S6" s="406" t="str">
        <f>IF(Summary!$V$72="E","E","")</f>
        <v/>
      </c>
      <c r="T6" s="406" t="str">
        <f>IF(Summary!$W$72="Y","R","")</f>
        <v/>
      </c>
      <c r="W6" s="399" t="str">
        <f>'Fun Patches'!C7</f>
        <v>&lt;LIST PATCH HERE&gt;</v>
      </c>
      <c r="X6" s="406" t="str">
        <f>IF(Summary!$V$112="E","E","")</f>
        <v/>
      </c>
      <c r="Y6" s="406" t="str">
        <f>IF(Summary!$W$112="Y","R","")</f>
        <v/>
      </c>
      <c r="AA6" s="366"/>
      <c r="AB6" s="364"/>
      <c r="AC6" s="365"/>
    </row>
    <row r="7" spans="2:30" ht="12.95" customHeight="1">
      <c r="B7" s="455"/>
      <c r="C7" s="468" t="s">
        <v>134</v>
      </c>
      <c r="D7" s="413" t="str">
        <f>IF(Badges!$N148="A","/","")</f>
        <v/>
      </c>
      <c r="E7" s="413" t="str">
        <f>IF(Badges!$N152="A","/","")</f>
        <v/>
      </c>
      <c r="F7" s="413" t="str">
        <f>IF(Badges!$N156="A","/","")</f>
        <v/>
      </c>
      <c r="G7" s="413" t="str">
        <f>IF(Badges!$N160="A","/","")</f>
        <v/>
      </c>
      <c r="H7" s="413" t="str">
        <f>IF(Badges!$N164="A","/","")</f>
        <v/>
      </c>
      <c r="I7" s="411" t="str">
        <f>IF(Summary!$V$10="E","E","")</f>
        <v/>
      </c>
      <c r="J7" s="411" t="str">
        <f>IF(Summary!$W$10="Y","R","")</f>
        <v/>
      </c>
      <c r="K7" s="363" t="str">
        <f>IF(COUNT(I55:I55)=1,MAX(I55:I55),"")</f>
        <v/>
      </c>
      <c r="L7" s="716" t="str">
        <f>Summary!A73</f>
        <v>&lt;&lt;List Badge 4 Here&gt;&gt;</v>
      </c>
      <c r="M7" s="716"/>
      <c r="N7" s="716"/>
      <c r="O7" s="716"/>
      <c r="P7" s="716"/>
      <c r="Q7" s="716"/>
      <c r="R7" s="719"/>
      <c r="S7" s="406" t="str">
        <f>IF(Summary!$V$73="E","E","")</f>
        <v/>
      </c>
      <c r="T7" s="406" t="str">
        <f>IF(Summary!$W$73="Y","R","")</f>
        <v/>
      </c>
      <c r="W7" s="399" t="str">
        <f>'Fun Patches'!C8</f>
        <v>&lt;LIST PATCH HERE&gt;</v>
      </c>
      <c r="X7" s="406" t="str">
        <f>IF(Summary!$V$113="E","E","")</f>
        <v/>
      </c>
      <c r="Y7" s="406" t="str">
        <f>IF(Summary!$W$113="Y","R","")</f>
        <v/>
      </c>
      <c r="AA7" s="366"/>
      <c r="AB7" s="364"/>
      <c r="AC7" s="365"/>
    </row>
    <row r="8" spans="2:30" ht="12.95" customHeight="1">
      <c r="B8" s="455"/>
      <c r="C8" s="460" t="s">
        <v>1022</v>
      </c>
      <c r="D8" s="405" t="str">
        <f>IF(Badges!$N194="A","/","")</f>
        <v/>
      </c>
      <c r="E8" s="405" t="str">
        <f>IF(Badges!$N198="A","/","")</f>
        <v/>
      </c>
      <c r="F8" s="405" t="str">
        <f>IF(Badges!$N202="A","/","")</f>
        <v/>
      </c>
      <c r="G8" s="405" t="str">
        <f>IF(Badges!$N206="A","/","")</f>
        <v/>
      </c>
      <c r="H8" s="405" t="str">
        <f>IF(Badges!$N210="A","/","")</f>
        <v/>
      </c>
      <c r="I8" s="406" t="str">
        <f>IF(Summary!$V$12="E","E","")</f>
        <v/>
      </c>
      <c r="J8" s="406" t="str">
        <f>IF(Summary!$W$12="Y","R","")</f>
        <v/>
      </c>
      <c r="K8" s="363" t="str">
        <f>IF(COUNT(I56:I59)=4,MAX(I56:I59),"")</f>
        <v/>
      </c>
      <c r="L8" s="716" t="str">
        <f>Summary!A74</f>
        <v>&lt;&lt;List Badge 5 Here&gt;&gt;</v>
      </c>
      <c r="M8" s="716"/>
      <c r="N8" s="716"/>
      <c r="O8" s="716"/>
      <c r="P8" s="716"/>
      <c r="Q8" s="716"/>
      <c r="R8" s="719"/>
      <c r="S8" s="406" t="str">
        <f>IF(Summary!$V$74="E","E","")</f>
        <v/>
      </c>
      <c r="T8" s="406" t="str">
        <f>IF(Summary!$W$74="Y","R","")</f>
        <v/>
      </c>
      <c r="W8" s="399" t="str">
        <f>'Fun Patches'!C9</f>
        <v>&lt;LIST PATCH HERE&gt;</v>
      </c>
      <c r="X8" s="406" t="str">
        <f>IF(Summary!$V$114="E","E","")</f>
        <v/>
      </c>
      <c r="Y8" s="406" t="str">
        <f>IF(Summary!$W$114="Y","R","")</f>
        <v/>
      </c>
      <c r="AA8" s="366"/>
      <c r="AB8" s="364"/>
      <c r="AC8" s="365"/>
    </row>
    <row r="9" spans="2:30" ht="12.95" customHeight="1" thickBot="1">
      <c r="B9" s="455"/>
      <c r="C9" s="471" t="s">
        <v>140</v>
      </c>
      <c r="D9" s="408" t="str">
        <f>IF(Badges!$N217="A","/","")</f>
        <v/>
      </c>
      <c r="E9" s="408" t="str">
        <f>IF(Badges!$N221="A","/","")</f>
        <v/>
      </c>
      <c r="F9" s="408" t="str">
        <f>IF(Badges!$N225="A","/","")</f>
        <v/>
      </c>
      <c r="G9" s="408" t="str">
        <f>IF(Badges!$N229="A","/","")</f>
        <v/>
      </c>
      <c r="H9" s="408" t="str">
        <f>IF(Badges!$N233="A","/","")</f>
        <v/>
      </c>
      <c r="I9" s="409" t="str">
        <f>IF(Summary!$V$13="E","E","")</f>
        <v/>
      </c>
      <c r="J9" s="409" t="str">
        <f>IF(Summary!$W$13="Y","R","")</f>
        <v/>
      </c>
      <c r="K9" s="363"/>
      <c r="L9" s="716" t="str">
        <f>Summary!A75</f>
        <v>&lt;&lt;List Badge 6 Here&gt;&gt;</v>
      </c>
      <c r="M9" s="716"/>
      <c r="N9" s="716"/>
      <c r="O9" s="716"/>
      <c r="P9" s="716"/>
      <c r="Q9" s="716"/>
      <c r="R9" s="719"/>
      <c r="S9" s="406" t="str">
        <f>IF(Summary!$V$75="E","E","")</f>
        <v/>
      </c>
      <c r="T9" s="406" t="str">
        <f>IF(Summary!$W$75="Y","R","")</f>
        <v/>
      </c>
      <c r="W9" s="399" t="str">
        <f>'Fun Patches'!C10</f>
        <v>&lt;LIST PATCH HERE&gt;</v>
      </c>
      <c r="X9" s="406" t="str">
        <f>IF(Summary!$V$115="E","E","")</f>
        <v/>
      </c>
      <c r="Y9" s="406" t="str">
        <f>IF(Summary!$W$115="Y","R","")</f>
        <v/>
      </c>
      <c r="AA9" s="366"/>
      <c r="AB9" s="364"/>
      <c r="AC9" s="365"/>
    </row>
    <row r="10" spans="2:30" ht="12.95" customHeight="1">
      <c r="B10" s="455"/>
      <c r="C10" s="456" t="s">
        <v>1020</v>
      </c>
      <c r="D10" s="413" t="str">
        <f>IF(Badges!$N252="A","/","")</f>
        <v/>
      </c>
      <c r="E10" s="413" t="str">
        <f>IF(Badges!$N256="A","/","")</f>
        <v/>
      </c>
      <c r="F10" s="413" t="str">
        <f>IF(Badges!$N260="A","/","")</f>
        <v/>
      </c>
      <c r="G10" s="413" t="str">
        <f>IF(Badges!$N264="A","/","")</f>
        <v/>
      </c>
      <c r="H10" s="413" t="str">
        <f>IF(Badges!$N268="A","/","")</f>
        <v/>
      </c>
      <c r="I10" s="411" t="str">
        <f>IF(Summary!$V$15="E","E","")</f>
        <v/>
      </c>
      <c r="J10" s="411" t="str">
        <f>IF(Summary!$W$15="Y","R","")</f>
        <v/>
      </c>
      <c r="K10" s="363"/>
      <c r="L10" s="716" t="str">
        <f>Summary!A76</f>
        <v>&lt;&lt;List Badge 7 Here&gt;&gt;</v>
      </c>
      <c r="M10" s="716"/>
      <c r="N10" s="716"/>
      <c r="O10" s="716"/>
      <c r="P10" s="716"/>
      <c r="Q10" s="716"/>
      <c r="R10" s="719"/>
      <c r="S10" s="406" t="str">
        <f>IF(Summary!$V$76="E","E","")</f>
        <v/>
      </c>
      <c r="T10" s="406" t="str">
        <f>IF(Summary!$W$76="Y","R","")</f>
        <v/>
      </c>
      <c r="W10" s="399" t="str">
        <f>'Fun Patches'!C11</f>
        <v>&lt;LIST PATCH HERE&gt;</v>
      </c>
      <c r="X10" s="406" t="str">
        <f>IF(Summary!$V$116="E","E","")</f>
        <v/>
      </c>
      <c r="Y10" s="406" t="str">
        <f>IF(Summary!$W$116="Y","R","")</f>
        <v/>
      </c>
      <c r="AA10" s="366"/>
      <c r="AB10" s="364"/>
      <c r="AC10" s="365"/>
    </row>
    <row r="11" spans="2:30" ht="12.95" customHeight="1">
      <c r="B11" s="455"/>
      <c r="C11" s="460" t="s">
        <v>765</v>
      </c>
      <c r="D11" s="405" t="str">
        <f>IF(Badges!$N275="A","/","")</f>
        <v/>
      </c>
      <c r="E11" s="405" t="str">
        <f>IF(Badges!$N279="A","/","")</f>
        <v/>
      </c>
      <c r="F11" s="405" t="str">
        <f>IF(Badges!$N283="A","/","")</f>
        <v/>
      </c>
      <c r="G11" s="405" t="str">
        <f>IF(Badges!$N287="A","/","")</f>
        <v/>
      </c>
      <c r="H11" s="405" t="str">
        <f>IF(Badges!$N291="A","/","")</f>
        <v/>
      </c>
      <c r="I11" s="406" t="str">
        <f>IF(Summary!$V$16="E","E","")</f>
        <v/>
      </c>
      <c r="J11" s="406" t="str">
        <f>IF(Summary!$W$16="Y","R","")</f>
        <v/>
      </c>
      <c r="K11" s="363"/>
      <c r="L11" s="716" t="str">
        <f>Summary!A77</f>
        <v>&lt;&lt;List Badge 8 Here&gt;&gt;</v>
      </c>
      <c r="M11" s="716"/>
      <c r="N11" s="716"/>
      <c r="O11" s="716"/>
      <c r="P11" s="716"/>
      <c r="Q11" s="716"/>
      <c r="R11" s="719"/>
      <c r="S11" s="406" t="str">
        <f>IF(Summary!$V$77="E","E","")</f>
        <v/>
      </c>
      <c r="T11" s="406" t="str">
        <f>IF(Summary!$W$77="Y","R","")</f>
        <v/>
      </c>
      <c r="W11" s="399" t="str">
        <f>'Fun Patches'!C12</f>
        <v>&lt;LIST PATCH HERE&gt;</v>
      </c>
      <c r="X11" s="406" t="str">
        <f>IF(Summary!$V$117="E","E","")</f>
        <v/>
      </c>
      <c r="Y11" s="406" t="str">
        <f>IF(Summary!$W$117="Y","R","")</f>
        <v/>
      </c>
      <c r="AA11" s="366"/>
      <c r="AB11" s="364"/>
      <c r="AC11" s="365"/>
    </row>
    <row r="12" spans="2:30" ht="12.95" customHeight="1" thickBot="1">
      <c r="B12" s="455"/>
      <c r="C12" s="464" t="s">
        <v>137</v>
      </c>
      <c r="D12" s="408" t="str">
        <f>IF(Badges!$N344="A","/","")</f>
        <v/>
      </c>
      <c r="E12" s="408" t="str">
        <f>IF(Badges!$N348="A","/","")</f>
        <v/>
      </c>
      <c r="F12" s="408" t="str">
        <f>IF(Badges!$N352="A","/","")</f>
        <v/>
      </c>
      <c r="G12" s="408" t="str">
        <f>IF(Badges!$N356="A","/","")</f>
        <v/>
      </c>
      <c r="H12" s="408" t="str">
        <f>IF(Badges!$N360="A","/","")</f>
        <v/>
      </c>
      <c r="I12" s="409" t="str">
        <f>IF(Summary!$V$19="E","E","")</f>
        <v/>
      </c>
      <c r="J12" s="409" t="str">
        <f>IF(Summary!$W$19="Y","R","")</f>
        <v/>
      </c>
      <c r="K12" s="363"/>
      <c r="L12" s="716" t="str">
        <f>Summary!A78</f>
        <v>&lt;&lt;List Badge 9 Here&gt;&gt;</v>
      </c>
      <c r="M12" s="716"/>
      <c r="N12" s="716"/>
      <c r="O12" s="716"/>
      <c r="P12" s="716"/>
      <c r="Q12" s="716"/>
      <c r="R12" s="719"/>
      <c r="S12" s="406" t="str">
        <f>IF(Summary!$V$78="E","E","")</f>
        <v/>
      </c>
      <c r="T12" s="406" t="str">
        <f>IF(Summary!$W$78="Y","R","")</f>
        <v/>
      </c>
      <c r="W12" s="399" t="str">
        <f>'Fun Patches'!C13</f>
        <v>&lt;LIST PATCH HERE&gt;</v>
      </c>
      <c r="X12" s="406" t="str">
        <f>IF(Summary!$V$118="E","E","")</f>
        <v/>
      </c>
      <c r="Y12" s="406" t="str">
        <f>IF(Summary!$W$118="Y","R","")</f>
        <v/>
      </c>
      <c r="AA12" s="366"/>
      <c r="AB12" s="364"/>
      <c r="AC12" s="365"/>
    </row>
    <row r="13" spans="2:30" ht="12.95" customHeight="1">
      <c r="B13" s="455"/>
      <c r="C13" s="468" t="s">
        <v>934</v>
      </c>
      <c r="D13" s="413" t="str">
        <f>IF(Badges!$N367="A","/","")</f>
        <v/>
      </c>
      <c r="E13" s="413" t="str">
        <f>IF(Badges!$N371="A","/","")</f>
        <v/>
      </c>
      <c r="F13" s="413" t="str">
        <f>IF(Badges!$N375="A","/","")</f>
        <v/>
      </c>
      <c r="G13" s="413" t="str">
        <f>IF(Badges!$N379="A","/","")</f>
        <v/>
      </c>
      <c r="H13" s="413" t="str">
        <f>IF(Badges!$N383="A","/","")</f>
        <v/>
      </c>
      <c r="I13" s="411" t="str">
        <f>IF(Summary!$V$20="E","E","")</f>
        <v/>
      </c>
      <c r="J13" s="411" t="str">
        <f>IF(Summary!$W$20="Y","R","")</f>
        <v/>
      </c>
      <c r="K13" s="363" t="str">
        <f>IF(COUNT(I60:I61)=2,MAX(I60:I61),"")</f>
        <v/>
      </c>
      <c r="L13" s="716" t="str">
        <f>Summary!A79</f>
        <v>&lt;&lt;List Badge 10 Here&gt;&gt;</v>
      </c>
      <c r="M13" s="716"/>
      <c r="N13" s="716"/>
      <c r="O13" s="716"/>
      <c r="P13" s="716"/>
      <c r="Q13" s="716"/>
      <c r="R13" s="719"/>
      <c r="S13" s="406" t="str">
        <f>IF(Summary!$V$79="E","E","")</f>
        <v/>
      </c>
      <c r="T13" s="406" t="str">
        <f>IF(Summary!$W$79="Y","R","")</f>
        <v/>
      </c>
      <c r="W13" s="399" t="str">
        <f>'Fun Patches'!C14</f>
        <v>&lt;LIST PATCH HERE&gt;</v>
      </c>
      <c r="X13" s="406" t="str">
        <f>IF(Summary!$V$119="E","E","")</f>
        <v/>
      </c>
      <c r="Y13" s="406" t="str">
        <f>IF(Summary!$W$119="Y","R","")</f>
        <v/>
      </c>
      <c r="AA13" s="366"/>
      <c r="AB13" s="364"/>
      <c r="AC13" s="365"/>
    </row>
    <row r="14" spans="2:30" ht="12.95" customHeight="1">
      <c r="B14" s="455"/>
      <c r="C14" s="460" t="s">
        <v>142</v>
      </c>
      <c r="D14" s="405" t="str">
        <f>IF(Badges!$N390="A","/","")</f>
        <v/>
      </c>
      <c r="E14" s="405" t="str">
        <f>IF(Badges!$N394="A","/","")</f>
        <v/>
      </c>
      <c r="F14" s="405" t="str">
        <f>IF(Badges!$N398="A","/","")</f>
        <v/>
      </c>
      <c r="G14" s="405" t="str">
        <f>IF(Badges!$N402="A","/","")</f>
        <v/>
      </c>
      <c r="H14" s="405" t="str">
        <f>IF(Badges!$N406="A","/","")</f>
        <v/>
      </c>
      <c r="I14" s="406" t="str">
        <f>IF(Summary!$V$21="E","E","")</f>
        <v/>
      </c>
      <c r="J14" s="406" t="str">
        <f>IF(Summary!$W$21="Y","R","")</f>
        <v/>
      </c>
      <c r="K14" s="363"/>
      <c r="L14" s="401"/>
      <c r="M14" s="401"/>
      <c r="N14" s="401"/>
      <c r="O14" s="401"/>
      <c r="P14" s="401"/>
      <c r="Q14" s="401"/>
      <c r="R14" s="401"/>
      <c r="S14" s="402"/>
      <c r="T14" s="402"/>
      <c r="W14" s="399" t="str">
        <f>'Fun Patches'!C15</f>
        <v>&lt;LIST PATCH HERE&gt;</v>
      </c>
      <c r="X14" s="406" t="str">
        <f>IF(Summary!$V$120="E","E","")</f>
        <v/>
      </c>
      <c r="Y14" s="406" t="str">
        <f>IF(Summary!$W$120="Y","R","")</f>
        <v/>
      </c>
      <c r="AA14" s="366"/>
      <c r="AB14" s="364"/>
      <c r="AC14" s="365"/>
    </row>
    <row r="15" spans="2:30" ht="12.95" customHeight="1" thickBot="1">
      <c r="B15" s="455"/>
      <c r="C15" s="471" t="s">
        <v>129</v>
      </c>
      <c r="D15" s="408" t="str">
        <f>IF(Badges!$N425="A","/","")</f>
        <v/>
      </c>
      <c r="E15" s="408" t="str">
        <f>IF(Badges!$N429="A","/","")</f>
        <v/>
      </c>
      <c r="F15" s="408" t="str">
        <f>IF(Badges!$N433="A","/","")</f>
        <v/>
      </c>
      <c r="G15" s="408" t="str">
        <f>IF(Badges!$N437="A","/","")</f>
        <v/>
      </c>
      <c r="H15" s="408" t="str">
        <f>IF(Badges!$N441="A","/","")</f>
        <v/>
      </c>
      <c r="I15" s="409" t="str">
        <f>IF(Summary!$V$23="E","E","")</f>
        <v/>
      </c>
      <c r="J15" s="409" t="str">
        <f>IF(Summary!$W$23="Y","R","")</f>
        <v/>
      </c>
      <c r="K15" s="363" t="str">
        <f>IF(COUNT(I62:I63)=2,MAX(I62:I63),"")</f>
        <v/>
      </c>
      <c r="N15" s="451"/>
      <c r="O15" s="451"/>
      <c r="P15" s="451"/>
      <c r="Q15" s="451"/>
      <c r="R15" s="451"/>
      <c r="W15" s="399" t="str">
        <f>'Fun Patches'!C16</f>
        <v>&lt;LIST PATCH HERE&gt;</v>
      </c>
      <c r="X15" s="406" t="str">
        <f>IF(Summary!$V$121="E","E","")</f>
        <v/>
      </c>
      <c r="Y15" s="406" t="str">
        <f>IF(Summary!$W$121="Y","R","")</f>
        <v/>
      </c>
      <c r="AA15" s="366"/>
      <c r="AB15" s="364"/>
      <c r="AC15" s="365"/>
    </row>
    <row r="16" spans="2:30" ht="12.95" customHeight="1">
      <c r="B16" s="455"/>
      <c r="C16" s="456" t="s">
        <v>739</v>
      </c>
      <c r="D16" s="413" t="str">
        <f>IF(Badges!$N448="A","/","")</f>
        <v/>
      </c>
      <c r="E16" s="413" t="str">
        <f>IF(Badges!$N452="A","/","")</f>
        <v/>
      </c>
      <c r="F16" s="413" t="str">
        <f>IF(Badges!$N456="A","/","")</f>
        <v/>
      </c>
      <c r="G16" s="413" t="str">
        <f>IF(Badges!$N460="A","/","")</f>
        <v/>
      </c>
      <c r="H16" s="413" t="str">
        <f>IF(Badges!$N464="A","/","")</f>
        <v/>
      </c>
      <c r="I16" s="411" t="str">
        <f>IF(Summary!$V$24="E","E","")</f>
        <v/>
      </c>
      <c r="J16" s="411" t="str">
        <f>IF(Summary!$W$24="Y","R","")</f>
        <v/>
      </c>
      <c r="K16" s="363"/>
      <c r="L16" s="455"/>
      <c r="M16" s="487" t="s">
        <v>953</v>
      </c>
      <c r="N16" s="413" t="str">
        <f>IF('Age-Level'!$N6="C","/","")</f>
        <v/>
      </c>
      <c r="O16" s="413" t="str">
        <f>IF('Age-Level'!$N7="C","/","")</f>
        <v/>
      </c>
      <c r="P16" s="413" t="str">
        <f>IF('Age-Level'!$N8="C","/","")</f>
        <v/>
      </c>
      <c r="Q16" s="413" t="str">
        <f>IF('Age-Level'!$N9="C","/","")</f>
        <v/>
      </c>
      <c r="R16" s="413" t="str">
        <f>IF('Age-Level'!$N10="C","/","")</f>
        <v/>
      </c>
      <c r="S16" s="404" t="str">
        <f>IF(Summary!$V$81="E","E","")</f>
        <v/>
      </c>
      <c r="T16" s="411" t="str">
        <f>IF(Summary!$W$81="Y","R","")</f>
        <v/>
      </c>
      <c r="W16" s="399" t="str">
        <f>'Fun Patches'!C17</f>
        <v>&lt;LIST PATCH HERE&gt;</v>
      </c>
      <c r="X16" s="406" t="str">
        <f>IF(Summary!$V$122="E","E","")</f>
        <v/>
      </c>
      <c r="Y16" s="406" t="str">
        <f>IF(Summary!$W$122="Y","R","")</f>
        <v/>
      </c>
      <c r="AA16" s="366"/>
      <c r="AB16" s="364"/>
      <c r="AC16" s="365"/>
    </row>
    <row r="17" spans="2:29" ht="12.95" customHeight="1" thickBot="1">
      <c r="B17" s="455"/>
      <c r="C17" s="460" t="s">
        <v>626</v>
      </c>
      <c r="D17" s="405" t="str">
        <f>IF(Badges!$N471="A","/","")</f>
        <v/>
      </c>
      <c r="E17" s="405" t="str">
        <f>IF(Badges!$N475="A","/","")</f>
        <v/>
      </c>
      <c r="F17" s="405" t="str">
        <f>IF(Badges!$N479="A","/","")</f>
        <v/>
      </c>
      <c r="G17" s="405" t="str">
        <f>IF(Badges!$N483="A","/","")</f>
        <v/>
      </c>
      <c r="H17" s="405" t="str">
        <f>IF(Badges!$N487="A","/","")</f>
        <v/>
      </c>
      <c r="I17" s="406" t="str">
        <f>IF(Summary!$V$25="E","E","")</f>
        <v/>
      </c>
      <c r="J17" s="406" t="str">
        <f>IF(Summary!$W$25="Y","R","")</f>
        <v/>
      </c>
      <c r="K17" s="363" t="str">
        <f>IF(COUNT(I64:I65)=2,MAX(I64:I65),"")</f>
        <v/>
      </c>
      <c r="L17" s="455"/>
      <c r="M17" s="488" t="s">
        <v>954</v>
      </c>
      <c r="N17" s="398" t="str">
        <f>IF('Age-Level'!$N13="C","/","")</f>
        <v/>
      </c>
      <c r="O17" s="398" t="str">
        <f>IF('Age-Level'!$N14="C","/","")</f>
        <v/>
      </c>
      <c r="P17" s="398" t="str">
        <f>IF('Age-Level'!$N15="C","/","")</f>
        <v/>
      </c>
      <c r="Q17" s="398" t="str">
        <f>IF('Age-Level'!$N16="C","/","")</f>
        <v/>
      </c>
      <c r="R17" s="398" t="str">
        <f>IF('Age-Level'!$N17="C","/","")</f>
        <v/>
      </c>
      <c r="S17" s="409" t="str">
        <f>IF(Summary!$V$82="E","E","")</f>
        <v/>
      </c>
      <c r="T17" s="406" t="str">
        <f>IF(Summary!$W$82="Y","R","")</f>
        <v/>
      </c>
      <c r="W17" s="399" t="str">
        <f>'Fun Patches'!C18</f>
        <v>&lt;LIST PATCH HERE&gt;</v>
      </c>
      <c r="X17" s="406" t="str">
        <f>IF(Summary!$V$123="E","E","")</f>
        <v/>
      </c>
      <c r="Y17" s="406" t="str">
        <f>IF(Summary!$W$123="Y","R","")</f>
        <v/>
      </c>
      <c r="AA17" s="366"/>
      <c r="AB17" s="364"/>
      <c r="AC17" s="365"/>
    </row>
    <row r="18" spans="2:29" ht="12.95" customHeight="1" thickBot="1">
      <c r="B18" s="455"/>
      <c r="C18" s="460" t="s">
        <v>131</v>
      </c>
      <c r="D18" s="408" t="str">
        <f>IF(Badges!$N494="A","/","")</f>
        <v/>
      </c>
      <c r="E18" s="408" t="str">
        <f>IF(Badges!$N498="A","/","")</f>
        <v/>
      </c>
      <c r="F18" s="408" t="str">
        <f>IF(Badges!$N502="A","/","")</f>
        <v/>
      </c>
      <c r="G18" s="408" t="str">
        <f>IF(Badges!$N506="A","/","")</f>
        <v/>
      </c>
      <c r="H18" s="408" t="str">
        <f>IF(Badges!$N510="A","/","")</f>
        <v/>
      </c>
      <c r="I18" s="409" t="str">
        <f>IF(Summary!$V$26="E","E","")</f>
        <v/>
      </c>
      <c r="J18" s="409" t="str">
        <f>IF(Summary!$W$26="Y","R","")</f>
        <v/>
      </c>
      <c r="K18" s="363"/>
      <c r="L18" s="455"/>
      <c r="M18" s="489" t="s">
        <v>955</v>
      </c>
      <c r="N18" s="413" t="str">
        <f>IF('Age-Level'!$N20="C","/","")</f>
        <v/>
      </c>
      <c r="O18" s="413" t="str">
        <f>IF('Age-Level'!$N21="C","/","")</f>
        <v/>
      </c>
      <c r="P18" s="413" t="str">
        <f>IF('Age-Level'!$N22="C","/","")</f>
        <v/>
      </c>
      <c r="Q18" s="413" t="str">
        <f>IF('Age-Level'!$N23="C","/","")</f>
        <v/>
      </c>
      <c r="R18" s="413" t="str">
        <f>IF('Age-Level'!$N24="C","/","")</f>
        <v/>
      </c>
      <c r="S18" s="412" t="str">
        <f>IF(Summary!$V$83="E","E","")</f>
        <v/>
      </c>
      <c r="T18" s="411" t="str">
        <f>IF(Summary!$W$83="Y","R","")</f>
        <v/>
      </c>
      <c r="W18" s="399" t="str">
        <f>'Fun Patches'!C19</f>
        <v>&lt;LIST PATCH HERE&gt;</v>
      </c>
      <c r="X18" s="406" t="str">
        <f>IF(Summary!$V$124="E","E","")</f>
        <v/>
      </c>
      <c r="Y18" s="406" t="str">
        <f>IF(Summary!$W$124="Y","R","")</f>
        <v/>
      </c>
      <c r="AA18" s="366"/>
      <c r="AB18" s="364"/>
      <c r="AC18" s="365"/>
    </row>
    <row r="19" spans="2:29" ht="12.95" customHeight="1" thickBot="1">
      <c r="B19" s="455"/>
      <c r="C19" s="468" t="s">
        <v>128</v>
      </c>
      <c r="D19" s="413" t="str">
        <f>IF(Badges!$N517="A","/","")</f>
        <v/>
      </c>
      <c r="E19" s="413" t="str">
        <f>IF(Badges!$N521="A","/","")</f>
        <v/>
      </c>
      <c r="F19" s="413" t="str">
        <f>IF(Badges!$N525="A","/","")</f>
        <v/>
      </c>
      <c r="G19" s="413" t="str">
        <f>IF(Badges!$N529="A","/","")</f>
        <v/>
      </c>
      <c r="H19" s="413" t="str">
        <f>IF(Badges!$N533="A","/","")</f>
        <v/>
      </c>
      <c r="I19" s="411" t="str">
        <f>IF(Summary!$V$27="E","E","")</f>
        <v/>
      </c>
      <c r="J19" s="411" t="str">
        <f>IF(Summary!$W$27="Y","R","")</f>
        <v/>
      </c>
      <c r="K19" s="363"/>
      <c r="L19" s="455"/>
      <c r="M19" s="490" t="s">
        <v>956</v>
      </c>
      <c r="N19" s="398" t="str">
        <f>IF('Age-Level'!$N27="C","/","")</f>
        <v/>
      </c>
      <c r="O19" s="398" t="str">
        <f>IF('Age-Level'!$N28="C","/","")</f>
        <v/>
      </c>
      <c r="P19" s="398" t="str">
        <f>IF('Age-Level'!$N29="C","/","")</f>
        <v/>
      </c>
      <c r="Q19" s="398" t="str">
        <f>IF('Age-Level'!$N30="C","/","")</f>
        <v/>
      </c>
      <c r="R19" s="398" t="str">
        <f>IF('Age-Level'!$N31="C","/","")</f>
        <v/>
      </c>
      <c r="S19" s="409" t="str">
        <f>IF(Summary!$V$84="E","E","")</f>
        <v/>
      </c>
      <c r="T19" s="406" t="str">
        <f>IF(Summary!$W$84="Y","R","")</f>
        <v/>
      </c>
      <c r="W19" s="399" t="str">
        <f>'Fun Patches'!C20</f>
        <v>&lt;LIST PATCH HERE&gt;</v>
      </c>
      <c r="X19" s="406" t="str">
        <f>IF(Summary!$V$125="E","E","")</f>
        <v/>
      </c>
      <c r="Y19" s="406" t="str">
        <f>IF(Summary!$W$125="Y","R","")</f>
        <v/>
      </c>
      <c r="AA19" s="366"/>
      <c r="AB19" s="364"/>
      <c r="AC19" s="365"/>
    </row>
    <row r="20" spans="2:29" ht="12.95" customHeight="1">
      <c r="B20" s="455"/>
      <c r="C20" s="460" t="s">
        <v>143</v>
      </c>
      <c r="D20" s="405" t="str">
        <f>IF(Badges!$N540="A","/","")</f>
        <v/>
      </c>
      <c r="E20" s="405" t="str">
        <f>IF(Badges!$N544="A","/","")</f>
        <v/>
      </c>
      <c r="F20" s="405" t="str">
        <f>IF(Badges!$N548="A","/","")</f>
        <v/>
      </c>
      <c r="G20" s="405" t="str">
        <f>IF(Badges!$N552="A","/","")</f>
        <v/>
      </c>
      <c r="H20" s="405" t="str">
        <f>IF(Badges!$N556="A","/","")</f>
        <v/>
      </c>
      <c r="I20" s="406" t="str">
        <f>IF(Summary!$V$28="E","E","")</f>
        <v/>
      </c>
      <c r="J20" s="406" t="str">
        <f>IF(Summary!$W$28="Y","R","")</f>
        <v/>
      </c>
      <c r="K20" s="363"/>
      <c r="L20" s="455"/>
      <c r="M20" s="487" t="s">
        <v>957</v>
      </c>
      <c r="N20" s="458"/>
      <c r="O20" s="458"/>
      <c r="P20" s="458"/>
      <c r="Q20" s="458"/>
      <c r="R20" s="459"/>
      <c r="S20" s="412" t="str">
        <f>IF(Summary!$V$85="E","E","")</f>
        <v/>
      </c>
      <c r="T20" s="411" t="str">
        <f>IF(Summary!$W$85="Y","R","")</f>
        <v/>
      </c>
      <c r="U20" s="594"/>
      <c r="W20" s="399" t="str">
        <f>'Fun Patches'!C21</f>
        <v>&lt;LIST PATCH HERE&gt;</v>
      </c>
      <c r="X20" s="406" t="str">
        <f>IF(Summary!$V$126="E","E","")</f>
        <v/>
      </c>
      <c r="Y20" s="406" t="str">
        <f>IF(Summary!$W$126="Y","R","")</f>
        <v/>
      </c>
      <c r="AA20" s="366"/>
      <c r="AB20" s="364"/>
      <c r="AC20" s="365"/>
    </row>
    <row r="21" spans="2:29" ht="12.95" customHeight="1" thickBot="1">
      <c r="B21" s="455"/>
      <c r="C21" s="471" t="s">
        <v>939</v>
      </c>
      <c r="D21" s="408" t="str">
        <f>IF(Badges!$N171="A","/","")</f>
        <v/>
      </c>
      <c r="E21" s="408" t="str">
        <f>IF(Badges!$N175="A","/","")</f>
        <v/>
      </c>
      <c r="F21" s="408" t="str">
        <f>IF(Badges!$N179="A","/","")</f>
        <v/>
      </c>
      <c r="G21" s="408" t="str">
        <f>IF(Badges!$N183="A","/","")</f>
        <v/>
      </c>
      <c r="H21" s="408" t="str">
        <f>IF(Badges!$N187="A","/","")</f>
        <v/>
      </c>
      <c r="I21" s="409" t="str">
        <f>IF(Summary!$V$11="E","E","")</f>
        <v/>
      </c>
      <c r="J21" s="409" t="str">
        <f>IF(Summary!$W$11="Y","R","")</f>
        <v/>
      </c>
      <c r="K21" s="363"/>
      <c r="L21" s="455"/>
      <c r="M21" s="488" t="s">
        <v>958</v>
      </c>
      <c r="N21" s="473"/>
      <c r="O21" s="473"/>
      <c r="P21" s="473"/>
      <c r="Q21" s="473"/>
      <c r="R21" s="474"/>
      <c r="S21" s="409" t="str">
        <f>IF(Summary!$V$86="E","E","")</f>
        <v/>
      </c>
      <c r="T21" s="406" t="str">
        <f>IF(Summary!$W$86="Y","R","")</f>
        <v/>
      </c>
      <c r="U21" s="594"/>
      <c r="W21" s="399" t="str">
        <f>'Fun Patches'!C22</f>
        <v>&lt;LIST PATCH HERE&gt;</v>
      </c>
      <c r="X21" s="406" t="str">
        <f>IF(Summary!$V$127="E","E","")</f>
        <v/>
      </c>
      <c r="Y21" s="406" t="str">
        <f>IF(Summary!$W$127="Y","R","")</f>
        <v/>
      </c>
      <c r="AA21" s="366"/>
      <c r="AB21" s="364"/>
      <c r="AC21" s="365"/>
    </row>
    <row r="22" spans="2:29" ht="12.95" customHeight="1">
      <c r="B22" s="455"/>
      <c r="C22" s="460" t="s">
        <v>940</v>
      </c>
      <c r="D22" s="413" t="str">
        <f>IF(Badges!$N563="A","/","")</f>
        <v/>
      </c>
      <c r="E22" s="413" t="str">
        <f>IF(Badges!$N567="A","/","")</f>
        <v/>
      </c>
      <c r="F22" s="413" t="str">
        <f>IF(Badges!$N571="A","/","")</f>
        <v/>
      </c>
      <c r="G22" s="413" t="str">
        <f>IF(Badges!$N575="A","/","")</f>
        <v/>
      </c>
      <c r="H22" s="413" t="str">
        <f>IF(Badges!$N579="A","/","")</f>
        <v/>
      </c>
      <c r="I22" s="411" t="str">
        <f>IF(Summary!$V$29="E","E","")</f>
        <v/>
      </c>
      <c r="J22" s="411" t="str">
        <f>IF(Summary!$W$29="Y","R","")</f>
        <v/>
      </c>
      <c r="K22" s="363"/>
      <c r="L22" s="455"/>
      <c r="M22" s="489" t="s">
        <v>959</v>
      </c>
      <c r="N22" s="476"/>
      <c r="O22" s="476"/>
      <c r="P22" s="476"/>
      <c r="Q22" s="476"/>
      <c r="R22" s="477"/>
      <c r="S22" s="412" t="str">
        <f>IF(Summary!$V$87="E","E","")</f>
        <v/>
      </c>
      <c r="T22" s="411" t="str">
        <f>IF(Summary!$W$87="Y","R","")</f>
        <v/>
      </c>
      <c r="U22" s="720" t="s">
        <v>1079</v>
      </c>
      <c r="W22" s="399" t="str">
        <f>'Fun Patches'!C23</f>
        <v>&lt;LIST PATCH HERE&gt;</v>
      </c>
      <c r="X22" s="406" t="str">
        <f>IF(Summary!$V$128="E","E","")</f>
        <v/>
      </c>
      <c r="Y22" s="406" t="str">
        <f>IF(Summary!$W$128="Y","R","")</f>
        <v/>
      </c>
      <c r="AA22" s="366"/>
      <c r="AB22" s="364"/>
      <c r="AC22" s="365"/>
    </row>
    <row r="23" spans="2:29" ht="12.95" customHeight="1" thickBot="1">
      <c r="B23" s="455"/>
      <c r="C23" s="460" t="s">
        <v>138</v>
      </c>
      <c r="D23" s="405" t="str">
        <f>IF(Badges!$N586="A","/","")</f>
        <v/>
      </c>
      <c r="E23" s="405" t="str">
        <f>IF(Badges!$N590="A","/","")</f>
        <v/>
      </c>
      <c r="F23" s="405" t="str">
        <f>IF(Badges!$N594="A","/","")</f>
        <v/>
      </c>
      <c r="G23" s="405" t="str">
        <f>IF(Badges!$N598="A","/","")</f>
        <v/>
      </c>
      <c r="H23" s="405" t="str">
        <f>IF(Badges!$N602="A","/","")</f>
        <v/>
      </c>
      <c r="I23" s="406" t="str">
        <f>IF(Summary!$V$30="E","E","")</f>
        <v/>
      </c>
      <c r="J23" s="406" t="str">
        <f>IF(Summary!$W$30="Y","R","")</f>
        <v/>
      </c>
      <c r="K23" s="363"/>
      <c r="L23" s="455"/>
      <c r="M23" s="490" t="s">
        <v>960</v>
      </c>
      <c r="N23" s="466"/>
      <c r="O23" s="466"/>
      <c r="P23" s="466"/>
      <c r="Q23" s="466"/>
      <c r="R23" s="467"/>
      <c r="S23" s="409" t="str">
        <f>IF(Summary!$V$88="E","E","")</f>
        <v/>
      </c>
      <c r="T23" s="406" t="str">
        <f>IF(Summary!$W$88="Y","R","")</f>
        <v/>
      </c>
      <c r="U23" s="720"/>
      <c r="W23" s="399" t="str">
        <f>'Fun Patches'!C24</f>
        <v>&lt;LIST PATCH HERE&gt;</v>
      </c>
      <c r="X23" s="406" t="str">
        <f>IF(Summary!$V$129="E","E","")</f>
        <v/>
      </c>
      <c r="Y23" s="406" t="str">
        <f>IF(Summary!$W$129="Y","R","")</f>
        <v/>
      </c>
      <c r="AA23" s="366"/>
      <c r="AB23" s="364"/>
      <c r="AC23" s="365"/>
    </row>
    <row r="24" spans="2:29" ht="12.95" customHeight="1" thickBot="1">
      <c r="B24" s="455"/>
      <c r="C24" s="460" t="s">
        <v>837</v>
      </c>
      <c r="D24" s="408" t="str">
        <f>IF(Badges!$N609="A","/","")</f>
        <v/>
      </c>
      <c r="E24" s="408" t="str">
        <f>IF(Badges!$N613="A","/","")</f>
        <v/>
      </c>
      <c r="F24" s="408" t="str">
        <f>IF(Badges!$N617="A","/","")</f>
        <v/>
      </c>
      <c r="G24" s="408" t="str">
        <f>IF(Badges!$N621="A","/","")</f>
        <v/>
      </c>
      <c r="H24" s="408" t="str">
        <f>IF(Badges!$N625="A","/","")</f>
        <v/>
      </c>
      <c r="I24" s="409" t="str">
        <f>IF(Summary!$V$31="E","E","")</f>
        <v/>
      </c>
      <c r="J24" s="409" t="str">
        <f>IF(Summary!$W$31="Y","R","")</f>
        <v/>
      </c>
      <c r="K24" s="363"/>
      <c r="L24" s="455"/>
      <c r="M24" s="491" t="s">
        <v>360</v>
      </c>
      <c r="N24" s="413" t="str">
        <f>IF('Age-Level'!$N49="C","/","")</f>
        <v/>
      </c>
      <c r="O24" s="413" t="str">
        <f>IF('Age-Level'!$N50="C","/","")</f>
        <v/>
      </c>
      <c r="P24" s="510" t="str">
        <f>IF('Age-Level'!$N51="C","/","")</f>
        <v/>
      </c>
      <c r="Q24" s="510" t="str">
        <f>IF('Age-Level'!$N52="C","/","")</f>
        <v/>
      </c>
      <c r="R24" s="510" t="str">
        <f>IF('Age-Level'!$N53="C","/","")</f>
        <v/>
      </c>
      <c r="S24" s="409" t="str">
        <f>IF(Summary!$V$89="E","E","")</f>
        <v/>
      </c>
      <c r="T24" s="411" t="str">
        <f>IF(Summary!$W$89="Y","R","")</f>
        <v/>
      </c>
      <c r="U24" s="720"/>
      <c r="W24" s="399" t="str">
        <f>'Fun Patches'!C25</f>
        <v>&lt;LIST PATCH HERE&gt;</v>
      </c>
      <c r="X24" s="406" t="str">
        <f>IF(Summary!$V$130="E","E","")</f>
        <v/>
      </c>
      <c r="Y24" s="406" t="str">
        <f>IF(Summary!$W$130="Y","R","")</f>
        <v/>
      </c>
      <c r="AA24" s="366"/>
      <c r="AB24" s="364"/>
      <c r="AC24" s="365"/>
    </row>
    <row r="25" spans="2:29" ht="12.95" customHeight="1">
      <c r="B25" s="455"/>
      <c r="C25" s="468" t="s">
        <v>130</v>
      </c>
      <c r="D25" s="413" t="str">
        <f>IF(Badges!$N632="A","/","")</f>
        <v/>
      </c>
      <c r="E25" s="413" t="str">
        <f>IF(Badges!$N636="A","/","")</f>
        <v/>
      </c>
      <c r="F25" s="413" t="str">
        <f>IF(Badges!$N640="A","/","")</f>
        <v/>
      </c>
      <c r="G25" s="413" t="str">
        <f>IF(Badges!$N644="A","/","")</f>
        <v/>
      </c>
      <c r="H25" s="413" t="str">
        <f>IF(Badges!$N648="A","/","")</f>
        <v/>
      </c>
      <c r="I25" s="411" t="str">
        <f>IF(Summary!$V$32="E","E","")</f>
        <v/>
      </c>
      <c r="J25" s="411" t="str">
        <f>IF(Summary!$W$32="Y","R","")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IF(Summary!$V$90="E","E","")</f>
        <v/>
      </c>
      <c r="T25" s="411" t="str">
        <f>IF(Summary!$W$90="Y","R","")</f>
        <v/>
      </c>
      <c r="U25" s="720"/>
      <c r="W25" s="399" t="str">
        <f>'Fun Patches'!C26</f>
        <v>&lt;LIST PATCH HERE&gt;</v>
      </c>
      <c r="X25" s="406" t="str">
        <f>IF(Summary!$V$131="E","E","")</f>
        <v/>
      </c>
      <c r="Y25" s="406" t="str">
        <f>IF(Summary!$W$131="Y","R","")</f>
        <v/>
      </c>
      <c r="AA25" s="366"/>
      <c r="AB25" s="364"/>
      <c r="AC25" s="365"/>
    </row>
    <row r="26" spans="2:29" ht="12.95" customHeight="1">
      <c r="B26" s="455"/>
      <c r="C26" s="460" t="s">
        <v>941</v>
      </c>
      <c r="D26" s="405" t="str">
        <f>IF(Badges!$N655="A","/","")</f>
        <v/>
      </c>
      <c r="E26" s="405" t="str">
        <f>IF(Badges!$N659="A","/","")</f>
        <v/>
      </c>
      <c r="F26" s="405" t="str">
        <f>IF(Badges!$N663="A","/","")</f>
        <v/>
      </c>
      <c r="G26" s="405" t="str">
        <f>IF(Badges!$N667="A","/","")</f>
        <v/>
      </c>
      <c r="H26" s="405" t="str">
        <f>IF(Badges!$N671="A","/","")</f>
        <v/>
      </c>
      <c r="I26" s="406" t="str">
        <f>IF(Summary!$V$33="E","E","")</f>
        <v/>
      </c>
      <c r="J26" s="406" t="str">
        <f>IF(Summary!$W$33="Y","R","")</f>
        <v/>
      </c>
      <c r="K26" s="363"/>
      <c r="L26" s="455"/>
      <c r="M26" s="487" t="s">
        <v>962</v>
      </c>
      <c r="N26" s="458"/>
      <c r="O26" s="458"/>
      <c r="P26" s="458"/>
      <c r="Q26" s="458"/>
      <c r="R26" s="459"/>
      <c r="S26" s="412" t="str">
        <f>IF(Summary!$V$91="E","E","")</f>
        <v/>
      </c>
      <c r="T26" s="406" t="str">
        <f>IF(Summary!$W$91="Y","R","")</f>
        <v/>
      </c>
      <c r="U26" s="720"/>
      <c r="W26" s="399" t="str">
        <f>'Fun Patches'!C27</f>
        <v>&lt;LIST PATCH HERE&gt;</v>
      </c>
      <c r="X26" s="406" t="str">
        <f>IF(Summary!$V$132="E","E","")</f>
        <v/>
      </c>
      <c r="Y26" s="406" t="str">
        <f>IF(Summary!$W$132="Y","R","")</f>
        <v/>
      </c>
      <c r="AA26" s="366"/>
      <c r="AB26" s="364"/>
      <c r="AC26" s="365"/>
    </row>
    <row r="27" spans="2:29" ht="12.95" customHeight="1" thickBot="1">
      <c r="B27" s="455"/>
      <c r="C27" s="471" t="s">
        <v>942</v>
      </c>
      <c r="D27" s="408" t="str">
        <f>IF(Badges!$N678="A","/","")</f>
        <v/>
      </c>
      <c r="E27" s="408" t="str">
        <f>IF(Badges!$N682="A","/","")</f>
        <v/>
      </c>
      <c r="F27" s="408" t="str">
        <f>IF(Badges!$N686="A","/","")</f>
        <v/>
      </c>
      <c r="G27" s="408" t="str">
        <f>IF(Badges!$N690="A","/","")</f>
        <v/>
      </c>
      <c r="H27" s="408" t="str">
        <f>IF(Badges!$N694="A","/","")</f>
        <v/>
      </c>
      <c r="I27" s="409" t="str">
        <f>IF(Summary!$V$34="E","E","")</f>
        <v/>
      </c>
      <c r="J27" s="409" t="str">
        <f>IF(Summary!$W$34="Y","R","")</f>
        <v/>
      </c>
      <c r="K27" s="363"/>
      <c r="L27" s="455"/>
      <c r="M27" s="488" t="s">
        <v>93</v>
      </c>
      <c r="N27" s="473"/>
      <c r="O27" s="473"/>
      <c r="P27" s="473"/>
      <c r="Q27" s="473"/>
      <c r="R27" s="474"/>
      <c r="S27" s="406" t="str">
        <f>IF(Summary!$V$108="E","E","")</f>
        <v/>
      </c>
      <c r="T27" s="406" t="str">
        <f>IF(Summary!$W$108="Y","R","")</f>
        <v/>
      </c>
      <c r="U27" s="720"/>
      <c r="W27" s="399" t="str">
        <f>'Fun Patches'!C28</f>
        <v>&lt;LIST PATCH HERE&gt;</v>
      </c>
      <c r="X27" s="406" t="str">
        <f>IF(Summary!$V$133="E","E","")</f>
        <v/>
      </c>
      <c r="Y27" s="406" t="str">
        <f>IF(Summary!$W$133="Y","R","")</f>
        <v/>
      </c>
      <c r="AA27" s="366"/>
      <c r="AB27" s="364"/>
      <c r="AC27" s="365"/>
    </row>
    <row r="28" spans="2:29" ht="12.95" customHeight="1">
      <c r="B28" s="455"/>
      <c r="C28" s="468" t="s">
        <v>135</v>
      </c>
      <c r="D28" s="413" t="str">
        <f>IF(Badges!$N701="A","/","")</f>
        <v/>
      </c>
      <c r="E28" s="413" t="str">
        <f>IF(Badges!$N705="A","/","")</f>
        <v/>
      </c>
      <c r="F28" s="413" t="str">
        <f>IF(Badges!$N709="A","/","")</f>
        <v/>
      </c>
      <c r="G28" s="413" t="str">
        <f>IF(Badges!$N713="A","/","")</f>
        <v/>
      </c>
      <c r="H28" s="413" t="str">
        <f>IF(Badges!$N717="A","/","")</f>
        <v/>
      </c>
      <c r="I28" s="411" t="str">
        <f>IF(Summary!$V$35="E","E","")</f>
        <v/>
      </c>
      <c r="J28" s="411" t="str">
        <f>IF(Summary!$W$35="Y","R","")</f>
        <v/>
      </c>
      <c r="K28" s="363"/>
      <c r="U28" s="720"/>
      <c r="W28" s="399" t="str">
        <f>'Fun Patches'!C29</f>
        <v>&lt;LIST PATCH HERE&gt;</v>
      </c>
      <c r="X28" s="406" t="str">
        <f>IF(Summary!$V$134="E","E","")</f>
        <v/>
      </c>
      <c r="Y28" s="406" t="str">
        <f>IF(Summary!$W$134="Y","R","")</f>
        <v/>
      </c>
      <c r="AA28" s="366"/>
      <c r="AB28" s="364"/>
      <c r="AC28" s="365"/>
    </row>
    <row r="29" spans="2:29" ht="12.95" customHeight="1">
      <c r="B29" s="455"/>
      <c r="C29" s="460" t="s">
        <v>127</v>
      </c>
      <c r="D29" s="405" t="str">
        <f>IF(Badges!$N724="A","/","")</f>
        <v/>
      </c>
      <c r="E29" s="405" t="str">
        <f>IF(Badges!$N728="A","/","")</f>
        <v/>
      </c>
      <c r="F29" s="405" t="str">
        <f>IF(Badges!$N732="A","/","")</f>
        <v/>
      </c>
      <c r="G29" s="405" t="str">
        <f>IF(Badges!$N736="A","/","")</f>
        <v/>
      </c>
      <c r="H29" s="405" t="str">
        <f>IF(Badges!$N740="A","/","")</f>
        <v/>
      </c>
      <c r="I29" s="406" t="str">
        <f>IF(Summary!$V$36="E","E","")</f>
        <v/>
      </c>
      <c r="J29" s="406" t="str">
        <f>IF(Summary!$W$36="Y","R","")</f>
        <v/>
      </c>
      <c r="L29" s="401"/>
      <c r="M29" s="401"/>
      <c r="N29" s="401"/>
      <c r="O29" s="401"/>
      <c r="P29" s="401"/>
      <c r="Q29" s="401"/>
      <c r="R29" s="401"/>
      <c r="S29" s="402"/>
      <c r="T29" s="402"/>
      <c r="U29" s="720"/>
      <c r="W29" s="399" t="str">
        <f>'Fun Patches'!C30</f>
        <v>&lt;LIST PATCH HERE&gt;</v>
      </c>
      <c r="X29" s="406" t="str">
        <f>IF(Summary!$V$135="E","E","")</f>
        <v/>
      </c>
      <c r="Y29" s="406" t="str">
        <f>IF(Summary!$W$135="Y","R","")</f>
        <v/>
      </c>
      <c r="AA29" s="366"/>
      <c r="AB29" s="364"/>
      <c r="AC29" s="365"/>
    </row>
    <row r="30" spans="2:29" ht="12.95" customHeight="1" thickBot="1">
      <c r="B30" s="455"/>
      <c r="C30" s="471" t="s">
        <v>132</v>
      </c>
      <c r="D30" s="408" t="str">
        <f>IF(Badges!$N747="A","/","")</f>
        <v/>
      </c>
      <c r="E30" s="408" t="str">
        <f>IF(Badges!$N751="A","/","")</f>
        <v/>
      </c>
      <c r="F30" s="408" t="str">
        <f>IF(Badges!$N755="A","/","")</f>
        <v/>
      </c>
      <c r="G30" s="408" t="str">
        <f>IF(Badges!$N759="A","/","")</f>
        <v/>
      </c>
      <c r="H30" s="408" t="str">
        <f>IF(Badges!$N763="A","/","")</f>
        <v/>
      </c>
      <c r="I30" s="409" t="str">
        <f>IF(Summary!$V$37="E","E","")</f>
        <v/>
      </c>
      <c r="J30" s="409" t="str">
        <f>IF(Summary!$W$37="Y","R","")</f>
        <v/>
      </c>
      <c r="L30" s="716" t="str">
        <f>'Age-Level'!C136</f>
        <v>Investiture</v>
      </c>
      <c r="M30" s="716"/>
      <c r="N30" s="716"/>
      <c r="O30" s="716"/>
      <c r="P30" s="716"/>
      <c r="Q30" s="716"/>
      <c r="R30" s="719"/>
      <c r="S30" s="406" t="str">
        <f>IF(Summary!$V$96="E","E","")</f>
        <v/>
      </c>
      <c r="T30" s="406" t="str">
        <f>IF(Summary!$W$96="Y","R","")</f>
        <v/>
      </c>
      <c r="U30" s="720"/>
      <c r="W30" s="399" t="str">
        <f>'Fun Patches'!C31</f>
        <v>&lt;LIST PATCH HERE&gt;</v>
      </c>
      <c r="X30" s="406" t="str">
        <f>IF(Summary!$V$136="E","E","")</f>
        <v/>
      </c>
      <c r="Y30" s="406" t="str">
        <f>IF(Summary!$W$136="Y","R","")</f>
        <v/>
      </c>
      <c r="AA30" s="366"/>
      <c r="AB30" s="364"/>
      <c r="AC30" s="365"/>
    </row>
    <row r="31" spans="2:29" ht="12.95" customHeight="1">
      <c r="B31" s="455"/>
      <c r="C31" s="460" t="s">
        <v>136</v>
      </c>
      <c r="D31" s="410" t="str">
        <f>IF(Badges!$N770="A","/","")</f>
        <v/>
      </c>
      <c r="E31" s="410" t="str">
        <f>IF(Badges!$N774="A","/","")</f>
        <v/>
      </c>
      <c r="F31" s="410" t="str">
        <f>IF(Badges!$N778="A","/","")</f>
        <v/>
      </c>
      <c r="G31" s="410" t="str">
        <f>IF(Badges!$N782="A","/","")</f>
        <v/>
      </c>
      <c r="H31" s="410" t="str">
        <f>IF(Badges!$N786="A","/","")</f>
        <v/>
      </c>
      <c r="I31" s="412" t="str">
        <f>IF(Summary!$V$38="E","E","")</f>
        <v/>
      </c>
      <c r="J31" s="412" t="str">
        <f>IF(Summary!$W$38="Y","R","")</f>
        <v/>
      </c>
      <c r="L31" s="716" t="str">
        <f>'Age-Level'!C137</f>
        <v>1st year Rededication</v>
      </c>
      <c r="M31" s="716"/>
      <c r="N31" s="716"/>
      <c r="O31" s="716"/>
      <c r="P31" s="716"/>
      <c r="Q31" s="716"/>
      <c r="R31" s="719"/>
      <c r="S31" s="406" t="str">
        <f>IF(Summary!$V$97="E","E","")</f>
        <v/>
      </c>
      <c r="T31" s="406" t="str">
        <f>IF(Summary!$W$97="Y","R","")</f>
        <v/>
      </c>
      <c r="U31" s="720"/>
      <c r="W31" s="399" t="str">
        <f>'Fun Patches'!C32</f>
        <v>&lt;LIST PATCH HERE&gt;</v>
      </c>
      <c r="X31" s="406" t="str">
        <f>IF(Summary!$V$137="E","E","")</f>
        <v/>
      </c>
      <c r="Y31" s="406" t="str">
        <f>IF(Summary!$W$137="Y","R","")</f>
        <v/>
      </c>
      <c r="AA31" s="366"/>
      <c r="AB31" s="364"/>
      <c r="AC31" s="365"/>
    </row>
    <row r="32" spans="2:29" ht="12.95" customHeight="1">
      <c r="B32" s="455"/>
      <c r="C32" s="460" t="s">
        <v>126</v>
      </c>
      <c r="D32" s="405" t="str">
        <f>IF(Badges!$N793="A","/","")</f>
        <v/>
      </c>
      <c r="E32" s="405" t="str">
        <f>IF(Badges!$N797="A","/","")</f>
        <v/>
      </c>
      <c r="F32" s="405" t="str">
        <f>IF(Badges!$N801="A","/","")</f>
        <v/>
      </c>
      <c r="G32" s="405" t="str">
        <f>IF(Badges!$N805="A","/","")</f>
        <v/>
      </c>
      <c r="H32" s="405" t="str">
        <f>IF(Badges!$N809="A","/","")</f>
        <v/>
      </c>
      <c r="I32" s="406" t="str">
        <f>IF(Summary!$V$39="E","E","")</f>
        <v/>
      </c>
      <c r="J32" s="406" t="str">
        <f>IF(Summary!$W$39="Y","R","")</f>
        <v/>
      </c>
      <c r="L32" s="716" t="str">
        <f>'Age-Level'!C138</f>
        <v>2nd year Rededication</v>
      </c>
      <c r="M32" s="716"/>
      <c r="N32" s="716"/>
      <c r="O32" s="716"/>
      <c r="P32" s="716"/>
      <c r="Q32" s="716"/>
      <c r="R32" s="719"/>
      <c r="S32" s="406" t="str">
        <f>IF(Summary!$V$98="E","E","")</f>
        <v/>
      </c>
      <c r="T32" s="406" t="str">
        <f>IF(Summary!$W$98="Y","R","")</f>
        <v/>
      </c>
      <c r="U32" s="720"/>
      <c r="W32" s="399" t="str">
        <f>'Fun Patches'!C33</f>
        <v>&lt;LIST PATCH HERE&gt;</v>
      </c>
      <c r="X32" s="406" t="str">
        <f>IF(Summary!$V$138="E","E","")</f>
        <v/>
      </c>
      <c r="Y32" s="406" t="str">
        <f>IF(Summary!$W$138="Y","R","")</f>
        <v/>
      </c>
      <c r="AA32" s="366"/>
      <c r="AB32" s="364"/>
      <c r="AC32" s="365"/>
    </row>
    <row r="33" spans="2:29" ht="12.95" customHeight="1">
      <c r="B33" s="455"/>
      <c r="C33" s="464" t="s">
        <v>943</v>
      </c>
      <c r="D33" s="405" t="str">
        <f>IF(Badges!$N816="A","/","")</f>
        <v/>
      </c>
      <c r="E33" s="405" t="str">
        <f>IF(Badges!$N820="A","/","")</f>
        <v/>
      </c>
      <c r="F33" s="405" t="str">
        <f>IF(Badges!$N824="A","/","")</f>
        <v/>
      </c>
      <c r="G33" s="405" t="str">
        <f>IF(Badges!$N828="A","/","")</f>
        <v/>
      </c>
      <c r="H33" s="405" t="str">
        <f>IF(Badges!$N832="A","/","")</f>
        <v/>
      </c>
      <c r="I33" s="406" t="str">
        <f>IF(Summary!$V$40="E","E","")</f>
        <v/>
      </c>
      <c r="J33" s="406" t="str">
        <f>IF(Summary!$W$40="Y","R","")</f>
        <v/>
      </c>
      <c r="L33" s="716" t="str">
        <f>'Age-Level'!C139</f>
        <v>3rd year Rededication</v>
      </c>
      <c r="M33" s="716"/>
      <c r="N33" s="716"/>
      <c r="O33" s="716"/>
      <c r="P33" s="716"/>
      <c r="Q33" s="716"/>
      <c r="R33" s="719"/>
      <c r="S33" s="406" t="str">
        <f>IF(Summary!$V$99="E","E","")</f>
        <v/>
      </c>
      <c r="T33" s="406" t="str">
        <f>IF(Summary!$W$99="Y","R","")</f>
        <v/>
      </c>
      <c r="U33" s="720"/>
      <c r="W33" s="399" t="str">
        <f>'Fun Patches'!C34</f>
        <v>&lt;LIST PATCH HERE&gt;</v>
      </c>
      <c r="X33" s="406" t="str">
        <f>IF(Summary!$V$139="E","E","")</f>
        <v/>
      </c>
      <c r="Y33" s="406" t="str">
        <f>IF(Summary!$W$139="Y","R","")</f>
        <v/>
      </c>
      <c r="AA33" s="366"/>
      <c r="AB33" s="364"/>
      <c r="AC33" s="365"/>
    </row>
    <row r="34" spans="2:29" ht="12.95" customHeight="1">
      <c r="L34" s="716" t="str">
        <f>'Age-Level'!C140</f>
        <v>4th year Rededication</v>
      </c>
      <c r="M34" s="716"/>
      <c r="N34" s="716"/>
      <c r="O34" s="716"/>
      <c r="P34" s="716"/>
      <c r="Q34" s="716"/>
      <c r="R34" s="719"/>
      <c r="S34" s="406" t="str">
        <f>IF(Summary!$V$100="E","E","")</f>
        <v/>
      </c>
      <c r="T34" s="406" t="str">
        <f>IF(Summary!$W$100="Y","R","")</f>
        <v/>
      </c>
      <c r="U34" s="720"/>
      <c r="W34" s="399" t="str">
        <f>'Fun Patches'!C35</f>
        <v>&lt;LIST PATCH HERE&gt;</v>
      </c>
      <c r="X34" s="406" t="str">
        <f>IF(Summary!$V$140="E","E","")</f>
        <v/>
      </c>
      <c r="Y34" s="406" t="str">
        <f>IF(Summary!$W$140="Y","R","")</f>
        <v/>
      </c>
      <c r="AA34" s="366"/>
      <c r="AB34" s="364"/>
      <c r="AC34" s="365"/>
    </row>
    <row r="35" spans="2:29" ht="12.95" customHeight="1">
      <c r="L35" s="716" t="str">
        <f>'Age-Level'!C141</f>
        <v>5th year Rededication</v>
      </c>
      <c r="M35" s="716"/>
      <c r="N35" s="716"/>
      <c r="O35" s="716"/>
      <c r="P35" s="716"/>
      <c r="Q35" s="716"/>
      <c r="R35" s="719"/>
      <c r="S35" s="406" t="str">
        <f>IF(Summary!$V$101="E","E","")</f>
        <v/>
      </c>
      <c r="T35" s="406" t="str">
        <f>IF(Summary!$W$101="Y","R","")</f>
        <v/>
      </c>
      <c r="U35" s="720"/>
      <c r="W35" s="399" t="str">
        <f>'Fun Patches'!C36</f>
        <v>&lt;LIST PATCH HERE&gt;</v>
      </c>
      <c r="X35" s="406" t="str">
        <f>IF(Summary!$V$141="E","E","")</f>
        <v/>
      </c>
      <c r="Y35" s="406" t="str">
        <f>IF(Summary!$W$141="Y","R","")</f>
        <v/>
      </c>
      <c r="AA35" s="366"/>
      <c r="AB35" s="364"/>
      <c r="AC35" s="365"/>
    </row>
    <row r="36" spans="2:29" ht="12.95" customHeight="1">
      <c r="B36" s="455"/>
      <c r="C36" s="456" t="s">
        <v>144</v>
      </c>
      <c r="D36" s="403" t="str">
        <f>IF(Badges!$N298="A","/","")</f>
        <v/>
      </c>
      <c r="E36" s="403" t="str">
        <f>IF(Badges!$N302="A","/","")</f>
        <v/>
      </c>
      <c r="F36" s="403" t="str">
        <f>IF(Badges!$N306="A","/","")</f>
        <v/>
      </c>
      <c r="G36" s="403" t="str">
        <f>IF(Badges!$N310="A","/","")</f>
        <v/>
      </c>
      <c r="H36" s="403" t="str">
        <f>IF(Badges!$N314="A","/","")</f>
        <v/>
      </c>
      <c r="I36" s="406" t="str">
        <f>IF(Summary!$V$17="E","E","")</f>
        <v/>
      </c>
      <c r="J36" s="406" t="str">
        <f>IF(Summary!$W$17="Y","R","")</f>
        <v/>
      </c>
      <c r="L36" s="716" t="str">
        <f>'Age-Level'!C142</f>
        <v>6th year Rededication</v>
      </c>
      <c r="M36" s="716"/>
      <c r="N36" s="716"/>
      <c r="O36" s="716"/>
      <c r="P36" s="716"/>
      <c r="Q36" s="716"/>
      <c r="R36" s="719"/>
      <c r="S36" s="406" t="str">
        <f>IF(Summary!$V$102="E","E","")</f>
        <v/>
      </c>
      <c r="T36" s="406" t="str">
        <f>IF(Summary!$W$102="Y","R","")</f>
        <v/>
      </c>
      <c r="U36" s="720"/>
      <c r="W36" s="399" t="str">
        <f>'Fun Patches'!C37</f>
        <v>&lt;LIST PATCH HERE&gt;</v>
      </c>
      <c r="X36" s="406" t="str">
        <f>IF(Summary!$V$142="E","E","")</f>
        <v/>
      </c>
      <c r="Y36" s="406" t="str">
        <f>IF(Summary!$W$142="Y","R","")</f>
        <v/>
      </c>
      <c r="AA36" s="366"/>
      <c r="AB36" s="364"/>
      <c r="AC36" s="365"/>
    </row>
    <row r="37" spans="2:29" ht="12.95" customHeight="1" thickBot="1">
      <c r="B37" s="455"/>
      <c r="C37" s="471" t="s">
        <v>145</v>
      </c>
      <c r="D37" s="408" t="str">
        <f>IF(Badges!$N125="A","/","")</f>
        <v/>
      </c>
      <c r="E37" s="408" t="str">
        <f>IF(Badges!$N129="A","/","")</f>
        <v/>
      </c>
      <c r="F37" s="408" t="str">
        <f>IF(Badges!$N133="A","/","")</f>
        <v/>
      </c>
      <c r="G37" s="408" t="str">
        <f>IF(Badges!$N137="A","/","")</f>
        <v/>
      </c>
      <c r="H37" s="408" t="str">
        <f>IF(Badges!$N141="A","/","")</f>
        <v/>
      </c>
      <c r="I37" s="409" t="str">
        <f>IF(Summary!$V$9="E","E","")</f>
        <v/>
      </c>
      <c r="J37" s="409" t="str">
        <f>IF(Summary!$W$9="Y","R","")</f>
        <v/>
      </c>
      <c r="L37" s="716" t="str">
        <f>'Age-Level'!C143</f>
        <v>7th year Rededication</v>
      </c>
      <c r="M37" s="716"/>
      <c r="N37" s="716"/>
      <c r="O37" s="716"/>
      <c r="P37" s="716"/>
      <c r="Q37" s="716"/>
      <c r="R37" s="719"/>
      <c r="S37" s="406" t="str">
        <f>IF(Summary!$V$103="E","E","")</f>
        <v/>
      </c>
      <c r="T37" s="406" t="str">
        <f>IF(Summary!$W$103="Y","R","")</f>
        <v/>
      </c>
      <c r="U37" s="720"/>
      <c r="W37" s="399" t="str">
        <f>'Fun Patches'!C38</f>
        <v>&lt;LIST PATCH HERE&gt;</v>
      </c>
      <c r="X37" s="406" t="str">
        <f>IF(Summary!$V$143="E","E","")</f>
        <v/>
      </c>
      <c r="Y37" s="406" t="str">
        <f>IF(Summary!$W$143="Y","R","")</f>
        <v/>
      </c>
      <c r="AA37" s="366"/>
      <c r="AB37" s="364"/>
      <c r="AC37" s="365"/>
    </row>
    <row r="38" spans="2:29" ht="12.95" customHeight="1">
      <c r="B38" s="455"/>
      <c r="C38" s="456" t="s">
        <v>146</v>
      </c>
      <c r="D38" s="413" t="str">
        <f>IF(Badges!$N411="C","/","")</f>
        <v/>
      </c>
      <c r="E38" s="413" t="str">
        <f>IF(Badges!$N413="C","/","")</f>
        <v/>
      </c>
      <c r="F38" s="413" t="str">
        <f>IF(Badges!$N415="C","/","")</f>
        <v/>
      </c>
      <c r="G38" s="413" t="str">
        <f>IF(Badges!$N417="C","/","")</f>
        <v/>
      </c>
      <c r="H38" s="413" t="str">
        <f>IF(Badges!$N419="C","/","")</f>
        <v/>
      </c>
      <c r="I38" s="412" t="str">
        <f>IF(Summary!$V$22="E","E","")</f>
        <v/>
      </c>
      <c r="J38" s="412" t="str">
        <f>IF(Summary!$W$22="Y","R","")</f>
        <v/>
      </c>
      <c r="L38" s="716" t="str">
        <f>'Age-Level'!C144</f>
        <v>8th year Rededication</v>
      </c>
      <c r="M38" s="716"/>
      <c r="N38" s="716"/>
      <c r="O38" s="716"/>
      <c r="P38" s="716"/>
      <c r="Q38" s="716"/>
      <c r="R38" s="719"/>
      <c r="S38" s="406" t="str">
        <f>IF(Summary!$V$104="E","E","")</f>
        <v/>
      </c>
      <c r="T38" s="406" t="str">
        <f>IF(Summary!$W$104="Y","R","")</f>
        <v/>
      </c>
      <c r="U38" s="720"/>
      <c r="W38" s="399" t="str">
        <f>'Fun Patches'!C39</f>
        <v>&lt;LIST PATCH HERE&gt;</v>
      </c>
      <c r="X38" s="406" t="str">
        <f>IF(Summary!$V$144="E","E","")</f>
        <v/>
      </c>
      <c r="Y38" s="406" t="str">
        <f>IF(Summary!$W$144="Y","R","")</f>
        <v/>
      </c>
      <c r="AA38" s="366"/>
      <c r="AB38" s="364"/>
      <c r="AC38" s="365"/>
    </row>
    <row r="39" spans="2:29" ht="12.95" customHeight="1" thickBot="1">
      <c r="B39" s="455"/>
      <c r="C39" s="464" t="s">
        <v>147</v>
      </c>
      <c r="D39" s="398" t="str">
        <f>IF(Badges!$N238="C","/","")</f>
        <v/>
      </c>
      <c r="E39" s="398" t="str">
        <f>IF(Badges!$N240="C","/","")</f>
        <v/>
      </c>
      <c r="F39" s="398" t="str">
        <f>IF(Badges!$N242="C","/","")</f>
        <v/>
      </c>
      <c r="G39" s="398" t="str">
        <f>IF(Badges!$N244="C","/","")</f>
        <v/>
      </c>
      <c r="H39" s="398" t="str">
        <f>IF(Badges!$N246="C","/","")</f>
        <v/>
      </c>
      <c r="I39" s="406" t="str">
        <f>IF(Summary!$V$14="E","E","")</f>
        <v/>
      </c>
      <c r="J39" s="406" t="str">
        <f>IF(Summary!$W$14="Y","R","")</f>
        <v/>
      </c>
      <c r="L39" s="716" t="str">
        <f>'Age-Level'!C145</f>
        <v>9th year Rededication</v>
      </c>
      <c r="M39" s="716"/>
      <c r="N39" s="716"/>
      <c r="O39" s="716"/>
      <c r="P39" s="716"/>
      <c r="Q39" s="716"/>
      <c r="R39" s="719"/>
      <c r="S39" s="406" t="str">
        <f>IF(Summary!$V$105="E","E","")</f>
        <v/>
      </c>
      <c r="T39" s="406" t="str">
        <f>IF(Summary!$W$105="Y","R","")</f>
        <v/>
      </c>
      <c r="U39" s="720"/>
      <c r="W39" s="399" t="str">
        <f>'Fun Patches'!C40</f>
        <v>&lt;LIST PATCH HERE&gt;</v>
      </c>
      <c r="X39" s="406" t="str">
        <f>IF(Summary!$V$145="E","E","")</f>
        <v/>
      </c>
      <c r="Y39" s="406" t="str">
        <f>IF(Summary!$W$145="Y","R","")</f>
        <v/>
      </c>
      <c r="AA39" s="366"/>
      <c r="AB39" s="364"/>
      <c r="AC39" s="365"/>
    </row>
    <row r="40" spans="2:29" ht="12.95" customHeight="1">
      <c r="L40" s="716" t="str">
        <f>'Age-Level'!C146</f>
        <v>10th year Rededication</v>
      </c>
      <c r="M40" s="716"/>
      <c r="N40" s="716"/>
      <c r="O40" s="716"/>
      <c r="P40" s="716"/>
      <c r="Q40" s="716"/>
      <c r="R40" s="719"/>
      <c r="S40" s="406" t="str">
        <f>IF(Summary!$V$106="E","E","")</f>
        <v/>
      </c>
      <c r="T40" s="406" t="str">
        <f>IF(Summary!$W$106="Y","R","")</f>
        <v/>
      </c>
      <c r="U40" s="720"/>
      <c r="W40" s="399" t="str">
        <f>'Fun Patches'!C41</f>
        <v>&lt;LIST PATCH HERE&gt;</v>
      </c>
      <c r="X40" s="406" t="str">
        <f>IF(Summary!$V$146="E","E","")</f>
        <v/>
      </c>
      <c r="Y40" s="406" t="str">
        <f>IF(Summary!$W$146="Y","R","")</f>
        <v/>
      </c>
      <c r="AA40" s="366"/>
      <c r="AB40" s="364"/>
      <c r="AC40" s="365"/>
    </row>
    <row r="41" spans="2:29" ht="12.95" customHeight="1" thickBot="1">
      <c r="U41" s="720"/>
      <c r="W41" s="399" t="str">
        <f>'Fun Patches'!C42</f>
        <v>&lt;LIST PATCH HERE&gt;</v>
      </c>
      <c r="X41" s="406" t="str">
        <f>IF(Summary!$V$147="E","E","")</f>
        <v/>
      </c>
      <c r="Y41" s="406" t="str">
        <f>IF(Summary!$W$147="Y","R","")</f>
        <v/>
      </c>
      <c r="AA41" s="366"/>
      <c r="AB41" s="364"/>
      <c r="AC41" s="365"/>
    </row>
    <row r="42" spans="2:29" ht="12.95" customHeight="1">
      <c r="B42" s="455"/>
      <c r="C42" s="483" t="s">
        <v>944</v>
      </c>
      <c r="D42" s="413" t="str">
        <f>IF(Badges!$N837="C","/","")</f>
        <v/>
      </c>
      <c r="E42" s="413" t="str">
        <f>IF(Badges!$N838="C","/","")</f>
        <v/>
      </c>
      <c r="F42" s="413" t="str">
        <f>IF(Badges!$N839="C","/","")</f>
        <v/>
      </c>
      <c r="G42" s="413" t="str">
        <f>IF(Badges!$N840="C","/","")</f>
        <v/>
      </c>
      <c r="H42" s="413" t="str">
        <f>IF(Badges!$N841="C","/","")</f>
        <v/>
      </c>
      <c r="I42" s="406" t="str">
        <f>IF(Summary!$V$42="E","E","")</f>
        <v/>
      </c>
      <c r="J42" s="406" t="str">
        <f>IF(Summary!$W$42="Y","R","")</f>
        <v/>
      </c>
      <c r="U42" s="720"/>
      <c r="W42" s="399" t="str">
        <f>'Fun Patches'!C43</f>
        <v>&lt;LIST PATCH HERE&gt;</v>
      </c>
      <c r="X42" s="406" t="str">
        <f>IF(Summary!$V$148="E","E","")</f>
        <v/>
      </c>
      <c r="Y42" s="406" t="str">
        <f>IF(Summary!$W$148="Y","R","")</f>
        <v/>
      </c>
      <c r="AA42" s="366"/>
      <c r="AB42" s="364"/>
      <c r="AC42" s="365"/>
    </row>
    <row r="43" spans="2:29" ht="12.95" customHeight="1">
      <c r="B43" s="455"/>
      <c r="C43" s="484" t="s">
        <v>945</v>
      </c>
      <c r="D43" s="405" t="str">
        <f>IF(Badges!$N844="C","/","")</f>
        <v/>
      </c>
      <c r="E43" s="405" t="str">
        <f>IF(Badges!$N845="C","/","")</f>
        <v/>
      </c>
      <c r="F43" s="405" t="str">
        <f>IF(Badges!$N846="C","/","")</f>
        <v/>
      </c>
      <c r="G43" s="405" t="str">
        <f>IF(Badges!$N847="C","/","")</f>
        <v/>
      </c>
      <c r="H43" s="405" t="str">
        <f>IF(Badges!$N848="C","/","")</f>
        <v/>
      </c>
      <c r="I43" s="406" t="str">
        <f>IF(Summary!$V$43="E","E","")</f>
        <v/>
      </c>
      <c r="J43" s="406" t="str">
        <f>IF(Summary!$W$43="Y","R","")</f>
        <v/>
      </c>
      <c r="L43" s="717"/>
      <c r="M43" s="717"/>
      <c r="N43" s="717"/>
      <c r="O43" s="717"/>
      <c r="P43" s="717"/>
      <c r="Q43" s="717"/>
      <c r="R43" s="718"/>
      <c r="S43" s="361"/>
      <c r="T43" s="362"/>
      <c r="U43" s="720"/>
      <c r="W43" s="399" t="str">
        <f>'Fun Patches'!C44</f>
        <v>&lt;LIST PATCH HERE&gt;</v>
      </c>
      <c r="X43" s="406" t="str">
        <f>IF(Summary!$V$149="E","E","")</f>
        <v/>
      </c>
      <c r="Y43" s="406" t="str">
        <f>IF(Summary!$W$149="Y","R","")</f>
        <v/>
      </c>
      <c r="AA43" s="366"/>
      <c r="AB43" s="364"/>
      <c r="AC43" s="365"/>
    </row>
    <row r="44" spans="2:29" ht="12.95" customHeight="1" thickBot="1">
      <c r="B44" s="455"/>
      <c r="C44" s="485" t="s">
        <v>946</v>
      </c>
      <c r="D44" s="408" t="str">
        <f>IF(Badges!$N851="C","/","")</f>
        <v/>
      </c>
      <c r="E44" s="408" t="str">
        <f>IF(Badges!$N852="C","/","")</f>
        <v/>
      </c>
      <c r="F44" s="408" t="str">
        <f>IF(Badges!$N853="C","/","")</f>
        <v/>
      </c>
      <c r="G44" s="408" t="str">
        <f>IF(Badges!$N854="C","/","")</f>
        <v/>
      </c>
      <c r="H44" s="408" t="str">
        <f>IF(Badges!$N855="C","/","")</f>
        <v/>
      </c>
      <c r="I44" s="414" t="str">
        <f>IF(Summary!$V$44="E","E","")</f>
        <v/>
      </c>
      <c r="J44" s="414" t="str">
        <f>IF(Summary!$W$44="Y","R","")</f>
        <v/>
      </c>
      <c r="L44" s="717"/>
      <c r="M44" s="717"/>
      <c r="N44" s="717"/>
      <c r="O44" s="717"/>
      <c r="P44" s="717"/>
      <c r="Q44" s="717"/>
      <c r="R44" s="718"/>
      <c r="S44" s="364"/>
      <c r="T44" s="365"/>
      <c r="U44" s="720"/>
      <c r="W44" s="399" t="str">
        <f>'Fun Patches'!C45</f>
        <v>&lt;LIST PATCH HERE&gt;</v>
      </c>
      <c r="X44" s="406" t="str">
        <f>IF(Summary!$V$150="E","E","")</f>
        <v/>
      </c>
      <c r="Y44" s="406" t="str">
        <f>IF(Summary!$W$150="Y","R","")</f>
        <v/>
      </c>
      <c r="AA44" s="366"/>
      <c r="AB44" s="364"/>
      <c r="AC44" s="365"/>
    </row>
    <row r="45" spans="2:29" ht="12.95" customHeight="1">
      <c r="B45" s="455"/>
      <c r="C45" s="483" t="s">
        <v>947</v>
      </c>
      <c r="D45" s="413" t="str">
        <f>IF(Badges!$N859="C","/","")</f>
        <v/>
      </c>
      <c r="E45" s="413" t="str">
        <f>IF(Badges!$N860="C","/","")</f>
        <v/>
      </c>
      <c r="F45" s="413" t="str">
        <f>IF(Badges!$N861="C","/","")</f>
        <v/>
      </c>
      <c r="G45" s="413" t="str">
        <f>IF(Badges!$N862="C","/","")</f>
        <v/>
      </c>
      <c r="H45" s="413" t="str">
        <f>IF(Badges!$N863="C","/","")</f>
        <v/>
      </c>
      <c r="I45" s="411" t="str">
        <f>IF(Summary!$V$46="E","E","")</f>
        <v/>
      </c>
      <c r="J45" s="411" t="str">
        <f>IF(Summary!$W$46="Y","R","")</f>
        <v/>
      </c>
      <c r="L45" s="717"/>
      <c r="M45" s="717"/>
      <c r="N45" s="717"/>
      <c r="O45" s="717"/>
      <c r="P45" s="717"/>
      <c r="Q45" s="717"/>
      <c r="R45" s="718"/>
      <c r="S45" s="364"/>
      <c r="T45" s="365"/>
      <c r="U45" s="720"/>
      <c r="W45" s="399" t="str">
        <f>'Fun Patches'!C46</f>
        <v>&lt;LIST PATCH HERE&gt;</v>
      </c>
      <c r="X45" s="406" t="str">
        <f>IF(Summary!$V$151="E","E","")</f>
        <v/>
      </c>
      <c r="Y45" s="406" t="str">
        <f>IF(Summary!$W$151="Y","R","")</f>
        <v/>
      </c>
      <c r="AA45" s="366"/>
      <c r="AB45" s="364"/>
      <c r="AC45" s="365"/>
    </row>
    <row r="46" spans="2:29" ht="12.95" customHeight="1">
      <c r="B46" s="455"/>
      <c r="C46" s="484" t="s">
        <v>948</v>
      </c>
      <c r="D46" s="405" t="str">
        <f>IF(Badges!$N866="C","/","")</f>
        <v/>
      </c>
      <c r="E46" s="405" t="str">
        <f>IF(Badges!$N867="C","/","")</f>
        <v/>
      </c>
      <c r="F46" s="405" t="str">
        <f>IF(Badges!$N868="C","/","")</f>
        <v/>
      </c>
      <c r="G46" s="405" t="str">
        <f>IF(Badges!$N869="C","/","")</f>
        <v/>
      </c>
      <c r="H46" s="405" t="str">
        <f>IF(Badges!$N870="C","/","")</f>
        <v/>
      </c>
      <c r="I46" s="406" t="str">
        <f>IF(Summary!$V$47="E","E","")</f>
        <v/>
      </c>
      <c r="J46" s="406" t="str">
        <f>IF(Summary!$W$47="Y","R","")</f>
        <v/>
      </c>
      <c r="L46" s="717"/>
      <c r="M46" s="717"/>
      <c r="N46" s="717"/>
      <c r="O46" s="717"/>
      <c r="P46" s="717"/>
      <c r="Q46" s="717"/>
      <c r="R46" s="718"/>
      <c r="S46" s="364"/>
      <c r="T46" s="365"/>
      <c r="U46" s="720"/>
      <c r="W46" s="399" t="str">
        <f>'Fun Patches'!C47</f>
        <v>&lt;LIST PATCH HERE&gt;</v>
      </c>
      <c r="X46" s="406" t="str">
        <f>IF(Summary!$V$152="E","E","")</f>
        <v/>
      </c>
      <c r="Y46" s="406" t="str">
        <f>IF(Summary!$W$152="Y","R","")</f>
        <v/>
      </c>
      <c r="AA46" s="366"/>
      <c r="AB46" s="364"/>
      <c r="AC46" s="365"/>
    </row>
    <row r="47" spans="2:29" ht="12.95" customHeight="1" thickBot="1">
      <c r="B47" s="455"/>
      <c r="C47" s="485" t="s">
        <v>949</v>
      </c>
      <c r="D47" s="408" t="str">
        <f>IF(Badges!$N873="C","/","")</f>
        <v/>
      </c>
      <c r="E47" s="408" t="str">
        <f>IF(Badges!$N874="C","/","")</f>
        <v/>
      </c>
      <c r="F47" s="408" t="str">
        <f>IF(Badges!$N875="C","/","")</f>
        <v/>
      </c>
      <c r="G47" s="408" t="str">
        <f>IF(Badges!$N876="C","/","")</f>
        <v/>
      </c>
      <c r="H47" s="408" t="str">
        <f>IF(Badges!$N877="C","/","")</f>
        <v/>
      </c>
      <c r="I47" s="409" t="str">
        <f>IF(Summary!$V$48="E","E","")</f>
        <v/>
      </c>
      <c r="J47" s="409" t="str">
        <f>IF(Summary!$W$48="Y","R","")</f>
        <v/>
      </c>
      <c r="L47" s="717"/>
      <c r="M47" s="717"/>
      <c r="N47" s="717"/>
      <c r="O47" s="717"/>
      <c r="P47" s="717"/>
      <c r="Q47" s="717"/>
      <c r="R47" s="718"/>
      <c r="S47" s="364"/>
      <c r="T47" s="365"/>
      <c r="U47" s="720"/>
      <c r="W47" s="399" t="str">
        <f>'Fun Patches'!C48</f>
        <v>&lt;LIST PATCH HERE&gt;</v>
      </c>
      <c r="X47" s="406" t="str">
        <f>IF(Summary!$V$153="E","E","")</f>
        <v/>
      </c>
      <c r="Y47" s="406" t="str">
        <f>IF(Summary!$W$153="Y","R","")</f>
        <v/>
      </c>
      <c r="AA47" s="366"/>
      <c r="AB47" s="364"/>
      <c r="AC47" s="365"/>
    </row>
    <row r="48" spans="2:29" ht="12.95" customHeight="1">
      <c r="B48" s="455"/>
      <c r="C48" s="483" t="s">
        <v>950</v>
      </c>
      <c r="D48" s="413" t="str">
        <f>IF(Badges!$N881="C","/","")</f>
        <v/>
      </c>
      <c r="E48" s="413" t="str">
        <f>IF(Badges!$N882="C","/","")</f>
        <v/>
      </c>
      <c r="F48" s="413" t="str">
        <f>IF(Badges!$N883="C","/","")</f>
        <v/>
      </c>
      <c r="G48" s="413" t="str">
        <f>IF(Badges!$N884="C","/","")</f>
        <v/>
      </c>
      <c r="H48" s="413" t="str">
        <f>IF(Badges!$N885="C","/","")</f>
        <v/>
      </c>
      <c r="I48" s="412" t="str">
        <f>IF(Summary!$V$50="E","E","")</f>
        <v/>
      </c>
      <c r="J48" s="412" t="str">
        <f>IF(Summary!$W$50="Y","R","")</f>
        <v/>
      </c>
      <c r="L48" s="717"/>
      <c r="M48" s="717"/>
      <c r="N48" s="717"/>
      <c r="O48" s="717"/>
      <c r="P48" s="717"/>
      <c r="Q48" s="717"/>
      <c r="R48" s="718"/>
      <c r="S48" s="364"/>
      <c r="T48" s="365"/>
      <c r="U48" s="720"/>
      <c r="W48" s="399" t="str">
        <f>'Fun Patches'!C49</f>
        <v>&lt;LIST PATCH HERE&gt;</v>
      </c>
      <c r="X48" s="406" t="str">
        <f>IF(Summary!$V$154="E","E","")</f>
        <v/>
      </c>
      <c r="Y48" s="406" t="str">
        <f>IF(Summary!$W$154="Y","R","")</f>
        <v/>
      </c>
      <c r="AA48" s="366"/>
      <c r="AB48" s="364"/>
      <c r="AC48" s="365"/>
    </row>
    <row r="49" spans="2:29" ht="12.95" customHeight="1">
      <c r="B49" s="455"/>
      <c r="C49" s="484" t="s">
        <v>951</v>
      </c>
      <c r="D49" s="405" t="str">
        <f>IF(Badges!$N888="C","/","")</f>
        <v/>
      </c>
      <c r="E49" s="405" t="str">
        <f>IF(Badges!$N889="C","/","")</f>
        <v/>
      </c>
      <c r="F49" s="405" t="str">
        <f>IF(Badges!$N890="C","/","")</f>
        <v/>
      </c>
      <c r="G49" s="405" t="str">
        <f>IF(Badges!$N891="C","/","")</f>
        <v/>
      </c>
      <c r="H49" s="405" t="str">
        <f>IF(Badges!$N892="C","/","")</f>
        <v/>
      </c>
      <c r="I49" s="406" t="str">
        <f>IF(Summary!$V$51="E","E","")</f>
        <v/>
      </c>
      <c r="J49" s="406" t="str">
        <f>IF(Summary!$W$51="Y","R","")</f>
        <v/>
      </c>
      <c r="L49" s="717"/>
      <c r="M49" s="717"/>
      <c r="N49" s="717"/>
      <c r="O49" s="717"/>
      <c r="P49" s="717"/>
      <c r="Q49" s="717"/>
      <c r="R49" s="718"/>
      <c r="S49" s="364"/>
      <c r="T49" s="365"/>
      <c r="U49" s="720"/>
      <c r="W49" s="399" t="str">
        <f>'Fun Patches'!C50</f>
        <v>&lt;LIST PATCH HERE&gt;</v>
      </c>
      <c r="X49" s="406" t="str">
        <f>IF(Summary!$V$155="E","E","")</f>
        <v/>
      </c>
      <c r="Y49" s="406" t="str">
        <f>IF(Summary!$W$155="Y","R","")</f>
        <v/>
      </c>
      <c r="AA49" s="366"/>
      <c r="AB49" s="364"/>
      <c r="AC49" s="365"/>
    </row>
    <row r="50" spans="2:29" ht="12.95" customHeight="1" thickBot="1">
      <c r="B50" s="455"/>
      <c r="C50" s="486" t="s">
        <v>952</v>
      </c>
      <c r="D50" s="408" t="str">
        <f>IF(Badges!$N895="C","/","")</f>
        <v/>
      </c>
      <c r="E50" s="408" t="str">
        <f>IF(Badges!$N896="C","/","")</f>
        <v/>
      </c>
      <c r="F50" s="408" t="str">
        <f>IF(Badges!$N897="C","/","")</f>
        <v/>
      </c>
      <c r="G50" s="408" t="str">
        <f>IF(Badges!$N898="C","/","")</f>
        <v/>
      </c>
      <c r="H50" s="408" t="str">
        <f>IF(Badges!$N899="C","/","")</f>
        <v/>
      </c>
      <c r="I50" s="406" t="str">
        <f>IF(Summary!$V$52="E","E","")</f>
        <v/>
      </c>
      <c r="J50" s="406" t="str">
        <f>IF(Summary!$W$52="Y","R","")</f>
        <v/>
      </c>
      <c r="L50" s="717"/>
      <c r="M50" s="717"/>
      <c r="N50" s="717"/>
      <c r="O50" s="717"/>
      <c r="P50" s="717"/>
      <c r="Q50" s="717"/>
      <c r="R50" s="718"/>
      <c r="S50" s="364"/>
      <c r="T50" s="365"/>
      <c r="U50" s="720"/>
      <c r="W50" s="399" t="str">
        <f>'Fun Patches'!C51</f>
        <v>&lt;LIST PATCH HERE&gt;</v>
      </c>
      <c r="X50" s="406" t="str">
        <f>IF(Summary!$V$156="E","E","")</f>
        <v/>
      </c>
      <c r="Y50" s="406" t="str">
        <f>IF(Summary!$W$156="Y","R","")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IF(Summary!$V$157="E","E","")</f>
        <v/>
      </c>
      <c r="Y51" s="406" t="str">
        <f>IF(Summary!$W$157="Y","R","")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IF(Summary!$V$158="E","E","")</f>
        <v/>
      </c>
      <c r="Y52" s="406" t="str">
        <f>IF(Summary!$W$158="Y","R","")</f>
        <v/>
      </c>
      <c r="AA52" s="366"/>
      <c r="AB52" s="364"/>
      <c r="AC52" s="365"/>
    </row>
    <row r="53" spans="2:29" ht="12.95" customHeight="1">
      <c r="B53" s="455"/>
      <c r="C53" s="457" t="s">
        <v>10</v>
      </c>
      <c r="D53" s="458"/>
      <c r="E53" s="458"/>
      <c r="F53" s="458"/>
      <c r="G53" s="458"/>
      <c r="H53" s="459"/>
      <c r="I53" s="406" t="str">
        <f>IF(Summary!$V$55="E","E","")</f>
        <v/>
      </c>
      <c r="J53" s="406" t="str">
        <f>IF(Summary!$W$55="Y","R","")</f>
        <v/>
      </c>
      <c r="K53" s="363" t="str">
        <f>IF(I53="E","C"," ")</f>
        <v xml:space="preserve"> </v>
      </c>
      <c r="L53" s="717"/>
      <c r="M53" s="717"/>
      <c r="N53" s="717"/>
      <c r="O53" s="717"/>
      <c r="P53" s="717"/>
      <c r="Q53" s="717"/>
      <c r="R53" s="718"/>
      <c r="S53" s="364"/>
      <c r="T53" s="365"/>
      <c r="U53" s="720"/>
      <c r="W53" s="400" t="str">
        <f>'Fun Patches'!C54</f>
        <v>&lt;LIST PATCH HERE&gt;</v>
      </c>
      <c r="X53" s="414" t="str">
        <f>IF(Summary!$V$159="E","E","")</f>
        <v/>
      </c>
      <c r="Y53" s="414" t="str">
        <f>IF(Summary!$W$159="Y","R","")</f>
        <v/>
      </c>
      <c r="AA53" s="366"/>
      <c r="AB53" s="364"/>
      <c r="AC53" s="365"/>
    </row>
    <row r="54" spans="2:29" ht="12.95" customHeight="1">
      <c r="B54" s="455"/>
      <c r="C54" s="461" t="s">
        <v>928</v>
      </c>
      <c r="D54" s="462"/>
      <c r="E54" s="462"/>
      <c r="F54" s="462"/>
      <c r="G54" s="462"/>
      <c r="H54" s="463"/>
      <c r="I54" s="406" t="str">
        <f>IF(Summary!$V$57="E","E","")</f>
        <v/>
      </c>
      <c r="J54" s="406" t="str">
        <f>IF(Summary!$W$57="Y","R","")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IF(Summary!$V$59="E","E","")</f>
        <v/>
      </c>
      <c r="J55" s="406" t="str">
        <f>IF(Summary!$W$59="Y","R","")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IF(Badges!$N33="A","/","")</f>
        <v/>
      </c>
      <c r="E56" s="410" t="str">
        <f>IF(Badges!$N37="A","/","")</f>
        <v/>
      </c>
      <c r="F56" s="410" t="str">
        <f>IF(Badges!$N41="A","/","")</f>
        <v/>
      </c>
      <c r="G56" s="410" t="str">
        <f>IF(Badges!$N45="A","/","")</f>
        <v/>
      </c>
      <c r="H56" s="410" t="str">
        <f>IF(Badges!$N49="A","/","")</f>
        <v/>
      </c>
      <c r="I56" s="404" t="str">
        <f>IF(Summary!$V$5="E","E","")</f>
        <v/>
      </c>
      <c r="J56" s="404" t="str">
        <f>IF(Summary!$W$5="Y","R","")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IF(Badges!$N321="A","/","")</f>
        <v/>
      </c>
      <c r="E57" s="410" t="str">
        <f>IF(Badges!$N325="A","/","")</f>
        <v/>
      </c>
      <c r="F57" s="410" t="str">
        <f>IF(Badges!$N329="A","/","")</f>
        <v/>
      </c>
      <c r="G57" s="410" t="str">
        <f>IF(Badges!$N333="A","/","")</f>
        <v/>
      </c>
      <c r="H57" s="410" t="str">
        <f>IF(Badges!$N337="A","/","")</f>
        <v/>
      </c>
      <c r="I57" s="406" t="str">
        <f>IF(Summary!$V$18="E","E","")</f>
        <v/>
      </c>
      <c r="J57" s="406" t="str">
        <f>IF(Summary!$W$18="Y","R","")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IF(Badges!$N10="A","/","")</f>
        <v/>
      </c>
      <c r="E58" s="410" t="str">
        <f>IF(Badges!$N14="A","/","")</f>
        <v/>
      </c>
      <c r="F58" s="410" t="str">
        <f>IF(Badges!$N18="A","/","")</f>
        <v/>
      </c>
      <c r="G58" s="410" t="str">
        <f>IF(Badges!$N22="A","/","")</f>
        <v/>
      </c>
      <c r="H58" s="410" t="str">
        <f>IF(Badges!$N26="A","/","")</f>
        <v/>
      </c>
      <c r="I58" s="406" t="str">
        <f>IF(Summary!$V$4="E","E","")</f>
        <v/>
      </c>
      <c r="J58" s="406" t="str">
        <f>IF(Summary!$W$4="Y","R","")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IF(Summary!$V$61="E","E","")</f>
        <v/>
      </c>
      <c r="J59" s="414" t="str">
        <f>IF(Summary!$W$61="Y","R","")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IF(Summary!$V$63="E","E","")</f>
        <v/>
      </c>
      <c r="J60" s="411" t="str">
        <f>IF(Summary!$W$63="Y","R","")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IF(Summary!$V$64="E","E","")</f>
        <v/>
      </c>
      <c r="J61" s="409" t="str">
        <f>IF(Summary!$W$64="Y","R","")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IF(Summary!$V$65="E","E","")</f>
        <v/>
      </c>
      <c r="J62" s="411" t="str">
        <f>IF(Summary!$W$65="Y","R","")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IF(Summary!$V$66="E","E","")</f>
        <v/>
      </c>
      <c r="J63" s="409" t="str">
        <f>IF(Summary!$W$66="Y","R","")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IF(Summary!$V$67="E","E","")</f>
        <v/>
      </c>
      <c r="J64" s="412" t="str">
        <f>IF(Summary!$W$67="Y","R","")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IF(Summary!$V$68="E","E","")</f>
        <v/>
      </c>
      <c r="J65" s="406" t="str">
        <f>IF(Summary!$W$68="Y","R","")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IF('Age-Level'!$N63="A","/","")</f>
        <v/>
      </c>
      <c r="E68" s="410" t="str">
        <f>IF('Age-Level'!$N67="A","/","")</f>
        <v/>
      </c>
      <c r="F68" s="410" t="str">
        <f>IF('Age-Level'!$N71="A","/","")</f>
        <v/>
      </c>
      <c r="G68" s="410" t="str">
        <f>IF('Age-Level'!$N76="A","/","")</f>
        <v/>
      </c>
      <c r="H68" s="410" t="str">
        <f>IF('Age-Level'!$N78="A","/","")</f>
        <v/>
      </c>
      <c r="I68" s="412" t="str">
        <f>IF(Summary!$V$92="E","E","")</f>
        <v/>
      </c>
      <c r="J68" s="412" t="str">
        <f>IF(Summary!$W$92="Y","R","")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IF('Age-Level'!$N81="A","/","")</f>
        <v/>
      </c>
      <c r="E69" s="408" t="str">
        <f>IF('Age-Level'!$N85="A","/","")</f>
        <v/>
      </c>
      <c r="F69" s="408" t="str">
        <f>IF('Age-Level'!$N89="A","/","")</f>
        <v/>
      </c>
      <c r="G69" s="408" t="str">
        <f>IF('Age-Level'!$N94="A","/","")</f>
        <v/>
      </c>
      <c r="H69" s="408" t="str">
        <f>IF('Age-Level'!$N96="A","/","")</f>
        <v/>
      </c>
      <c r="I69" s="407" t="str">
        <f>IF(Summary!$V$93="E","E","")</f>
        <v/>
      </c>
      <c r="J69" s="407" t="str">
        <f>IF(Summary!$W$93="Y","R","")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IF('Age-Level'!$N99="A","/","")</f>
        <v/>
      </c>
      <c r="E70" s="410" t="str">
        <f>IF('Age-Level'!$N103="A","/","")</f>
        <v/>
      </c>
      <c r="F70" s="410" t="str">
        <f>IF('Age-Level'!$N107="A","/","")</f>
        <v/>
      </c>
      <c r="G70" s="410" t="str">
        <f>IF('Age-Level'!$N112="A","/","")</f>
        <v/>
      </c>
      <c r="H70" s="410" t="str">
        <f>IF('Age-Level'!$N114="A","/","")</f>
        <v/>
      </c>
      <c r="I70" s="411" t="str">
        <f>IF(Summary!$V$94="E","E","")</f>
        <v/>
      </c>
      <c r="J70" s="411" t="str">
        <f>IF(Summary!$W$94="Y","R","")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IF('Age-Level'!$N117="A","/","")</f>
        <v/>
      </c>
      <c r="E71" s="408" t="str">
        <f>IF('Age-Level'!$N121="A","/","")</f>
        <v/>
      </c>
      <c r="F71" s="408" t="str">
        <f>IF('Age-Level'!$N125="A","/","")</f>
        <v/>
      </c>
      <c r="G71" s="408" t="str">
        <f>IF('Age-Level'!$N130="A","/","")</f>
        <v/>
      </c>
      <c r="H71" s="408" t="str">
        <f>IF('Age-Level'!$N132="A","/","")</f>
        <v/>
      </c>
      <c r="I71" s="415" t="str">
        <f>IF(Summary!$V$95="E","E","")</f>
        <v/>
      </c>
      <c r="J71" s="415" t="str">
        <f>IF(Summary!$W$95="Y","R","")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IF(Bridging!$N9="C","/","")</f>
        <v/>
      </c>
      <c r="G72" s="403" t="str">
        <f>IF(Bridging!$N10="C","/","")</f>
        <v/>
      </c>
      <c r="H72" s="403" t="str">
        <f>IF(Bridging!$N11="C","/","")</f>
        <v/>
      </c>
      <c r="I72" s="412" t="str">
        <f>IF(Summary!$V$107="E","E","")</f>
        <v/>
      </c>
      <c r="J72" s="412" t="str">
        <f>IF(Summary!$W$107="Y","R","")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BMMagVZcYjE3+AtcHa4x4WI3cV437SwzdrVIdAu3oX1eEGZAIL/MaDh7A30mykFITRwqnMYESK94EdCjb5yoKA==" saltValue="bb0PiziQiv9cJYlcilj2dA=="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39" priority="3">
      <formula>LEFT($U$1,7)&lt;&gt;"Senior_"</formula>
    </cfRule>
  </conditionalFormatting>
  <conditionalFormatting sqref="T1:W1 T2:T3">
    <cfRule type="expression" dxfId="38" priority="2">
      <formula>LEFT($U$1,7)="Senior_"</formula>
    </cfRule>
  </conditionalFormatting>
  <conditionalFormatting sqref="C1">
    <cfRule type="expression" dxfId="37" priority="1">
      <formula>LEFT($U$1,7)&lt;&gt;"Senior_"</formula>
    </cfRule>
  </conditionalFormatting>
  <conditionalFormatting sqref="W54:W75 AA4:AA75 L43:L75">
    <cfRule type="duplicateValues" dxfId="36" priority="4"/>
  </conditionalFormatting>
  <pageMargins left="0.5" right="0.3" top="0.3" bottom="0.3" header="0.3" footer="0.3"/>
  <pageSetup scale="77" fitToWidth="2" orientation="portrait" r:id="rId1"/>
  <colBreaks count="1" manualBreakCount="1">
    <brk id="21" max="7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7079-823E-427B-B0DE-BEF2B38BB8C9}">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Senior_12</v>
      </c>
      <c r="U1" s="445" t="str">
        <f ca="1">MID(CELL("filename",A1),FIND(IF(ISERROR(FIND("]",CELL("filename",A1))),"$","]"),CELL("filename",A1))+1,256)</f>
        <v>Senior_12</v>
      </c>
      <c r="W1" s="446" t="str">
        <f ca="1">IF(T1&lt;&gt;"",T1,"")</f>
        <v>Senior_12</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IF(Badges!$O56="A","/","")</f>
        <v/>
      </c>
      <c r="E4" s="413" t="str">
        <f>IF(Badges!$O60="A","/","")</f>
        <v/>
      </c>
      <c r="F4" s="413" t="str">
        <f>IF(Badges!$O64="A","/","")</f>
        <v/>
      </c>
      <c r="G4" s="413" t="str">
        <f>IF(Badges!$O68="A","/","")</f>
        <v/>
      </c>
      <c r="H4" s="413" t="str">
        <f>IF(Badges!$O72="A","/","")</f>
        <v/>
      </c>
      <c r="I4" s="411" t="str">
        <f>IF(Summary!$X$6="E","E","")</f>
        <v/>
      </c>
      <c r="J4" s="411" t="str">
        <f>IF(Summary!$Y$6="Y","R","")</f>
        <v/>
      </c>
      <c r="K4" s="363" t="str">
        <f>IF(COUNT(I53:I53)=1,MAX(I53:I53),"")</f>
        <v/>
      </c>
      <c r="L4" s="716" t="str">
        <f>Summary!A70</f>
        <v>&lt;&lt;List Badge 1 Here&gt;&gt;</v>
      </c>
      <c r="M4" s="716"/>
      <c r="N4" s="716"/>
      <c r="O4" s="716"/>
      <c r="P4" s="716"/>
      <c r="Q4" s="716"/>
      <c r="R4" s="719"/>
      <c r="S4" s="404" t="str">
        <f>IF(Summary!$X$70="E","E","")</f>
        <v/>
      </c>
      <c r="T4" s="404" t="str">
        <f>IF(Summary!$Y$70="Y","R","")</f>
        <v/>
      </c>
      <c r="W4" s="619" t="str">
        <f>'Fun Patches'!C5</f>
        <v>&lt;LIST PATCH HERE&gt;</v>
      </c>
      <c r="X4" s="404" t="str">
        <f>IF(Summary!$X$110="E","E","")</f>
        <v/>
      </c>
      <c r="Y4" s="404" t="str">
        <f>IF(Summary!$Y$110="Y","R","")</f>
        <v/>
      </c>
      <c r="AA4" s="438"/>
      <c r="AB4" s="361"/>
      <c r="AC4" s="362"/>
    </row>
    <row r="5" spans="2:30" ht="12.95" customHeight="1">
      <c r="B5" s="455"/>
      <c r="C5" s="460" t="s">
        <v>139</v>
      </c>
      <c r="D5" s="405" t="str">
        <f>IF(Badges!$O79="A","/","")</f>
        <v/>
      </c>
      <c r="E5" s="405" t="str">
        <f>IF(Badges!$O83="A","/","")</f>
        <v/>
      </c>
      <c r="F5" s="405" t="str">
        <f>IF(Badges!$O87="A","/","")</f>
        <v/>
      </c>
      <c r="G5" s="405" t="str">
        <f>IF(Badges!$O91="A","/","")</f>
        <v/>
      </c>
      <c r="H5" s="405" t="str">
        <f>IF(Badges!$O95="A","/","")</f>
        <v/>
      </c>
      <c r="I5" s="406" t="str">
        <f>IF(Summary!$X$7="E","E","")</f>
        <v/>
      </c>
      <c r="J5" s="406" t="str">
        <f>IF(Summary!$Y$7="Y","R","")</f>
        <v/>
      </c>
      <c r="K5" s="363" t="str">
        <f>IF(COUNT(I54:I54)=1,MAX(I54:I54),"")</f>
        <v/>
      </c>
      <c r="L5" s="716" t="str">
        <f>Summary!A71</f>
        <v>&lt;&lt;List Badge 2 Here&gt;&gt;</v>
      </c>
      <c r="M5" s="716"/>
      <c r="N5" s="716"/>
      <c r="O5" s="716"/>
      <c r="P5" s="716"/>
      <c r="Q5" s="716"/>
      <c r="R5" s="719"/>
      <c r="S5" s="406" t="str">
        <f>IF(Summary!$X$71="E","E","")</f>
        <v/>
      </c>
      <c r="T5" s="406" t="str">
        <f>IF(Summary!$Y$71="Y","R","")</f>
        <v/>
      </c>
      <c r="W5" s="399" t="str">
        <f>'Fun Patches'!C6</f>
        <v>&lt;LIST PATCH HERE&gt;</v>
      </c>
      <c r="X5" s="406" t="str">
        <f>IF(Summary!$X$111="E","E","")</f>
        <v/>
      </c>
      <c r="Y5" s="406" t="str">
        <f>IF(Summary!$Y$111="Y","R","")</f>
        <v/>
      </c>
      <c r="AA5" s="366"/>
      <c r="AB5" s="364"/>
      <c r="AC5" s="365"/>
    </row>
    <row r="6" spans="2:30" ht="12.95" customHeight="1" thickBot="1">
      <c r="B6" s="455"/>
      <c r="C6" s="464" t="s">
        <v>1019</v>
      </c>
      <c r="D6" s="408" t="str">
        <f>IF(Badges!$O102="A","/","")</f>
        <v/>
      </c>
      <c r="E6" s="408" t="str">
        <f>IF(Badges!$O106="A","/","")</f>
        <v/>
      </c>
      <c r="F6" s="408" t="str">
        <f>IF(Badges!$O110="A","/","")</f>
        <v/>
      </c>
      <c r="G6" s="408" t="str">
        <f>IF(Badges!$O114="A","/","")</f>
        <v/>
      </c>
      <c r="H6" s="408" t="str">
        <f>IF(Badges!$O118="A","/","")</f>
        <v/>
      </c>
      <c r="I6" s="409" t="str">
        <f>IF(Summary!$X$8="E","E","")</f>
        <v/>
      </c>
      <c r="J6" s="409" t="str">
        <f>IF(Summary!$Y$8="Y","R","")</f>
        <v/>
      </c>
      <c r="K6" s="363"/>
      <c r="L6" s="716" t="str">
        <f>Summary!A72</f>
        <v>&lt;&lt;List Badge 3 Here&gt;&gt;</v>
      </c>
      <c r="M6" s="716"/>
      <c r="N6" s="716"/>
      <c r="O6" s="716"/>
      <c r="P6" s="716"/>
      <c r="Q6" s="716"/>
      <c r="R6" s="719"/>
      <c r="S6" s="406" t="str">
        <f>IF(Summary!$X$72="E","E","")</f>
        <v/>
      </c>
      <c r="T6" s="406" t="str">
        <f>IF(Summary!$Y$72="Y","R","")</f>
        <v/>
      </c>
      <c r="W6" s="399" t="str">
        <f>'Fun Patches'!C7</f>
        <v>&lt;LIST PATCH HERE&gt;</v>
      </c>
      <c r="X6" s="406" t="str">
        <f>IF(Summary!$X$112="E","E","")</f>
        <v/>
      </c>
      <c r="Y6" s="406" t="str">
        <f>IF(Summary!$Y$112="Y","R","")</f>
        <v/>
      </c>
      <c r="AA6" s="366"/>
      <c r="AB6" s="364"/>
      <c r="AC6" s="365"/>
    </row>
    <row r="7" spans="2:30" ht="12.95" customHeight="1">
      <c r="B7" s="455"/>
      <c r="C7" s="468" t="s">
        <v>134</v>
      </c>
      <c r="D7" s="413" t="str">
        <f>IF(Badges!$O148="A","/","")</f>
        <v/>
      </c>
      <c r="E7" s="413" t="str">
        <f>IF(Badges!$O152="A","/","")</f>
        <v/>
      </c>
      <c r="F7" s="413" t="str">
        <f>IF(Badges!$O156="A","/","")</f>
        <v/>
      </c>
      <c r="G7" s="413" t="str">
        <f>IF(Badges!$O160="A","/","")</f>
        <v/>
      </c>
      <c r="H7" s="413" t="str">
        <f>IF(Badges!$O164="A","/","")</f>
        <v/>
      </c>
      <c r="I7" s="411" t="str">
        <f>IF(Summary!$X$10="E","E","")</f>
        <v/>
      </c>
      <c r="J7" s="411" t="str">
        <f>IF(Summary!$Y$10="Y","R","")</f>
        <v/>
      </c>
      <c r="K7" s="363" t="str">
        <f>IF(COUNT(I55:I55)=1,MAX(I55:I55),"")</f>
        <v/>
      </c>
      <c r="L7" s="716" t="str">
        <f>Summary!A73</f>
        <v>&lt;&lt;List Badge 4 Here&gt;&gt;</v>
      </c>
      <c r="M7" s="716"/>
      <c r="N7" s="716"/>
      <c r="O7" s="716"/>
      <c r="P7" s="716"/>
      <c r="Q7" s="716"/>
      <c r="R7" s="719"/>
      <c r="S7" s="406" t="str">
        <f>IF(Summary!$X$73="E","E","")</f>
        <v/>
      </c>
      <c r="T7" s="406" t="str">
        <f>IF(Summary!$Y$73="Y","R","")</f>
        <v/>
      </c>
      <c r="W7" s="399" t="str">
        <f>'Fun Patches'!C8</f>
        <v>&lt;LIST PATCH HERE&gt;</v>
      </c>
      <c r="X7" s="406" t="str">
        <f>IF(Summary!$X$113="E","E","")</f>
        <v/>
      </c>
      <c r="Y7" s="406" t="str">
        <f>IF(Summary!$Y$113="Y","R","")</f>
        <v/>
      </c>
      <c r="AA7" s="366"/>
      <c r="AB7" s="364"/>
      <c r="AC7" s="365"/>
    </row>
    <row r="8" spans="2:30" ht="12.95" customHeight="1">
      <c r="B8" s="455"/>
      <c r="C8" s="460" t="s">
        <v>1022</v>
      </c>
      <c r="D8" s="405" t="str">
        <f>IF(Badges!$O194="A","/","")</f>
        <v/>
      </c>
      <c r="E8" s="405" t="str">
        <f>IF(Badges!$O198="A","/","")</f>
        <v/>
      </c>
      <c r="F8" s="405" t="str">
        <f>IF(Badges!$O202="A","/","")</f>
        <v/>
      </c>
      <c r="G8" s="405" t="str">
        <f>IF(Badges!$O206="A","/","")</f>
        <v/>
      </c>
      <c r="H8" s="405" t="str">
        <f>IF(Badges!$O210="A","/","")</f>
        <v/>
      </c>
      <c r="I8" s="406" t="str">
        <f>IF(Summary!$X$12="E","E","")</f>
        <v/>
      </c>
      <c r="J8" s="406" t="str">
        <f>IF(Summary!$Y$12="Y","R","")</f>
        <v/>
      </c>
      <c r="K8" s="363" t="str">
        <f>IF(COUNT(I56:I59)=4,MAX(I56:I59),"")</f>
        <v/>
      </c>
      <c r="L8" s="716" t="str">
        <f>Summary!A74</f>
        <v>&lt;&lt;List Badge 5 Here&gt;&gt;</v>
      </c>
      <c r="M8" s="716"/>
      <c r="N8" s="716"/>
      <c r="O8" s="716"/>
      <c r="P8" s="716"/>
      <c r="Q8" s="716"/>
      <c r="R8" s="719"/>
      <c r="S8" s="406" t="str">
        <f>IF(Summary!$X$74="E","E","")</f>
        <v/>
      </c>
      <c r="T8" s="406" t="str">
        <f>IF(Summary!$Y$74="Y","R","")</f>
        <v/>
      </c>
      <c r="W8" s="399" t="str">
        <f>'Fun Patches'!C9</f>
        <v>&lt;LIST PATCH HERE&gt;</v>
      </c>
      <c r="X8" s="406" t="str">
        <f>IF(Summary!$X$114="E","E","")</f>
        <v/>
      </c>
      <c r="Y8" s="406" t="str">
        <f>IF(Summary!$Y$114="Y","R","")</f>
        <v/>
      </c>
      <c r="AA8" s="366"/>
      <c r="AB8" s="364"/>
      <c r="AC8" s="365"/>
    </row>
    <row r="9" spans="2:30" ht="12.95" customHeight="1" thickBot="1">
      <c r="B9" s="455"/>
      <c r="C9" s="471" t="s">
        <v>140</v>
      </c>
      <c r="D9" s="408" t="str">
        <f>IF(Badges!$O217="A","/","")</f>
        <v/>
      </c>
      <c r="E9" s="408" t="str">
        <f>IF(Badges!$O221="A","/","")</f>
        <v/>
      </c>
      <c r="F9" s="408" t="str">
        <f>IF(Badges!$O225="A","/","")</f>
        <v/>
      </c>
      <c r="G9" s="408" t="str">
        <f>IF(Badges!$O229="A","/","")</f>
        <v/>
      </c>
      <c r="H9" s="408" t="str">
        <f>IF(Badges!$O233="A","/","")</f>
        <v/>
      </c>
      <c r="I9" s="409" t="str">
        <f>IF(Summary!$X$13="E","E","")</f>
        <v/>
      </c>
      <c r="J9" s="409" t="str">
        <f>IF(Summary!$Y$13="Y","R","")</f>
        <v/>
      </c>
      <c r="K9" s="363"/>
      <c r="L9" s="716" t="str">
        <f>Summary!A75</f>
        <v>&lt;&lt;List Badge 6 Here&gt;&gt;</v>
      </c>
      <c r="M9" s="716"/>
      <c r="N9" s="716"/>
      <c r="O9" s="716"/>
      <c r="P9" s="716"/>
      <c r="Q9" s="716"/>
      <c r="R9" s="719"/>
      <c r="S9" s="406" t="str">
        <f>IF(Summary!$X$75="E","E","")</f>
        <v/>
      </c>
      <c r="T9" s="406" t="str">
        <f>IF(Summary!$Y$75="Y","R","")</f>
        <v/>
      </c>
      <c r="W9" s="399" t="str">
        <f>'Fun Patches'!C10</f>
        <v>&lt;LIST PATCH HERE&gt;</v>
      </c>
      <c r="X9" s="406" t="str">
        <f>IF(Summary!$X$115="E","E","")</f>
        <v/>
      </c>
      <c r="Y9" s="406" t="str">
        <f>IF(Summary!$Y$115="Y","R","")</f>
        <v/>
      </c>
      <c r="AA9" s="366"/>
      <c r="AB9" s="364"/>
      <c r="AC9" s="365"/>
    </row>
    <row r="10" spans="2:30" ht="12.95" customHeight="1">
      <c r="B10" s="455"/>
      <c r="C10" s="456" t="s">
        <v>1020</v>
      </c>
      <c r="D10" s="413" t="str">
        <f>IF(Badges!$O252="A","/","")</f>
        <v/>
      </c>
      <c r="E10" s="413" t="str">
        <f>IF(Badges!$O256="A","/","")</f>
        <v/>
      </c>
      <c r="F10" s="413" t="str">
        <f>IF(Badges!$O260="A","/","")</f>
        <v/>
      </c>
      <c r="G10" s="413" t="str">
        <f>IF(Badges!$O264="A","/","")</f>
        <v/>
      </c>
      <c r="H10" s="413" t="str">
        <f>IF(Badges!$O268="A","/","")</f>
        <v/>
      </c>
      <c r="I10" s="411" t="str">
        <f>IF(Summary!$X$15="E","E","")</f>
        <v/>
      </c>
      <c r="J10" s="411" t="str">
        <f>IF(Summary!$Y$15="Y","R","")</f>
        <v/>
      </c>
      <c r="K10" s="363"/>
      <c r="L10" s="716" t="str">
        <f>Summary!A76</f>
        <v>&lt;&lt;List Badge 7 Here&gt;&gt;</v>
      </c>
      <c r="M10" s="716"/>
      <c r="N10" s="716"/>
      <c r="O10" s="716"/>
      <c r="P10" s="716"/>
      <c r="Q10" s="716"/>
      <c r="R10" s="719"/>
      <c r="S10" s="406" t="str">
        <f>IF(Summary!$X$76="E","E","")</f>
        <v/>
      </c>
      <c r="T10" s="406" t="str">
        <f>IF(Summary!$Y$76="Y","R","")</f>
        <v/>
      </c>
      <c r="W10" s="399" t="str">
        <f>'Fun Patches'!C11</f>
        <v>&lt;LIST PATCH HERE&gt;</v>
      </c>
      <c r="X10" s="406" t="str">
        <f>IF(Summary!$X$116="E","E","")</f>
        <v/>
      </c>
      <c r="Y10" s="406" t="str">
        <f>IF(Summary!$Y$116="Y","R","")</f>
        <v/>
      </c>
      <c r="AA10" s="366"/>
      <c r="AB10" s="364"/>
      <c r="AC10" s="365"/>
    </row>
    <row r="11" spans="2:30" ht="12.95" customHeight="1">
      <c r="B11" s="455"/>
      <c r="C11" s="460" t="s">
        <v>765</v>
      </c>
      <c r="D11" s="405" t="str">
        <f>IF(Badges!$O275="A","/","")</f>
        <v/>
      </c>
      <c r="E11" s="405" t="str">
        <f>IF(Badges!$O279="A","/","")</f>
        <v/>
      </c>
      <c r="F11" s="405" t="str">
        <f>IF(Badges!$O283="A","/","")</f>
        <v/>
      </c>
      <c r="G11" s="405" t="str">
        <f>IF(Badges!$O287="A","/","")</f>
        <v/>
      </c>
      <c r="H11" s="405" t="str">
        <f>IF(Badges!$O291="A","/","")</f>
        <v/>
      </c>
      <c r="I11" s="406" t="str">
        <f>IF(Summary!$X$16="E","E","")</f>
        <v/>
      </c>
      <c r="J11" s="406" t="str">
        <f>IF(Summary!$Y$16="Y","R","")</f>
        <v/>
      </c>
      <c r="K11" s="363"/>
      <c r="L11" s="716" t="str">
        <f>Summary!A77</f>
        <v>&lt;&lt;List Badge 8 Here&gt;&gt;</v>
      </c>
      <c r="M11" s="716"/>
      <c r="N11" s="716"/>
      <c r="O11" s="716"/>
      <c r="P11" s="716"/>
      <c r="Q11" s="716"/>
      <c r="R11" s="719"/>
      <c r="S11" s="406" t="str">
        <f>IF(Summary!$X$77="E","E","")</f>
        <v/>
      </c>
      <c r="T11" s="406" t="str">
        <f>IF(Summary!$Y$77="Y","R","")</f>
        <v/>
      </c>
      <c r="W11" s="399" t="str">
        <f>'Fun Patches'!C12</f>
        <v>&lt;LIST PATCH HERE&gt;</v>
      </c>
      <c r="X11" s="406" t="str">
        <f>IF(Summary!$X$117="E","E","")</f>
        <v/>
      </c>
      <c r="Y11" s="406" t="str">
        <f>IF(Summary!$Y$117="Y","R","")</f>
        <v/>
      </c>
      <c r="AA11" s="366"/>
      <c r="AB11" s="364"/>
      <c r="AC11" s="365"/>
    </row>
    <row r="12" spans="2:30" ht="12.95" customHeight="1" thickBot="1">
      <c r="B12" s="455"/>
      <c r="C12" s="464" t="s">
        <v>137</v>
      </c>
      <c r="D12" s="408" t="str">
        <f>IF(Badges!$O344="A","/","")</f>
        <v/>
      </c>
      <c r="E12" s="408" t="str">
        <f>IF(Badges!$O348="A","/","")</f>
        <v/>
      </c>
      <c r="F12" s="408" t="str">
        <f>IF(Badges!$O352="A","/","")</f>
        <v/>
      </c>
      <c r="G12" s="408" t="str">
        <f>IF(Badges!$O356="A","/","")</f>
        <v/>
      </c>
      <c r="H12" s="408" t="str">
        <f>IF(Badges!$O360="A","/","")</f>
        <v/>
      </c>
      <c r="I12" s="409" t="str">
        <f>IF(Summary!$X$19="E","E","")</f>
        <v/>
      </c>
      <c r="J12" s="409" t="str">
        <f>IF(Summary!$Y$19="Y","R","")</f>
        <v/>
      </c>
      <c r="K12" s="363"/>
      <c r="L12" s="716" t="str">
        <f>Summary!A78</f>
        <v>&lt;&lt;List Badge 9 Here&gt;&gt;</v>
      </c>
      <c r="M12" s="716"/>
      <c r="N12" s="716"/>
      <c r="O12" s="716"/>
      <c r="P12" s="716"/>
      <c r="Q12" s="716"/>
      <c r="R12" s="719"/>
      <c r="S12" s="406" t="str">
        <f>IF(Summary!$X$78="E","E","")</f>
        <v/>
      </c>
      <c r="T12" s="406" t="str">
        <f>IF(Summary!$Y$78="Y","R","")</f>
        <v/>
      </c>
      <c r="W12" s="399" t="str">
        <f>'Fun Patches'!C13</f>
        <v>&lt;LIST PATCH HERE&gt;</v>
      </c>
      <c r="X12" s="406" t="str">
        <f>IF(Summary!$X$118="E","E","")</f>
        <v/>
      </c>
      <c r="Y12" s="406" t="str">
        <f>IF(Summary!$Y$118="Y","R","")</f>
        <v/>
      </c>
      <c r="AA12" s="366"/>
      <c r="AB12" s="364"/>
      <c r="AC12" s="365"/>
    </row>
    <row r="13" spans="2:30" ht="12.95" customHeight="1">
      <c r="B13" s="455"/>
      <c r="C13" s="468" t="s">
        <v>934</v>
      </c>
      <c r="D13" s="413" t="str">
        <f>IF(Badges!$O367="A","/","")</f>
        <v/>
      </c>
      <c r="E13" s="413" t="str">
        <f>IF(Badges!$O371="A","/","")</f>
        <v/>
      </c>
      <c r="F13" s="413" t="str">
        <f>IF(Badges!$O375="A","/","")</f>
        <v/>
      </c>
      <c r="G13" s="413" t="str">
        <f>IF(Badges!$O379="A","/","")</f>
        <v/>
      </c>
      <c r="H13" s="413" t="str">
        <f>IF(Badges!$O383="A","/","")</f>
        <v/>
      </c>
      <c r="I13" s="411" t="str">
        <f>IF(Summary!$X$20="E","E","")</f>
        <v/>
      </c>
      <c r="J13" s="411" t="str">
        <f>IF(Summary!$Y$20="Y","R","")</f>
        <v/>
      </c>
      <c r="K13" s="363" t="str">
        <f>IF(COUNT(I60:I61)=2,MAX(I60:I61),"")</f>
        <v/>
      </c>
      <c r="L13" s="716" t="str">
        <f>Summary!A79</f>
        <v>&lt;&lt;List Badge 10 Here&gt;&gt;</v>
      </c>
      <c r="M13" s="716"/>
      <c r="N13" s="716"/>
      <c r="O13" s="716"/>
      <c r="P13" s="716"/>
      <c r="Q13" s="716"/>
      <c r="R13" s="719"/>
      <c r="S13" s="406" t="str">
        <f>IF(Summary!$X$79="E","E","")</f>
        <v/>
      </c>
      <c r="T13" s="406" t="str">
        <f>IF(Summary!$Y$79="Y","R","")</f>
        <v/>
      </c>
      <c r="W13" s="399" t="str">
        <f>'Fun Patches'!C14</f>
        <v>&lt;LIST PATCH HERE&gt;</v>
      </c>
      <c r="X13" s="406" t="str">
        <f>IF(Summary!$X$119="E","E","")</f>
        <v/>
      </c>
      <c r="Y13" s="406" t="str">
        <f>IF(Summary!$Y$119="Y","R","")</f>
        <v/>
      </c>
      <c r="AA13" s="366"/>
      <c r="AB13" s="364"/>
      <c r="AC13" s="365"/>
    </row>
    <row r="14" spans="2:30" ht="12.95" customHeight="1">
      <c r="B14" s="455"/>
      <c r="C14" s="460" t="s">
        <v>142</v>
      </c>
      <c r="D14" s="405" t="str">
        <f>IF(Badges!$O390="A","/","")</f>
        <v/>
      </c>
      <c r="E14" s="405" t="str">
        <f>IF(Badges!$O394="A","/","")</f>
        <v/>
      </c>
      <c r="F14" s="405" t="str">
        <f>IF(Badges!$O398="A","/","")</f>
        <v/>
      </c>
      <c r="G14" s="405" t="str">
        <f>IF(Badges!$O402="A","/","")</f>
        <v/>
      </c>
      <c r="H14" s="405" t="str">
        <f>IF(Badges!$O406="A","/","")</f>
        <v/>
      </c>
      <c r="I14" s="406" t="str">
        <f>IF(Summary!$X$21="E","E","")</f>
        <v/>
      </c>
      <c r="J14" s="406" t="str">
        <f>IF(Summary!$Y$21="Y","R","")</f>
        <v/>
      </c>
      <c r="K14" s="363"/>
      <c r="L14" s="401"/>
      <c r="M14" s="401"/>
      <c r="N14" s="401"/>
      <c r="O14" s="401"/>
      <c r="P14" s="401"/>
      <c r="Q14" s="401"/>
      <c r="R14" s="401"/>
      <c r="S14" s="402"/>
      <c r="T14" s="402"/>
      <c r="W14" s="399" t="str">
        <f>'Fun Patches'!C15</f>
        <v>&lt;LIST PATCH HERE&gt;</v>
      </c>
      <c r="X14" s="406" t="str">
        <f>IF(Summary!$X$120="E","E","")</f>
        <v/>
      </c>
      <c r="Y14" s="406" t="str">
        <f>IF(Summary!$Y$120="Y","R","")</f>
        <v/>
      </c>
      <c r="AA14" s="366"/>
      <c r="AB14" s="364"/>
      <c r="AC14" s="365"/>
    </row>
    <row r="15" spans="2:30" ht="12.95" customHeight="1" thickBot="1">
      <c r="B15" s="455"/>
      <c r="C15" s="471" t="s">
        <v>129</v>
      </c>
      <c r="D15" s="408" t="str">
        <f>IF(Badges!$O425="A","/","")</f>
        <v/>
      </c>
      <c r="E15" s="408" t="str">
        <f>IF(Badges!$O429="A","/","")</f>
        <v/>
      </c>
      <c r="F15" s="408" t="str">
        <f>IF(Badges!$O433="A","/","")</f>
        <v/>
      </c>
      <c r="G15" s="408" t="str">
        <f>IF(Badges!$O437="A","/","")</f>
        <v/>
      </c>
      <c r="H15" s="408" t="str">
        <f>IF(Badges!$O441="A","/","")</f>
        <v/>
      </c>
      <c r="I15" s="409" t="str">
        <f>IF(Summary!$X$23="E","E","")</f>
        <v/>
      </c>
      <c r="J15" s="409" t="str">
        <f>IF(Summary!$Y$23="Y","R","")</f>
        <v/>
      </c>
      <c r="K15" s="363" t="str">
        <f>IF(COUNT(I62:I63)=2,MAX(I62:I63),"")</f>
        <v/>
      </c>
      <c r="N15" s="451"/>
      <c r="O15" s="451"/>
      <c r="P15" s="451"/>
      <c r="Q15" s="451"/>
      <c r="R15" s="451"/>
      <c r="W15" s="399" t="str">
        <f>'Fun Patches'!C16</f>
        <v>&lt;LIST PATCH HERE&gt;</v>
      </c>
      <c r="X15" s="406" t="str">
        <f>IF(Summary!$X$121="E","E","")</f>
        <v/>
      </c>
      <c r="Y15" s="406" t="str">
        <f>IF(Summary!$Y$121="Y","R","")</f>
        <v/>
      </c>
      <c r="AA15" s="366"/>
      <c r="AB15" s="364"/>
      <c r="AC15" s="365"/>
    </row>
    <row r="16" spans="2:30" ht="12.95" customHeight="1">
      <c r="B16" s="455"/>
      <c r="C16" s="456" t="s">
        <v>739</v>
      </c>
      <c r="D16" s="413" t="str">
        <f>IF(Badges!$O448="A","/","")</f>
        <v/>
      </c>
      <c r="E16" s="413" t="str">
        <f>IF(Badges!$O452="A","/","")</f>
        <v/>
      </c>
      <c r="F16" s="413" t="str">
        <f>IF(Badges!$O456="A","/","")</f>
        <v/>
      </c>
      <c r="G16" s="413" t="str">
        <f>IF(Badges!$O460="A","/","")</f>
        <v/>
      </c>
      <c r="H16" s="413" t="str">
        <f>IF(Badges!$O464="A","/","")</f>
        <v/>
      </c>
      <c r="I16" s="411" t="str">
        <f>IF(Summary!$X$24="E","E","")</f>
        <v/>
      </c>
      <c r="J16" s="411" t="str">
        <f>IF(Summary!$Y$24="Y","R","")</f>
        <v/>
      </c>
      <c r="K16" s="363"/>
      <c r="L16" s="455"/>
      <c r="M16" s="487" t="s">
        <v>953</v>
      </c>
      <c r="N16" s="413" t="str">
        <f>IF('Age-Level'!$O6="C","/","")</f>
        <v/>
      </c>
      <c r="O16" s="413" t="str">
        <f>IF('Age-Level'!$O7="C","/","")</f>
        <v/>
      </c>
      <c r="P16" s="413" t="str">
        <f>IF('Age-Level'!$O8="C","/","")</f>
        <v/>
      </c>
      <c r="Q16" s="413" t="str">
        <f>IF('Age-Level'!$O9="C","/","")</f>
        <v/>
      </c>
      <c r="R16" s="413" t="str">
        <f>IF('Age-Level'!$O10="C","/","")</f>
        <v/>
      </c>
      <c r="S16" s="404" t="str">
        <f>IF(Summary!$X$81="E","E","")</f>
        <v/>
      </c>
      <c r="T16" s="411" t="str">
        <f>IF(Summary!$Y$81="Y","R","")</f>
        <v/>
      </c>
      <c r="W16" s="399" t="str">
        <f>'Fun Patches'!C17</f>
        <v>&lt;LIST PATCH HERE&gt;</v>
      </c>
      <c r="X16" s="406" t="str">
        <f>IF(Summary!$X$122="E","E","")</f>
        <v/>
      </c>
      <c r="Y16" s="406" t="str">
        <f>IF(Summary!$Y$122="Y","R","")</f>
        <v/>
      </c>
      <c r="AA16" s="366"/>
      <c r="AB16" s="364"/>
      <c r="AC16" s="365"/>
    </row>
    <row r="17" spans="2:29" ht="12.95" customHeight="1" thickBot="1">
      <c r="B17" s="455"/>
      <c r="C17" s="460" t="s">
        <v>626</v>
      </c>
      <c r="D17" s="405" t="str">
        <f>IF(Badges!$O471="A","/","")</f>
        <v/>
      </c>
      <c r="E17" s="405" t="str">
        <f>IF(Badges!$O475="A","/","")</f>
        <v/>
      </c>
      <c r="F17" s="405" t="str">
        <f>IF(Badges!$O479="A","/","")</f>
        <v/>
      </c>
      <c r="G17" s="405" t="str">
        <f>IF(Badges!$O483="A","/","")</f>
        <v/>
      </c>
      <c r="H17" s="405" t="str">
        <f>IF(Badges!$O487="A","/","")</f>
        <v/>
      </c>
      <c r="I17" s="406" t="str">
        <f>IF(Summary!$X$25="E","E","")</f>
        <v/>
      </c>
      <c r="J17" s="406" t="str">
        <f>IF(Summary!$Y$25="Y","R","")</f>
        <v/>
      </c>
      <c r="K17" s="363" t="str">
        <f>IF(COUNT(I64:I65)=2,MAX(I64:I65),"")</f>
        <v/>
      </c>
      <c r="L17" s="455"/>
      <c r="M17" s="488" t="s">
        <v>954</v>
      </c>
      <c r="N17" s="398" t="str">
        <f>IF('Age-Level'!$O13="C","/","")</f>
        <v/>
      </c>
      <c r="O17" s="398" t="str">
        <f>IF('Age-Level'!$O14="C","/","")</f>
        <v/>
      </c>
      <c r="P17" s="398" t="str">
        <f>IF('Age-Level'!$O15="C","/","")</f>
        <v/>
      </c>
      <c r="Q17" s="398" t="str">
        <f>IF('Age-Level'!$O16="C","/","")</f>
        <v/>
      </c>
      <c r="R17" s="398" t="str">
        <f>IF('Age-Level'!$O17="C","/","")</f>
        <v/>
      </c>
      <c r="S17" s="409" t="str">
        <f>IF(Summary!$X$82="E","E","")</f>
        <v/>
      </c>
      <c r="T17" s="406" t="str">
        <f>IF(Summary!$Y$82="Y","R","")</f>
        <v/>
      </c>
      <c r="W17" s="399" t="str">
        <f>'Fun Patches'!C18</f>
        <v>&lt;LIST PATCH HERE&gt;</v>
      </c>
      <c r="X17" s="406" t="str">
        <f>IF(Summary!$X$123="E","E","")</f>
        <v/>
      </c>
      <c r="Y17" s="406" t="str">
        <f>IF(Summary!$Y$123="Y","R","")</f>
        <v/>
      </c>
      <c r="AA17" s="366"/>
      <c r="AB17" s="364"/>
      <c r="AC17" s="365"/>
    </row>
    <row r="18" spans="2:29" ht="12.95" customHeight="1" thickBot="1">
      <c r="B18" s="455"/>
      <c r="C18" s="460" t="s">
        <v>131</v>
      </c>
      <c r="D18" s="408" t="str">
        <f>IF(Badges!$O494="A","/","")</f>
        <v/>
      </c>
      <c r="E18" s="408" t="str">
        <f>IF(Badges!$O498="A","/","")</f>
        <v/>
      </c>
      <c r="F18" s="408" t="str">
        <f>IF(Badges!$O502="A","/","")</f>
        <v/>
      </c>
      <c r="G18" s="408" t="str">
        <f>IF(Badges!$O506="A","/","")</f>
        <v/>
      </c>
      <c r="H18" s="408" t="str">
        <f>IF(Badges!$O510="A","/","")</f>
        <v/>
      </c>
      <c r="I18" s="409" t="str">
        <f>IF(Summary!$X$26="E","E","")</f>
        <v/>
      </c>
      <c r="J18" s="409" t="str">
        <f>IF(Summary!$Y$26="Y","R","")</f>
        <v/>
      </c>
      <c r="K18" s="363"/>
      <c r="L18" s="455"/>
      <c r="M18" s="489" t="s">
        <v>955</v>
      </c>
      <c r="N18" s="413" t="str">
        <f>IF('Age-Level'!$O20="C","/","")</f>
        <v/>
      </c>
      <c r="O18" s="413" t="str">
        <f>IF('Age-Level'!$O21="C","/","")</f>
        <v/>
      </c>
      <c r="P18" s="413" t="str">
        <f>IF('Age-Level'!$O22="C","/","")</f>
        <v/>
      </c>
      <c r="Q18" s="413" t="str">
        <f>IF('Age-Level'!$O23="C","/","")</f>
        <v/>
      </c>
      <c r="R18" s="413" t="str">
        <f>IF('Age-Level'!$O24="C","/","")</f>
        <v/>
      </c>
      <c r="S18" s="412" t="str">
        <f>IF(Summary!$X$83="E","E","")</f>
        <v/>
      </c>
      <c r="T18" s="411" t="str">
        <f>IF(Summary!$Y$83="Y","R","")</f>
        <v/>
      </c>
      <c r="W18" s="399" t="str">
        <f>'Fun Patches'!C19</f>
        <v>&lt;LIST PATCH HERE&gt;</v>
      </c>
      <c r="X18" s="406" t="str">
        <f>IF(Summary!$X$124="E","E","")</f>
        <v/>
      </c>
      <c r="Y18" s="406" t="str">
        <f>IF(Summary!$Y$124="Y","R","")</f>
        <v/>
      </c>
      <c r="AA18" s="366"/>
      <c r="AB18" s="364"/>
      <c r="AC18" s="365"/>
    </row>
    <row r="19" spans="2:29" ht="12.95" customHeight="1" thickBot="1">
      <c r="B19" s="455"/>
      <c r="C19" s="468" t="s">
        <v>128</v>
      </c>
      <c r="D19" s="413" t="str">
        <f>IF(Badges!$O517="A","/","")</f>
        <v/>
      </c>
      <c r="E19" s="413" t="str">
        <f>IF(Badges!$O521="A","/","")</f>
        <v/>
      </c>
      <c r="F19" s="413" t="str">
        <f>IF(Badges!$O525="A","/","")</f>
        <v/>
      </c>
      <c r="G19" s="413" t="str">
        <f>IF(Badges!$O529="A","/","")</f>
        <v/>
      </c>
      <c r="H19" s="413" t="str">
        <f>IF(Badges!$O533="A","/","")</f>
        <v/>
      </c>
      <c r="I19" s="411" t="str">
        <f>IF(Summary!$X$27="E","E","")</f>
        <v/>
      </c>
      <c r="J19" s="411" t="str">
        <f>IF(Summary!$Y$27="Y","R","")</f>
        <v/>
      </c>
      <c r="K19" s="363"/>
      <c r="L19" s="455"/>
      <c r="M19" s="490" t="s">
        <v>956</v>
      </c>
      <c r="N19" s="398" t="str">
        <f>IF('Age-Level'!$O27="C","/","")</f>
        <v/>
      </c>
      <c r="O19" s="398" t="str">
        <f>IF('Age-Level'!$O28="C","/","")</f>
        <v/>
      </c>
      <c r="P19" s="398" t="str">
        <f>IF('Age-Level'!$O29="C","/","")</f>
        <v/>
      </c>
      <c r="Q19" s="398" t="str">
        <f>IF('Age-Level'!$O30="C","/","")</f>
        <v/>
      </c>
      <c r="R19" s="398" t="str">
        <f>IF('Age-Level'!$O31="C","/","")</f>
        <v/>
      </c>
      <c r="S19" s="409" t="str">
        <f>IF(Summary!$X$84="E","E","")</f>
        <v/>
      </c>
      <c r="T19" s="406" t="str">
        <f>IF(Summary!$Y$84="Y","R","")</f>
        <v/>
      </c>
      <c r="W19" s="399" t="str">
        <f>'Fun Patches'!C20</f>
        <v>&lt;LIST PATCH HERE&gt;</v>
      </c>
      <c r="X19" s="406" t="str">
        <f>IF(Summary!$X$125="E","E","")</f>
        <v/>
      </c>
      <c r="Y19" s="406" t="str">
        <f>IF(Summary!$Y$125="Y","R","")</f>
        <v/>
      </c>
      <c r="AA19" s="366"/>
      <c r="AB19" s="364"/>
      <c r="AC19" s="365"/>
    </row>
    <row r="20" spans="2:29" ht="12.95" customHeight="1">
      <c r="B20" s="455"/>
      <c r="C20" s="460" t="s">
        <v>143</v>
      </c>
      <c r="D20" s="405" t="str">
        <f>IF(Badges!$O540="A","/","")</f>
        <v/>
      </c>
      <c r="E20" s="405" t="str">
        <f>IF(Badges!$O544="A","/","")</f>
        <v/>
      </c>
      <c r="F20" s="405" t="str">
        <f>IF(Badges!$O548="A","/","")</f>
        <v/>
      </c>
      <c r="G20" s="405" t="str">
        <f>IF(Badges!$O552="A","/","")</f>
        <v/>
      </c>
      <c r="H20" s="405" t="str">
        <f>IF(Badges!$O556="A","/","")</f>
        <v/>
      </c>
      <c r="I20" s="406" t="str">
        <f>IF(Summary!$X$28="E","E","")</f>
        <v/>
      </c>
      <c r="J20" s="406" t="str">
        <f>IF(Summary!$Y$28="Y","R","")</f>
        <v/>
      </c>
      <c r="K20" s="363"/>
      <c r="L20" s="455"/>
      <c r="M20" s="487" t="s">
        <v>957</v>
      </c>
      <c r="N20" s="458"/>
      <c r="O20" s="458"/>
      <c r="P20" s="458"/>
      <c r="Q20" s="458"/>
      <c r="R20" s="459"/>
      <c r="S20" s="412" t="str">
        <f>IF(Summary!$X$85="E","E","")</f>
        <v/>
      </c>
      <c r="T20" s="411" t="str">
        <f>IF(Summary!$Y$85="Y","R","")</f>
        <v/>
      </c>
      <c r="U20" s="594"/>
      <c r="W20" s="399" t="str">
        <f>'Fun Patches'!C21</f>
        <v>&lt;LIST PATCH HERE&gt;</v>
      </c>
      <c r="X20" s="406" t="str">
        <f>IF(Summary!$X$126="E","E","")</f>
        <v/>
      </c>
      <c r="Y20" s="406" t="str">
        <f>IF(Summary!$Y$126="Y","R","")</f>
        <v/>
      </c>
      <c r="AA20" s="366"/>
      <c r="AB20" s="364"/>
      <c r="AC20" s="365"/>
    </row>
    <row r="21" spans="2:29" ht="12.95" customHeight="1" thickBot="1">
      <c r="B21" s="455"/>
      <c r="C21" s="471" t="s">
        <v>939</v>
      </c>
      <c r="D21" s="408" t="str">
        <f>IF(Badges!$O171="A","/","")</f>
        <v/>
      </c>
      <c r="E21" s="408" t="str">
        <f>IF(Badges!$O175="A","/","")</f>
        <v/>
      </c>
      <c r="F21" s="408" t="str">
        <f>IF(Badges!$O179="A","/","")</f>
        <v/>
      </c>
      <c r="G21" s="408" t="str">
        <f>IF(Badges!$O183="A","/","")</f>
        <v/>
      </c>
      <c r="H21" s="408" t="str">
        <f>IF(Badges!$O187="A","/","")</f>
        <v/>
      </c>
      <c r="I21" s="409" t="str">
        <f>IF(Summary!$X$11="E","E","")</f>
        <v/>
      </c>
      <c r="J21" s="409" t="str">
        <f>IF(Summary!$Y$11="Y","R","")</f>
        <v/>
      </c>
      <c r="K21" s="363"/>
      <c r="L21" s="455"/>
      <c r="M21" s="488" t="s">
        <v>958</v>
      </c>
      <c r="N21" s="473"/>
      <c r="O21" s="473"/>
      <c r="P21" s="473"/>
      <c r="Q21" s="473"/>
      <c r="R21" s="474"/>
      <c r="S21" s="409" t="str">
        <f>IF(Summary!$X$86="E","E","")</f>
        <v/>
      </c>
      <c r="T21" s="406" t="str">
        <f>IF(Summary!$Y$86="Y","R","")</f>
        <v/>
      </c>
      <c r="U21" s="594"/>
      <c r="W21" s="399" t="str">
        <f>'Fun Patches'!C22</f>
        <v>&lt;LIST PATCH HERE&gt;</v>
      </c>
      <c r="X21" s="406" t="str">
        <f>IF(Summary!$X$127="E","E","")</f>
        <v/>
      </c>
      <c r="Y21" s="406" t="str">
        <f>IF(Summary!$Y$127="Y","R","")</f>
        <v/>
      </c>
      <c r="AA21" s="366"/>
      <c r="AB21" s="364"/>
      <c r="AC21" s="365"/>
    </row>
    <row r="22" spans="2:29" ht="12.95" customHeight="1">
      <c r="B22" s="455"/>
      <c r="C22" s="460" t="s">
        <v>940</v>
      </c>
      <c r="D22" s="413" t="str">
        <f>IF(Badges!$O563="A","/","")</f>
        <v/>
      </c>
      <c r="E22" s="413" t="str">
        <f>IF(Badges!$O567="A","/","")</f>
        <v/>
      </c>
      <c r="F22" s="413" t="str">
        <f>IF(Badges!$O571="A","/","")</f>
        <v/>
      </c>
      <c r="G22" s="413" t="str">
        <f>IF(Badges!$O575="A","/","")</f>
        <v/>
      </c>
      <c r="H22" s="413" t="str">
        <f>IF(Badges!$O579="A","/","")</f>
        <v/>
      </c>
      <c r="I22" s="411" t="str">
        <f>IF(Summary!$X$29="E","E","")</f>
        <v/>
      </c>
      <c r="J22" s="411" t="str">
        <f>IF(Summary!$Y$29="Y","R","")</f>
        <v/>
      </c>
      <c r="K22" s="363"/>
      <c r="L22" s="455"/>
      <c r="M22" s="489" t="s">
        <v>959</v>
      </c>
      <c r="N22" s="476"/>
      <c r="O22" s="476"/>
      <c r="P22" s="476"/>
      <c r="Q22" s="476"/>
      <c r="R22" s="477"/>
      <c r="S22" s="412" t="str">
        <f>IF(Summary!$X$87="E","E","")</f>
        <v/>
      </c>
      <c r="T22" s="411" t="str">
        <f>IF(Summary!$Y$87="Y","R","")</f>
        <v/>
      </c>
      <c r="U22" s="720" t="s">
        <v>1079</v>
      </c>
      <c r="W22" s="399" t="str">
        <f>'Fun Patches'!C23</f>
        <v>&lt;LIST PATCH HERE&gt;</v>
      </c>
      <c r="X22" s="406" t="str">
        <f>IF(Summary!$X$128="E","E","")</f>
        <v/>
      </c>
      <c r="Y22" s="406" t="str">
        <f>IF(Summary!$Y$128="Y","R","")</f>
        <v/>
      </c>
      <c r="AA22" s="366"/>
      <c r="AB22" s="364"/>
      <c r="AC22" s="365"/>
    </row>
    <row r="23" spans="2:29" ht="12.95" customHeight="1" thickBot="1">
      <c r="B23" s="455"/>
      <c r="C23" s="460" t="s">
        <v>138</v>
      </c>
      <c r="D23" s="405" t="str">
        <f>IF(Badges!$O586="A","/","")</f>
        <v/>
      </c>
      <c r="E23" s="405" t="str">
        <f>IF(Badges!$O590="A","/","")</f>
        <v/>
      </c>
      <c r="F23" s="405" t="str">
        <f>IF(Badges!$O594="A","/","")</f>
        <v/>
      </c>
      <c r="G23" s="405" t="str">
        <f>IF(Badges!$O598="A","/","")</f>
        <v/>
      </c>
      <c r="H23" s="405" t="str">
        <f>IF(Badges!$O602="A","/","")</f>
        <v/>
      </c>
      <c r="I23" s="406" t="str">
        <f>IF(Summary!$X$30="E","E","")</f>
        <v/>
      </c>
      <c r="J23" s="406" t="str">
        <f>IF(Summary!$Y$30="Y","R","")</f>
        <v/>
      </c>
      <c r="K23" s="363"/>
      <c r="L23" s="455"/>
      <c r="M23" s="490" t="s">
        <v>960</v>
      </c>
      <c r="N23" s="466"/>
      <c r="O23" s="466"/>
      <c r="P23" s="466"/>
      <c r="Q23" s="466"/>
      <c r="R23" s="467"/>
      <c r="S23" s="409" t="str">
        <f>IF(Summary!$X$88="E","E","")</f>
        <v/>
      </c>
      <c r="T23" s="406" t="str">
        <f>IF(Summary!$Y$88="Y","R","")</f>
        <v/>
      </c>
      <c r="U23" s="720"/>
      <c r="W23" s="399" t="str">
        <f>'Fun Patches'!C24</f>
        <v>&lt;LIST PATCH HERE&gt;</v>
      </c>
      <c r="X23" s="406" t="str">
        <f>IF(Summary!$X$129="E","E","")</f>
        <v/>
      </c>
      <c r="Y23" s="406" t="str">
        <f>IF(Summary!$Y$129="Y","R","")</f>
        <v/>
      </c>
      <c r="AA23" s="366"/>
      <c r="AB23" s="364"/>
      <c r="AC23" s="365"/>
    </row>
    <row r="24" spans="2:29" ht="12.95" customHeight="1" thickBot="1">
      <c r="B24" s="455"/>
      <c r="C24" s="460" t="s">
        <v>837</v>
      </c>
      <c r="D24" s="408" t="str">
        <f>IF(Badges!$O609="A","/","")</f>
        <v/>
      </c>
      <c r="E24" s="408" t="str">
        <f>IF(Badges!$O613="A","/","")</f>
        <v/>
      </c>
      <c r="F24" s="408" t="str">
        <f>IF(Badges!$O617="A","/","")</f>
        <v/>
      </c>
      <c r="G24" s="408" t="str">
        <f>IF(Badges!$O621="A","/","")</f>
        <v/>
      </c>
      <c r="H24" s="408" t="str">
        <f>IF(Badges!$O625="A","/","")</f>
        <v/>
      </c>
      <c r="I24" s="409" t="str">
        <f>IF(Summary!$X$31="E","E","")</f>
        <v/>
      </c>
      <c r="J24" s="409" t="str">
        <f>IF(Summary!$Y$31="Y","R","")</f>
        <v/>
      </c>
      <c r="K24" s="363"/>
      <c r="L24" s="455"/>
      <c r="M24" s="491" t="s">
        <v>360</v>
      </c>
      <c r="N24" s="413" t="str">
        <f>IF('Age-Level'!$O49="C","/","")</f>
        <v/>
      </c>
      <c r="O24" s="413" t="str">
        <f>IF('Age-Level'!$O50="C","/","")</f>
        <v/>
      </c>
      <c r="P24" s="510" t="str">
        <f>IF('Age-Level'!$O51="C","/","")</f>
        <v/>
      </c>
      <c r="Q24" s="510" t="str">
        <f>IF('Age-Level'!$O52="C","/","")</f>
        <v/>
      </c>
      <c r="R24" s="510" t="str">
        <f>IF('Age-Level'!$O53="C","/","")</f>
        <v/>
      </c>
      <c r="S24" s="409" t="str">
        <f>IF(Summary!$X$89="E","E","")</f>
        <v/>
      </c>
      <c r="T24" s="411" t="str">
        <f>IF(Summary!$Y$89="Y","R","")</f>
        <v/>
      </c>
      <c r="U24" s="720"/>
      <c r="W24" s="399" t="str">
        <f>'Fun Patches'!C25</f>
        <v>&lt;LIST PATCH HERE&gt;</v>
      </c>
      <c r="X24" s="406" t="str">
        <f>IF(Summary!$X$130="E","E","")</f>
        <v/>
      </c>
      <c r="Y24" s="406" t="str">
        <f>IF(Summary!$Y$130="Y","R","")</f>
        <v/>
      </c>
      <c r="AA24" s="366"/>
      <c r="AB24" s="364"/>
      <c r="AC24" s="365"/>
    </row>
    <row r="25" spans="2:29" ht="12.95" customHeight="1">
      <c r="B25" s="455"/>
      <c r="C25" s="468" t="s">
        <v>130</v>
      </c>
      <c r="D25" s="413" t="str">
        <f>IF(Badges!$O632="A","/","")</f>
        <v/>
      </c>
      <c r="E25" s="413" t="str">
        <f>IF(Badges!$O636="A","/","")</f>
        <v/>
      </c>
      <c r="F25" s="413" t="str">
        <f>IF(Badges!$O640="A","/","")</f>
        <v/>
      </c>
      <c r="G25" s="413" t="str">
        <f>IF(Badges!$O644="A","/","")</f>
        <v/>
      </c>
      <c r="H25" s="413" t="str">
        <f>IF(Badges!$O648="A","/","")</f>
        <v/>
      </c>
      <c r="I25" s="411" t="str">
        <f>IF(Summary!$X$32="E","E","")</f>
        <v/>
      </c>
      <c r="J25" s="411" t="str">
        <f>IF(Summary!$Y$32="Y","R","")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IF(Summary!$X$90="E","E","")</f>
        <v/>
      </c>
      <c r="T25" s="411" t="str">
        <f>IF(Summary!$Y$90="Y","R","")</f>
        <v/>
      </c>
      <c r="U25" s="720"/>
      <c r="W25" s="399" t="str">
        <f>'Fun Patches'!C26</f>
        <v>&lt;LIST PATCH HERE&gt;</v>
      </c>
      <c r="X25" s="406" t="str">
        <f>IF(Summary!$X$131="E","E","")</f>
        <v/>
      </c>
      <c r="Y25" s="406" t="str">
        <f>IF(Summary!$Y$131="Y","R","")</f>
        <v/>
      </c>
      <c r="AA25" s="366"/>
      <c r="AB25" s="364"/>
      <c r="AC25" s="365"/>
    </row>
    <row r="26" spans="2:29" ht="12.95" customHeight="1">
      <c r="B26" s="455"/>
      <c r="C26" s="460" t="s">
        <v>941</v>
      </c>
      <c r="D26" s="405" t="str">
        <f>IF(Badges!$O655="A","/","")</f>
        <v/>
      </c>
      <c r="E26" s="405" t="str">
        <f>IF(Badges!$O659="A","/","")</f>
        <v/>
      </c>
      <c r="F26" s="405" t="str">
        <f>IF(Badges!$O663="A","/","")</f>
        <v/>
      </c>
      <c r="G26" s="405" t="str">
        <f>IF(Badges!$O667="A","/","")</f>
        <v/>
      </c>
      <c r="H26" s="405" t="str">
        <f>IF(Badges!$O671="A","/","")</f>
        <v/>
      </c>
      <c r="I26" s="406" t="str">
        <f>IF(Summary!$X$33="E","E","")</f>
        <v/>
      </c>
      <c r="J26" s="406" t="str">
        <f>IF(Summary!$Y$33="Y","R","")</f>
        <v/>
      </c>
      <c r="K26" s="363"/>
      <c r="L26" s="455"/>
      <c r="M26" s="487" t="s">
        <v>962</v>
      </c>
      <c r="N26" s="458"/>
      <c r="O26" s="458"/>
      <c r="P26" s="458"/>
      <c r="Q26" s="458"/>
      <c r="R26" s="459"/>
      <c r="S26" s="412" t="str">
        <f>IF(Summary!$X$91="E","E","")</f>
        <v/>
      </c>
      <c r="T26" s="406" t="str">
        <f>IF(Summary!$Y$91="Y","R","")</f>
        <v/>
      </c>
      <c r="U26" s="720"/>
      <c r="W26" s="399" t="str">
        <f>'Fun Patches'!C27</f>
        <v>&lt;LIST PATCH HERE&gt;</v>
      </c>
      <c r="X26" s="406" t="str">
        <f>IF(Summary!$X$132="E","E","")</f>
        <v/>
      </c>
      <c r="Y26" s="406" t="str">
        <f>IF(Summary!$Y$132="Y","R","")</f>
        <v/>
      </c>
      <c r="AA26" s="366"/>
      <c r="AB26" s="364"/>
      <c r="AC26" s="365"/>
    </row>
    <row r="27" spans="2:29" ht="12.95" customHeight="1" thickBot="1">
      <c r="B27" s="455"/>
      <c r="C27" s="471" t="s">
        <v>942</v>
      </c>
      <c r="D27" s="408" t="str">
        <f>IF(Badges!$O678="A","/","")</f>
        <v/>
      </c>
      <c r="E27" s="408" t="str">
        <f>IF(Badges!$O682="A","/","")</f>
        <v/>
      </c>
      <c r="F27" s="408" t="str">
        <f>IF(Badges!$O686="A","/","")</f>
        <v/>
      </c>
      <c r="G27" s="408" t="str">
        <f>IF(Badges!$O690="A","/","")</f>
        <v/>
      </c>
      <c r="H27" s="408" t="str">
        <f>IF(Badges!$O694="A","/","")</f>
        <v/>
      </c>
      <c r="I27" s="409" t="str">
        <f>IF(Summary!$X$34="E","E","")</f>
        <v/>
      </c>
      <c r="J27" s="409" t="str">
        <f>IF(Summary!$Y$34="Y","R","")</f>
        <v/>
      </c>
      <c r="K27" s="363"/>
      <c r="L27" s="455"/>
      <c r="M27" s="488" t="s">
        <v>93</v>
      </c>
      <c r="N27" s="473"/>
      <c r="O27" s="473"/>
      <c r="P27" s="473"/>
      <c r="Q27" s="473"/>
      <c r="R27" s="474"/>
      <c r="S27" s="406" t="str">
        <f>IF(Summary!$X$108="E","E","")</f>
        <v/>
      </c>
      <c r="T27" s="406" t="str">
        <f>IF(Summary!$Y$108="Y","R","")</f>
        <v/>
      </c>
      <c r="U27" s="720"/>
      <c r="W27" s="399" t="str">
        <f>'Fun Patches'!C28</f>
        <v>&lt;LIST PATCH HERE&gt;</v>
      </c>
      <c r="X27" s="406" t="str">
        <f>IF(Summary!$X$133="E","E","")</f>
        <v/>
      </c>
      <c r="Y27" s="406" t="str">
        <f>IF(Summary!$Y$133="Y","R","")</f>
        <v/>
      </c>
      <c r="AA27" s="366"/>
      <c r="AB27" s="364"/>
      <c r="AC27" s="365"/>
    </row>
    <row r="28" spans="2:29" ht="12.95" customHeight="1">
      <c r="B28" s="455"/>
      <c r="C28" s="468" t="s">
        <v>135</v>
      </c>
      <c r="D28" s="413" t="str">
        <f>IF(Badges!$O701="A","/","")</f>
        <v/>
      </c>
      <c r="E28" s="413" t="str">
        <f>IF(Badges!$O705="A","/","")</f>
        <v/>
      </c>
      <c r="F28" s="413" t="str">
        <f>IF(Badges!$O709="A","/","")</f>
        <v/>
      </c>
      <c r="G28" s="413" t="str">
        <f>IF(Badges!$O713="A","/","")</f>
        <v/>
      </c>
      <c r="H28" s="413" t="str">
        <f>IF(Badges!$O717="A","/","")</f>
        <v/>
      </c>
      <c r="I28" s="411" t="str">
        <f>IF(Summary!$X$35="E","E","")</f>
        <v/>
      </c>
      <c r="J28" s="411" t="str">
        <f>IF(Summary!$Y$35="Y","R","")</f>
        <v/>
      </c>
      <c r="K28" s="363"/>
      <c r="U28" s="720"/>
      <c r="W28" s="399" t="str">
        <f>'Fun Patches'!C29</f>
        <v>&lt;LIST PATCH HERE&gt;</v>
      </c>
      <c r="X28" s="406" t="str">
        <f>IF(Summary!$X$134="E","E","")</f>
        <v/>
      </c>
      <c r="Y28" s="406" t="str">
        <f>IF(Summary!$Y$134="Y","R","")</f>
        <v/>
      </c>
      <c r="AA28" s="366"/>
      <c r="AB28" s="364"/>
      <c r="AC28" s="365"/>
    </row>
    <row r="29" spans="2:29" ht="12.95" customHeight="1">
      <c r="B29" s="455"/>
      <c r="C29" s="460" t="s">
        <v>127</v>
      </c>
      <c r="D29" s="405" t="str">
        <f>IF(Badges!$O724="A","/","")</f>
        <v/>
      </c>
      <c r="E29" s="405" t="str">
        <f>IF(Badges!$O728="A","/","")</f>
        <v/>
      </c>
      <c r="F29" s="405" t="str">
        <f>IF(Badges!$O732="A","/","")</f>
        <v/>
      </c>
      <c r="G29" s="405" t="str">
        <f>IF(Badges!$O736="A","/","")</f>
        <v/>
      </c>
      <c r="H29" s="405" t="str">
        <f>IF(Badges!$O740="A","/","")</f>
        <v/>
      </c>
      <c r="I29" s="406" t="str">
        <f>IF(Summary!$X$36="E","E","")</f>
        <v/>
      </c>
      <c r="J29" s="406" t="str">
        <f>IF(Summary!$Y$36="Y","R","")</f>
        <v/>
      </c>
      <c r="L29" s="401"/>
      <c r="M29" s="401"/>
      <c r="N29" s="401"/>
      <c r="O29" s="401"/>
      <c r="P29" s="401"/>
      <c r="Q29" s="401"/>
      <c r="R29" s="401"/>
      <c r="S29" s="402"/>
      <c r="T29" s="402"/>
      <c r="U29" s="720"/>
      <c r="W29" s="399" t="str">
        <f>'Fun Patches'!C30</f>
        <v>&lt;LIST PATCH HERE&gt;</v>
      </c>
      <c r="X29" s="406" t="str">
        <f>IF(Summary!$X$135="E","E","")</f>
        <v/>
      </c>
      <c r="Y29" s="406" t="str">
        <f>IF(Summary!$Y$135="Y","R","")</f>
        <v/>
      </c>
      <c r="AA29" s="366"/>
      <c r="AB29" s="364"/>
      <c r="AC29" s="365"/>
    </row>
    <row r="30" spans="2:29" ht="12.95" customHeight="1" thickBot="1">
      <c r="B30" s="455"/>
      <c r="C30" s="471" t="s">
        <v>132</v>
      </c>
      <c r="D30" s="408" t="str">
        <f>IF(Badges!$O747="A","/","")</f>
        <v/>
      </c>
      <c r="E30" s="408" t="str">
        <f>IF(Badges!$O751="A","/","")</f>
        <v/>
      </c>
      <c r="F30" s="408" t="str">
        <f>IF(Badges!$O755="A","/","")</f>
        <v/>
      </c>
      <c r="G30" s="408" t="str">
        <f>IF(Badges!$O759="A","/","")</f>
        <v/>
      </c>
      <c r="H30" s="408" t="str">
        <f>IF(Badges!$O763="A","/","")</f>
        <v/>
      </c>
      <c r="I30" s="409" t="str">
        <f>IF(Summary!$X$37="E","E","")</f>
        <v/>
      </c>
      <c r="J30" s="409" t="str">
        <f>IF(Summary!$Y$37="Y","R","")</f>
        <v/>
      </c>
      <c r="L30" s="716" t="str">
        <f>'Age-Level'!C136</f>
        <v>Investiture</v>
      </c>
      <c r="M30" s="716"/>
      <c r="N30" s="716"/>
      <c r="O30" s="716"/>
      <c r="P30" s="716"/>
      <c r="Q30" s="716"/>
      <c r="R30" s="719"/>
      <c r="S30" s="406" t="str">
        <f>IF(Summary!$X$96="E","E","")</f>
        <v/>
      </c>
      <c r="T30" s="406" t="str">
        <f>IF(Summary!$Y$96="Y","R","")</f>
        <v/>
      </c>
      <c r="U30" s="720"/>
      <c r="W30" s="399" t="str">
        <f>'Fun Patches'!C31</f>
        <v>&lt;LIST PATCH HERE&gt;</v>
      </c>
      <c r="X30" s="406" t="str">
        <f>IF(Summary!$X$136="E","E","")</f>
        <v/>
      </c>
      <c r="Y30" s="406" t="str">
        <f>IF(Summary!$Y$136="Y","R","")</f>
        <v/>
      </c>
      <c r="AA30" s="366"/>
      <c r="AB30" s="364"/>
      <c r="AC30" s="365"/>
    </row>
    <row r="31" spans="2:29" ht="12.95" customHeight="1">
      <c r="B31" s="455"/>
      <c r="C31" s="460" t="s">
        <v>136</v>
      </c>
      <c r="D31" s="410" t="str">
        <f>IF(Badges!$O770="A","/","")</f>
        <v/>
      </c>
      <c r="E31" s="410" t="str">
        <f>IF(Badges!$O774="A","/","")</f>
        <v/>
      </c>
      <c r="F31" s="410" t="str">
        <f>IF(Badges!$O778="A","/","")</f>
        <v/>
      </c>
      <c r="G31" s="410" t="str">
        <f>IF(Badges!$O782="A","/","")</f>
        <v/>
      </c>
      <c r="H31" s="410" t="str">
        <f>IF(Badges!$O786="A","/","")</f>
        <v/>
      </c>
      <c r="I31" s="412" t="str">
        <f>IF(Summary!$X$38="E","E","")</f>
        <v/>
      </c>
      <c r="J31" s="412" t="str">
        <f>IF(Summary!$Y$38="Y","R","")</f>
        <v/>
      </c>
      <c r="L31" s="716" t="str">
        <f>'Age-Level'!C137</f>
        <v>1st year Rededication</v>
      </c>
      <c r="M31" s="716"/>
      <c r="N31" s="716"/>
      <c r="O31" s="716"/>
      <c r="P31" s="716"/>
      <c r="Q31" s="716"/>
      <c r="R31" s="719"/>
      <c r="S31" s="406" t="str">
        <f>IF(Summary!$X$97="E","E","")</f>
        <v/>
      </c>
      <c r="T31" s="406" t="str">
        <f>IF(Summary!$Y$97="Y","R","")</f>
        <v/>
      </c>
      <c r="U31" s="720"/>
      <c r="W31" s="399" t="str">
        <f>'Fun Patches'!C32</f>
        <v>&lt;LIST PATCH HERE&gt;</v>
      </c>
      <c r="X31" s="406" t="str">
        <f>IF(Summary!$X$137="E","E","")</f>
        <v/>
      </c>
      <c r="Y31" s="406" t="str">
        <f>IF(Summary!$Y$137="Y","R","")</f>
        <v/>
      </c>
      <c r="AA31" s="366"/>
      <c r="AB31" s="364"/>
      <c r="AC31" s="365"/>
    </row>
    <row r="32" spans="2:29" ht="12.95" customHeight="1">
      <c r="B32" s="455"/>
      <c r="C32" s="460" t="s">
        <v>126</v>
      </c>
      <c r="D32" s="405" t="str">
        <f>IF(Badges!$O793="A","/","")</f>
        <v/>
      </c>
      <c r="E32" s="405" t="str">
        <f>IF(Badges!$O797="A","/","")</f>
        <v/>
      </c>
      <c r="F32" s="405" t="str">
        <f>IF(Badges!$O801="A","/","")</f>
        <v/>
      </c>
      <c r="G32" s="405" t="str">
        <f>IF(Badges!$O805="A","/","")</f>
        <v/>
      </c>
      <c r="H32" s="405" t="str">
        <f>IF(Badges!$O809="A","/","")</f>
        <v/>
      </c>
      <c r="I32" s="406" t="str">
        <f>IF(Summary!$X$39="E","E","")</f>
        <v/>
      </c>
      <c r="J32" s="406" t="str">
        <f>IF(Summary!$Y$39="Y","R","")</f>
        <v/>
      </c>
      <c r="L32" s="716" t="str">
        <f>'Age-Level'!C138</f>
        <v>2nd year Rededication</v>
      </c>
      <c r="M32" s="716"/>
      <c r="N32" s="716"/>
      <c r="O32" s="716"/>
      <c r="P32" s="716"/>
      <c r="Q32" s="716"/>
      <c r="R32" s="719"/>
      <c r="S32" s="406" t="str">
        <f>IF(Summary!$X$98="E","E","")</f>
        <v/>
      </c>
      <c r="T32" s="406" t="str">
        <f>IF(Summary!$Y$98="Y","R","")</f>
        <v/>
      </c>
      <c r="U32" s="720"/>
      <c r="W32" s="399" t="str">
        <f>'Fun Patches'!C33</f>
        <v>&lt;LIST PATCH HERE&gt;</v>
      </c>
      <c r="X32" s="406" t="str">
        <f>IF(Summary!$X$138="E","E","")</f>
        <v/>
      </c>
      <c r="Y32" s="406" t="str">
        <f>IF(Summary!$Y$138="Y","R","")</f>
        <v/>
      </c>
      <c r="AA32" s="366"/>
      <c r="AB32" s="364"/>
      <c r="AC32" s="365"/>
    </row>
    <row r="33" spans="2:29" ht="12.95" customHeight="1">
      <c r="B33" s="455"/>
      <c r="C33" s="464" t="s">
        <v>943</v>
      </c>
      <c r="D33" s="405" t="str">
        <f>IF(Badges!$O816="A","/","")</f>
        <v/>
      </c>
      <c r="E33" s="405" t="str">
        <f>IF(Badges!$O820="A","/","")</f>
        <v/>
      </c>
      <c r="F33" s="405" t="str">
        <f>IF(Badges!$O824="A","/","")</f>
        <v/>
      </c>
      <c r="G33" s="405" t="str">
        <f>IF(Badges!$O828="A","/","")</f>
        <v/>
      </c>
      <c r="H33" s="405" t="str">
        <f>IF(Badges!$O832="A","/","")</f>
        <v/>
      </c>
      <c r="I33" s="406" t="str">
        <f>IF(Summary!$X$40="E","E","")</f>
        <v/>
      </c>
      <c r="J33" s="406" t="str">
        <f>IF(Summary!$Y$40="Y","R","")</f>
        <v/>
      </c>
      <c r="L33" s="716" t="str">
        <f>'Age-Level'!C139</f>
        <v>3rd year Rededication</v>
      </c>
      <c r="M33" s="716"/>
      <c r="N33" s="716"/>
      <c r="O33" s="716"/>
      <c r="P33" s="716"/>
      <c r="Q33" s="716"/>
      <c r="R33" s="719"/>
      <c r="S33" s="406" t="str">
        <f>IF(Summary!$X$99="E","E","")</f>
        <v/>
      </c>
      <c r="T33" s="406" t="str">
        <f>IF(Summary!$Y$99="Y","R","")</f>
        <v/>
      </c>
      <c r="U33" s="720"/>
      <c r="W33" s="399" t="str">
        <f>'Fun Patches'!C34</f>
        <v>&lt;LIST PATCH HERE&gt;</v>
      </c>
      <c r="X33" s="406" t="str">
        <f>IF(Summary!$X$139="E","E","")</f>
        <v/>
      </c>
      <c r="Y33" s="406" t="str">
        <f>IF(Summary!$Y$139="Y","R","")</f>
        <v/>
      </c>
      <c r="AA33" s="366"/>
      <c r="AB33" s="364"/>
      <c r="AC33" s="365"/>
    </row>
    <row r="34" spans="2:29" ht="12.95" customHeight="1">
      <c r="L34" s="716" t="str">
        <f>'Age-Level'!C140</f>
        <v>4th year Rededication</v>
      </c>
      <c r="M34" s="716"/>
      <c r="N34" s="716"/>
      <c r="O34" s="716"/>
      <c r="P34" s="716"/>
      <c r="Q34" s="716"/>
      <c r="R34" s="719"/>
      <c r="S34" s="406" t="str">
        <f>IF(Summary!$X$100="E","E","")</f>
        <v/>
      </c>
      <c r="T34" s="406" t="str">
        <f>IF(Summary!$Y$100="Y","R","")</f>
        <v/>
      </c>
      <c r="U34" s="720"/>
      <c r="W34" s="399" t="str">
        <f>'Fun Patches'!C35</f>
        <v>&lt;LIST PATCH HERE&gt;</v>
      </c>
      <c r="X34" s="406" t="str">
        <f>IF(Summary!$X$140="E","E","")</f>
        <v/>
      </c>
      <c r="Y34" s="406" t="str">
        <f>IF(Summary!$Y$140="Y","R","")</f>
        <v/>
      </c>
      <c r="AA34" s="366"/>
      <c r="AB34" s="364"/>
      <c r="AC34" s="365"/>
    </row>
    <row r="35" spans="2:29" ht="12.95" customHeight="1">
      <c r="L35" s="716" t="str">
        <f>'Age-Level'!C141</f>
        <v>5th year Rededication</v>
      </c>
      <c r="M35" s="716"/>
      <c r="N35" s="716"/>
      <c r="O35" s="716"/>
      <c r="P35" s="716"/>
      <c r="Q35" s="716"/>
      <c r="R35" s="719"/>
      <c r="S35" s="406" t="str">
        <f>IF(Summary!$X$101="E","E","")</f>
        <v/>
      </c>
      <c r="T35" s="406" t="str">
        <f>IF(Summary!$Y$101="Y","R","")</f>
        <v/>
      </c>
      <c r="U35" s="720"/>
      <c r="W35" s="399" t="str">
        <f>'Fun Patches'!C36</f>
        <v>&lt;LIST PATCH HERE&gt;</v>
      </c>
      <c r="X35" s="406" t="str">
        <f>IF(Summary!$X$141="E","E","")</f>
        <v/>
      </c>
      <c r="Y35" s="406" t="str">
        <f>IF(Summary!$Y$141="Y","R","")</f>
        <v/>
      </c>
      <c r="AA35" s="366"/>
      <c r="AB35" s="364"/>
      <c r="AC35" s="365"/>
    </row>
    <row r="36" spans="2:29" ht="12.95" customHeight="1">
      <c r="B36" s="455"/>
      <c r="C36" s="456" t="s">
        <v>144</v>
      </c>
      <c r="D36" s="403" t="str">
        <f>IF(Badges!$O298="A","/","")</f>
        <v/>
      </c>
      <c r="E36" s="403" t="str">
        <f>IF(Badges!$O302="A","/","")</f>
        <v/>
      </c>
      <c r="F36" s="403" t="str">
        <f>IF(Badges!$O306="A","/","")</f>
        <v/>
      </c>
      <c r="G36" s="403" t="str">
        <f>IF(Badges!$O310="A","/","")</f>
        <v/>
      </c>
      <c r="H36" s="403" t="str">
        <f>IF(Badges!$O314="A","/","")</f>
        <v/>
      </c>
      <c r="I36" s="406" t="str">
        <f>IF(Summary!$X$17="E","E","")</f>
        <v/>
      </c>
      <c r="J36" s="406" t="str">
        <f>IF(Summary!$Y$17="Y","R","")</f>
        <v/>
      </c>
      <c r="L36" s="716" t="str">
        <f>'Age-Level'!C142</f>
        <v>6th year Rededication</v>
      </c>
      <c r="M36" s="716"/>
      <c r="N36" s="716"/>
      <c r="O36" s="716"/>
      <c r="P36" s="716"/>
      <c r="Q36" s="716"/>
      <c r="R36" s="719"/>
      <c r="S36" s="406" t="str">
        <f>IF(Summary!$X$102="E","E","")</f>
        <v/>
      </c>
      <c r="T36" s="406" t="str">
        <f>IF(Summary!$Y$102="Y","R","")</f>
        <v/>
      </c>
      <c r="U36" s="720"/>
      <c r="W36" s="399" t="str">
        <f>'Fun Patches'!C37</f>
        <v>&lt;LIST PATCH HERE&gt;</v>
      </c>
      <c r="X36" s="406" t="str">
        <f>IF(Summary!$X$142="E","E","")</f>
        <v/>
      </c>
      <c r="Y36" s="406" t="str">
        <f>IF(Summary!$Y$142="Y","R","")</f>
        <v/>
      </c>
      <c r="AA36" s="366"/>
      <c r="AB36" s="364"/>
      <c r="AC36" s="365"/>
    </row>
    <row r="37" spans="2:29" ht="12.95" customHeight="1" thickBot="1">
      <c r="B37" s="455"/>
      <c r="C37" s="471" t="s">
        <v>145</v>
      </c>
      <c r="D37" s="408" t="str">
        <f>IF(Badges!$O125="A","/","")</f>
        <v/>
      </c>
      <c r="E37" s="408" t="str">
        <f>IF(Badges!$O129="A","/","")</f>
        <v/>
      </c>
      <c r="F37" s="408" t="str">
        <f>IF(Badges!$O133="A","/","")</f>
        <v/>
      </c>
      <c r="G37" s="408" t="str">
        <f>IF(Badges!$O137="A","/","")</f>
        <v/>
      </c>
      <c r="H37" s="408" t="str">
        <f>IF(Badges!$O141="A","/","")</f>
        <v/>
      </c>
      <c r="I37" s="409" t="str">
        <f>IF(Summary!$X$9="E","E","")</f>
        <v/>
      </c>
      <c r="J37" s="409" t="str">
        <f>IF(Summary!$Y$9="Y","R","")</f>
        <v/>
      </c>
      <c r="L37" s="716" t="str">
        <f>'Age-Level'!C143</f>
        <v>7th year Rededication</v>
      </c>
      <c r="M37" s="716"/>
      <c r="N37" s="716"/>
      <c r="O37" s="716"/>
      <c r="P37" s="716"/>
      <c r="Q37" s="716"/>
      <c r="R37" s="719"/>
      <c r="S37" s="406" t="str">
        <f>IF(Summary!$X$103="E","E","")</f>
        <v/>
      </c>
      <c r="T37" s="406" t="str">
        <f>IF(Summary!$Y$103="Y","R","")</f>
        <v/>
      </c>
      <c r="U37" s="720"/>
      <c r="W37" s="399" t="str">
        <f>'Fun Patches'!C38</f>
        <v>&lt;LIST PATCH HERE&gt;</v>
      </c>
      <c r="X37" s="406" t="str">
        <f>IF(Summary!$X$143="E","E","")</f>
        <v/>
      </c>
      <c r="Y37" s="406" t="str">
        <f>IF(Summary!$Y$143="Y","R","")</f>
        <v/>
      </c>
      <c r="AA37" s="366"/>
      <c r="AB37" s="364"/>
      <c r="AC37" s="365"/>
    </row>
    <row r="38" spans="2:29" ht="12.95" customHeight="1">
      <c r="B38" s="455"/>
      <c r="C38" s="456" t="s">
        <v>146</v>
      </c>
      <c r="D38" s="413" t="str">
        <f>IF(Badges!$O411="C","/","")</f>
        <v/>
      </c>
      <c r="E38" s="413" t="str">
        <f>IF(Badges!$O413="C","/","")</f>
        <v/>
      </c>
      <c r="F38" s="413" t="str">
        <f>IF(Badges!$O415="C","/","")</f>
        <v/>
      </c>
      <c r="G38" s="413" t="str">
        <f>IF(Badges!$O417="C","/","")</f>
        <v/>
      </c>
      <c r="H38" s="413" t="str">
        <f>IF(Badges!$O419="C","/","")</f>
        <v/>
      </c>
      <c r="I38" s="412" t="str">
        <f>IF(Summary!$X$22="E","E","")</f>
        <v/>
      </c>
      <c r="J38" s="412" t="str">
        <f>IF(Summary!$Y$22="Y","R","")</f>
        <v/>
      </c>
      <c r="L38" s="716" t="str">
        <f>'Age-Level'!C144</f>
        <v>8th year Rededication</v>
      </c>
      <c r="M38" s="716"/>
      <c r="N38" s="716"/>
      <c r="O38" s="716"/>
      <c r="P38" s="716"/>
      <c r="Q38" s="716"/>
      <c r="R38" s="719"/>
      <c r="S38" s="406" t="str">
        <f>IF(Summary!$X$104="E","E","")</f>
        <v/>
      </c>
      <c r="T38" s="406" t="str">
        <f>IF(Summary!$Y$104="Y","R","")</f>
        <v/>
      </c>
      <c r="U38" s="720"/>
      <c r="W38" s="399" t="str">
        <f>'Fun Patches'!C39</f>
        <v>&lt;LIST PATCH HERE&gt;</v>
      </c>
      <c r="X38" s="406" t="str">
        <f>IF(Summary!$X$144="E","E","")</f>
        <v/>
      </c>
      <c r="Y38" s="406" t="str">
        <f>IF(Summary!$Y$144="Y","R","")</f>
        <v/>
      </c>
      <c r="AA38" s="366"/>
      <c r="AB38" s="364"/>
      <c r="AC38" s="365"/>
    </row>
    <row r="39" spans="2:29" ht="12.95" customHeight="1" thickBot="1">
      <c r="B39" s="455"/>
      <c r="C39" s="464" t="s">
        <v>147</v>
      </c>
      <c r="D39" s="398" t="str">
        <f>IF(Badges!$O238="C","/","")</f>
        <v/>
      </c>
      <c r="E39" s="398" t="str">
        <f>IF(Badges!$O240="C","/","")</f>
        <v/>
      </c>
      <c r="F39" s="398" t="str">
        <f>IF(Badges!$O242="C","/","")</f>
        <v/>
      </c>
      <c r="G39" s="398" t="str">
        <f>IF(Badges!$O244="C","/","")</f>
        <v/>
      </c>
      <c r="H39" s="398" t="str">
        <f>IF(Badges!$O246="C","/","")</f>
        <v/>
      </c>
      <c r="I39" s="406" t="str">
        <f>IF(Summary!$X$14="E","E","")</f>
        <v/>
      </c>
      <c r="J39" s="406" t="str">
        <f>IF(Summary!$Y$14="Y","R","")</f>
        <v/>
      </c>
      <c r="L39" s="716" t="str">
        <f>'Age-Level'!C145</f>
        <v>9th year Rededication</v>
      </c>
      <c r="M39" s="716"/>
      <c r="N39" s="716"/>
      <c r="O39" s="716"/>
      <c r="P39" s="716"/>
      <c r="Q39" s="716"/>
      <c r="R39" s="719"/>
      <c r="S39" s="406" t="str">
        <f>IF(Summary!$X$105="E","E","")</f>
        <v/>
      </c>
      <c r="T39" s="406" t="str">
        <f>IF(Summary!$Y$105="Y","R","")</f>
        <v/>
      </c>
      <c r="U39" s="720"/>
      <c r="W39" s="399" t="str">
        <f>'Fun Patches'!C40</f>
        <v>&lt;LIST PATCH HERE&gt;</v>
      </c>
      <c r="X39" s="406" t="str">
        <f>IF(Summary!$X$145="E","E","")</f>
        <v/>
      </c>
      <c r="Y39" s="406" t="str">
        <f>IF(Summary!$Y$145="Y","R","")</f>
        <v/>
      </c>
      <c r="AA39" s="366"/>
      <c r="AB39" s="364"/>
      <c r="AC39" s="365"/>
    </row>
    <row r="40" spans="2:29" ht="12.95" customHeight="1">
      <c r="L40" s="716" t="str">
        <f>'Age-Level'!C146</f>
        <v>10th year Rededication</v>
      </c>
      <c r="M40" s="716"/>
      <c r="N40" s="716"/>
      <c r="O40" s="716"/>
      <c r="P40" s="716"/>
      <c r="Q40" s="716"/>
      <c r="R40" s="719"/>
      <c r="S40" s="406" t="str">
        <f>IF(Summary!$X$106="E","E","")</f>
        <v/>
      </c>
      <c r="T40" s="406" t="str">
        <f>IF(Summary!$Y$106="Y","R","")</f>
        <v/>
      </c>
      <c r="U40" s="720"/>
      <c r="W40" s="399" t="str">
        <f>'Fun Patches'!C41</f>
        <v>&lt;LIST PATCH HERE&gt;</v>
      </c>
      <c r="X40" s="406" t="str">
        <f>IF(Summary!$X$146="E","E","")</f>
        <v/>
      </c>
      <c r="Y40" s="406" t="str">
        <f>IF(Summary!$Y$146="Y","R","")</f>
        <v/>
      </c>
      <c r="AA40" s="366"/>
      <c r="AB40" s="364"/>
      <c r="AC40" s="365"/>
    </row>
    <row r="41" spans="2:29" ht="12.95" customHeight="1" thickBot="1">
      <c r="U41" s="720"/>
      <c r="W41" s="399" t="str">
        <f>'Fun Patches'!C42</f>
        <v>&lt;LIST PATCH HERE&gt;</v>
      </c>
      <c r="X41" s="406" t="str">
        <f>IF(Summary!$X$147="E","E","")</f>
        <v/>
      </c>
      <c r="Y41" s="406" t="str">
        <f>IF(Summary!$Y$147="Y","R","")</f>
        <v/>
      </c>
      <c r="AA41" s="366"/>
      <c r="AB41" s="364"/>
      <c r="AC41" s="365"/>
    </row>
    <row r="42" spans="2:29" ht="12.95" customHeight="1">
      <c r="B42" s="455"/>
      <c r="C42" s="483" t="s">
        <v>944</v>
      </c>
      <c r="D42" s="413" t="str">
        <f>IF(Badges!$O837="C","/","")</f>
        <v/>
      </c>
      <c r="E42" s="413" t="str">
        <f>IF(Badges!$O838="C","/","")</f>
        <v/>
      </c>
      <c r="F42" s="413" t="str">
        <f>IF(Badges!$O839="C","/","")</f>
        <v/>
      </c>
      <c r="G42" s="413" t="str">
        <f>IF(Badges!$O840="C","/","")</f>
        <v/>
      </c>
      <c r="H42" s="413" t="str">
        <f>IF(Badges!$O841="C","/","")</f>
        <v/>
      </c>
      <c r="I42" s="406" t="str">
        <f>IF(Summary!$X$42="E","E","")</f>
        <v/>
      </c>
      <c r="J42" s="406" t="str">
        <f>IF(Summary!$Y$42="Y","R","")</f>
        <v/>
      </c>
      <c r="U42" s="720"/>
      <c r="W42" s="399" t="str">
        <f>'Fun Patches'!C43</f>
        <v>&lt;LIST PATCH HERE&gt;</v>
      </c>
      <c r="X42" s="406" t="str">
        <f>IF(Summary!$X$148="E","E","")</f>
        <v/>
      </c>
      <c r="Y42" s="406" t="str">
        <f>IF(Summary!$Y$148="Y","R","")</f>
        <v/>
      </c>
      <c r="AA42" s="366"/>
      <c r="AB42" s="364"/>
      <c r="AC42" s="365"/>
    </row>
    <row r="43" spans="2:29" ht="12.95" customHeight="1">
      <c r="B43" s="455"/>
      <c r="C43" s="484" t="s">
        <v>945</v>
      </c>
      <c r="D43" s="405" t="str">
        <f>IF(Badges!$O844="C","/","")</f>
        <v/>
      </c>
      <c r="E43" s="405" t="str">
        <f>IF(Badges!$O845="C","/","")</f>
        <v/>
      </c>
      <c r="F43" s="405" t="str">
        <f>IF(Badges!$O846="C","/","")</f>
        <v/>
      </c>
      <c r="G43" s="405" t="str">
        <f>IF(Badges!$O847="C","/","")</f>
        <v/>
      </c>
      <c r="H43" s="405" t="str">
        <f>IF(Badges!$O848="C","/","")</f>
        <v/>
      </c>
      <c r="I43" s="406" t="str">
        <f>IF(Summary!$X$43="E","E","")</f>
        <v/>
      </c>
      <c r="J43" s="406" t="str">
        <f>IF(Summary!$Y$43="Y","R","")</f>
        <v/>
      </c>
      <c r="L43" s="717"/>
      <c r="M43" s="717"/>
      <c r="N43" s="717"/>
      <c r="O43" s="717"/>
      <c r="P43" s="717"/>
      <c r="Q43" s="717"/>
      <c r="R43" s="718"/>
      <c r="S43" s="361"/>
      <c r="T43" s="362"/>
      <c r="U43" s="720"/>
      <c r="W43" s="399" t="str">
        <f>'Fun Patches'!C44</f>
        <v>&lt;LIST PATCH HERE&gt;</v>
      </c>
      <c r="X43" s="406" t="str">
        <f>IF(Summary!$X$149="E","E","")</f>
        <v/>
      </c>
      <c r="Y43" s="406" t="str">
        <f>IF(Summary!$Y$149="Y","R","")</f>
        <v/>
      </c>
      <c r="AA43" s="366"/>
      <c r="AB43" s="364"/>
      <c r="AC43" s="365"/>
    </row>
    <row r="44" spans="2:29" ht="12.95" customHeight="1" thickBot="1">
      <c r="B44" s="455"/>
      <c r="C44" s="485" t="s">
        <v>946</v>
      </c>
      <c r="D44" s="408" t="str">
        <f>IF(Badges!$O851="C","/","")</f>
        <v/>
      </c>
      <c r="E44" s="408" t="str">
        <f>IF(Badges!$O852="C","/","")</f>
        <v/>
      </c>
      <c r="F44" s="408" t="str">
        <f>IF(Badges!$O853="C","/","")</f>
        <v/>
      </c>
      <c r="G44" s="408" t="str">
        <f>IF(Badges!$O854="C","/","")</f>
        <v/>
      </c>
      <c r="H44" s="408" t="str">
        <f>IF(Badges!$O855="C","/","")</f>
        <v/>
      </c>
      <c r="I44" s="414" t="str">
        <f>IF(Summary!$X$44="E","E","")</f>
        <v/>
      </c>
      <c r="J44" s="414" t="str">
        <f>IF(Summary!$Y$44="Y","R","")</f>
        <v/>
      </c>
      <c r="L44" s="717"/>
      <c r="M44" s="717"/>
      <c r="N44" s="717"/>
      <c r="O44" s="717"/>
      <c r="P44" s="717"/>
      <c r="Q44" s="717"/>
      <c r="R44" s="718"/>
      <c r="S44" s="364"/>
      <c r="T44" s="365"/>
      <c r="U44" s="720"/>
      <c r="W44" s="399" t="str">
        <f>'Fun Patches'!C45</f>
        <v>&lt;LIST PATCH HERE&gt;</v>
      </c>
      <c r="X44" s="406" t="str">
        <f>IF(Summary!$X$150="E","E","")</f>
        <v/>
      </c>
      <c r="Y44" s="406" t="str">
        <f>IF(Summary!$Y$150="Y","R","")</f>
        <v/>
      </c>
      <c r="AA44" s="366"/>
      <c r="AB44" s="364"/>
      <c r="AC44" s="365"/>
    </row>
    <row r="45" spans="2:29" ht="12.95" customHeight="1">
      <c r="B45" s="455"/>
      <c r="C45" s="483" t="s">
        <v>947</v>
      </c>
      <c r="D45" s="413" t="str">
        <f>IF(Badges!$O859="C","/","")</f>
        <v/>
      </c>
      <c r="E45" s="413" t="str">
        <f>IF(Badges!$O860="C","/","")</f>
        <v/>
      </c>
      <c r="F45" s="413" t="str">
        <f>IF(Badges!$O861="C","/","")</f>
        <v/>
      </c>
      <c r="G45" s="413" t="str">
        <f>IF(Badges!$O862="C","/","")</f>
        <v/>
      </c>
      <c r="H45" s="413" t="str">
        <f>IF(Badges!$O863="C","/","")</f>
        <v/>
      </c>
      <c r="I45" s="411" t="str">
        <f>IF(Summary!$X$46="E","E","")</f>
        <v/>
      </c>
      <c r="J45" s="411" t="str">
        <f>IF(Summary!$Y$46="Y","R","")</f>
        <v/>
      </c>
      <c r="L45" s="717"/>
      <c r="M45" s="717"/>
      <c r="N45" s="717"/>
      <c r="O45" s="717"/>
      <c r="P45" s="717"/>
      <c r="Q45" s="717"/>
      <c r="R45" s="718"/>
      <c r="S45" s="364"/>
      <c r="T45" s="365"/>
      <c r="U45" s="720"/>
      <c r="W45" s="399" t="str">
        <f>'Fun Patches'!C46</f>
        <v>&lt;LIST PATCH HERE&gt;</v>
      </c>
      <c r="X45" s="406" t="str">
        <f>IF(Summary!$X$151="E","E","")</f>
        <v/>
      </c>
      <c r="Y45" s="406" t="str">
        <f>IF(Summary!$Y$151="Y","R","")</f>
        <v/>
      </c>
      <c r="AA45" s="366"/>
      <c r="AB45" s="364"/>
      <c r="AC45" s="365"/>
    </row>
    <row r="46" spans="2:29" ht="12.95" customHeight="1">
      <c r="B46" s="455"/>
      <c r="C46" s="484" t="s">
        <v>948</v>
      </c>
      <c r="D46" s="405" t="str">
        <f>IF(Badges!$O866="C","/","")</f>
        <v/>
      </c>
      <c r="E46" s="405" t="str">
        <f>IF(Badges!$O867="C","/","")</f>
        <v/>
      </c>
      <c r="F46" s="405" t="str">
        <f>IF(Badges!$O868="C","/","")</f>
        <v/>
      </c>
      <c r="G46" s="405" t="str">
        <f>IF(Badges!$O869="C","/","")</f>
        <v/>
      </c>
      <c r="H46" s="405" t="str">
        <f>IF(Badges!$O870="C","/","")</f>
        <v/>
      </c>
      <c r="I46" s="406" t="str">
        <f>IF(Summary!$X$47="E","E","")</f>
        <v/>
      </c>
      <c r="J46" s="406" t="str">
        <f>IF(Summary!$Y$47="Y","R","")</f>
        <v/>
      </c>
      <c r="L46" s="717"/>
      <c r="M46" s="717"/>
      <c r="N46" s="717"/>
      <c r="O46" s="717"/>
      <c r="P46" s="717"/>
      <c r="Q46" s="717"/>
      <c r="R46" s="718"/>
      <c r="S46" s="364"/>
      <c r="T46" s="365"/>
      <c r="U46" s="720"/>
      <c r="W46" s="399" t="str">
        <f>'Fun Patches'!C47</f>
        <v>&lt;LIST PATCH HERE&gt;</v>
      </c>
      <c r="X46" s="406" t="str">
        <f>IF(Summary!$X$152="E","E","")</f>
        <v/>
      </c>
      <c r="Y46" s="406" t="str">
        <f>IF(Summary!$Y$152="Y","R","")</f>
        <v/>
      </c>
      <c r="AA46" s="366"/>
      <c r="AB46" s="364"/>
      <c r="AC46" s="365"/>
    </row>
    <row r="47" spans="2:29" ht="12.95" customHeight="1" thickBot="1">
      <c r="B47" s="455"/>
      <c r="C47" s="485" t="s">
        <v>949</v>
      </c>
      <c r="D47" s="408" t="str">
        <f>IF(Badges!$O873="C","/","")</f>
        <v/>
      </c>
      <c r="E47" s="408" t="str">
        <f>IF(Badges!$O874="C","/","")</f>
        <v/>
      </c>
      <c r="F47" s="408" t="str">
        <f>IF(Badges!$O875="C","/","")</f>
        <v/>
      </c>
      <c r="G47" s="408" t="str">
        <f>IF(Badges!$O876="C","/","")</f>
        <v/>
      </c>
      <c r="H47" s="408" t="str">
        <f>IF(Badges!$O877="C","/","")</f>
        <v/>
      </c>
      <c r="I47" s="409" t="str">
        <f>IF(Summary!$X$48="E","E","")</f>
        <v/>
      </c>
      <c r="J47" s="409" t="str">
        <f>IF(Summary!$Y$48="Y","R","")</f>
        <v/>
      </c>
      <c r="L47" s="717"/>
      <c r="M47" s="717"/>
      <c r="N47" s="717"/>
      <c r="O47" s="717"/>
      <c r="P47" s="717"/>
      <c r="Q47" s="717"/>
      <c r="R47" s="718"/>
      <c r="S47" s="364"/>
      <c r="T47" s="365"/>
      <c r="U47" s="720"/>
      <c r="W47" s="399" t="str">
        <f>'Fun Patches'!C48</f>
        <v>&lt;LIST PATCH HERE&gt;</v>
      </c>
      <c r="X47" s="406" t="str">
        <f>IF(Summary!$X$153="E","E","")</f>
        <v/>
      </c>
      <c r="Y47" s="406" t="str">
        <f>IF(Summary!$Y$153="Y","R","")</f>
        <v/>
      </c>
      <c r="AA47" s="366"/>
      <c r="AB47" s="364"/>
      <c r="AC47" s="365"/>
    </row>
    <row r="48" spans="2:29" ht="12.95" customHeight="1">
      <c r="B48" s="455"/>
      <c r="C48" s="483" t="s">
        <v>950</v>
      </c>
      <c r="D48" s="413" t="str">
        <f>IF(Badges!$O881="C","/","")</f>
        <v/>
      </c>
      <c r="E48" s="413" t="str">
        <f>IF(Badges!$O882="C","/","")</f>
        <v/>
      </c>
      <c r="F48" s="413" t="str">
        <f>IF(Badges!$O883="C","/","")</f>
        <v/>
      </c>
      <c r="G48" s="413" t="str">
        <f>IF(Badges!$O884="C","/","")</f>
        <v/>
      </c>
      <c r="H48" s="413" t="str">
        <f>IF(Badges!$O885="C","/","")</f>
        <v/>
      </c>
      <c r="I48" s="412" t="str">
        <f>IF(Summary!$X$50="E","E","")</f>
        <v/>
      </c>
      <c r="J48" s="412" t="str">
        <f>IF(Summary!$Y$50="Y","R","")</f>
        <v/>
      </c>
      <c r="L48" s="717"/>
      <c r="M48" s="717"/>
      <c r="N48" s="717"/>
      <c r="O48" s="717"/>
      <c r="P48" s="717"/>
      <c r="Q48" s="717"/>
      <c r="R48" s="718"/>
      <c r="S48" s="364"/>
      <c r="T48" s="365"/>
      <c r="U48" s="720"/>
      <c r="W48" s="399" t="str">
        <f>'Fun Patches'!C49</f>
        <v>&lt;LIST PATCH HERE&gt;</v>
      </c>
      <c r="X48" s="406" t="str">
        <f>IF(Summary!$X$154="E","E","")</f>
        <v/>
      </c>
      <c r="Y48" s="406" t="str">
        <f>IF(Summary!$Y$154="Y","R","")</f>
        <v/>
      </c>
      <c r="AA48" s="366"/>
      <c r="AB48" s="364"/>
      <c r="AC48" s="365"/>
    </row>
    <row r="49" spans="2:29" ht="12.95" customHeight="1">
      <c r="B49" s="455"/>
      <c r="C49" s="484" t="s">
        <v>951</v>
      </c>
      <c r="D49" s="405" t="str">
        <f>IF(Badges!$O888="C","/","")</f>
        <v/>
      </c>
      <c r="E49" s="405" t="str">
        <f>IF(Badges!$O889="C","/","")</f>
        <v/>
      </c>
      <c r="F49" s="405" t="str">
        <f>IF(Badges!$O890="C","/","")</f>
        <v/>
      </c>
      <c r="G49" s="405" t="str">
        <f>IF(Badges!$O891="C","/","")</f>
        <v/>
      </c>
      <c r="H49" s="405" t="str">
        <f>IF(Badges!$O892="C","/","")</f>
        <v/>
      </c>
      <c r="I49" s="406" t="str">
        <f>IF(Summary!$X$51="E","E","")</f>
        <v/>
      </c>
      <c r="J49" s="406" t="str">
        <f>IF(Summary!$Y$51="Y","R","")</f>
        <v/>
      </c>
      <c r="L49" s="717"/>
      <c r="M49" s="717"/>
      <c r="N49" s="717"/>
      <c r="O49" s="717"/>
      <c r="P49" s="717"/>
      <c r="Q49" s="717"/>
      <c r="R49" s="718"/>
      <c r="S49" s="364"/>
      <c r="T49" s="365"/>
      <c r="U49" s="720"/>
      <c r="W49" s="399" t="str">
        <f>'Fun Patches'!C50</f>
        <v>&lt;LIST PATCH HERE&gt;</v>
      </c>
      <c r="X49" s="406" t="str">
        <f>IF(Summary!$X$155="E","E","")</f>
        <v/>
      </c>
      <c r="Y49" s="406" t="str">
        <f>IF(Summary!$Y$155="Y","R","")</f>
        <v/>
      </c>
      <c r="AA49" s="366"/>
      <c r="AB49" s="364"/>
      <c r="AC49" s="365"/>
    </row>
    <row r="50" spans="2:29" ht="12.95" customHeight="1" thickBot="1">
      <c r="B50" s="455"/>
      <c r="C50" s="486" t="s">
        <v>952</v>
      </c>
      <c r="D50" s="408" t="str">
        <f>IF(Badges!$O895="C","/","")</f>
        <v/>
      </c>
      <c r="E50" s="408" t="str">
        <f>IF(Badges!$O896="C","/","")</f>
        <v/>
      </c>
      <c r="F50" s="408" t="str">
        <f>IF(Badges!$O897="C","/","")</f>
        <v/>
      </c>
      <c r="G50" s="408" t="str">
        <f>IF(Badges!$O898="C","/","")</f>
        <v/>
      </c>
      <c r="H50" s="408" t="str">
        <f>IF(Badges!$O899="C","/","")</f>
        <v/>
      </c>
      <c r="I50" s="406" t="str">
        <f>IF(Summary!$X$52="E","E","")</f>
        <v/>
      </c>
      <c r="J50" s="406" t="str">
        <f>IF(Summary!$Y$52="Y","R","")</f>
        <v/>
      </c>
      <c r="L50" s="717"/>
      <c r="M50" s="717"/>
      <c r="N50" s="717"/>
      <c r="O50" s="717"/>
      <c r="P50" s="717"/>
      <c r="Q50" s="717"/>
      <c r="R50" s="718"/>
      <c r="S50" s="364"/>
      <c r="T50" s="365"/>
      <c r="U50" s="720"/>
      <c r="W50" s="399" t="str">
        <f>'Fun Patches'!C51</f>
        <v>&lt;LIST PATCH HERE&gt;</v>
      </c>
      <c r="X50" s="406" t="str">
        <f>IF(Summary!$X$156="E","E","")</f>
        <v/>
      </c>
      <c r="Y50" s="406" t="str">
        <f>IF(Summary!$Y$156="Y","R","")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IF(Summary!$X$157="E","E","")</f>
        <v/>
      </c>
      <c r="Y51" s="406" t="str">
        <f>IF(Summary!$Y$157="Y","R","")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IF(Summary!$X$158="E","E","")</f>
        <v/>
      </c>
      <c r="Y52" s="406" t="str">
        <f>IF(Summary!$Y$158="Y","R","")</f>
        <v/>
      </c>
      <c r="AA52" s="366"/>
      <c r="AB52" s="364"/>
      <c r="AC52" s="365"/>
    </row>
    <row r="53" spans="2:29" ht="12.95" customHeight="1">
      <c r="B53" s="455"/>
      <c r="C53" s="457" t="s">
        <v>10</v>
      </c>
      <c r="D53" s="458"/>
      <c r="E53" s="458"/>
      <c r="F53" s="458"/>
      <c r="G53" s="458"/>
      <c r="H53" s="459"/>
      <c r="I53" s="406" t="str">
        <f>IF(Summary!$X$55="E","E","")</f>
        <v/>
      </c>
      <c r="J53" s="406" t="str">
        <f>IF(Summary!$Y$55="Y","R","")</f>
        <v/>
      </c>
      <c r="K53" s="363" t="str">
        <f>IF(I53="E","C"," ")</f>
        <v xml:space="preserve"> </v>
      </c>
      <c r="L53" s="717"/>
      <c r="M53" s="717"/>
      <c r="N53" s="717"/>
      <c r="O53" s="717"/>
      <c r="P53" s="717"/>
      <c r="Q53" s="717"/>
      <c r="R53" s="718"/>
      <c r="S53" s="364"/>
      <c r="T53" s="365"/>
      <c r="U53" s="720"/>
      <c r="W53" s="400" t="str">
        <f>'Fun Patches'!C54</f>
        <v>&lt;LIST PATCH HERE&gt;</v>
      </c>
      <c r="X53" s="414" t="str">
        <f>IF(Summary!$X$159="E","E","")</f>
        <v/>
      </c>
      <c r="Y53" s="414" t="str">
        <f>IF(Summary!$Y$159="Y","R","")</f>
        <v/>
      </c>
      <c r="AA53" s="366"/>
      <c r="AB53" s="364"/>
      <c r="AC53" s="365"/>
    </row>
    <row r="54" spans="2:29" ht="12.95" customHeight="1">
      <c r="B54" s="455"/>
      <c r="C54" s="461" t="s">
        <v>928</v>
      </c>
      <c r="D54" s="462"/>
      <c r="E54" s="462"/>
      <c r="F54" s="462"/>
      <c r="G54" s="462"/>
      <c r="H54" s="463"/>
      <c r="I54" s="406" t="str">
        <f>IF(Summary!$X$57="E","E","")</f>
        <v/>
      </c>
      <c r="J54" s="406" t="str">
        <f>IF(Summary!$Y$57="Y","R","")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IF(Summary!$X$59="E","E","")</f>
        <v/>
      </c>
      <c r="J55" s="406" t="str">
        <f>IF(Summary!$Y$59="Y","R","")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IF(Badges!$O33="A","/","")</f>
        <v/>
      </c>
      <c r="E56" s="410" t="str">
        <f>IF(Badges!$O37="A","/","")</f>
        <v/>
      </c>
      <c r="F56" s="410" t="str">
        <f>IF(Badges!$O41="A","/","")</f>
        <v/>
      </c>
      <c r="G56" s="410" t="str">
        <f>IF(Badges!$O45="A","/","")</f>
        <v/>
      </c>
      <c r="H56" s="410" t="str">
        <f>IF(Badges!$O49="A","/","")</f>
        <v/>
      </c>
      <c r="I56" s="404" t="str">
        <f>IF(Summary!$X$5="E","E","")</f>
        <v/>
      </c>
      <c r="J56" s="404" t="str">
        <f>IF(Summary!$Y$5="Y","R","")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IF(Badges!$O321="A","/","")</f>
        <v/>
      </c>
      <c r="E57" s="410" t="str">
        <f>IF(Badges!$O325="A","/","")</f>
        <v/>
      </c>
      <c r="F57" s="410" t="str">
        <f>IF(Badges!$O329="A","/","")</f>
        <v/>
      </c>
      <c r="G57" s="410" t="str">
        <f>IF(Badges!$O333="A","/","")</f>
        <v/>
      </c>
      <c r="H57" s="410" t="str">
        <f>IF(Badges!$O337="A","/","")</f>
        <v/>
      </c>
      <c r="I57" s="406" t="str">
        <f>IF(Summary!$X$18="E","E","")</f>
        <v/>
      </c>
      <c r="J57" s="406" t="str">
        <f>IF(Summary!$Y$18="Y","R","")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IF(Badges!$O10="A","/","")</f>
        <v/>
      </c>
      <c r="E58" s="410" t="str">
        <f>IF(Badges!$O14="A","/","")</f>
        <v/>
      </c>
      <c r="F58" s="410" t="str">
        <f>IF(Badges!$O18="A","/","")</f>
        <v/>
      </c>
      <c r="G58" s="410" t="str">
        <f>IF(Badges!$O22="A","/","")</f>
        <v/>
      </c>
      <c r="H58" s="410" t="str">
        <f>IF(Badges!$O26="A","/","")</f>
        <v/>
      </c>
      <c r="I58" s="406" t="str">
        <f>IF(Summary!$X$4="E","E","")</f>
        <v/>
      </c>
      <c r="J58" s="406" t="str">
        <f>IF(Summary!$Y$4="Y","R","")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IF(Summary!$X$61="E","E","")</f>
        <v/>
      </c>
      <c r="J59" s="414" t="str">
        <f>IF(Summary!$Y$61="Y","R","")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IF(Summary!$X$63="E","E","")</f>
        <v/>
      </c>
      <c r="J60" s="411" t="str">
        <f>IF(Summary!$Y$63="Y","R","")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IF(Summary!$X$64="E","E","")</f>
        <v/>
      </c>
      <c r="J61" s="409" t="str">
        <f>IF(Summary!$Y$64="Y","R","")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IF(Summary!$X$65="E","E","")</f>
        <v/>
      </c>
      <c r="J62" s="411" t="str">
        <f>IF(Summary!$Y$65="Y","R","")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IF(Summary!$X$66="E","E","")</f>
        <v/>
      </c>
      <c r="J63" s="409" t="str">
        <f>IF(Summary!$Y$66="Y","R","")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IF(Summary!$X$67="E","E","")</f>
        <v/>
      </c>
      <c r="J64" s="412" t="str">
        <f>IF(Summary!$Y$67="Y","R","")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IF(Summary!$X$68="E","E","")</f>
        <v/>
      </c>
      <c r="J65" s="406" t="str">
        <f>IF(Summary!$Y$68="Y","R","")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IF('Age-Level'!$O63="A","/","")</f>
        <v/>
      </c>
      <c r="E68" s="410" t="str">
        <f>IF('Age-Level'!$O67="A","/","")</f>
        <v/>
      </c>
      <c r="F68" s="410" t="str">
        <f>IF('Age-Level'!$O71="A","/","")</f>
        <v/>
      </c>
      <c r="G68" s="410" t="str">
        <f>IF('Age-Level'!$O76="A","/","")</f>
        <v/>
      </c>
      <c r="H68" s="410" t="str">
        <f>IF('Age-Level'!$O78="A","/","")</f>
        <v/>
      </c>
      <c r="I68" s="412" t="str">
        <f>IF(Summary!$X$92="E","E","")</f>
        <v/>
      </c>
      <c r="J68" s="412" t="str">
        <f>IF(Summary!$Y$92="Y","R","")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IF('Age-Level'!$O81="A","/","")</f>
        <v/>
      </c>
      <c r="E69" s="408" t="str">
        <f>IF('Age-Level'!$O85="A","/","")</f>
        <v/>
      </c>
      <c r="F69" s="408" t="str">
        <f>IF('Age-Level'!$O89="A","/","")</f>
        <v/>
      </c>
      <c r="G69" s="408" t="str">
        <f>IF('Age-Level'!$O94="A","/","")</f>
        <v/>
      </c>
      <c r="H69" s="408" t="str">
        <f>IF('Age-Level'!$O96="A","/","")</f>
        <v/>
      </c>
      <c r="I69" s="407" t="str">
        <f>IF(Summary!$X$93="E","E","")</f>
        <v/>
      </c>
      <c r="J69" s="407" t="str">
        <f>IF(Summary!$Y$93="Y","R","")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IF('Age-Level'!$O99="A","/","")</f>
        <v/>
      </c>
      <c r="E70" s="410" t="str">
        <f>IF('Age-Level'!$O103="A","/","")</f>
        <v/>
      </c>
      <c r="F70" s="410" t="str">
        <f>IF('Age-Level'!$O107="A","/","")</f>
        <v/>
      </c>
      <c r="G70" s="410" t="str">
        <f>IF('Age-Level'!$O112="A","/","")</f>
        <v/>
      </c>
      <c r="H70" s="410" t="str">
        <f>IF('Age-Level'!$O114="A","/","")</f>
        <v/>
      </c>
      <c r="I70" s="411" t="str">
        <f>IF(Summary!$X$94="E","E","")</f>
        <v/>
      </c>
      <c r="J70" s="411" t="str">
        <f>IF(Summary!$Y$94="Y","R","")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IF('Age-Level'!$O117="A","/","")</f>
        <v/>
      </c>
      <c r="E71" s="408" t="str">
        <f>IF('Age-Level'!$O121="A","/","")</f>
        <v/>
      </c>
      <c r="F71" s="408" t="str">
        <f>IF('Age-Level'!$O125="A","/","")</f>
        <v/>
      </c>
      <c r="G71" s="408" t="str">
        <f>IF('Age-Level'!$O130="A","/","")</f>
        <v/>
      </c>
      <c r="H71" s="408" t="str">
        <f>IF('Age-Level'!$O132="A","/","")</f>
        <v/>
      </c>
      <c r="I71" s="415" t="str">
        <f>IF(Summary!$X$95="E","E","")</f>
        <v/>
      </c>
      <c r="J71" s="415" t="str">
        <f>IF(Summary!$Y$95="Y","R","")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IF(Bridging!$O9="C","/","")</f>
        <v/>
      </c>
      <c r="G72" s="403" t="str">
        <f>IF(Bridging!$O10="C","/","")</f>
        <v/>
      </c>
      <c r="H72" s="403" t="str">
        <f>IF(Bridging!$O11="C","/","")</f>
        <v/>
      </c>
      <c r="I72" s="412" t="str">
        <f>IF(Summary!$X$107="E","E","")</f>
        <v/>
      </c>
      <c r="J72" s="412" t="str">
        <f>IF(Summary!$Y$107="Y","R","")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WWfSYLYwN0to0qwppvLH3dee/JMgiE0cpfa/mt0AWRQ9qjXmipjragaF0XYFOHtD2oxhl3fS7f6a3MHW4jT2+g==" saltValue="3goVh2eUBh9cAy1Ajo0mq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35" priority="3">
      <formula>LEFT($U$1,7)&lt;&gt;"Senior_"</formula>
    </cfRule>
  </conditionalFormatting>
  <conditionalFormatting sqref="T1:W1 T2:T3">
    <cfRule type="expression" dxfId="34" priority="2">
      <formula>LEFT($U$1,7)="Senior_"</formula>
    </cfRule>
  </conditionalFormatting>
  <conditionalFormatting sqref="C1">
    <cfRule type="expression" dxfId="33" priority="1">
      <formula>LEFT($U$1,7)&lt;&gt;"Senior_"</formula>
    </cfRule>
  </conditionalFormatting>
  <conditionalFormatting sqref="W54:W75 AA4:AA75 L43:L75">
    <cfRule type="duplicateValues" dxfId="32" priority="4"/>
  </conditionalFormatting>
  <pageMargins left="0.5" right="0.3" top="0.3" bottom="0.3" header="0.3" footer="0.3"/>
  <pageSetup scale="77" fitToWidth="2" orientation="portrait" r:id="rId1"/>
  <colBreaks count="1" manualBreakCount="1">
    <brk id="21" max="7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9D97B-E209-4216-B0D9-E8797E7CF503}">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Senior_13</v>
      </c>
      <c r="U1" s="445" t="str">
        <f ca="1">MID(CELL("filename",A1),FIND(IF(ISERROR(FIND("]",CELL("filename",A1))),"$","]"),CELL("filename",A1))+1,256)</f>
        <v>Senior_13</v>
      </c>
      <c r="W1" s="446" t="str">
        <f ca="1">IF(T1&lt;&gt;"",T1,"")</f>
        <v>Senior_13</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IF(Badges!$P56="A","/","")</f>
        <v/>
      </c>
      <c r="E4" s="413" t="str">
        <f>IF(Badges!$P60="A","/","")</f>
        <v/>
      </c>
      <c r="F4" s="413" t="str">
        <f>IF(Badges!$P64="A","/","")</f>
        <v/>
      </c>
      <c r="G4" s="413" t="str">
        <f>IF(Badges!$P68="A","/","")</f>
        <v/>
      </c>
      <c r="H4" s="413" t="str">
        <f>IF(Badges!$P72="A","/","")</f>
        <v/>
      </c>
      <c r="I4" s="411" t="str">
        <f>IF(Summary!$Z$6="E","E","")</f>
        <v/>
      </c>
      <c r="J4" s="411" t="str">
        <f>IF(Summary!$AA$6="Y","R","")</f>
        <v/>
      </c>
      <c r="K4" s="363" t="str">
        <f>IF(COUNT(I53:I53)=1,MAX(I53:I53),"")</f>
        <v/>
      </c>
      <c r="L4" s="716" t="str">
        <f>Summary!A70</f>
        <v>&lt;&lt;List Badge 1 Here&gt;&gt;</v>
      </c>
      <c r="M4" s="716"/>
      <c r="N4" s="716"/>
      <c r="O4" s="716"/>
      <c r="P4" s="716"/>
      <c r="Q4" s="716"/>
      <c r="R4" s="719"/>
      <c r="S4" s="404" t="str">
        <f>IF(Summary!$Z$70="E","E","")</f>
        <v/>
      </c>
      <c r="T4" s="404" t="str">
        <f>IF(Summary!$AA$70="Y","R","")</f>
        <v/>
      </c>
      <c r="W4" s="619" t="str">
        <f>'Fun Patches'!C5</f>
        <v>&lt;LIST PATCH HERE&gt;</v>
      </c>
      <c r="X4" s="404" t="str">
        <f>IF(Summary!$Z$110="E","E","")</f>
        <v/>
      </c>
      <c r="Y4" s="404" t="str">
        <f>IF(Summary!$AA$110="Y","R","")</f>
        <v/>
      </c>
      <c r="AA4" s="438"/>
      <c r="AB4" s="361"/>
      <c r="AC4" s="362"/>
    </row>
    <row r="5" spans="2:30" ht="12.95" customHeight="1">
      <c r="B5" s="455"/>
      <c r="C5" s="460" t="s">
        <v>139</v>
      </c>
      <c r="D5" s="405" t="str">
        <f>IF(Badges!$P79="A","/","")</f>
        <v/>
      </c>
      <c r="E5" s="405" t="str">
        <f>IF(Badges!$P83="A","/","")</f>
        <v/>
      </c>
      <c r="F5" s="405" t="str">
        <f>IF(Badges!$P87="A","/","")</f>
        <v/>
      </c>
      <c r="G5" s="405" t="str">
        <f>IF(Badges!$P91="A","/","")</f>
        <v/>
      </c>
      <c r="H5" s="405" t="str">
        <f>IF(Badges!$P95="A","/","")</f>
        <v/>
      </c>
      <c r="I5" s="406" t="str">
        <f>IF(Summary!$Z$7="E","E","")</f>
        <v/>
      </c>
      <c r="J5" s="406" t="str">
        <f>IF(Summary!$AA$7="Y","R","")</f>
        <v/>
      </c>
      <c r="K5" s="363" t="str">
        <f>IF(COUNT(I54:I54)=1,MAX(I54:I54),"")</f>
        <v/>
      </c>
      <c r="L5" s="716" t="str">
        <f>Summary!A71</f>
        <v>&lt;&lt;List Badge 2 Here&gt;&gt;</v>
      </c>
      <c r="M5" s="716"/>
      <c r="N5" s="716"/>
      <c r="O5" s="716"/>
      <c r="P5" s="716"/>
      <c r="Q5" s="716"/>
      <c r="R5" s="719"/>
      <c r="S5" s="406" t="str">
        <f>IF(Summary!$Z$71="E","E","")</f>
        <v/>
      </c>
      <c r="T5" s="406" t="str">
        <f>IF(Summary!$AA$71="Y","R","")</f>
        <v/>
      </c>
      <c r="W5" s="399" t="str">
        <f>'Fun Patches'!C6</f>
        <v>&lt;LIST PATCH HERE&gt;</v>
      </c>
      <c r="X5" s="406" t="str">
        <f>IF(Summary!$Z$111="E","E","")</f>
        <v/>
      </c>
      <c r="Y5" s="406" t="str">
        <f>IF(Summary!$AA$111="Y","R","")</f>
        <v/>
      </c>
      <c r="AA5" s="366"/>
      <c r="AB5" s="364"/>
      <c r="AC5" s="365"/>
    </row>
    <row r="6" spans="2:30" ht="12.95" customHeight="1" thickBot="1">
      <c r="B6" s="455"/>
      <c r="C6" s="464" t="s">
        <v>1019</v>
      </c>
      <c r="D6" s="408" t="str">
        <f>IF(Badges!$P102="A","/","")</f>
        <v/>
      </c>
      <c r="E6" s="408" t="str">
        <f>IF(Badges!$P106="A","/","")</f>
        <v/>
      </c>
      <c r="F6" s="408" t="str">
        <f>IF(Badges!$P110="A","/","")</f>
        <v/>
      </c>
      <c r="G6" s="408" t="str">
        <f>IF(Badges!$P114="A","/","")</f>
        <v/>
      </c>
      <c r="H6" s="408" t="str">
        <f>IF(Badges!$P118="A","/","")</f>
        <v/>
      </c>
      <c r="I6" s="409" t="str">
        <f>IF(Summary!$Z$8="E","E","")</f>
        <v/>
      </c>
      <c r="J6" s="409" t="str">
        <f>IF(Summary!$AA$8="Y","R","")</f>
        <v/>
      </c>
      <c r="K6" s="363"/>
      <c r="L6" s="716" t="str">
        <f>Summary!A72</f>
        <v>&lt;&lt;List Badge 3 Here&gt;&gt;</v>
      </c>
      <c r="M6" s="716"/>
      <c r="N6" s="716"/>
      <c r="O6" s="716"/>
      <c r="P6" s="716"/>
      <c r="Q6" s="716"/>
      <c r="R6" s="719"/>
      <c r="S6" s="406" t="str">
        <f>IF(Summary!$Z$72="E","E","")</f>
        <v/>
      </c>
      <c r="T6" s="406" t="str">
        <f>IF(Summary!$AA$72="Y","R","")</f>
        <v/>
      </c>
      <c r="W6" s="399" t="str">
        <f>'Fun Patches'!C7</f>
        <v>&lt;LIST PATCH HERE&gt;</v>
      </c>
      <c r="X6" s="406" t="str">
        <f>IF(Summary!$Z$112="E","E","")</f>
        <v/>
      </c>
      <c r="Y6" s="406" t="str">
        <f>IF(Summary!$AA$112="Y","R","")</f>
        <v/>
      </c>
      <c r="AA6" s="366"/>
      <c r="AB6" s="364"/>
      <c r="AC6" s="365"/>
    </row>
    <row r="7" spans="2:30" ht="12.95" customHeight="1">
      <c r="B7" s="455"/>
      <c r="C7" s="468" t="s">
        <v>134</v>
      </c>
      <c r="D7" s="413" t="str">
        <f>IF(Badges!$P148="A","/","")</f>
        <v/>
      </c>
      <c r="E7" s="413" t="str">
        <f>IF(Badges!$P152="A","/","")</f>
        <v/>
      </c>
      <c r="F7" s="413" t="str">
        <f>IF(Badges!$P156="A","/","")</f>
        <v/>
      </c>
      <c r="G7" s="413" t="str">
        <f>IF(Badges!$P160="A","/","")</f>
        <v/>
      </c>
      <c r="H7" s="413" t="str">
        <f>IF(Badges!$P164="A","/","")</f>
        <v/>
      </c>
      <c r="I7" s="411" t="str">
        <f>IF(Summary!$Z$10="E","E","")</f>
        <v/>
      </c>
      <c r="J7" s="411" t="str">
        <f>IF(Summary!$AA$10="Y","R","")</f>
        <v/>
      </c>
      <c r="K7" s="363" t="str">
        <f>IF(COUNT(I55:I55)=1,MAX(I55:I55),"")</f>
        <v/>
      </c>
      <c r="L7" s="716" t="str">
        <f>Summary!A73</f>
        <v>&lt;&lt;List Badge 4 Here&gt;&gt;</v>
      </c>
      <c r="M7" s="716"/>
      <c r="N7" s="716"/>
      <c r="O7" s="716"/>
      <c r="P7" s="716"/>
      <c r="Q7" s="716"/>
      <c r="R7" s="719"/>
      <c r="S7" s="406" t="str">
        <f>IF(Summary!$Z$73="E","E","")</f>
        <v/>
      </c>
      <c r="T7" s="406" t="str">
        <f>IF(Summary!$AA$73="Y","R","")</f>
        <v/>
      </c>
      <c r="W7" s="399" t="str">
        <f>'Fun Patches'!C8</f>
        <v>&lt;LIST PATCH HERE&gt;</v>
      </c>
      <c r="X7" s="406" t="str">
        <f>IF(Summary!$Z$113="E","E","")</f>
        <v/>
      </c>
      <c r="Y7" s="406" t="str">
        <f>IF(Summary!$AA$113="Y","R","")</f>
        <v/>
      </c>
      <c r="AA7" s="366"/>
      <c r="AB7" s="364"/>
      <c r="AC7" s="365"/>
    </row>
    <row r="8" spans="2:30" ht="12.95" customHeight="1">
      <c r="B8" s="455"/>
      <c r="C8" s="460" t="s">
        <v>1022</v>
      </c>
      <c r="D8" s="405" t="str">
        <f>IF(Badges!$P194="A","/","")</f>
        <v/>
      </c>
      <c r="E8" s="405" t="str">
        <f>IF(Badges!$P198="A","/","")</f>
        <v/>
      </c>
      <c r="F8" s="405" t="str">
        <f>IF(Badges!$P202="A","/","")</f>
        <v/>
      </c>
      <c r="G8" s="405" t="str">
        <f>IF(Badges!$P206="A","/","")</f>
        <v/>
      </c>
      <c r="H8" s="405" t="str">
        <f>IF(Badges!$P210="A","/","")</f>
        <v/>
      </c>
      <c r="I8" s="406" t="str">
        <f>IF(Summary!$Z$12="E","E","")</f>
        <v/>
      </c>
      <c r="J8" s="406" t="str">
        <f>IF(Summary!$AA$12="Y","R","")</f>
        <v/>
      </c>
      <c r="K8" s="363" t="str">
        <f>IF(COUNT(I56:I59)=4,MAX(I56:I59),"")</f>
        <v/>
      </c>
      <c r="L8" s="716" t="str">
        <f>Summary!A74</f>
        <v>&lt;&lt;List Badge 5 Here&gt;&gt;</v>
      </c>
      <c r="M8" s="716"/>
      <c r="N8" s="716"/>
      <c r="O8" s="716"/>
      <c r="P8" s="716"/>
      <c r="Q8" s="716"/>
      <c r="R8" s="719"/>
      <c r="S8" s="406" t="str">
        <f>IF(Summary!$Z$74="E","E","")</f>
        <v/>
      </c>
      <c r="T8" s="406" t="str">
        <f>IF(Summary!$AA$74="Y","R","")</f>
        <v/>
      </c>
      <c r="W8" s="399" t="str">
        <f>'Fun Patches'!C9</f>
        <v>&lt;LIST PATCH HERE&gt;</v>
      </c>
      <c r="X8" s="406" t="str">
        <f>IF(Summary!$Z$114="E","E","")</f>
        <v/>
      </c>
      <c r="Y8" s="406" t="str">
        <f>IF(Summary!$AA$114="Y","R","")</f>
        <v/>
      </c>
      <c r="AA8" s="366"/>
      <c r="AB8" s="364"/>
      <c r="AC8" s="365"/>
    </row>
    <row r="9" spans="2:30" ht="12.95" customHeight="1" thickBot="1">
      <c r="B9" s="455"/>
      <c r="C9" s="471" t="s">
        <v>140</v>
      </c>
      <c r="D9" s="408" t="str">
        <f>IF(Badges!$P217="A","/","")</f>
        <v/>
      </c>
      <c r="E9" s="408" t="str">
        <f>IF(Badges!$P221="A","/","")</f>
        <v/>
      </c>
      <c r="F9" s="408" t="str">
        <f>IF(Badges!$P225="A","/","")</f>
        <v/>
      </c>
      <c r="G9" s="408" t="str">
        <f>IF(Badges!$P229="A","/","")</f>
        <v/>
      </c>
      <c r="H9" s="408" t="str">
        <f>IF(Badges!$P233="A","/","")</f>
        <v/>
      </c>
      <c r="I9" s="409" t="str">
        <f>IF(Summary!$Z$13="E","E","")</f>
        <v/>
      </c>
      <c r="J9" s="409" t="str">
        <f>IF(Summary!$AA$13="Y","R","")</f>
        <v/>
      </c>
      <c r="K9" s="363"/>
      <c r="L9" s="716" t="str">
        <f>Summary!A75</f>
        <v>&lt;&lt;List Badge 6 Here&gt;&gt;</v>
      </c>
      <c r="M9" s="716"/>
      <c r="N9" s="716"/>
      <c r="O9" s="716"/>
      <c r="P9" s="716"/>
      <c r="Q9" s="716"/>
      <c r="R9" s="719"/>
      <c r="S9" s="406" t="str">
        <f>IF(Summary!$Z$75="E","E","")</f>
        <v/>
      </c>
      <c r="T9" s="406" t="str">
        <f>IF(Summary!$AA$75="Y","R","")</f>
        <v/>
      </c>
      <c r="W9" s="399" t="str">
        <f>'Fun Patches'!C10</f>
        <v>&lt;LIST PATCH HERE&gt;</v>
      </c>
      <c r="X9" s="406" t="str">
        <f>IF(Summary!$Z$115="E","E","")</f>
        <v/>
      </c>
      <c r="Y9" s="406" t="str">
        <f>IF(Summary!$AA$115="Y","R","")</f>
        <v/>
      </c>
      <c r="AA9" s="366"/>
      <c r="AB9" s="364"/>
      <c r="AC9" s="365"/>
    </row>
    <row r="10" spans="2:30" ht="12.95" customHeight="1">
      <c r="B10" s="455"/>
      <c r="C10" s="456" t="s">
        <v>1020</v>
      </c>
      <c r="D10" s="413" t="str">
        <f>IF(Badges!$P252="A","/","")</f>
        <v/>
      </c>
      <c r="E10" s="413" t="str">
        <f>IF(Badges!$P256="A","/","")</f>
        <v/>
      </c>
      <c r="F10" s="413" t="str">
        <f>IF(Badges!$P260="A","/","")</f>
        <v/>
      </c>
      <c r="G10" s="413" t="str">
        <f>IF(Badges!$P264="A","/","")</f>
        <v/>
      </c>
      <c r="H10" s="413" t="str">
        <f>IF(Badges!$P268="A","/","")</f>
        <v/>
      </c>
      <c r="I10" s="411" t="str">
        <f>IF(Summary!$Z$15="E","E","")</f>
        <v/>
      </c>
      <c r="J10" s="411" t="str">
        <f>IF(Summary!$AA$15="Y","R","")</f>
        <v/>
      </c>
      <c r="K10" s="363"/>
      <c r="L10" s="716" t="str">
        <f>Summary!A76</f>
        <v>&lt;&lt;List Badge 7 Here&gt;&gt;</v>
      </c>
      <c r="M10" s="716"/>
      <c r="N10" s="716"/>
      <c r="O10" s="716"/>
      <c r="P10" s="716"/>
      <c r="Q10" s="716"/>
      <c r="R10" s="719"/>
      <c r="S10" s="406" t="str">
        <f>IF(Summary!$Z$76="E","E","")</f>
        <v/>
      </c>
      <c r="T10" s="406" t="str">
        <f>IF(Summary!$AA$76="Y","R","")</f>
        <v/>
      </c>
      <c r="W10" s="399" t="str">
        <f>'Fun Patches'!C11</f>
        <v>&lt;LIST PATCH HERE&gt;</v>
      </c>
      <c r="X10" s="406" t="str">
        <f>IF(Summary!$Z$116="E","E","")</f>
        <v/>
      </c>
      <c r="Y10" s="406" t="str">
        <f>IF(Summary!$AA$116="Y","R","")</f>
        <v/>
      </c>
      <c r="AA10" s="366"/>
      <c r="AB10" s="364"/>
      <c r="AC10" s="365"/>
    </row>
    <row r="11" spans="2:30" ht="12.95" customHeight="1">
      <c r="B11" s="455"/>
      <c r="C11" s="460" t="s">
        <v>765</v>
      </c>
      <c r="D11" s="405" t="str">
        <f>IF(Badges!$P275="A","/","")</f>
        <v/>
      </c>
      <c r="E11" s="405" t="str">
        <f>IF(Badges!$P279="A","/","")</f>
        <v/>
      </c>
      <c r="F11" s="405" t="str">
        <f>IF(Badges!$P283="A","/","")</f>
        <v/>
      </c>
      <c r="G11" s="405" t="str">
        <f>IF(Badges!$P287="A","/","")</f>
        <v/>
      </c>
      <c r="H11" s="405" t="str">
        <f>IF(Badges!$P291="A","/","")</f>
        <v/>
      </c>
      <c r="I11" s="406" t="str">
        <f>IF(Summary!$Z$16="E","E","")</f>
        <v/>
      </c>
      <c r="J11" s="406" t="str">
        <f>IF(Summary!$AA$16="Y","R","")</f>
        <v/>
      </c>
      <c r="K11" s="363"/>
      <c r="L11" s="716" t="str">
        <f>Summary!A77</f>
        <v>&lt;&lt;List Badge 8 Here&gt;&gt;</v>
      </c>
      <c r="M11" s="716"/>
      <c r="N11" s="716"/>
      <c r="O11" s="716"/>
      <c r="P11" s="716"/>
      <c r="Q11" s="716"/>
      <c r="R11" s="719"/>
      <c r="S11" s="406" t="str">
        <f>IF(Summary!$Z$77="E","E","")</f>
        <v/>
      </c>
      <c r="T11" s="406" t="str">
        <f>IF(Summary!$AA$77="Y","R","")</f>
        <v/>
      </c>
      <c r="W11" s="399" t="str">
        <f>'Fun Patches'!C12</f>
        <v>&lt;LIST PATCH HERE&gt;</v>
      </c>
      <c r="X11" s="406" t="str">
        <f>IF(Summary!$Z$117="E","E","")</f>
        <v/>
      </c>
      <c r="Y11" s="406" t="str">
        <f>IF(Summary!$AA$117="Y","R","")</f>
        <v/>
      </c>
      <c r="AA11" s="366"/>
      <c r="AB11" s="364"/>
      <c r="AC11" s="365"/>
    </row>
    <row r="12" spans="2:30" ht="12.95" customHeight="1" thickBot="1">
      <c r="B12" s="455"/>
      <c r="C12" s="464" t="s">
        <v>137</v>
      </c>
      <c r="D12" s="408" t="str">
        <f>IF(Badges!$P344="A","/","")</f>
        <v/>
      </c>
      <c r="E12" s="408" t="str">
        <f>IF(Badges!$P348="A","/","")</f>
        <v/>
      </c>
      <c r="F12" s="408" t="str">
        <f>IF(Badges!$P352="A","/","")</f>
        <v/>
      </c>
      <c r="G12" s="408" t="str">
        <f>IF(Badges!$P356="A","/","")</f>
        <v/>
      </c>
      <c r="H12" s="408" t="str">
        <f>IF(Badges!$P360="A","/","")</f>
        <v/>
      </c>
      <c r="I12" s="409" t="str">
        <f>IF(Summary!$Z$19="E","E","")</f>
        <v/>
      </c>
      <c r="J12" s="409" t="str">
        <f>IF(Summary!$AA$19="Y","R","")</f>
        <v/>
      </c>
      <c r="K12" s="363"/>
      <c r="L12" s="716" t="str">
        <f>Summary!A78</f>
        <v>&lt;&lt;List Badge 9 Here&gt;&gt;</v>
      </c>
      <c r="M12" s="716"/>
      <c r="N12" s="716"/>
      <c r="O12" s="716"/>
      <c r="P12" s="716"/>
      <c r="Q12" s="716"/>
      <c r="R12" s="719"/>
      <c r="S12" s="406" t="str">
        <f>IF(Summary!$Z$78="E","E","")</f>
        <v/>
      </c>
      <c r="T12" s="406" t="str">
        <f>IF(Summary!$AA$78="Y","R","")</f>
        <v/>
      </c>
      <c r="W12" s="399" t="str">
        <f>'Fun Patches'!C13</f>
        <v>&lt;LIST PATCH HERE&gt;</v>
      </c>
      <c r="X12" s="406" t="str">
        <f>IF(Summary!$Z$118="E","E","")</f>
        <v/>
      </c>
      <c r="Y12" s="406" t="str">
        <f>IF(Summary!$AA$118="Y","R","")</f>
        <v/>
      </c>
      <c r="AA12" s="366"/>
      <c r="AB12" s="364"/>
      <c r="AC12" s="365"/>
    </row>
    <row r="13" spans="2:30" ht="12.95" customHeight="1">
      <c r="B13" s="455"/>
      <c r="C13" s="468" t="s">
        <v>934</v>
      </c>
      <c r="D13" s="413" t="str">
        <f>IF(Badges!$P367="A","/","")</f>
        <v/>
      </c>
      <c r="E13" s="413" t="str">
        <f>IF(Badges!$P371="A","/","")</f>
        <v/>
      </c>
      <c r="F13" s="413" t="str">
        <f>IF(Badges!$P375="A","/","")</f>
        <v/>
      </c>
      <c r="G13" s="413" t="str">
        <f>IF(Badges!$P379="A","/","")</f>
        <v/>
      </c>
      <c r="H13" s="413" t="str">
        <f>IF(Badges!$P383="A","/","")</f>
        <v/>
      </c>
      <c r="I13" s="411" t="str">
        <f>IF(Summary!$Z$20="E","E","")</f>
        <v/>
      </c>
      <c r="J13" s="411" t="str">
        <f>IF(Summary!$AA$20="Y","R","")</f>
        <v/>
      </c>
      <c r="K13" s="363" t="str">
        <f>IF(COUNT(I60:I61)=2,MAX(I60:I61),"")</f>
        <v/>
      </c>
      <c r="L13" s="716" t="str">
        <f>Summary!A79</f>
        <v>&lt;&lt;List Badge 10 Here&gt;&gt;</v>
      </c>
      <c r="M13" s="716"/>
      <c r="N13" s="716"/>
      <c r="O13" s="716"/>
      <c r="P13" s="716"/>
      <c r="Q13" s="716"/>
      <c r="R13" s="719"/>
      <c r="S13" s="406" t="str">
        <f>IF(Summary!$Z$79="E","E","")</f>
        <v/>
      </c>
      <c r="T13" s="406" t="str">
        <f>IF(Summary!$AA$79="Y","R","")</f>
        <v/>
      </c>
      <c r="W13" s="399" t="str">
        <f>'Fun Patches'!C14</f>
        <v>&lt;LIST PATCH HERE&gt;</v>
      </c>
      <c r="X13" s="406" t="str">
        <f>IF(Summary!$Z$119="E","E","")</f>
        <v/>
      </c>
      <c r="Y13" s="406" t="str">
        <f>IF(Summary!$AA$119="Y","R","")</f>
        <v/>
      </c>
      <c r="AA13" s="366"/>
      <c r="AB13" s="364"/>
      <c r="AC13" s="365"/>
    </row>
    <row r="14" spans="2:30" ht="12.95" customHeight="1">
      <c r="B14" s="455"/>
      <c r="C14" s="460" t="s">
        <v>142</v>
      </c>
      <c r="D14" s="405" t="str">
        <f>IF(Badges!$P390="A","/","")</f>
        <v/>
      </c>
      <c r="E14" s="405" t="str">
        <f>IF(Badges!$P394="A","/","")</f>
        <v/>
      </c>
      <c r="F14" s="405" t="str">
        <f>IF(Badges!$P398="A","/","")</f>
        <v/>
      </c>
      <c r="G14" s="405" t="str">
        <f>IF(Badges!$P402="A","/","")</f>
        <v/>
      </c>
      <c r="H14" s="405" t="str">
        <f>IF(Badges!$P406="A","/","")</f>
        <v/>
      </c>
      <c r="I14" s="406" t="str">
        <f>IF(Summary!$Z$21="E","E","")</f>
        <v/>
      </c>
      <c r="J14" s="406" t="str">
        <f>IF(Summary!$AA$21="Y","R","")</f>
        <v/>
      </c>
      <c r="K14" s="363"/>
      <c r="L14" s="401"/>
      <c r="M14" s="401"/>
      <c r="N14" s="401"/>
      <c r="O14" s="401"/>
      <c r="P14" s="401"/>
      <c r="Q14" s="401"/>
      <c r="R14" s="401"/>
      <c r="S14" s="402"/>
      <c r="T14" s="402"/>
      <c r="W14" s="399" t="str">
        <f>'Fun Patches'!C15</f>
        <v>&lt;LIST PATCH HERE&gt;</v>
      </c>
      <c r="X14" s="406" t="str">
        <f>IF(Summary!$Z$120="E","E","")</f>
        <v/>
      </c>
      <c r="Y14" s="406" t="str">
        <f>IF(Summary!$AA$120="Y","R","")</f>
        <v/>
      </c>
      <c r="AA14" s="366"/>
      <c r="AB14" s="364"/>
      <c r="AC14" s="365"/>
    </row>
    <row r="15" spans="2:30" ht="12.95" customHeight="1" thickBot="1">
      <c r="B15" s="455"/>
      <c r="C15" s="471" t="s">
        <v>129</v>
      </c>
      <c r="D15" s="408" t="str">
        <f>IF(Badges!$P425="A","/","")</f>
        <v/>
      </c>
      <c r="E15" s="408" t="str">
        <f>IF(Badges!$P429="A","/","")</f>
        <v/>
      </c>
      <c r="F15" s="408" t="str">
        <f>IF(Badges!$P433="A","/","")</f>
        <v/>
      </c>
      <c r="G15" s="408" t="str">
        <f>IF(Badges!$P437="A","/","")</f>
        <v/>
      </c>
      <c r="H15" s="408" t="str">
        <f>IF(Badges!$P441="A","/","")</f>
        <v/>
      </c>
      <c r="I15" s="409" t="str">
        <f>IF(Summary!$Z$23="E","E","")</f>
        <v/>
      </c>
      <c r="J15" s="409" t="str">
        <f>IF(Summary!$AA$23="Y","R","")</f>
        <v/>
      </c>
      <c r="K15" s="363" t="str">
        <f>IF(COUNT(I62:I63)=2,MAX(I62:I63),"")</f>
        <v/>
      </c>
      <c r="N15" s="451"/>
      <c r="O15" s="451"/>
      <c r="P15" s="451"/>
      <c r="Q15" s="451"/>
      <c r="R15" s="451"/>
      <c r="W15" s="399" t="str">
        <f>'Fun Patches'!C16</f>
        <v>&lt;LIST PATCH HERE&gt;</v>
      </c>
      <c r="X15" s="406" t="str">
        <f>IF(Summary!$Z$121="E","E","")</f>
        <v/>
      </c>
      <c r="Y15" s="406" t="str">
        <f>IF(Summary!$AA$121="Y","R","")</f>
        <v/>
      </c>
      <c r="AA15" s="366"/>
      <c r="AB15" s="364"/>
      <c r="AC15" s="365"/>
    </row>
    <row r="16" spans="2:30" ht="12.95" customHeight="1">
      <c r="B16" s="455"/>
      <c r="C16" s="456" t="s">
        <v>739</v>
      </c>
      <c r="D16" s="413" t="str">
        <f>IF(Badges!$P448="A","/","")</f>
        <v/>
      </c>
      <c r="E16" s="413" t="str">
        <f>IF(Badges!$P452="A","/","")</f>
        <v/>
      </c>
      <c r="F16" s="413" t="str">
        <f>IF(Badges!$P456="A","/","")</f>
        <v/>
      </c>
      <c r="G16" s="413" t="str">
        <f>IF(Badges!$P460="A","/","")</f>
        <v/>
      </c>
      <c r="H16" s="413" t="str">
        <f>IF(Badges!$P464="A","/","")</f>
        <v/>
      </c>
      <c r="I16" s="411" t="str">
        <f>IF(Summary!$Z$24="E","E","")</f>
        <v/>
      </c>
      <c r="J16" s="411" t="str">
        <f>IF(Summary!$AA$24="Y","R","")</f>
        <v/>
      </c>
      <c r="K16" s="363"/>
      <c r="L16" s="455"/>
      <c r="M16" s="487" t="s">
        <v>953</v>
      </c>
      <c r="N16" s="413" t="str">
        <f>IF('Age-Level'!$P6="C","/","")</f>
        <v/>
      </c>
      <c r="O16" s="413" t="str">
        <f>IF('Age-Level'!$P7="C","/","")</f>
        <v/>
      </c>
      <c r="P16" s="413" t="str">
        <f>IF('Age-Level'!$P8="C","/","")</f>
        <v/>
      </c>
      <c r="Q16" s="413" t="str">
        <f>IF('Age-Level'!$P9="C","/","")</f>
        <v/>
      </c>
      <c r="R16" s="413" t="str">
        <f>IF('Age-Level'!$P10="C","/","")</f>
        <v/>
      </c>
      <c r="S16" s="404" t="str">
        <f>IF(Summary!$Z$81="E","E","")</f>
        <v/>
      </c>
      <c r="T16" s="411" t="str">
        <f>IF(Summary!$AA$81="Y","R","")</f>
        <v/>
      </c>
      <c r="W16" s="399" t="str">
        <f>'Fun Patches'!C17</f>
        <v>&lt;LIST PATCH HERE&gt;</v>
      </c>
      <c r="X16" s="406" t="str">
        <f>IF(Summary!$Z$122="E","E","")</f>
        <v/>
      </c>
      <c r="Y16" s="406" t="str">
        <f>IF(Summary!$AA$122="Y","R","")</f>
        <v/>
      </c>
      <c r="AA16" s="366"/>
      <c r="AB16" s="364"/>
      <c r="AC16" s="365"/>
    </row>
    <row r="17" spans="2:29" ht="12.95" customHeight="1" thickBot="1">
      <c r="B17" s="455"/>
      <c r="C17" s="460" t="s">
        <v>626</v>
      </c>
      <c r="D17" s="405" t="str">
        <f>IF(Badges!$P471="A","/","")</f>
        <v/>
      </c>
      <c r="E17" s="405" t="str">
        <f>IF(Badges!$P475="A","/","")</f>
        <v/>
      </c>
      <c r="F17" s="405" t="str">
        <f>IF(Badges!$P479="A","/","")</f>
        <v/>
      </c>
      <c r="G17" s="405" t="str">
        <f>IF(Badges!$P483="A","/","")</f>
        <v/>
      </c>
      <c r="H17" s="405" t="str">
        <f>IF(Badges!$P487="A","/","")</f>
        <v/>
      </c>
      <c r="I17" s="406" t="str">
        <f>IF(Summary!$Z$25="E","E","")</f>
        <v/>
      </c>
      <c r="J17" s="406" t="str">
        <f>IF(Summary!$AA$25="Y","R","")</f>
        <v/>
      </c>
      <c r="K17" s="363" t="str">
        <f>IF(COUNT(I64:I65)=2,MAX(I64:I65),"")</f>
        <v/>
      </c>
      <c r="L17" s="455"/>
      <c r="M17" s="488" t="s">
        <v>954</v>
      </c>
      <c r="N17" s="398" t="str">
        <f>IF('Age-Level'!$P13="C","/","")</f>
        <v/>
      </c>
      <c r="O17" s="398" t="str">
        <f>IF('Age-Level'!$P14="C","/","")</f>
        <v/>
      </c>
      <c r="P17" s="398" t="str">
        <f>IF('Age-Level'!$P15="C","/","")</f>
        <v/>
      </c>
      <c r="Q17" s="398" t="str">
        <f>IF('Age-Level'!$P16="C","/","")</f>
        <v/>
      </c>
      <c r="R17" s="398" t="str">
        <f>IF('Age-Level'!$P17="C","/","")</f>
        <v/>
      </c>
      <c r="S17" s="409" t="str">
        <f>IF(Summary!$Z$82="E","E","")</f>
        <v/>
      </c>
      <c r="T17" s="406" t="str">
        <f>IF(Summary!$AA$82="Y","R","")</f>
        <v/>
      </c>
      <c r="W17" s="399" t="str">
        <f>'Fun Patches'!C18</f>
        <v>&lt;LIST PATCH HERE&gt;</v>
      </c>
      <c r="X17" s="406" t="str">
        <f>IF(Summary!$Z$123="E","E","")</f>
        <v/>
      </c>
      <c r="Y17" s="406" t="str">
        <f>IF(Summary!$AA$123="Y","R","")</f>
        <v/>
      </c>
      <c r="AA17" s="366"/>
      <c r="AB17" s="364"/>
      <c r="AC17" s="365"/>
    </row>
    <row r="18" spans="2:29" ht="12.95" customHeight="1" thickBot="1">
      <c r="B18" s="455"/>
      <c r="C18" s="460" t="s">
        <v>131</v>
      </c>
      <c r="D18" s="408" t="str">
        <f>IF(Badges!$P494="A","/","")</f>
        <v/>
      </c>
      <c r="E18" s="408" t="str">
        <f>IF(Badges!$P498="A","/","")</f>
        <v/>
      </c>
      <c r="F18" s="408" t="str">
        <f>IF(Badges!$P502="A","/","")</f>
        <v/>
      </c>
      <c r="G18" s="408" t="str">
        <f>IF(Badges!$P506="A","/","")</f>
        <v/>
      </c>
      <c r="H18" s="408" t="str">
        <f>IF(Badges!$P510="A","/","")</f>
        <v/>
      </c>
      <c r="I18" s="409" t="str">
        <f>IF(Summary!$Z$26="E","E","")</f>
        <v/>
      </c>
      <c r="J18" s="409" t="str">
        <f>IF(Summary!$AA$26="Y","R","")</f>
        <v/>
      </c>
      <c r="K18" s="363"/>
      <c r="L18" s="455"/>
      <c r="M18" s="489" t="s">
        <v>955</v>
      </c>
      <c r="N18" s="413" t="str">
        <f>IF('Age-Level'!$P20="C","/","")</f>
        <v/>
      </c>
      <c r="O18" s="413" t="str">
        <f>IF('Age-Level'!$P21="C","/","")</f>
        <v/>
      </c>
      <c r="P18" s="413" t="str">
        <f>IF('Age-Level'!$P22="C","/","")</f>
        <v/>
      </c>
      <c r="Q18" s="413" t="str">
        <f>IF('Age-Level'!$P23="C","/","")</f>
        <v/>
      </c>
      <c r="R18" s="413" t="str">
        <f>IF('Age-Level'!$P24="C","/","")</f>
        <v/>
      </c>
      <c r="S18" s="412" t="str">
        <f>IF(Summary!$Z$83="E","E","")</f>
        <v/>
      </c>
      <c r="T18" s="411" t="str">
        <f>IF(Summary!$AA$83="Y","R","")</f>
        <v/>
      </c>
      <c r="W18" s="399" t="str">
        <f>'Fun Patches'!C19</f>
        <v>&lt;LIST PATCH HERE&gt;</v>
      </c>
      <c r="X18" s="406" t="str">
        <f>IF(Summary!$Z$124="E","E","")</f>
        <v/>
      </c>
      <c r="Y18" s="406" t="str">
        <f>IF(Summary!$AA$124="Y","R","")</f>
        <v/>
      </c>
      <c r="AA18" s="366"/>
      <c r="AB18" s="364"/>
      <c r="AC18" s="365"/>
    </row>
    <row r="19" spans="2:29" ht="12.95" customHeight="1" thickBot="1">
      <c r="B19" s="455"/>
      <c r="C19" s="468" t="s">
        <v>128</v>
      </c>
      <c r="D19" s="413" t="str">
        <f>IF(Badges!$P517="A","/","")</f>
        <v/>
      </c>
      <c r="E19" s="413" t="str">
        <f>IF(Badges!$P521="A","/","")</f>
        <v/>
      </c>
      <c r="F19" s="413" t="str">
        <f>IF(Badges!$P525="A","/","")</f>
        <v/>
      </c>
      <c r="G19" s="413" t="str">
        <f>IF(Badges!$P529="A","/","")</f>
        <v/>
      </c>
      <c r="H19" s="413" t="str">
        <f>IF(Badges!$P533="A","/","")</f>
        <v/>
      </c>
      <c r="I19" s="411" t="str">
        <f>IF(Summary!$Z$27="E","E","")</f>
        <v/>
      </c>
      <c r="J19" s="411" t="str">
        <f>IF(Summary!$AA$27="Y","R","")</f>
        <v/>
      </c>
      <c r="K19" s="363"/>
      <c r="L19" s="455"/>
      <c r="M19" s="490" t="s">
        <v>956</v>
      </c>
      <c r="N19" s="398" t="str">
        <f>IF('Age-Level'!$P27="C","/","")</f>
        <v/>
      </c>
      <c r="O19" s="398" t="str">
        <f>IF('Age-Level'!$P28="C","/","")</f>
        <v/>
      </c>
      <c r="P19" s="398" t="str">
        <f>IF('Age-Level'!$P29="C","/","")</f>
        <v/>
      </c>
      <c r="Q19" s="398" t="str">
        <f>IF('Age-Level'!$P30="C","/","")</f>
        <v/>
      </c>
      <c r="R19" s="398" t="str">
        <f>IF('Age-Level'!$P31="C","/","")</f>
        <v/>
      </c>
      <c r="S19" s="409" t="str">
        <f>IF(Summary!$Z$84="E","E","")</f>
        <v/>
      </c>
      <c r="T19" s="406" t="str">
        <f>IF(Summary!$AA$84="Y","R","")</f>
        <v/>
      </c>
      <c r="W19" s="399" t="str">
        <f>'Fun Patches'!C20</f>
        <v>&lt;LIST PATCH HERE&gt;</v>
      </c>
      <c r="X19" s="406" t="str">
        <f>IF(Summary!$Z$125="E","E","")</f>
        <v/>
      </c>
      <c r="Y19" s="406" t="str">
        <f>IF(Summary!$AA$125="Y","R","")</f>
        <v/>
      </c>
      <c r="AA19" s="366"/>
      <c r="AB19" s="364"/>
      <c r="AC19" s="365"/>
    </row>
    <row r="20" spans="2:29" ht="12.95" customHeight="1">
      <c r="B20" s="455"/>
      <c r="C20" s="460" t="s">
        <v>143</v>
      </c>
      <c r="D20" s="405" t="str">
        <f>IF(Badges!$P540="A","/","")</f>
        <v/>
      </c>
      <c r="E20" s="405" t="str">
        <f>IF(Badges!$P544="A","/","")</f>
        <v/>
      </c>
      <c r="F20" s="405" t="str">
        <f>IF(Badges!$P548="A","/","")</f>
        <v/>
      </c>
      <c r="G20" s="405" t="str">
        <f>IF(Badges!$P552="A","/","")</f>
        <v/>
      </c>
      <c r="H20" s="405" t="str">
        <f>IF(Badges!$P556="A","/","")</f>
        <v/>
      </c>
      <c r="I20" s="406" t="str">
        <f>IF(Summary!$Z$28="E","E","")</f>
        <v/>
      </c>
      <c r="J20" s="406" t="str">
        <f>IF(Summary!$AA$28="Y","R","")</f>
        <v/>
      </c>
      <c r="K20" s="363"/>
      <c r="L20" s="455"/>
      <c r="M20" s="487" t="s">
        <v>957</v>
      </c>
      <c r="N20" s="458"/>
      <c r="O20" s="458"/>
      <c r="P20" s="458"/>
      <c r="Q20" s="458"/>
      <c r="R20" s="459"/>
      <c r="S20" s="412" t="str">
        <f>IF(Summary!$Z$85="E","E","")</f>
        <v/>
      </c>
      <c r="T20" s="411" t="str">
        <f>IF(Summary!$AA$85="Y","R","")</f>
        <v/>
      </c>
      <c r="U20" s="594"/>
      <c r="W20" s="399" t="str">
        <f>'Fun Patches'!C21</f>
        <v>&lt;LIST PATCH HERE&gt;</v>
      </c>
      <c r="X20" s="406" t="str">
        <f>IF(Summary!$Z$126="E","E","")</f>
        <v/>
      </c>
      <c r="Y20" s="406" t="str">
        <f>IF(Summary!$AA$126="Y","R","")</f>
        <v/>
      </c>
      <c r="AA20" s="366"/>
      <c r="AB20" s="364"/>
      <c r="AC20" s="365"/>
    </row>
    <row r="21" spans="2:29" ht="12.95" customHeight="1" thickBot="1">
      <c r="B21" s="455"/>
      <c r="C21" s="471" t="s">
        <v>939</v>
      </c>
      <c r="D21" s="408" t="str">
        <f>IF(Badges!$P171="A","/","")</f>
        <v/>
      </c>
      <c r="E21" s="408" t="str">
        <f>IF(Badges!$P175="A","/","")</f>
        <v/>
      </c>
      <c r="F21" s="408" t="str">
        <f>IF(Badges!$P179="A","/","")</f>
        <v/>
      </c>
      <c r="G21" s="408" t="str">
        <f>IF(Badges!$P183="A","/","")</f>
        <v/>
      </c>
      <c r="H21" s="408" t="str">
        <f>IF(Badges!$P187="A","/","")</f>
        <v/>
      </c>
      <c r="I21" s="409" t="str">
        <f>IF(Summary!$Z$11="E","E","")</f>
        <v/>
      </c>
      <c r="J21" s="409" t="str">
        <f>IF(Summary!$AA$11="Y","R","")</f>
        <v/>
      </c>
      <c r="K21" s="363"/>
      <c r="L21" s="455"/>
      <c r="M21" s="488" t="s">
        <v>958</v>
      </c>
      <c r="N21" s="473"/>
      <c r="O21" s="473"/>
      <c r="P21" s="473"/>
      <c r="Q21" s="473"/>
      <c r="R21" s="474"/>
      <c r="S21" s="409" t="str">
        <f>IF(Summary!$Z$86="E","E","")</f>
        <v/>
      </c>
      <c r="T21" s="406" t="str">
        <f>IF(Summary!$AA$86="Y","R","")</f>
        <v/>
      </c>
      <c r="U21" s="594"/>
      <c r="W21" s="399" t="str">
        <f>'Fun Patches'!C22</f>
        <v>&lt;LIST PATCH HERE&gt;</v>
      </c>
      <c r="X21" s="406" t="str">
        <f>IF(Summary!$Z$127="E","E","")</f>
        <v/>
      </c>
      <c r="Y21" s="406" t="str">
        <f>IF(Summary!$AA$127="Y","R","")</f>
        <v/>
      </c>
      <c r="AA21" s="366"/>
      <c r="AB21" s="364"/>
      <c r="AC21" s="365"/>
    </row>
    <row r="22" spans="2:29" ht="12.95" customHeight="1">
      <c r="B22" s="455"/>
      <c r="C22" s="460" t="s">
        <v>940</v>
      </c>
      <c r="D22" s="413" t="str">
        <f>IF(Badges!$P563="A","/","")</f>
        <v/>
      </c>
      <c r="E22" s="413" t="str">
        <f>IF(Badges!$P567="A","/","")</f>
        <v/>
      </c>
      <c r="F22" s="413" t="str">
        <f>IF(Badges!$P571="A","/","")</f>
        <v/>
      </c>
      <c r="G22" s="413" t="str">
        <f>IF(Badges!$P575="A","/","")</f>
        <v/>
      </c>
      <c r="H22" s="413" t="str">
        <f>IF(Badges!$P579="A","/","")</f>
        <v/>
      </c>
      <c r="I22" s="411" t="str">
        <f>IF(Summary!$Z$29="E","E","")</f>
        <v/>
      </c>
      <c r="J22" s="411" t="str">
        <f>IF(Summary!$AA$29="Y","R","")</f>
        <v/>
      </c>
      <c r="K22" s="363"/>
      <c r="L22" s="455"/>
      <c r="M22" s="489" t="s">
        <v>959</v>
      </c>
      <c r="N22" s="476"/>
      <c r="O22" s="476"/>
      <c r="P22" s="476"/>
      <c r="Q22" s="476"/>
      <c r="R22" s="477"/>
      <c r="S22" s="412" t="str">
        <f>IF(Summary!$Z$87="E","E","")</f>
        <v/>
      </c>
      <c r="T22" s="411" t="str">
        <f>IF(Summary!$AA$87="Y","R","")</f>
        <v/>
      </c>
      <c r="U22" s="720" t="s">
        <v>1079</v>
      </c>
      <c r="W22" s="399" t="str">
        <f>'Fun Patches'!C23</f>
        <v>&lt;LIST PATCH HERE&gt;</v>
      </c>
      <c r="X22" s="406" t="str">
        <f>IF(Summary!$Z$128="E","E","")</f>
        <v/>
      </c>
      <c r="Y22" s="406" t="str">
        <f>IF(Summary!$AA$128="Y","R","")</f>
        <v/>
      </c>
      <c r="AA22" s="366"/>
      <c r="AB22" s="364"/>
      <c r="AC22" s="365"/>
    </row>
    <row r="23" spans="2:29" ht="12.95" customHeight="1" thickBot="1">
      <c r="B23" s="455"/>
      <c r="C23" s="460" t="s">
        <v>138</v>
      </c>
      <c r="D23" s="405" t="str">
        <f>IF(Badges!$P586="A","/","")</f>
        <v/>
      </c>
      <c r="E23" s="405" t="str">
        <f>IF(Badges!$P590="A","/","")</f>
        <v/>
      </c>
      <c r="F23" s="405" t="str">
        <f>IF(Badges!$P594="A","/","")</f>
        <v/>
      </c>
      <c r="G23" s="405" t="str">
        <f>IF(Badges!$P598="A","/","")</f>
        <v/>
      </c>
      <c r="H23" s="405" t="str">
        <f>IF(Badges!$P602="A","/","")</f>
        <v/>
      </c>
      <c r="I23" s="406" t="str">
        <f>IF(Summary!$Z$30="E","E","")</f>
        <v/>
      </c>
      <c r="J23" s="406" t="str">
        <f>IF(Summary!$AA$30="Y","R","")</f>
        <v/>
      </c>
      <c r="K23" s="363"/>
      <c r="L23" s="455"/>
      <c r="M23" s="490" t="s">
        <v>960</v>
      </c>
      <c r="N23" s="466"/>
      <c r="O23" s="466"/>
      <c r="P23" s="466"/>
      <c r="Q23" s="466"/>
      <c r="R23" s="467"/>
      <c r="S23" s="409" t="str">
        <f>IF(Summary!$Z$88="E","E","")</f>
        <v/>
      </c>
      <c r="T23" s="406" t="str">
        <f>IF(Summary!$AA$88="Y","R","")</f>
        <v/>
      </c>
      <c r="U23" s="720"/>
      <c r="W23" s="399" t="str">
        <f>'Fun Patches'!C24</f>
        <v>&lt;LIST PATCH HERE&gt;</v>
      </c>
      <c r="X23" s="406" t="str">
        <f>IF(Summary!$Z$129="E","E","")</f>
        <v/>
      </c>
      <c r="Y23" s="406" t="str">
        <f>IF(Summary!$AA$129="Y","R","")</f>
        <v/>
      </c>
      <c r="AA23" s="366"/>
      <c r="AB23" s="364"/>
      <c r="AC23" s="365"/>
    </row>
    <row r="24" spans="2:29" ht="12.95" customHeight="1" thickBot="1">
      <c r="B24" s="455"/>
      <c r="C24" s="460" t="s">
        <v>837</v>
      </c>
      <c r="D24" s="408" t="str">
        <f>IF(Badges!$P609="A","/","")</f>
        <v/>
      </c>
      <c r="E24" s="408" t="str">
        <f>IF(Badges!$P613="A","/","")</f>
        <v/>
      </c>
      <c r="F24" s="408" t="str">
        <f>IF(Badges!$P617="A","/","")</f>
        <v/>
      </c>
      <c r="G24" s="408" t="str">
        <f>IF(Badges!$P621="A","/","")</f>
        <v/>
      </c>
      <c r="H24" s="408" t="str">
        <f>IF(Badges!$P625="A","/","")</f>
        <v/>
      </c>
      <c r="I24" s="409" t="str">
        <f>IF(Summary!$Z$31="E","E","")</f>
        <v/>
      </c>
      <c r="J24" s="409" t="str">
        <f>IF(Summary!$AA$31="Y","R","")</f>
        <v/>
      </c>
      <c r="K24" s="363"/>
      <c r="L24" s="455"/>
      <c r="M24" s="491" t="s">
        <v>360</v>
      </c>
      <c r="N24" s="413" t="str">
        <f>IF('Age-Level'!$P49="C","/","")</f>
        <v/>
      </c>
      <c r="O24" s="413" t="str">
        <f>IF('Age-Level'!$P50="C","/","")</f>
        <v/>
      </c>
      <c r="P24" s="510" t="str">
        <f>IF('Age-Level'!$P51="C","/","")</f>
        <v/>
      </c>
      <c r="Q24" s="510" t="str">
        <f>IF('Age-Level'!$P52="C","/","")</f>
        <v/>
      </c>
      <c r="R24" s="510" t="str">
        <f>IF('Age-Level'!$P53="C","/","")</f>
        <v/>
      </c>
      <c r="S24" s="409" t="str">
        <f>IF(Summary!$Z$89="E","E","")</f>
        <v/>
      </c>
      <c r="T24" s="411" t="str">
        <f>IF(Summary!$AA$89="Y","R","")</f>
        <v/>
      </c>
      <c r="U24" s="720"/>
      <c r="W24" s="399" t="str">
        <f>'Fun Patches'!C25</f>
        <v>&lt;LIST PATCH HERE&gt;</v>
      </c>
      <c r="X24" s="406" t="str">
        <f>IF(Summary!$Z$130="E","E","")</f>
        <v/>
      </c>
      <c r="Y24" s="406" t="str">
        <f>IF(Summary!$AA$130="Y","R","")</f>
        <v/>
      </c>
      <c r="AA24" s="366"/>
      <c r="AB24" s="364"/>
      <c r="AC24" s="365"/>
    </row>
    <row r="25" spans="2:29" ht="12.95" customHeight="1">
      <c r="B25" s="455"/>
      <c r="C25" s="468" t="s">
        <v>130</v>
      </c>
      <c r="D25" s="413" t="str">
        <f>IF(Badges!$P632="A","/","")</f>
        <v/>
      </c>
      <c r="E25" s="413" t="str">
        <f>IF(Badges!$P636="A","/","")</f>
        <v/>
      </c>
      <c r="F25" s="413" t="str">
        <f>IF(Badges!$P640="A","/","")</f>
        <v/>
      </c>
      <c r="G25" s="413" t="str">
        <f>IF(Badges!$P644="A","/","")</f>
        <v/>
      </c>
      <c r="H25" s="413" t="str">
        <f>IF(Badges!$P648="A","/","")</f>
        <v/>
      </c>
      <c r="I25" s="411" t="str">
        <f>IF(Summary!$Z$32="E","E","")</f>
        <v/>
      </c>
      <c r="J25" s="411" t="str">
        <f>IF(Summary!$AA$32="Y","R","")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IF(Summary!$Z$90="E","E","")</f>
        <v/>
      </c>
      <c r="T25" s="411" t="str">
        <f>IF(Summary!$AA$90="Y","R","")</f>
        <v/>
      </c>
      <c r="U25" s="720"/>
      <c r="W25" s="399" t="str">
        <f>'Fun Patches'!C26</f>
        <v>&lt;LIST PATCH HERE&gt;</v>
      </c>
      <c r="X25" s="406" t="str">
        <f>IF(Summary!$Z$131="E","E","")</f>
        <v/>
      </c>
      <c r="Y25" s="406" t="str">
        <f>IF(Summary!$AA$131="Y","R","")</f>
        <v/>
      </c>
      <c r="AA25" s="366"/>
      <c r="AB25" s="364"/>
      <c r="AC25" s="365"/>
    </row>
    <row r="26" spans="2:29" ht="12.95" customHeight="1">
      <c r="B26" s="455"/>
      <c r="C26" s="460" t="s">
        <v>941</v>
      </c>
      <c r="D26" s="405" t="str">
        <f>IF(Badges!$P655="A","/","")</f>
        <v/>
      </c>
      <c r="E26" s="405" t="str">
        <f>IF(Badges!$P659="A","/","")</f>
        <v/>
      </c>
      <c r="F26" s="405" t="str">
        <f>IF(Badges!$P663="A","/","")</f>
        <v/>
      </c>
      <c r="G26" s="405" t="str">
        <f>IF(Badges!$P667="A","/","")</f>
        <v/>
      </c>
      <c r="H26" s="405" t="str">
        <f>IF(Badges!$P671="A","/","")</f>
        <v/>
      </c>
      <c r="I26" s="406" t="str">
        <f>IF(Summary!$Z$33="E","E","")</f>
        <v/>
      </c>
      <c r="J26" s="406" t="str">
        <f>IF(Summary!$AA$33="Y","R","")</f>
        <v/>
      </c>
      <c r="K26" s="363"/>
      <c r="L26" s="455"/>
      <c r="M26" s="487" t="s">
        <v>962</v>
      </c>
      <c r="N26" s="458"/>
      <c r="O26" s="458"/>
      <c r="P26" s="458"/>
      <c r="Q26" s="458"/>
      <c r="R26" s="459"/>
      <c r="S26" s="412" t="str">
        <f>IF(Summary!$Z$91="E","E","")</f>
        <v/>
      </c>
      <c r="T26" s="406" t="str">
        <f>IF(Summary!$AA$91="Y","R","")</f>
        <v/>
      </c>
      <c r="U26" s="720"/>
      <c r="W26" s="399" t="str">
        <f>'Fun Patches'!C27</f>
        <v>&lt;LIST PATCH HERE&gt;</v>
      </c>
      <c r="X26" s="406" t="str">
        <f>IF(Summary!$Z$132="E","E","")</f>
        <v/>
      </c>
      <c r="Y26" s="406" t="str">
        <f>IF(Summary!$AA$132="Y","R","")</f>
        <v/>
      </c>
      <c r="AA26" s="366"/>
      <c r="AB26" s="364"/>
      <c r="AC26" s="365"/>
    </row>
    <row r="27" spans="2:29" ht="12.95" customHeight="1" thickBot="1">
      <c r="B27" s="455"/>
      <c r="C27" s="471" t="s">
        <v>942</v>
      </c>
      <c r="D27" s="408" t="str">
        <f>IF(Badges!$P678="A","/","")</f>
        <v/>
      </c>
      <c r="E27" s="408" t="str">
        <f>IF(Badges!$P682="A","/","")</f>
        <v/>
      </c>
      <c r="F27" s="408" t="str">
        <f>IF(Badges!$P686="A","/","")</f>
        <v/>
      </c>
      <c r="G27" s="408" t="str">
        <f>IF(Badges!$P690="A","/","")</f>
        <v/>
      </c>
      <c r="H27" s="408" t="str">
        <f>IF(Badges!$P694="A","/","")</f>
        <v/>
      </c>
      <c r="I27" s="409" t="str">
        <f>IF(Summary!$Z$34="E","E","")</f>
        <v/>
      </c>
      <c r="J27" s="409" t="str">
        <f>IF(Summary!$AA$34="Y","R","")</f>
        <v/>
      </c>
      <c r="K27" s="363"/>
      <c r="L27" s="455"/>
      <c r="M27" s="488" t="s">
        <v>93</v>
      </c>
      <c r="N27" s="473"/>
      <c r="O27" s="473"/>
      <c r="P27" s="473"/>
      <c r="Q27" s="473"/>
      <c r="R27" s="474"/>
      <c r="S27" s="406" t="str">
        <f>IF(Summary!$Z$108="E","E","")</f>
        <v/>
      </c>
      <c r="T27" s="406" t="str">
        <f>IF(Summary!$AA$108="Y","R","")</f>
        <v/>
      </c>
      <c r="U27" s="720"/>
      <c r="W27" s="399" t="str">
        <f>'Fun Patches'!C28</f>
        <v>&lt;LIST PATCH HERE&gt;</v>
      </c>
      <c r="X27" s="406" t="str">
        <f>IF(Summary!$Z$133="E","E","")</f>
        <v/>
      </c>
      <c r="Y27" s="406" t="str">
        <f>IF(Summary!$AA$133="Y","R","")</f>
        <v/>
      </c>
      <c r="AA27" s="366"/>
      <c r="AB27" s="364"/>
      <c r="AC27" s="365"/>
    </row>
    <row r="28" spans="2:29" ht="12.95" customHeight="1">
      <c r="B28" s="455"/>
      <c r="C28" s="468" t="s">
        <v>135</v>
      </c>
      <c r="D28" s="413" t="str">
        <f>IF(Badges!$P701="A","/","")</f>
        <v/>
      </c>
      <c r="E28" s="413" t="str">
        <f>IF(Badges!$P705="A","/","")</f>
        <v/>
      </c>
      <c r="F28" s="413" t="str">
        <f>IF(Badges!$P709="A","/","")</f>
        <v/>
      </c>
      <c r="G28" s="413" t="str">
        <f>IF(Badges!$P713="A","/","")</f>
        <v/>
      </c>
      <c r="H28" s="413" t="str">
        <f>IF(Badges!$P717="A","/","")</f>
        <v/>
      </c>
      <c r="I28" s="411" t="str">
        <f>IF(Summary!$Z$35="E","E","")</f>
        <v/>
      </c>
      <c r="J28" s="411" t="str">
        <f>IF(Summary!$AA$35="Y","R","")</f>
        <v/>
      </c>
      <c r="K28" s="363"/>
      <c r="U28" s="720"/>
      <c r="W28" s="399" t="str">
        <f>'Fun Patches'!C29</f>
        <v>&lt;LIST PATCH HERE&gt;</v>
      </c>
      <c r="X28" s="406" t="str">
        <f>IF(Summary!$Z$134="E","E","")</f>
        <v/>
      </c>
      <c r="Y28" s="406" t="str">
        <f>IF(Summary!$AA$134="Y","R","")</f>
        <v/>
      </c>
      <c r="AA28" s="366"/>
      <c r="AB28" s="364"/>
      <c r="AC28" s="365"/>
    </row>
    <row r="29" spans="2:29" ht="12.95" customHeight="1">
      <c r="B29" s="455"/>
      <c r="C29" s="460" t="s">
        <v>127</v>
      </c>
      <c r="D29" s="405" t="str">
        <f>IF(Badges!$P724="A","/","")</f>
        <v/>
      </c>
      <c r="E29" s="405" t="str">
        <f>IF(Badges!$P728="A","/","")</f>
        <v/>
      </c>
      <c r="F29" s="405" t="str">
        <f>IF(Badges!$P732="A","/","")</f>
        <v/>
      </c>
      <c r="G29" s="405" t="str">
        <f>IF(Badges!$P736="A","/","")</f>
        <v/>
      </c>
      <c r="H29" s="405" t="str">
        <f>IF(Badges!$P740="A","/","")</f>
        <v/>
      </c>
      <c r="I29" s="406" t="str">
        <f>IF(Summary!$Z$36="E","E","")</f>
        <v/>
      </c>
      <c r="J29" s="406" t="str">
        <f>IF(Summary!$AA$36="Y","R","")</f>
        <v/>
      </c>
      <c r="L29" s="401"/>
      <c r="M29" s="401"/>
      <c r="N29" s="401"/>
      <c r="O29" s="401"/>
      <c r="P29" s="401"/>
      <c r="Q29" s="401"/>
      <c r="R29" s="401"/>
      <c r="S29" s="402"/>
      <c r="T29" s="402"/>
      <c r="U29" s="720"/>
      <c r="W29" s="399" t="str">
        <f>'Fun Patches'!C30</f>
        <v>&lt;LIST PATCH HERE&gt;</v>
      </c>
      <c r="X29" s="406" t="str">
        <f>IF(Summary!$Z$135="E","E","")</f>
        <v/>
      </c>
      <c r="Y29" s="406" t="str">
        <f>IF(Summary!$AA$135="Y","R","")</f>
        <v/>
      </c>
      <c r="AA29" s="366"/>
      <c r="AB29" s="364"/>
      <c r="AC29" s="365"/>
    </row>
    <row r="30" spans="2:29" ht="12.95" customHeight="1" thickBot="1">
      <c r="B30" s="455"/>
      <c r="C30" s="471" t="s">
        <v>132</v>
      </c>
      <c r="D30" s="408" t="str">
        <f>IF(Badges!$P747="A","/","")</f>
        <v/>
      </c>
      <c r="E30" s="408" t="str">
        <f>IF(Badges!$P751="A","/","")</f>
        <v/>
      </c>
      <c r="F30" s="408" t="str">
        <f>IF(Badges!$P755="A","/","")</f>
        <v/>
      </c>
      <c r="G30" s="408" t="str">
        <f>IF(Badges!$P759="A","/","")</f>
        <v/>
      </c>
      <c r="H30" s="408" t="str">
        <f>IF(Badges!$P763="A","/","")</f>
        <v/>
      </c>
      <c r="I30" s="409" t="str">
        <f>IF(Summary!$Z$37="E","E","")</f>
        <v/>
      </c>
      <c r="J30" s="409" t="str">
        <f>IF(Summary!$AA$37="Y","R","")</f>
        <v/>
      </c>
      <c r="L30" s="716" t="str">
        <f>'Age-Level'!C136</f>
        <v>Investiture</v>
      </c>
      <c r="M30" s="716"/>
      <c r="N30" s="716"/>
      <c r="O30" s="716"/>
      <c r="P30" s="716"/>
      <c r="Q30" s="716"/>
      <c r="R30" s="719"/>
      <c r="S30" s="406" t="str">
        <f>IF(Summary!$Z$96="E","E","")</f>
        <v/>
      </c>
      <c r="T30" s="406" t="str">
        <f>IF(Summary!$AA$96="Y","R","")</f>
        <v/>
      </c>
      <c r="U30" s="720"/>
      <c r="W30" s="399" t="str">
        <f>'Fun Patches'!C31</f>
        <v>&lt;LIST PATCH HERE&gt;</v>
      </c>
      <c r="X30" s="406" t="str">
        <f>IF(Summary!$Z$136="E","E","")</f>
        <v/>
      </c>
      <c r="Y30" s="406" t="str">
        <f>IF(Summary!$AA$136="Y","R","")</f>
        <v/>
      </c>
      <c r="AA30" s="366"/>
      <c r="AB30" s="364"/>
      <c r="AC30" s="365"/>
    </row>
    <row r="31" spans="2:29" ht="12.95" customHeight="1">
      <c r="B31" s="455"/>
      <c r="C31" s="460" t="s">
        <v>136</v>
      </c>
      <c r="D31" s="410" t="str">
        <f>IF(Badges!$P770="A","/","")</f>
        <v/>
      </c>
      <c r="E31" s="410" t="str">
        <f>IF(Badges!$P774="A","/","")</f>
        <v/>
      </c>
      <c r="F31" s="410" t="str">
        <f>IF(Badges!$P778="A","/","")</f>
        <v/>
      </c>
      <c r="G31" s="410" t="str">
        <f>IF(Badges!$P782="A","/","")</f>
        <v/>
      </c>
      <c r="H31" s="410" t="str">
        <f>IF(Badges!$P786="A","/","")</f>
        <v/>
      </c>
      <c r="I31" s="412" t="str">
        <f>IF(Summary!$Z$38="E","E","")</f>
        <v/>
      </c>
      <c r="J31" s="412" t="str">
        <f>IF(Summary!$AA$38="Y","R","")</f>
        <v/>
      </c>
      <c r="L31" s="716" t="str">
        <f>'Age-Level'!C137</f>
        <v>1st year Rededication</v>
      </c>
      <c r="M31" s="716"/>
      <c r="N31" s="716"/>
      <c r="O31" s="716"/>
      <c r="P31" s="716"/>
      <c r="Q31" s="716"/>
      <c r="R31" s="719"/>
      <c r="S31" s="406" t="str">
        <f>IF(Summary!$Z$97="E","E","")</f>
        <v/>
      </c>
      <c r="T31" s="406" t="str">
        <f>IF(Summary!$AA$97="Y","R","")</f>
        <v/>
      </c>
      <c r="U31" s="720"/>
      <c r="W31" s="399" t="str">
        <f>'Fun Patches'!C32</f>
        <v>&lt;LIST PATCH HERE&gt;</v>
      </c>
      <c r="X31" s="406" t="str">
        <f>IF(Summary!$Z$137="E","E","")</f>
        <v/>
      </c>
      <c r="Y31" s="406" t="str">
        <f>IF(Summary!$AA$137="Y","R","")</f>
        <v/>
      </c>
      <c r="AA31" s="366"/>
      <c r="AB31" s="364"/>
      <c r="AC31" s="365"/>
    </row>
    <row r="32" spans="2:29" ht="12.95" customHeight="1">
      <c r="B32" s="455"/>
      <c r="C32" s="460" t="s">
        <v>126</v>
      </c>
      <c r="D32" s="405" t="str">
        <f>IF(Badges!$P793="A","/","")</f>
        <v/>
      </c>
      <c r="E32" s="405" t="str">
        <f>IF(Badges!$P797="A","/","")</f>
        <v/>
      </c>
      <c r="F32" s="405" t="str">
        <f>IF(Badges!$P801="A","/","")</f>
        <v/>
      </c>
      <c r="G32" s="405" t="str">
        <f>IF(Badges!$P805="A","/","")</f>
        <v/>
      </c>
      <c r="H32" s="405" t="str">
        <f>IF(Badges!$P809="A","/","")</f>
        <v/>
      </c>
      <c r="I32" s="406" t="str">
        <f>IF(Summary!$Z$39="E","E","")</f>
        <v/>
      </c>
      <c r="J32" s="406" t="str">
        <f>IF(Summary!$AA$39="Y","R","")</f>
        <v/>
      </c>
      <c r="L32" s="716" t="str">
        <f>'Age-Level'!C138</f>
        <v>2nd year Rededication</v>
      </c>
      <c r="M32" s="716"/>
      <c r="N32" s="716"/>
      <c r="O32" s="716"/>
      <c r="P32" s="716"/>
      <c r="Q32" s="716"/>
      <c r="R32" s="719"/>
      <c r="S32" s="406" t="str">
        <f>IF(Summary!$Z$98="E","E","")</f>
        <v/>
      </c>
      <c r="T32" s="406" t="str">
        <f>IF(Summary!$AA$98="Y","R","")</f>
        <v/>
      </c>
      <c r="U32" s="720"/>
      <c r="W32" s="399" t="str">
        <f>'Fun Patches'!C33</f>
        <v>&lt;LIST PATCH HERE&gt;</v>
      </c>
      <c r="X32" s="406" t="str">
        <f>IF(Summary!$Z$138="E","E","")</f>
        <v/>
      </c>
      <c r="Y32" s="406" t="str">
        <f>IF(Summary!$AA$138="Y","R","")</f>
        <v/>
      </c>
      <c r="AA32" s="366"/>
      <c r="AB32" s="364"/>
      <c r="AC32" s="365"/>
    </row>
    <row r="33" spans="2:29" ht="12.95" customHeight="1">
      <c r="B33" s="455"/>
      <c r="C33" s="464" t="s">
        <v>943</v>
      </c>
      <c r="D33" s="405" t="str">
        <f>IF(Badges!$P816="A","/","")</f>
        <v/>
      </c>
      <c r="E33" s="405" t="str">
        <f>IF(Badges!$P820="A","/","")</f>
        <v/>
      </c>
      <c r="F33" s="405" t="str">
        <f>IF(Badges!$P824="A","/","")</f>
        <v/>
      </c>
      <c r="G33" s="405" t="str">
        <f>IF(Badges!$P828="A","/","")</f>
        <v/>
      </c>
      <c r="H33" s="405" t="str">
        <f>IF(Badges!$P832="A","/","")</f>
        <v/>
      </c>
      <c r="I33" s="406" t="str">
        <f>IF(Summary!$Z$40="E","E","")</f>
        <v/>
      </c>
      <c r="J33" s="406" t="str">
        <f>IF(Summary!$AA$40="Y","R","")</f>
        <v/>
      </c>
      <c r="L33" s="716" t="str">
        <f>'Age-Level'!C139</f>
        <v>3rd year Rededication</v>
      </c>
      <c r="M33" s="716"/>
      <c r="N33" s="716"/>
      <c r="O33" s="716"/>
      <c r="P33" s="716"/>
      <c r="Q33" s="716"/>
      <c r="R33" s="719"/>
      <c r="S33" s="406" t="str">
        <f>IF(Summary!$Z$99="E","E","")</f>
        <v/>
      </c>
      <c r="T33" s="406" t="str">
        <f>IF(Summary!$AA$99="Y","R","")</f>
        <v/>
      </c>
      <c r="U33" s="720"/>
      <c r="W33" s="399" t="str">
        <f>'Fun Patches'!C34</f>
        <v>&lt;LIST PATCH HERE&gt;</v>
      </c>
      <c r="X33" s="406" t="str">
        <f>IF(Summary!$Z$139="E","E","")</f>
        <v/>
      </c>
      <c r="Y33" s="406" t="str">
        <f>IF(Summary!$AA$139="Y","R","")</f>
        <v/>
      </c>
      <c r="AA33" s="366"/>
      <c r="AB33" s="364"/>
      <c r="AC33" s="365"/>
    </row>
    <row r="34" spans="2:29" ht="12.95" customHeight="1">
      <c r="L34" s="716" t="str">
        <f>'Age-Level'!C140</f>
        <v>4th year Rededication</v>
      </c>
      <c r="M34" s="716"/>
      <c r="N34" s="716"/>
      <c r="O34" s="716"/>
      <c r="P34" s="716"/>
      <c r="Q34" s="716"/>
      <c r="R34" s="719"/>
      <c r="S34" s="406" t="str">
        <f>IF(Summary!$Z$100="E","E","")</f>
        <v/>
      </c>
      <c r="T34" s="406" t="str">
        <f>IF(Summary!$AA$100="Y","R","")</f>
        <v/>
      </c>
      <c r="U34" s="720"/>
      <c r="W34" s="399" t="str">
        <f>'Fun Patches'!C35</f>
        <v>&lt;LIST PATCH HERE&gt;</v>
      </c>
      <c r="X34" s="406" t="str">
        <f>IF(Summary!$Z$140="E","E","")</f>
        <v/>
      </c>
      <c r="Y34" s="406" t="str">
        <f>IF(Summary!$AA$140="Y","R","")</f>
        <v/>
      </c>
      <c r="AA34" s="366"/>
      <c r="AB34" s="364"/>
      <c r="AC34" s="365"/>
    </row>
    <row r="35" spans="2:29" ht="12.95" customHeight="1">
      <c r="L35" s="716" t="str">
        <f>'Age-Level'!C141</f>
        <v>5th year Rededication</v>
      </c>
      <c r="M35" s="716"/>
      <c r="N35" s="716"/>
      <c r="O35" s="716"/>
      <c r="P35" s="716"/>
      <c r="Q35" s="716"/>
      <c r="R35" s="719"/>
      <c r="S35" s="406" t="str">
        <f>IF(Summary!$Z$101="E","E","")</f>
        <v/>
      </c>
      <c r="T35" s="406" t="str">
        <f>IF(Summary!$AA$101="Y","R","")</f>
        <v/>
      </c>
      <c r="U35" s="720"/>
      <c r="W35" s="399" t="str">
        <f>'Fun Patches'!C36</f>
        <v>&lt;LIST PATCH HERE&gt;</v>
      </c>
      <c r="X35" s="406" t="str">
        <f>IF(Summary!$Z$141="E","E","")</f>
        <v/>
      </c>
      <c r="Y35" s="406" t="str">
        <f>IF(Summary!$AA$141="Y","R","")</f>
        <v/>
      </c>
      <c r="AA35" s="366"/>
      <c r="AB35" s="364"/>
      <c r="AC35" s="365"/>
    </row>
    <row r="36" spans="2:29" ht="12.95" customHeight="1">
      <c r="B36" s="455"/>
      <c r="C36" s="456" t="s">
        <v>144</v>
      </c>
      <c r="D36" s="403" t="str">
        <f>IF(Badges!$P298="A","/","")</f>
        <v/>
      </c>
      <c r="E36" s="403" t="str">
        <f>IF(Badges!$P302="A","/","")</f>
        <v/>
      </c>
      <c r="F36" s="403" t="str">
        <f>IF(Badges!$P306="A","/","")</f>
        <v/>
      </c>
      <c r="G36" s="403" t="str">
        <f>IF(Badges!$P310="A","/","")</f>
        <v/>
      </c>
      <c r="H36" s="403" t="str">
        <f>IF(Badges!$P314="A","/","")</f>
        <v/>
      </c>
      <c r="I36" s="406" t="str">
        <f>IF(Summary!$Z$17="E","E","")</f>
        <v/>
      </c>
      <c r="J36" s="406" t="str">
        <f>IF(Summary!$AA$17="Y","R","")</f>
        <v/>
      </c>
      <c r="L36" s="716" t="str">
        <f>'Age-Level'!C142</f>
        <v>6th year Rededication</v>
      </c>
      <c r="M36" s="716"/>
      <c r="N36" s="716"/>
      <c r="O36" s="716"/>
      <c r="P36" s="716"/>
      <c r="Q36" s="716"/>
      <c r="R36" s="719"/>
      <c r="S36" s="406" t="str">
        <f>IF(Summary!$Z$102="E","E","")</f>
        <v/>
      </c>
      <c r="T36" s="406" t="str">
        <f>IF(Summary!$AA$102="Y","R","")</f>
        <v/>
      </c>
      <c r="U36" s="720"/>
      <c r="W36" s="399" t="str">
        <f>'Fun Patches'!C37</f>
        <v>&lt;LIST PATCH HERE&gt;</v>
      </c>
      <c r="X36" s="406" t="str">
        <f>IF(Summary!$Z$142="E","E","")</f>
        <v/>
      </c>
      <c r="Y36" s="406" t="str">
        <f>IF(Summary!$AA$142="Y","R","")</f>
        <v/>
      </c>
      <c r="AA36" s="366"/>
      <c r="AB36" s="364"/>
      <c r="AC36" s="365"/>
    </row>
    <row r="37" spans="2:29" ht="12.95" customHeight="1" thickBot="1">
      <c r="B37" s="455"/>
      <c r="C37" s="471" t="s">
        <v>145</v>
      </c>
      <c r="D37" s="408" t="str">
        <f>IF(Badges!$P125="A","/","")</f>
        <v/>
      </c>
      <c r="E37" s="408" t="str">
        <f>IF(Badges!$P129="A","/","")</f>
        <v/>
      </c>
      <c r="F37" s="408" t="str">
        <f>IF(Badges!$P133="A","/","")</f>
        <v/>
      </c>
      <c r="G37" s="408" t="str">
        <f>IF(Badges!$P137="A","/","")</f>
        <v/>
      </c>
      <c r="H37" s="408" t="str">
        <f>IF(Badges!$P141="A","/","")</f>
        <v/>
      </c>
      <c r="I37" s="409" t="str">
        <f>IF(Summary!$Z$9="E","E","")</f>
        <v/>
      </c>
      <c r="J37" s="409" t="str">
        <f>IF(Summary!$AA$9="Y","R","")</f>
        <v/>
      </c>
      <c r="L37" s="716" t="str">
        <f>'Age-Level'!C143</f>
        <v>7th year Rededication</v>
      </c>
      <c r="M37" s="716"/>
      <c r="N37" s="716"/>
      <c r="O37" s="716"/>
      <c r="P37" s="716"/>
      <c r="Q37" s="716"/>
      <c r="R37" s="719"/>
      <c r="S37" s="406" t="str">
        <f>IF(Summary!$Z$103="E","E","")</f>
        <v/>
      </c>
      <c r="T37" s="406" t="str">
        <f>IF(Summary!$AA$103="Y","R","")</f>
        <v/>
      </c>
      <c r="U37" s="720"/>
      <c r="W37" s="399" t="str">
        <f>'Fun Patches'!C38</f>
        <v>&lt;LIST PATCH HERE&gt;</v>
      </c>
      <c r="X37" s="406" t="str">
        <f>IF(Summary!$Z$143="E","E","")</f>
        <v/>
      </c>
      <c r="Y37" s="406" t="str">
        <f>IF(Summary!$AA$143="Y","R","")</f>
        <v/>
      </c>
      <c r="AA37" s="366"/>
      <c r="AB37" s="364"/>
      <c r="AC37" s="365"/>
    </row>
    <row r="38" spans="2:29" ht="12.95" customHeight="1">
      <c r="B38" s="455"/>
      <c r="C38" s="456" t="s">
        <v>146</v>
      </c>
      <c r="D38" s="413" t="str">
        <f>IF(Badges!$P411="C","/","")</f>
        <v/>
      </c>
      <c r="E38" s="413" t="str">
        <f>IF(Badges!$P413="C","/","")</f>
        <v/>
      </c>
      <c r="F38" s="413" t="str">
        <f>IF(Badges!$P415="C","/","")</f>
        <v/>
      </c>
      <c r="G38" s="413" t="str">
        <f>IF(Badges!$P417="C","/","")</f>
        <v/>
      </c>
      <c r="H38" s="413" t="str">
        <f>IF(Badges!$P419="C","/","")</f>
        <v/>
      </c>
      <c r="I38" s="412" t="str">
        <f>IF(Summary!$Z$22="E","E","")</f>
        <v/>
      </c>
      <c r="J38" s="412" t="str">
        <f>IF(Summary!$AA$22="Y","R","")</f>
        <v/>
      </c>
      <c r="L38" s="716" t="str">
        <f>'Age-Level'!C144</f>
        <v>8th year Rededication</v>
      </c>
      <c r="M38" s="716"/>
      <c r="N38" s="716"/>
      <c r="O38" s="716"/>
      <c r="P38" s="716"/>
      <c r="Q38" s="716"/>
      <c r="R38" s="719"/>
      <c r="S38" s="406" t="str">
        <f>IF(Summary!$Z$104="E","E","")</f>
        <v/>
      </c>
      <c r="T38" s="406" t="str">
        <f>IF(Summary!$AA$104="Y","R","")</f>
        <v/>
      </c>
      <c r="U38" s="720"/>
      <c r="W38" s="399" t="str">
        <f>'Fun Patches'!C39</f>
        <v>&lt;LIST PATCH HERE&gt;</v>
      </c>
      <c r="X38" s="406" t="str">
        <f>IF(Summary!$Z$144="E","E","")</f>
        <v/>
      </c>
      <c r="Y38" s="406" t="str">
        <f>IF(Summary!$AA$144="Y","R","")</f>
        <v/>
      </c>
      <c r="AA38" s="366"/>
      <c r="AB38" s="364"/>
      <c r="AC38" s="365"/>
    </row>
    <row r="39" spans="2:29" ht="12.95" customHeight="1" thickBot="1">
      <c r="B39" s="455"/>
      <c r="C39" s="464" t="s">
        <v>147</v>
      </c>
      <c r="D39" s="398" t="str">
        <f>IF(Badges!$P238="C","/","")</f>
        <v/>
      </c>
      <c r="E39" s="398" t="str">
        <f>IF(Badges!$P240="C","/","")</f>
        <v/>
      </c>
      <c r="F39" s="398" t="str">
        <f>IF(Badges!$P242="C","/","")</f>
        <v/>
      </c>
      <c r="G39" s="398" t="str">
        <f>IF(Badges!$P244="C","/","")</f>
        <v/>
      </c>
      <c r="H39" s="398" t="str">
        <f>IF(Badges!$P246="C","/","")</f>
        <v/>
      </c>
      <c r="I39" s="406" t="str">
        <f>IF(Summary!$Z$14="E","E","")</f>
        <v/>
      </c>
      <c r="J39" s="406" t="str">
        <f>IF(Summary!$AA$14="Y","R","")</f>
        <v/>
      </c>
      <c r="L39" s="716" t="str">
        <f>'Age-Level'!C145</f>
        <v>9th year Rededication</v>
      </c>
      <c r="M39" s="716"/>
      <c r="N39" s="716"/>
      <c r="O39" s="716"/>
      <c r="P39" s="716"/>
      <c r="Q39" s="716"/>
      <c r="R39" s="719"/>
      <c r="S39" s="406" t="str">
        <f>IF(Summary!$Z$105="E","E","")</f>
        <v/>
      </c>
      <c r="T39" s="406" t="str">
        <f>IF(Summary!$AA$105="Y","R","")</f>
        <v/>
      </c>
      <c r="U39" s="720"/>
      <c r="W39" s="399" t="str">
        <f>'Fun Patches'!C40</f>
        <v>&lt;LIST PATCH HERE&gt;</v>
      </c>
      <c r="X39" s="406" t="str">
        <f>IF(Summary!$Z$145="E","E","")</f>
        <v/>
      </c>
      <c r="Y39" s="406" t="str">
        <f>IF(Summary!$AA$145="Y","R","")</f>
        <v/>
      </c>
      <c r="AA39" s="366"/>
      <c r="AB39" s="364"/>
      <c r="AC39" s="365"/>
    </row>
    <row r="40" spans="2:29" ht="12.95" customHeight="1">
      <c r="L40" s="716" t="str">
        <f>'Age-Level'!C146</f>
        <v>10th year Rededication</v>
      </c>
      <c r="M40" s="716"/>
      <c r="N40" s="716"/>
      <c r="O40" s="716"/>
      <c r="P40" s="716"/>
      <c r="Q40" s="716"/>
      <c r="R40" s="719"/>
      <c r="S40" s="406" t="str">
        <f>IF(Summary!$Z$106="E","E","")</f>
        <v/>
      </c>
      <c r="T40" s="406" t="str">
        <f>IF(Summary!$AA$106="Y","R","")</f>
        <v/>
      </c>
      <c r="U40" s="720"/>
      <c r="W40" s="399" t="str">
        <f>'Fun Patches'!C41</f>
        <v>&lt;LIST PATCH HERE&gt;</v>
      </c>
      <c r="X40" s="406" t="str">
        <f>IF(Summary!$Z$146="E","E","")</f>
        <v/>
      </c>
      <c r="Y40" s="406" t="str">
        <f>IF(Summary!$AA$146="Y","R","")</f>
        <v/>
      </c>
      <c r="AA40" s="366"/>
      <c r="AB40" s="364"/>
      <c r="AC40" s="365"/>
    </row>
    <row r="41" spans="2:29" ht="12.95" customHeight="1" thickBot="1">
      <c r="U41" s="720"/>
      <c r="W41" s="399" t="str">
        <f>'Fun Patches'!C42</f>
        <v>&lt;LIST PATCH HERE&gt;</v>
      </c>
      <c r="X41" s="406" t="str">
        <f>IF(Summary!$Z$147="E","E","")</f>
        <v/>
      </c>
      <c r="Y41" s="406" t="str">
        <f>IF(Summary!$AA$147="Y","R","")</f>
        <v/>
      </c>
      <c r="AA41" s="366"/>
      <c r="AB41" s="364"/>
      <c r="AC41" s="365"/>
    </row>
    <row r="42" spans="2:29" ht="12.95" customHeight="1">
      <c r="B42" s="455"/>
      <c r="C42" s="483" t="s">
        <v>944</v>
      </c>
      <c r="D42" s="413" t="str">
        <f>IF(Badges!$P837="C","/","")</f>
        <v/>
      </c>
      <c r="E42" s="413" t="str">
        <f>IF(Badges!$P838="C","/","")</f>
        <v/>
      </c>
      <c r="F42" s="413" t="str">
        <f>IF(Badges!$P839="C","/","")</f>
        <v/>
      </c>
      <c r="G42" s="413" t="str">
        <f>IF(Badges!$P840="C","/","")</f>
        <v/>
      </c>
      <c r="H42" s="413" t="str">
        <f>IF(Badges!$P841="C","/","")</f>
        <v/>
      </c>
      <c r="I42" s="406" t="str">
        <f>IF(Summary!$Z$42="E","E","")</f>
        <v/>
      </c>
      <c r="J42" s="406" t="str">
        <f>IF(Summary!$AA$42="Y","R","")</f>
        <v/>
      </c>
      <c r="U42" s="720"/>
      <c r="W42" s="399" t="str">
        <f>'Fun Patches'!C43</f>
        <v>&lt;LIST PATCH HERE&gt;</v>
      </c>
      <c r="X42" s="406" t="str">
        <f>IF(Summary!$Z$148="E","E","")</f>
        <v/>
      </c>
      <c r="Y42" s="406" t="str">
        <f>IF(Summary!$AA$148="Y","R","")</f>
        <v/>
      </c>
      <c r="AA42" s="366"/>
      <c r="AB42" s="364"/>
      <c r="AC42" s="365"/>
    </row>
    <row r="43" spans="2:29" ht="12.95" customHeight="1">
      <c r="B43" s="455"/>
      <c r="C43" s="484" t="s">
        <v>945</v>
      </c>
      <c r="D43" s="405" t="str">
        <f>IF(Badges!$P844="C","/","")</f>
        <v/>
      </c>
      <c r="E43" s="405" t="str">
        <f>IF(Badges!$P845="C","/","")</f>
        <v/>
      </c>
      <c r="F43" s="405" t="str">
        <f>IF(Badges!$P846="C","/","")</f>
        <v/>
      </c>
      <c r="G43" s="405" t="str">
        <f>IF(Badges!$P847="C","/","")</f>
        <v/>
      </c>
      <c r="H43" s="405" t="str">
        <f>IF(Badges!$P848="C","/","")</f>
        <v/>
      </c>
      <c r="I43" s="406" t="str">
        <f>IF(Summary!$Z$43="E","E","")</f>
        <v/>
      </c>
      <c r="J43" s="406" t="str">
        <f>IF(Summary!$AA$43="Y","R","")</f>
        <v/>
      </c>
      <c r="L43" s="717"/>
      <c r="M43" s="717"/>
      <c r="N43" s="717"/>
      <c r="O43" s="717"/>
      <c r="P43" s="717"/>
      <c r="Q43" s="717"/>
      <c r="R43" s="718"/>
      <c r="S43" s="361"/>
      <c r="T43" s="362"/>
      <c r="U43" s="720"/>
      <c r="W43" s="399" t="str">
        <f>'Fun Patches'!C44</f>
        <v>&lt;LIST PATCH HERE&gt;</v>
      </c>
      <c r="X43" s="406" t="str">
        <f>IF(Summary!$Z$149="E","E","")</f>
        <v/>
      </c>
      <c r="Y43" s="406" t="str">
        <f>IF(Summary!$AA$149="Y","R","")</f>
        <v/>
      </c>
      <c r="AA43" s="366"/>
      <c r="AB43" s="364"/>
      <c r="AC43" s="365"/>
    </row>
    <row r="44" spans="2:29" ht="12.95" customHeight="1" thickBot="1">
      <c r="B44" s="455"/>
      <c r="C44" s="485" t="s">
        <v>946</v>
      </c>
      <c r="D44" s="408" t="str">
        <f>IF(Badges!$P851="C","/","")</f>
        <v/>
      </c>
      <c r="E44" s="408" t="str">
        <f>IF(Badges!$P852="C","/","")</f>
        <v/>
      </c>
      <c r="F44" s="408" t="str">
        <f>IF(Badges!$P853="C","/","")</f>
        <v/>
      </c>
      <c r="G44" s="408" t="str">
        <f>IF(Badges!$P854="C","/","")</f>
        <v/>
      </c>
      <c r="H44" s="408" t="str">
        <f>IF(Badges!$P855="C","/","")</f>
        <v/>
      </c>
      <c r="I44" s="414" t="str">
        <f>IF(Summary!$Z$44="E","E","")</f>
        <v/>
      </c>
      <c r="J44" s="414" t="str">
        <f>IF(Summary!$AA$44="Y","R","")</f>
        <v/>
      </c>
      <c r="L44" s="717"/>
      <c r="M44" s="717"/>
      <c r="N44" s="717"/>
      <c r="O44" s="717"/>
      <c r="P44" s="717"/>
      <c r="Q44" s="717"/>
      <c r="R44" s="718"/>
      <c r="S44" s="364"/>
      <c r="T44" s="365"/>
      <c r="U44" s="720"/>
      <c r="W44" s="399" t="str">
        <f>'Fun Patches'!C45</f>
        <v>&lt;LIST PATCH HERE&gt;</v>
      </c>
      <c r="X44" s="406" t="str">
        <f>IF(Summary!$Z$150="E","E","")</f>
        <v/>
      </c>
      <c r="Y44" s="406" t="str">
        <f>IF(Summary!$AA$150="Y","R","")</f>
        <v/>
      </c>
      <c r="AA44" s="366"/>
      <c r="AB44" s="364"/>
      <c r="AC44" s="365"/>
    </row>
    <row r="45" spans="2:29" ht="12.95" customHeight="1">
      <c r="B45" s="455"/>
      <c r="C45" s="483" t="s">
        <v>947</v>
      </c>
      <c r="D45" s="413" t="str">
        <f>IF(Badges!$P859="C","/","")</f>
        <v/>
      </c>
      <c r="E45" s="413" t="str">
        <f>IF(Badges!$P860="C","/","")</f>
        <v/>
      </c>
      <c r="F45" s="413" t="str">
        <f>IF(Badges!$P861="C","/","")</f>
        <v/>
      </c>
      <c r="G45" s="413" t="str">
        <f>IF(Badges!$P862="C","/","")</f>
        <v/>
      </c>
      <c r="H45" s="413" t="str">
        <f>IF(Badges!$P863="C","/","")</f>
        <v/>
      </c>
      <c r="I45" s="411" t="str">
        <f>IF(Summary!$Z$46="E","E","")</f>
        <v/>
      </c>
      <c r="J45" s="411" t="str">
        <f>IF(Summary!$AA$46="Y","R","")</f>
        <v/>
      </c>
      <c r="L45" s="717"/>
      <c r="M45" s="717"/>
      <c r="N45" s="717"/>
      <c r="O45" s="717"/>
      <c r="P45" s="717"/>
      <c r="Q45" s="717"/>
      <c r="R45" s="718"/>
      <c r="S45" s="364"/>
      <c r="T45" s="365"/>
      <c r="U45" s="720"/>
      <c r="W45" s="399" t="str">
        <f>'Fun Patches'!C46</f>
        <v>&lt;LIST PATCH HERE&gt;</v>
      </c>
      <c r="X45" s="406" t="str">
        <f>IF(Summary!$Z$151="E","E","")</f>
        <v/>
      </c>
      <c r="Y45" s="406" t="str">
        <f>IF(Summary!$AA$151="Y","R","")</f>
        <v/>
      </c>
      <c r="AA45" s="366"/>
      <c r="AB45" s="364"/>
      <c r="AC45" s="365"/>
    </row>
    <row r="46" spans="2:29" ht="12.95" customHeight="1">
      <c r="B46" s="455"/>
      <c r="C46" s="484" t="s">
        <v>948</v>
      </c>
      <c r="D46" s="405" t="str">
        <f>IF(Badges!$P866="C","/","")</f>
        <v/>
      </c>
      <c r="E46" s="405" t="str">
        <f>IF(Badges!$P867="C","/","")</f>
        <v/>
      </c>
      <c r="F46" s="405" t="str">
        <f>IF(Badges!$P868="C","/","")</f>
        <v/>
      </c>
      <c r="G46" s="405" t="str">
        <f>IF(Badges!$P869="C","/","")</f>
        <v/>
      </c>
      <c r="H46" s="405" t="str">
        <f>IF(Badges!$P870="C","/","")</f>
        <v/>
      </c>
      <c r="I46" s="406" t="str">
        <f>IF(Summary!$Z$47="E","E","")</f>
        <v/>
      </c>
      <c r="J46" s="406" t="str">
        <f>IF(Summary!$AA$47="Y","R","")</f>
        <v/>
      </c>
      <c r="L46" s="717"/>
      <c r="M46" s="717"/>
      <c r="N46" s="717"/>
      <c r="O46" s="717"/>
      <c r="P46" s="717"/>
      <c r="Q46" s="717"/>
      <c r="R46" s="718"/>
      <c r="S46" s="364"/>
      <c r="T46" s="365"/>
      <c r="U46" s="720"/>
      <c r="W46" s="399" t="str">
        <f>'Fun Patches'!C47</f>
        <v>&lt;LIST PATCH HERE&gt;</v>
      </c>
      <c r="X46" s="406" t="str">
        <f>IF(Summary!$Z$152="E","E","")</f>
        <v/>
      </c>
      <c r="Y46" s="406" t="str">
        <f>IF(Summary!$AA$152="Y","R","")</f>
        <v/>
      </c>
      <c r="AA46" s="366"/>
      <c r="AB46" s="364"/>
      <c r="AC46" s="365"/>
    </row>
    <row r="47" spans="2:29" ht="12.95" customHeight="1" thickBot="1">
      <c r="B47" s="455"/>
      <c r="C47" s="485" t="s">
        <v>949</v>
      </c>
      <c r="D47" s="408" t="str">
        <f>IF(Badges!$P873="C","/","")</f>
        <v/>
      </c>
      <c r="E47" s="408" t="str">
        <f>IF(Badges!$P874="C","/","")</f>
        <v/>
      </c>
      <c r="F47" s="408" t="str">
        <f>IF(Badges!$P875="C","/","")</f>
        <v/>
      </c>
      <c r="G47" s="408" t="str">
        <f>IF(Badges!$P876="C","/","")</f>
        <v/>
      </c>
      <c r="H47" s="408" t="str">
        <f>IF(Badges!$P877="C","/","")</f>
        <v/>
      </c>
      <c r="I47" s="409" t="str">
        <f>IF(Summary!$Z$48="E","E","")</f>
        <v/>
      </c>
      <c r="J47" s="409" t="str">
        <f>IF(Summary!$AA$48="Y","R","")</f>
        <v/>
      </c>
      <c r="L47" s="717"/>
      <c r="M47" s="717"/>
      <c r="N47" s="717"/>
      <c r="O47" s="717"/>
      <c r="P47" s="717"/>
      <c r="Q47" s="717"/>
      <c r="R47" s="718"/>
      <c r="S47" s="364"/>
      <c r="T47" s="365"/>
      <c r="U47" s="720"/>
      <c r="W47" s="399" t="str">
        <f>'Fun Patches'!C48</f>
        <v>&lt;LIST PATCH HERE&gt;</v>
      </c>
      <c r="X47" s="406" t="str">
        <f>IF(Summary!$Z$153="E","E","")</f>
        <v/>
      </c>
      <c r="Y47" s="406" t="str">
        <f>IF(Summary!$AA$153="Y","R","")</f>
        <v/>
      </c>
      <c r="AA47" s="366"/>
      <c r="AB47" s="364"/>
      <c r="AC47" s="365"/>
    </row>
    <row r="48" spans="2:29" ht="12.95" customHeight="1">
      <c r="B48" s="455"/>
      <c r="C48" s="483" t="s">
        <v>950</v>
      </c>
      <c r="D48" s="413" t="str">
        <f>IF(Badges!$P881="C","/","")</f>
        <v/>
      </c>
      <c r="E48" s="413" t="str">
        <f>IF(Badges!$P882="C","/","")</f>
        <v/>
      </c>
      <c r="F48" s="413" t="str">
        <f>IF(Badges!$P883="C","/","")</f>
        <v/>
      </c>
      <c r="G48" s="413" t="str">
        <f>IF(Badges!$P884="C","/","")</f>
        <v/>
      </c>
      <c r="H48" s="413" t="str">
        <f>IF(Badges!$P885="C","/","")</f>
        <v/>
      </c>
      <c r="I48" s="412" t="str">
        <f>IF(Summary!$Z$50="E","E","")</f>
        <v/>
      </c>
      <c r="J48" s="412" t="str">
        <f>IF(Summary!$AA$50="Y","R","")</f>
        <v/>
      </c>
      <c r="L48" s="717"/>
      <c r="M48" s="717"/>
      <c r="N48" s="717"/>
      <c r="O48" s="717"/>
      <c r="P48" s="717"/>
      <c r="Q48" s="717"/>
      <c r="R48" s="718"/>
      <c r="S48" s="364"/>
      <c r="T48" s="365"/>
      <c r="U48" s="720"/>
      <c r="W48" s="399" t="str">
        <f>'Fun Patches'!C49</f>
        <v>&lt;LIST PATCH HERE&gt;</v>
      </c>
      <c r="X48" s="406" t="str">
        <f>IF(Summary!$Z$154="E","E","")</f>
        <v/>
      </c>
      <c r="Y48" s="406" t="str">
        <f>IF(Summary!$AA$154="Y","R","")</f>
        <v/>
      </c>
      <c r="AA48" s="366"/>
      <c r="AB48" s="364"/>
      <c r="AC48" s="365"/>
    </row>
    <row r="49" spans="2:29" ht="12.95" customHeight="1">
      <c r="B49" s="455"/>
      <c r="C49" s="484" t="s">
        <v>951</v>
      </c>
      <c r="D49" s="405" t="str">
        <f>IF(Badges!$P888="C","/","")</f>
        <v/>
      </c>
      <c r="E49" s="405" t="str">
        <f>IF(Badges!$P889="C","/","")</f>
        <v/>
      </c>
      <c r="F49" s="405" t="str">
        <f>IF(Badges!$P890="C","/","")</f>
        <v/>
      </c>
      <c r="G49" s="405" t="str">
        <f>IF(Badges!$P891="C","/","")</f>
        <v/>
      </c>
      <c r="H49" s="405" t="str">
        <f>IF(Badges!$P892="C","/","")</f>
        <v/>
      </c>
      <c r="I49" s="406" t="str">
        <f>IF(Summary!$Z$51="E","E","")</f>
        <v/>
      </c>
      <c r="J49" s="406" t="str">
        <f>IF(Summary!$AA$51="Y","R","")</f>
        <v/>
      </c>
      <c r="L49" s="717"/>
      <c r="M49" s="717"/>
      <c r="N49" s="717"/>
      <c r="O49" s="717"/>
      <c r="P49" s="717"/>
      <c r="Q49" s="717"/>
      <c r="R49" s="718"/>
      <c r="S49" s="364"/>
      <c r="T49" s="365"/>
      <c r="U49" s="720"/>
      <c r="W49" s="399" t="str">
        <f>'Fun Patches'!C50</f>
        <v>&lt;LIST PATCH HERE&gt;</v>
      </c>
      <c r="X49" s="406" t="str">
        <f>IF(Summary!$Z$155="E","E","")</f>
        <v/>
      </c>
      <c r="Y49" s="406" t="str">
        <f>IF(Summary!$AA$155="Y","R","")</f>
        <v/>
      </c>
      <c r="AA49" s="366"/>
      <c r="AB49" s="364"/>
      <c r="AC49" s="365"/>
    </row>
    <row r="50" spans="2:29" ht="12.95" customHeight="1" thickBot="1">
      <c r="B50" s="455"/>
      <c r="C50" s="486" t="s">
        <v>952</v>
      </c>
      <c r="D50" s="408" t="str">
        <f>IF(Badges!$P895="C","/","")</f>
        <v/>
      </c>
      <c r="E50" s="408" t="str">
        <f>IF(Badges!$P896="C","/","")</f>
        <v/>
      </c>
      <c r="F50" s="408" t="str">
        <f>IF(Badges!$P897="C","/","")</f>
        <v/>
      </c>
      <c r="G50" s="408" t="str">
        <f>IF(Badges!$P898="C","/","")</f>
        <v/>
      </c>
      <c r="H50" s="408" t="str">
        <f>IF(Badges!$P899="C","/","")</f>
        <v/>
      </c>
      <c r="I50" s="406" t="str">
        <f>IF(Summary!$Z$52="E","E","")</f>
        <v/>
      </c>
      <c r="J50" s="406" t="str">
        <f>IF(Summary!$AA$52="Y","R","")</f>
        <v/>
      </c>
      <c r="L50" s="717"/>
      <c r="M50" s="717"/>
      <c r="N50" s="717"/>
      <c r="O50" s="717"/>
      <c r="P50" s="717"/>
      <c r="Q50" s="717"/>
      <c r="R50" s="718"/>
      <c r="S50" s="364"/>
      <c r="T50" s="365"/>
      <c r="U50" s="720"/>
      <c r="W50" s="399" t="str">
        <f>'Fun Patches'!C51</f>
        <v>&lt;LIST PATCH HERE&gt;</v>
      </c>
      <c r="X50" s="406" t="str">
        <f>IF(Summary!$Z$156="E","E","")</f>
        <v/>
      </c>
      <c r="Y50" s="406" t="str">
        <f>IF(Summary!$AA$156="Y","R","")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IF(Summary!$Z$157="E","E","")</f>
        <v/>
      </c>
      <c r="Y51" s="406" t="str">
        <f>IF(Summary!$AA$157="Y","R","")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IF(Summary!$Z$158="E","E","")</f>
        <v/>
      </c>
      <c r="Y52" s="406" t="str">
        <f>IF(Summary!$AA$158="Y","R","")</f>
        <v/>
      </c>
      <c r="AA52" s="366"/>
      <c r="AB52" s="364"/>
      <c r="AC52" s="365"/>
    </row>
    <row r="53" spans="2:29" ht="12.95" customHeight="1">
      <c r="B53" s="455"/>
      <c r="C53" s="457" t="s">
        <v>10</v>
      </c>
      <c r="D53" s="458"/>
      <c r="E53" s="458"/>
      <c r="F53" s="458"/>
      <c r="G53" s="458"/>
      <c r="H53" s="459"/>
      <c r="I53" s="406" t="str">
        <f>IF(Summary!$Z$55="E","E","")</f>
        <v/>
      </c>
      <c r="J53" s="406" t="str">
        <f>IF(Summary!$AA$55="Y","R","")</f>
        <v/>
      </c>
      <c r="K53" s="363" t="str">
        <f>IF(I53="E","C"," ")</f>
        <v xml:space="preserve"> </v>
      </c>
      <c r="L53" s="717"/>
      <c r="M53" s="717"/>
      <c r="N53" s="717"/>
      <c r="O53" s="717"/>
      <c r="P53" s="717"/>
      <c r="Q53" s="717"/>
      <c r="R53" s="718"/>
      <c r="S53" s="364"/>
      <c r="T53" s="365"/>
      <c r="U53" s="720"/>
      <c r="W53" s="400" t="str">
        <f>'Fun Patches'!C54</f>
        <v>&lt;LIST PATCH HERE&gt;</v>
      </c>
      <c r="X53" s="414" t="str">
        <f>IF(Summary!$Z$159="E","E","")</f>
        <v/>
      </c>
      <c r="Y53" s="414" t="str">
        <f>IF(Summary!$AA$159="Y","R","")</f>
        <v/>
      </c>
      <c r="AA53" s="366"/>
      <c r="AB53" s="364"/>
      <c r="AC53" s="365"/>
    </row>
    <row r="54" spans="2:29" ht="12.95" customHeight="1">
      <c r="B54" s="455"/>
      <c r="C54" s="461" t="s">
        <v>928</v>
      </c>
      <c r="D54" s="462"/>
      <c r="E54" s="462"/>
      <c r="F54" s="462"/>
      <c r="G54" s="462"/>
      <c r="H54" s="463"/>
      <c r="I54" s="406" t="str">
        <f>IF(Summary!$Z$57="E","E","")</f>
        <v/>
      </c>
      <c r="J54" s="406" t="str">
        <f>IF(Summary!$AA$57="Y","R","")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IF(Summary!$Z$59="E","E","")</f>
        <v/>
      </c>
      <c r="J55" s="406" t="str">
        <f>IF(Summary!$AA$59="Y","R","")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IF(Badges!$P33="A","/","")</f>
        <v/>
      </c>
      <c r="E56" s="410" t="str">
        <f>IF(Badges!$P37="A","/","")</f>
        <v/>
      </c>
      <c r="F56" s="410" t="str">
        <f>IF(Badges!$P41="A","/","")</f>
        <v/>
      </c>
      <c r="G56" s="410" t="str">
        <f>IF(Badges!$P45="A","/","")</f>
        <v/>
      </c>
      <c r="H56" s="410" t="str">
        <f>IF(Badges!$P49="A","/","")</f>
        <v/>
      </c>
      <c r="I56" s="404" t="str">
        <f>IF(Summary!$Z$5="E","E","")</f>
        <v/>
      </c>
      <c r="J56" s="404" t="str">
        <f>IF(Summary!$AA$5="Y","R","")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IF(Badges!$P321="A","/","")</f>
        <v/>
      </c>
      <c r="E57" s="410" t="str">
        <f>IF(Badges!$P325="A","/","")</f>
        <v/>
      </c>
      <c r="F57" s="410" t="str">
        <f>IF(Badges!$P329="A","/","")</f>
        <v/>
      </c>
      <c r="G57" s="410" t="str">
        <f>IF(Badges!$P333="A","/","")</f>
        <v/>
      </c>
      <c r="H57" s="410" t="str">
        <f>IF(Badges!$P337="A","/","")</f>
        <v/>
      </c>
      <c r="I57" s="406" t="str">
        <f>IF(Summary!$Z$18="E","E","")</f>
        <v/>
      </c>
      <c r="J57" s="406" t="str">
        <f>IF(Summary!$AA$18="Y","R","")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IF(Badges!$P10="A","/","")</f>
        <v/>
      </c>
      <c r="E58" s="410" t="str">
        <f>IF(Badges!$P14="A","/","")</f>
        <v/>
      </c>
      <c r="F58" s="410" t="str">
        <f>IF(Badges!$P18="A","/","")</f>
        <v/>
      </c>
      <c r="G58" s="410" t="str">
        <f>IF(Badges!$P22="A","/","")</f>
        <v/>
      </c>
      <c r="H58" s="410" t="str">
        <f>IF(Badges!$P26="A","/","")</f>
        <v/>
      </c>
      <c r="I58" s="406" t="str">
        <f>IF(Summary!$Z$4="E","E","")</f>
        <v/>
      </c>
      <c r="J58" s="406" t="str">
        <f>IF(Summary!$AA$4="Y","R","")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IF(Summary!$Z$61="E","E","")</f>
        <v/>
      </c>
      <c r="J59" s="414" t="str">
        <f>IF(Summary!$AA$61="Y","R","")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IF(Summary!$Z$63="E","E","")</f>
        <v/>
      </c>
      <c r="J60" s="411" t="str">
        <f>IF(Summary!$AA$63="Y","R","")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IF(Summary!$Z$64="E","E","")</f>
        <v/>
      </c>
      <c r="J61" s="409" t="str">
        <f>IF(Summary!$AA$64="Y","R","")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IF(Summary!$Z$65="E","E","")</f>
        <v/>
      </c>
      <c r="J62" s="411" t="str">
        <f>IF(Summary!$AA$65="Y","R","")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IF(Summary!$Z$66="E","E","")</f>
        <v/>
      </c>
      <c r="J63" s="409" t="str">
        <f>IF(Summary!$AA$66="Y","R","")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IF(Summary!$Z$67="E","E","")</f>
        <v/>
      </c>
      <c r="J64" s="412" t="str">
        <f>IF(Summary!$AA$67="Y","R","")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IF(Summary!$Z$68="E","E","")</f>
        <v/>
      </c>
      <c r="J65" s="406" t="str">
        <f>IF(Summary!$AA$68="Y","R","")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IF('Age-Level'!$P63="A","/","")</f>
        <v/>
      </c>
      <c r="E68" s="410" t="str">
        <f>IF('Age-Level'!$P67="A","/","")</f>
        <v/>
      </c>
      <c r="F68" s="410" t="str">
        <f>IF('Age-Level'!$P71="A","/","")</f>
        <v/>
      </c>
      <c r="G68" s="410" t="str">
        <f>IF('Age-Level'!$P76="A","/","")</f>
        <v/>
      </c>
      <c r="H68" s="410" t="str">
        <f>IF('Age-Level'!$P78="A","/","")</f>
        <v/>
      </c>
      <c r="I68" s="412" t="str">
        <f>IF(Summary!$Z$92="E","E","")</f>
        <v/>
      </c>
      <c r="J68" s="412" t="str">
        <f>IF(Summary!$AA$92="Y","R","")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IF('Age-Level'!$P81="A","/","")</f>
        <v/>
      </c>
      <c r="E69" s="408" t="str">
        <f>IF('Age-Level'!$P85="A","/","")</f>
        <v/>
      </c>
      <c r="F69" s="408" t="str">
        <f>IF('Age-Level'!$P89="A","/","")</f>
        <v/>
      </c>
      <c r="G69" s="408" t="str">
        <f>IF('Age-Level'!$P94="A","/","")</f>
        <v/>
      </c>
      <c r="H69" s="408" t="str">
        <f>IF('Age-Level'!$P96="A","/","")</f>
        <v/>
      </c>
      <c r="I69" s="407" t="str">
        <f>IF(Summary!$Z$93="E","E","")</f>
        <v/>
      </c>
      <c r="J69" s="407" t="str">
        <f>IF(Summary!$AA$93="Y","R","")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IF('Age-Level'!$P99="A","/","")</f>
        <v/>
      </c>
      <c r="E70" s="410" t="str">
        <f>IF('Age-Level'!$P103="A","/","")</f>
        <v/>
      </c>
      <c r="F70" s="410" t="str">
        <f>IF('Age-Level'!$P107="A","/","")</f>
        <v/>
      </c>
      <c r="G70" s="410" t="str">
        <f>IF('Age-Level'!$P112="A","/","")</f>
        <v/>
      </c>
      <c r="H70" s="410" t="str">
        <f>IF('Age-Level'!$P114="A","/","")</f>
        <v/>
      </c>
      <c r="I70" s="411" t="str">
        <f>IF(Summary!$Z$94="E","E","")</f>
        <v/>
      </c>
      <c r="J70" s="411" t="str">
        <f>IF(Summary!$AA$94="Y","R","")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IF('Age-Level'!$P117="A","/","")</f>
        <v/>
      </c>
      <c r="E71" s="408" t="str">
        <f>IF('Age-Level'!$P121="A","/","")</f>
        <v/>
      </c>
      <c r="F71" s="408" t="str">
        <f>IF('Age-Level'!$P125="A","/","")</f>
        <v/>
      </c>
      <c r="G71" s="408" t="str">
        <f>IF('Age-Level'!$P130="A","/","")</f>
        <v/>
      </c>
      <c r="H71" s="408" t="str">
        <f>IF('Age-Level'!$P132="A","/","")</f>
        <v/>
      </c>
      <c r="I71" s="415" t="str">
        <f>IF(Summary!$Z$95="E","E","")</f>
        <v/>
      </c>
      <c r="J71" s="415" t="str">
        <f>IF(Summary!$AA$95="Y","R","")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IF(Bridging!$P9="C","/","")</f>
        <v/>
      </c>
      <c r="G72" s="403" t="str">
        <f>IF(Bridging!$P10="C","/","")</f>
        <v/>
      </c>
      <c r="H72" s="403" t="str">
        <f>IF(Bridging!$P11="C","/","")</f>
        <v/>
      </c>
      <c r="I72" s="412" t="str">
        <f>IF(Summary!$Z$107="E","E","")</f>
        <v/>
      </c>
      <c r="J72" s="412" t="str">
        <f>IF(Summary!$AA$107="Y","R","")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QuJvfM5C8PI4B9vSi1tPenSDSRoiS411HrbrN0JzRV96mLiYcDwA3Hg56OcbSdnSZo/vbV+LjSWxtpaImaSmhQ==" saltValue="9+0Wm0ehOlewwlNzsGCX8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31" priority="3">
      <formula>LEFT($U$1,7)&lt;&gt;"Senior_"</formula>
    </cfRule>
  </conditionalFormatting>
  <conditionalFormatting sqref="T1:W1 T2:T3">
    <cfRule type="expression" dxfId="30" priority="2">
      <formula>LEFT($U$1,7)="Senior_"</formula>
    </cfRule>
  </conditionalFormatting>
  <conditionalFormatting sqref="C1">
    <cfRule type="expression" dxfId="29" priority="1">
      <formula>LEFT($U$1,7)&lt;&gt;"Senior_"</formula>
    </cfRule>
  </conditionalFormatting>
  <conditionalFormatting sqref="W54:W75 AA4:AA75 L43:L75">
    <cfRule type="duplicateValues" dxfId="28" priority="4"/>
  </conditionalFormatting>
  <pageMargins left="0.5" right="0.3" top="0.3" bottom="0.3" header="0.3" footer="0.3"/>
  <pageSetup scale="77" fitToWidth="2" orientation="portrait" r:id="rId1"/>
  <colBreaks count="1" manualBreakCount="1">
    <brk id="21" max="7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86F85-352C-42ED-925D-66FCDA077D81}">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Senior_14</v>
      </c>
      <c r="U1" s="445" t="str">
        <f ca="1">MID(CELL("filename",A1),FIND(IF(ISERROR(FIND("]",CELL("filename",A1))),"$","]"),CELL("filename",A1))+1,256)</f>
        <v>Senior_14</v>
      </c>
      <c r="W1" s="446" t="str">
        <f ca="1">IF(T1&lt;&gt;"",T1,"")</f>
        <v>Senior_14</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IF(Badges!$Q56="A","/","")</f>
        <v/>
      </c>
      <c r="E4" s="413" t="str">
        <f>IF(Badges!$Q60="A","/","")</f>
        <v/>
      </c>
      <c r="F4" s="413" t="str">
        <f>IF(Badges!$Q64="A","/","")</f>
        <v/>
      </c>
      <c r="G4" s="413" t="str">
        <f>IF(Badges!$Q68="A","/","")</f>
        <v/>
      </c>
      <c r="H4" s="413" t="str">
        <f>IF(Badges!$Q72="A","/","")</f>
        <v/>
      </c>
      <c r="I4" s="411" t="str">
        <f>IF(Summary!$AB$6="E","E","")</f>
        <v/>
      </c>
      <c r="J4" s="411" t="str">
        <f>IF(Summary!$AC$6="Y","R","")</f>
        <v/>
      </c>
      <c r="K4" s="363" t="str">
        <f>IF(COUNT(I53:I53)=1,MAX(I53:I53),"")</f>
        <v/>
      </c>
      <c r="L4" s="716" t="str">
        <f>Summary!A70</f>
        <v>&lt;&lt;List Badge 1 Here&gt;&gt;</v>
      </c>
      <c r="M4" s="716"/>
      <c r="N4" s="716"/>
      <c r="O4" s="716"/>
      <c r="P4" s="716"/>
      <c r="Q4" s="716"/>
      <c r="R4" s="719"/>
      <c r="S4" s="404" t="str">
        <f>IF(Summary!$AB$70="E","E","")</f>
        <v/>
      </c>
      <c r="T4" s="404" t="str">
        <f>IF(Summary!$AC$70="Y","R","")</f>
        <v/>
      </c>
      <c r="W4" s="619" t="str">
        <f>'Fun Patches'!C5</f>
        <v>&lt;LIST PATCH HERE&gt;</v>
      </c>
      <c r="X4" s="404" t="str">
        <f>IF(Summary!$AB$110="E","E","")</f>
        <v/>
      </c>
      <c r="Y4" s="404" t="str">
        <f>IF(Summary!$AC$110="Y","R","")</f>
        <v/>
      </c>
      <c r="AA4" s="438"/>
      <c r="AB4" s="361"/>
      <c r="AC4" s="362"/>
    </row>
    <row r="5" spans="2:30" ht="12.95" customHeight="1">
      <c r="B5" s="455"/>
      <c r="C5" s="460" t="s">
        <v>139</v>
      </c>
      <c r="D5" s="405" t="str">
        <f>IF(Badges!$Q79="A","/","")</f>
        <v/>
      </c>
      <c r="E5" s="405" t="str">
        <f>IF(Badges!$Q83="A","/","")</f>
        <v/>
      </c>
      <c r="F5" s="405" t="str">
        <f>IF(Badges!$Q87="A","/","")</f>
        <v/>
      </c>
      <c r="G5" s="405" t="str">
        <f>IF(Badges!$Q91="A","/","")</f>
        <v/>
      </c>
      <c r="H5" s="405" t="str">
        <f>IF(Badges!$Q95="A","/","")</f>
        <v/>
      </c>
      <c r="I5" s="406" t="str">
        <f>IF(Summary!$AB$7="E","E","")</f>
        <v/>
      </c>
      <c r="J5" s="406" t="str">
        <f>IF(Summary!$AC$7="Y","R","")</f>
        <v/>
      </c>
      <c r="K5" s="363" t="str">
        <f>IF(COUNT(I54:I54)=1,MAX(I54:I54),"")</f>
        <v/>
      </c>
      <c r="L5" s="716" t="str">
        <f>Summary!A71</f>
        <v>&lt;&lt;List Badge 2 Here&gt;&gt;</v>
      </c>
      <c r="M5" s="716"/>
      <c r="N5" s="716"/>
      <c r="O5" s="716"/>
      <c r="P5" s="716"/>
      <c r="Q5" s="716"/>
      <c r="R5" s="719"/>
      <c r="S5" s="406" t="str">
        <f>IF(Summary!$AB$71="E","E","")</f>
        <v/>
      </c>
      <c r="T5" s="406" t="str">
        <f>IF(Summary!$AC$71="Y","R","")</f>
        <v/>
      </c>
      <c r="W5" s="399" t="str">
        <f>'Fun Patches'!C6</f>
        <v>&lt;LIST PATCH HERE&gt;</v>
      </c>
      <c r="X5" s="406" t="str">
        <f>IF(Summary!$AB$111="E","E","")</f>
        <v/>
      </c>
      <c r="Y5" s="406" t="str">
        <f>IF(Summary!$AC$111="Y","R","")</f>
        <v/>
      </c>
      <c r="AA5" s="366"/>
      <c r="AB5" s="364"/>
      <c r="AC5" s="365"/>
    </row>
    <row r="6" spans="2:30" ht="12.95" customHeight="1" thickBot="1">
      <c r="B6" s="455"/>
      <c r="C6" s="464" t="s">
        <v>1019</v>
      </c>
      <c r="D6" s="408" t="str">
        <f>IF(Badges!$Q102="A","/","")</f>
        <v/>
      </c>
      <c r="E6" s="408" t="str">
        <f>IF(Badges!$Q106="A","/","")</f>
        <v/>
      </c>
      <c r="F6" s="408" t="str">
        <f>IF(Badges!$Q110="A","/","")</f>
        <v/>
      </c>
      <c r="G6" s="408" t="str">
        <f>IF(Badges!$Q114="A","/","")</f>
        <v/>
      </c>
      <c r="H6" s="408" t="str">
        <f>IF(Badges!$Q118="A","/","")</f>
        <v/>
      </c>
      <c r="I6" s="409" t="str">
        <f>IF(Summary!$AB$8="E","E","")</f>
        <v/>
      </c>
      <c r="J6" s="409" t="str">
        <f>IF(Summary!$AC$8="Y","R","")</f>
        <v/>
      </c>
      <c r="K6" s="363"/>
      <c r="L6" s="716" t="str">
        <f>Summary!A72</f>
        <v>&lt;&lt;List Badge 3 Here&gt;&gt;</v>
      </c>
      <c r="M6" s="716"/>
      <c r="N6" s="716"/>
      <c r="O6" s="716"/>
      <c r="P6" s="716"/>
      <c r="Q6" s="716"/>
      <c r="R6" s="719"/>
      <c r="S6" s="406" t="str">
        <f>IF(Summary!$AB$72="E","E","")</f>
        <v/>
      </c>
      <c r="T6" s="406" t="str">
        <f>IF(Summary!$AC$72="Y","R","")</f>
        <v/>
      </c>
      <c r="W6" s="399" t="str">
        <f>'Fun Patches'!C7</f>
        <v>&lt;LIST PATCH HERE&gt;</v>
      </c>
      <c r="X6" s="406" t="str">
        <f>IF(Summary!$AB$112="E","E","")</f>
        <v/>
      </c>
      <c r="Y6" s="406" t="str">
        <f>IF(Summary!$AC$112="Y","R","")</f>
        <v/>
      </c>
      <c r="AA6" s="366"/>
      <c r="AB6" s="364"/>
      <c r="AC6" s="365"/>
    </row>
    <row r="7" spans="2:30" ht="12.95" customHeight="1">
      <c r="B7" s="455"/>
      <c r="C7" s="468" t="s">
        <v>134</v>
      </c>
      <c r="D7" s="413" t="str">
        <f>IF(Badges!$Q148="A","/","")</f>
        <v/>
      </c>
      <c r="E7" s="413" t="str">
        <f>IF(Badges!$Q152="A","/","")</f>
        <v/>
      </c>
      <c r="F7" s="413" t="str">
        <f>IF(Badges!$Q156="A","/","")</f>
        <v/>
      </c>
      <c r="G7" s="413" t="str">
        <f>IF(Badges!$Q160="A","/","")</f>
        <v/>
      </c>
      <c r="H7" s="413" t="str">
        <f>IF(Badges!$Q164="A","/","")</f>
        <v/>
      </c>
      <c r="I7" s="411" t="str">
        <f>IF(Summary!$AB$10="E","E","")</f>
        <v/>
      </c>
      <c r="J7" s="411" t="str">
        <f>IF(Summary!$AC$10="Y","R","")</f>
        <v/>
      </c>
      <c r="K7" s="363" t="str">
        <f>IF(COUNT(I55:I55)=1,MAX(I55:I55),"")</f>
        <v/>
      </c>
      <c r="L7" s="716" t="str">
        <f>Summary!A73</f>
        <v>&lt;&lt;List Badge 4 Here&gt;&gt;</v>
      </c>
      <c r="M7" s="716"/>
      <c r="N7" s="716"/>
      <c r="O7" s="716"/>
      <c r="P7" s="716"/>
      <c r="Q7" s="716"/>
      <c r="R7" s="719"/>
      <c r="S7" s="406" t="str">
        <f>IF(Summary!$AB$73="E","E","")</f>
        <v/>
      </c>
      <c r="T7" s="406" t="str">
        <f>IF(Summary!$AC$73="Y","R","")</f>
        <v/>
      </c>
      <c r="W7" s="399" t="str">
        <f>'Fun Patches'!C8</f>
        <v>&lt;LIST PATCH HERE&gt;</v>
      </c>
      <c r="X7" s="406" t="str">
        <f>IF(Summary!$AB$113="E","E","")</f>
        <v/>
      </c>
      <c r="Y7" s="406" t="str">
        <f>IF(Summary!$AC$113="Y","R","")</f>
        <v/>
      </c>
      <c r="AA7" s="366"/>
      <c r="AB7" s="364"/>
      <c r="AC7" s="365"/>
    </row>
    <row r="8" spans="2:30" ht="12.95" customHeight="1">
      <c r="B8" s="455"/>
      <c r="C8" s="460" t="s">
        <v>1022</v>
      </c>
      <c r="D8" s="405" t="str">
        <f>IF(Badges!$Q194="A","/","")</f>
        <v/>
      </c>
      <c r="E8" s="405" t="str">
        <f>IF(Badges!$Q198="A","/","")</f>
        <v/>
      </c>
      <c r="F8" s="405" t="str">
        <f>IF(Badges!$Q202="A","/","")</f>
        <v/>
      </c>
      <c r="G8" s="405" t="str">
        <f>IF(Badges!$Q206="A","/","")</f>
        <v/>
      </c>
      <c r="H8" s="405" t="str">
        <f>IF(Badges!$Q210="A","/","")</f>
        <v/>
      </c>
      <c r="I8" s="406" t="str">
        <f>IF(Summary!$AB$12="E","E","")</f>
        <v/>
      </c>
      <c r="J8" s="406" t="str">
        <f>IF(Summary!$AC$12="Y","R","")</f>
        <v/>
      </c>
      <c r="K8" s="363" t="str">
        <f>IF(COUNT(I56:I59)=4,MAX(I56:I59),"")</f>
        <v/>
      </c>
      <c r="L8" s="716" t="str">
        <f>Summary!A74</f>
        <v>&lt;&lt;List Badge 5 Here&gt;&gt;</v>
      </c>
      <c r="M8" s="716"/>
      <c r="N8" s="716"/>
      <c r="O8" s="716"/>
      <c r="P8" s="716"/>
      <c r="Q8" s="716"/>
      <c r="R8" s="719"/>
      <c r="S8" s="406" t="str">
        <f>IF(Summary!$AB$74="E","E","")</f>
        <v/>
      </c>
      <c r="T8" s="406" t="str">
        <f>IF(Summary!$AC$74="Y","R","")</f>
        <v/>
      </c>
      <c r="W8" s="399" t="str">
        <f>'Fun Patches'!C9</f>
        <v>&lt;LIST PATCH HERE&gt;</v>
      </c>
      <c r="X8" s="406" t="str">
        <f>IF(Summary!$AB$114="E","E","")</f>
        <v/>
      </c>
      <c r="Y8" s="406" t="str">
        <f>IF(Summary!$AC$114="Y","R","")</f>
        <v/>
      </c>
      <c r="AA8" s="366"/>
      <c r="AB8" s="364"/>
      <c r="AC8" s="365"/>
    </row>
    <row r="9" spans="2:30" ht="12.95" customHeight="1" thickBot="1">
      <c r="B9" s="455"/>
      <c r="C9" s="471" t="s">
        <v>140</v>
      </c>
      <c r="D9" s="408" t="str">
        <f>IF(Badges!$Q217="A","/","")</f>
        <v/>
      </c>
      <c r="E9" s="408" t="str">
        <f>IF(Badges!$Q221="A","/","")</f>
        <v/>
      </c>
      <c r="F9" s="408" t="str">
        <f>IF(Badges!$Q225="A","/","")</f>
        <v/>
      </c>
      <c r="G9" s="408" t="str">
        <f>IF(Badges!$Q229="A","/","")</f>
        <v/>
      </c>
      <c r="H9" s="408" t="str">
        <f>IF(Badges!$Q233="A","/","")</f>
        <v/>
      </c>
      <c r="I9" s="409" t="str">
        <f>IF(Summary!$AB$13="E","E","")</f>
        <v/>
      </c>
      <c r="J9" s="409" t="str">
        <f>IF(Summary!$AC$13="Y","R","")</f>
        <v/>
      </c>
      <c r="K9" s="363"/>
      <c r="L9" s="716" t="str">
        <f>Summary!A75</f>
        <v>&lt;&lt;List Badge 6 Here&gt;&gt;</v>
      </c>
      <c r="M9" s="716"/>
      <c r="N9" s="716"/>
      <c r="O9" s="716"/>
      <c r="P9" s="716"/>
      <c r="Q9" s="716"/>
      <c r="R9" s="719"/>
      <c r="S9" s="406" t="str">
        <f>IF(Summary!$AB$75="E","E","")</f>
        <v/>
      </c>
      <c r="T9" s="406" t="str">
        <f>IF(Summary!$AC$75="Y","R","")</f>
        <v/>
      </c>
      <c r="W9" s="399" t="str">
        <f>'Fun Patches'!C10</f>
        <v>&lt;LIST PATCH HERE&gt;</v>
      </c>
      <c r="X9" s="406" t="str">
        <f>IF(Summary!$AB$115="E","E","")</f>
        <v/>
      </c>
      <c r="Y9" s="406" t="str">
        <f>IF(Summary!$AC$115="Y","R","")</f>
        <v/>
      </c>
      <c r="AA9" s="366"/>
      <c r="AB9" s="364"/>
      <c r="AC9" s="365"/>
    </row>
    <row r="10" spans="2:30" ht="12.95" customHeight="1">
      <c r="B10" s="455"/>
      <c r="C10" s="456" t="s">
        <v>1020</v>
      </c>
      <c r="D10" s="413" t="str">
        <f>IF(Badges!$Q252="A","/","")</f>
        <v/>
      </c>
      <c r="E10" s="413" t="str">
        <f>IF(Badges!$Q256="A","/","")</f>
        <v/>
      </c>
      <c r="F10" s="413" t="str">
        <f>IF(Badges!$Q260="A","/","")</f>
        <v/>
      </c>
      <c r="G10" s="413" t="str">
        <f>IF(Badges!$Q264="A","/","")</f>
        <v/>
      </c>
      <c r="H10" s="413" t="str">
        <f>IF(Badges!$Q268="A","/","")</f>
        <v/>
      </c>
      <c r="I10" s="411" t="str">
        <f>IF(Summary!$AB$15="E","E","")</f>
        <v/>
      </c>
      <c r="J10" s="411" t="str">
        <f>IF(Summary!$AC$15="Y","R","")</f>
        <v/>
      </c>
      <c r="K10" s="363"/>
      <c r="L10" s="716" t="str">
        <f>Summary!A76</f>
        <v>&lt;&lt;List Badge 7 Here&gt;&gt;</v>
      </c>
      <c r="M10" s="716"/>
      <c r="N10" s="716"/>
      <c r="O10" s="716"/>
      <c r="P10" s="716"/>
      <c r="Q10" s="716"/>
      <c r="R10" s="719"/>
      <c r="S10" s="406" t="str">
        <f>IF(Summary!$AB$76="E","E","")</f>
        <v/>
      </c>
      <c r="T10" s="406" t="str">
        <f>IF(Summary!$AC$76="Y","R","")</f>
        <v/>
      </c>
      <c r="W10" s="399" t="str">
        <f>'Fun Patches'!C11</f>
        <v>&lt;LIST PATCH HERE&gt;</v>
      </c>
      <c r="X10" s="406" t="str">
        <f>IF(Summary!$AB$116="E","E","")</f>
        <v/>
      </c>
      <c r="Y10" s="406" t="str">
        <f>IF(Summary!$AC$116="Y","R","")</f>
        <v/>
      </c>
      <c r="AA10" s="366"/>
      <c r="AB10" s="364"/>
      <c r="AC10" s="365"/>
    </row>
    <row r="11" spans="2:30" ht="12.95" customHeight="1">
      <c r="B11" s="455"/>
      <c r="C11" s="460" t="s">
        <v>765</v>
      </c>
      <c r="D11" s="405" t="str">
        <f>IF(Badges!$Q275="A","/","")</f>
        <v/>
      </c>
      <c r="E11" s="405" t="str">
        <f>IF(Badges!$Q279="A","/","")</f>
        <v/>
      </c>
      <c r="F11" s="405" t="str">
        <f>IF(Badges!$Q283="A","/","")</f>
        <v/>
      </c>
      <c r="G11" s="405" t="str">
        <f>IF(Badges!$Q287="A","/","")</f>
        <v/>
      </c>
      <c r="H11" s="405" t="str">
        <f>IF(Badges!$Q291="A","/","")</f>
        <v/>
      </c>
      <c r="I11" s="406" t="str">
        <f>IF(Summary!$AB$16="E","E","")</f>
        <v/>
      </c>
      <c r="J11" s="406" t="str">
        <f>IF(Summary!$AC$16="Y","R","")</f>
        <v/>
      </c>
      <c r="K11" s="363"/>
      <c r="L11" s="716" t="str">
        <f>Summary!A77</f>
        <v>&lt;&lt;List Badge 8 Here&gt;&gt;</v>
      </c>
      <c r="M11" s="716"/>
      <c r="N11" s="716"/>
      <c r="O11" s="716"/>
      <c r="P11" s="716"/>
      <c r="Q11" s="716"/>
      <c r="R11" s="719"/>
      <c r="S11" s="406" t="str">
        <f>IF(Summary!$AB$77="E","E","")</f>
        <v/>
      </c>
      <c r="T11" s="406" t="str">
        <f>IF(Summary!$AC$77="Y","R","")</f>
        <v/>
      </c>
      <c r="W11" s="399" t="str">
        <f>'Fun Patches'!C12</f>
        <v>&lt;LIST PATCH HERE&gt;</v>
      </c>
      <c r="X11" s="406" t="str">
        <f>IF(Summary!$AB$117="E","E","")</f>
        <v/>
      </c>
      <c r="Y11" s="406" t="str">
        <f>IF(Summary!$AC$117="Y","R","")</f>
        <v/>
      </c>
      <c r="AA11" s="366"/>
      <c r="AB11" s="364"/>
      <c r="AC11" s="365"/>
    </row>
    <row r="12" spans="2:30" ht="12.95" customHeight="1" thickBot="1">
      <c r="B12" s="455"/>
      <c r="C12" s="464" t="s">
        <v>137</v>
      </c>
      <c r="D12" s="408" t="str">
        <f>IF(Badges!$Q344="A","/","")</f>
        <v/>
      </c>
      <c r="E12" s="408" t="str">
        <f>IF(Badges!$Q348="A","/","")</f>
        <v/>
      </c>
      <c r="F12" s="408" t="str">
        <f>IF(Badges!$Q352="A","/","")</f>
        <v/>
      </c>
      <c r="G12" s="408" t="str">
        <f>IF(Badges!$Q356="A","/","")</f>
        <v/>
      </c>
      <c r="H12" s="408" t="str">
        <f>IF(Badges!$Q360="A","/","")</f>
        <v/>
      </c>
      <c r="I12" s="409" t="str">
        <f>IF(Summary!$AB$19="E","E","")</f>
        <v/>
      </c>
      <c r="J12" s="409" t="str">
        <f>IF(Summary!$AC$19="Y","R","")</f>
        <v/>
      </c>
      <c r="K12" s="363"/>
      <c r="L12" s="716" t="str">
        <f>Summary!A78</f>
        <v>&lt;&lt;List Badge 9 Here&gt;&gt;</v>
      </c>
      <c r="M12" s="716"/>
      <c r="N12" s="716"/>
      <c r="O12" s="716"/>
      <c r="P12" s="716"/>
      <c r="Q12" s="716"/>
      <c r="R12" s="719"/>
      <c r="S12" s="406" t="str">
        <f>IF(Summary!$AB$78="E","E","")</f>
        <v/>
      </c>
      <c r="T12" s="406" t="str">
        <f>IF(Summary!$AC$78="Y","R","")</f>
        <v/>
      </c>
      <c r="W12" s="399" t="str">
        <f>'Fun Patches'!C13</f>
        <v>&lt;LIST PATCH HERE&gt;</v>
      </c>
      <c r="X12" s="406" t="str">
        <f>IF(Summary!$AB$118="E","E","")</f>
        <v/>
      </c>
      <c r="Y12" s="406" t="str">
        <f>IF(Summary!$AC$118="Y","R","")</f>
        <v/>
      </c>
      <c r="AA12" s="366"/>
      <c r="AB12" s="364"/>
      <c r="AC12" s="365"/>
    </row>
    <row r="13" spans="2:30" ht="12.95" customHeight="1">
      <c r="B13" s="455"/>
      <c r="C13" s="468" t="s">
        <v>934</v>
      </c>
      <c r="D13" s="413" t="str">
        <f>IF(Badges!$Q367="A","/","")</f>
        <v/>
      </c>
      <c r="E13" s="413" t="str">
        <f>IF(Badges!$Q371="A","/","")</f>
        <v/>
      </c>
      <c r="F13" s="413" t="str">
        <f>IF(Badges!$Q375="A","/","")</f>
        <v/>
      </c>
      <c r="G13" s="413" t="str">
        <f>IF(Badges!$Q379="A","/","")</f>
        <v/>
      </c>
      <c r="H13" s="413" t="str">
        <f>IF(Badges!$Q383="A","/","")</f>
        <v/>
      </c>
      <c r="I13" s="411" t="str">
        <f>IF(Summary!$AB$20="E","E","")</f>
        <v/>
      </c>
      <c r="J13" s="411" t="str">
        <f>IF(Summary!$AC$20="Y","R","")</f>
        <v/>
      </c>
      <c r="K13" s="363" t="str">
        <f>IF(COUNT(I60:I61)=2,MAX(I60:I61),"")</f>
        <v/>
      </c>
      <c r="L13" s="716" t="str">
        <f>Summary!A79</f>
        <v>&lt;&lt;List Badge 10 Here&gt;&gt;</v>
      </c>
      <c r="M13" s="716"/>
      <c r="N13" s="716"/>
      <c r="O13" s="716"/>
      <c r="P13" s="716"/>
      <c r="Q13" s="716"/>
      <c r="R13" s="719"/>
      <c r="S13" s="406" t="str">
        <f>IF(Summary!$AB$79="E","E","")</f>
        <v/>
      </c>
      <c r="T13" s="406" t="str">
        <f>IF(Summary!$AC$79="Y","R","")</f>
        <v/>
      </c>
      <c r="W13" s="399" t="str">
        <f>'Fun Patches'!C14</f>
        <v>&lt;LIST PATCH HERE&gt;</v>
      </c>
      <c r="X13" s="406" t="str">
        <f>IF(Summary!$AB$119="E","E","")</f>
        <v/>
      </c>
      <c r="Y13" s="406" t="str">
        <f>IF(Summary!$AC$119="Y","R","")</f>
        <v/>
      </c>
      <c r="AA13" s="366"/>
      <c r="AB13" s="364"/>
      <c r="AC13" s="365"/>
    </row>
    <row r="14" spans="2:30" ht="12.95" customHeight="1">
      <c r="B14" s="455"/>
      <c r="C14" s="460" t="s">
        <v>142</v>
      </c>
      <c r="D14" s="405" t="str">
        <f>IF(Badges!$Q390="A","/","")</f>
        <v/>
      </c>
      <c r="E14" s="405" t="str">
        <f>IF(Badges!$Q394="A","/","")</f>
        <v/>
      </c>
      <c r="F14" s="405" t="str">
        <f>IF(Badges!$Q398="A","/","")</f>
        <v/>
      </c>
      <c r="G14" s="405" t="str">
        <f>IF(Badges!$Q402="A","/","")</f>
        <v/>
      </c>
      <c r="H14" s="405" t="str">
        <f>IF(Badges!$Q406="A","/","")</f>
        <v/>
      </c>
      <c r="I14" s="406" t="str">
        <f>IF(Summary!$AB$21="E","E","")</f>
        <v/>
      </c>
      <c r="J14" s="406" t="str">
        <f>IF(Summary!$AC$21="Y","R","")</f>
        <v/>
      </c>
      <c r="K14" s="363"/>
      <c r="L14" s="401"/>
      <c r="M14" s="401"/>
      <c r="N14" s="401"/>
      <c r="O14" s="401"/>
      <c r="P14" s="401"/>
      <c r="Q14" s="401"/>
      <c r="R14" s="401"/>
      <c r="S14" s="402"/>
      <c r="T14" s="402"/>
      <c r="W14" s="399" t="str">
        <f>'Fun Patches'!C15</f>
        <v>&lt;LIST PATCH HERE&gt;</v>
      </c>
      <c r="X14" s="406" t="str">
        <f>IF(Summary!$AB$120="E","E","")</f>
        <v/>
      </c>
      <c r="Y14" s="406" t="str">
        <f>IF(Summary!$AC$120="Y","R","")</f>
        <v/>
      </c>
      <c r="AA14" s="366"/>
      <c r="AB14" s="364"/>
      <c r="AC14" s="365"/>
    </row>
    <row r="15" spans="2:30" ht="12.95" customHeight="1" thickBot="1">
      <c r="B15" s="455"/>
      <c r="C15" s="471" t="s">
        <v>129</v>
      </c>
      <c r="D15" s="408" t="str">
        <f>IF(Badges!$Q425="A","/","")</f>
        <v/>
      </c>
      <c r="E15" s="408" t="str">
        <f>IF(Badges!$Q429="A","/","")</f>
        <v/>
      </c>
      <c r="F15" s="408" t="str">
        <f>IF(Badges!$Q433="A","/","")</f>
        <v/>
      </c>
      <c r="G15" s="408" t="str">
        <f>IF(Badges!$Q437="A","/","")</f>
        <v/>
      </c>
      <c r="H15" s="408" t="str">
        <f>IF(Badges!$Q441="A","/","")</f>
        <v/>
      </c>
      <c r="I15" s="409" t="str">
        <f>IF(Summary!$AB$23="E","E","")</f>
        <v/>
      </c>
      <c r="J15" s="409" t="str">
        <f>IF(Summary!$AC$23="Y","R","")</f>
        <v/>
      </c>
      <c r="K15" s="363" t="str">
        <f>IF(COUNT(I62:I63)=2,MAX(I62:I63),"")</f>
        <v/>
      </c>
      <c r="N15" s="451"/>
      <c r="O15" s="451"/>
      <c r="P15" s="451"/>
      <c r="Q15" s="451"/>
      <c r="R15" s="451"/>
      <c r="W15" s="399" t="str">
        <f>'Fun Patches'!C16</f>
        <v>&lt;LIST PATCH HERE&gt;</v>
      </c>
      <c r="X15" s="406" t="str">
        <f>IF(Summary!$AB$121="E","E","")</f>
        <v/>
      </c>
      <c r="Y15" s="406" t="str">
        <f>IF(Summary!$AC$121="Y","R","")</f>
        <v/>
      </c>
      <c r="AA15" s="366"/>
      <c r="AB15" s="364"/>
      <c r="AC15" s="365"/>
    </row>
    <row r="16" spans="2:30" ht="12.95" customHeight="1">
      <c r="B16" s="455"/>
      <c r="C16" s="456" t="s">
        <v>739</v>
      </c>
      <c r="D16" s="413" t="str">
        <f>IF(Badges!$Q448="A","/","")</f>
        <v/>
      </c>
      <c r="E16" s="413" t="str">
        <f>IF(Badges!$Q452="A","/","")</f>
        <v/>
      </c>
      <c r="F16" s="413" t="str">
        <f>IF(Badges!$Q456="A","/","")</f>
        <v/>
      </c>
      <c r="G16" s="413" t="str">
        <f>IF(Badges!$Q460="A","/","")</f>
        <v/>
      </c>
      <c r="H16" s="413" t="str">
        <f>IF(Badges!$Q464="A","/","")</f>
        <v/>
      </c>
      <c r="I16" s="411" t="str">
        <f>IF(Summary!$AB$24="E","E","")</f>
        <v/>
      </c>
      <c r="J16" s="411" t="str">
        <f>IF(Summary!$AC$24="Y","R","")</f>
        <v/>
      </c>
      <c r="K16" s="363"/>
      <c r="L16" s="455"/>
      <c r="M16" s="487" t="s">
        <v>953</v>
      </c>
      <c r="N16" s="413" t="str">
        <f>IF('Age-Level'!$Q6="C","/","")</f>
        <v/>
      </c>
      <c r="O16" s="413" t="str">
        <f>IF('Age-Level'!$Q7="C","/","")</f>
        <v/>
      </c>
      <c r="P16" s="413" t="str">
        <f>IF('Age-Level'!$Q8="C","/","")</f>
        <v/>
      </c>
      <c r="Q16" s="413" t="str">
        <f>IF('Age-Level'!$Q9="C","/","")</f>
        <v/>
      </c>
      <c r="R16" s="413" t="str">
        <f>IF('Age-Level'!$Q10="C","/","")</f>
        <v/>
      </c>
      <c r="S16" s="404" t="str">
        <f>IF(Summary!$AB$81="E","E","")</f>
        <v/>
      </c>
      <c r="T16" s="411" t="str">
        <f>IF(Summary!$AC$81="Y","R","")</f>
        <v/>
      </c>
      <c r="W16" s="399" t="str">
        <f>'Fun Patches'!C17</f>
        <v>&lt;LIST PATCH HERE&gt;</v>
      </c>
      <c r="X16" s="406" t="str">
        <f>IF(Summary!$AB$122="E","E","")</f>
        <v/>
      </c>
      <c r="Y16" s="406" t="str">
        <f>IF(Summary!$AC$122="Y","R","")</f>
        <v/>
      </c>
      <c r="AA16" s="366"/>
      <c r="AB16" s="364"/>
      <c r="AC16" s="365"/>
    </row>
    <row r="17" spans="2:29" ht="12.95" customHeight="1" thickBot="1">
      <c r="B17" s="455"/>
      <c r="C17" s="460" t="s">
        <v>626</v>
      </c>
      <c r="D17" s="405" t="str">
        <f>IF(Badges!$Q471="A","/","")</f>
        <v/>
      </c>
      <c r="E17" s="405" t="str">
        <f>IF(Badges!$Q475="A","/","")</f>
        <v/>
      </c>
      <c r="F17" s="405" t="str">
        <f>IF(Badges!$Q479="A","/","")</f>
        <v/>
      </c>
      <c r="G17" s="405" t="str">
        <f>IF(Badges!$Q483="A","/","")</f>
        <v/>
      </c>
      <c r="H17" s="405" t="str">
        <f>IF(Badges!$Q487="A","/","")</f>
        <v/>
      </c>
      <c r="I17" s="406" t="str">
        <f>IF(Summary!$AB$25="E","E","")</f>
        <v/>
      </c>
      <c r="J17" s="406" t="str">
        <f>IF(Summary!$AC$25="Y","R","")</f>
        <v/>
      </c>
      <c r="K17" s="363" t="str">
        <f>IF(COUNT(I64:I65)=2,MAX(I64:I65),"")</f>
        <v/>
      </c>
      <c r="L17" s="455"/>
      <c r="M17" s="488" t="s">
        <v>954</v>
      </c>
      <c r="N17" s="398" t="str">
        <f>IF('Age-Level'!$Q13="C","/","")</f>
        <v/>
      </c>
      <c r="O17" s="398" t="str">
        <f>IF('Age-Level'!$Q14="C","/","")</f>
        <v/>
      </c>
      <c r="P17" s="398" t="str">
        <f>IF('Age-Level'!$Q15="C","/","")</f>
        <v/>
      </c>
      <c r="Q17" s="398" t="str">
        <f>IF('Age-Level'!$Q16="C","/","")</f>
        <v/>
      </c>
      <c r="R17" s="398" t="str">
        <f>IF('Age-Level'!$Q17="C","/","")</f>
        <v/>
      </c>
      <c r="S17" s="409" t="str">
        <f>IF(Summary!$AB$82="E","E","")</f>
        <v/>
      </c>
      <c r="T17" s="406" t="str">
        <f>IF(Summary!$AC$82="Y","R","")</f>
        <v/>
      </c>
      <c r="W17" s="399" t="str">
        <f>'Fun Patches'!C18</f>
        <v>&lt;LIST PATCH HERE&gt;</v>
      </c>
      <c r="X17" s="406" t="str">
        <f>IF(Summary!$AB$123="E","E","")</f>
        <v/>
      </c>
      <c r="Y17" s="406" t="str">
        <f>IF(Summary!$AC$123="Y","R","")</f>
        <v/>
      </c>
      <c r="AA17" s="366"/>
      <c r="AB17" s="364"/>
      <c r="AC17" s="365"/>
    </row>
    <row r="18" spans="2:29" ht="12.95" customHeight="1" thickBot="1">
      <c r="B18" s="455"/>
      <c r="C18" s="460" t="s">
        <v>131</v>
      </c>
      <c r="D18" s="408" t="str">
        <f>IF(Badges!$Q494="A","/","")</f>
        <v/>
      </c>
      <c r="E18" s="408" t="str">
        <f>IF(Badges!$Q498="A","/","")</f>
        <v/>
      </c>
      <c r="F18" s="408" t="str">
        <f>IF(Badges!$Q502="A","/","")</f>
        <v/>
      </c>
      <c r="G18" s="408" t="str">
        <f>IF(Badges!$Q506="A","/","")</f>
        <v/>
      </c>
      <c r="H18" s="408" t="str">
        <f>IF(Badges!$Q510="A","/","")</f>
        <v/>
      </c>
      <c r="I18" s="409" t="str">
        <f>IF(Summary!$AB$26="E","E","")</f>
        <v/>
      </c>
      <c r="J18" s="409" t="str">
        <f>IF(Summary!$AC$26="Y","R","")</f>
        <v/>
      </c>
      <c r="K18" s="363"/>
      <c r="L18" s="455"/>
      <c r="M18" s="489" t="s">
        <v>955</v>
      </c>
      <c r="N18" s="413" t="str">
        <f>IF('Age-Level'!$Q20="C","/","")</f>
        <v/>
      </c>
      <c r="O18" s="413" t="str">
        <f>IF('Age-Level'!$Q21="C","/","")</f>
        <v/>
      </c>
      <c r="P18" s="413" t="str">
        <f>IF('Age-Level'!$Q22="C","/","")</f>
        <v/>
      </c>
      <c r="Q18" s="413" t="str">
        <f>IF('Age-Level'!$Q23="C","/","")</f>
        <v/>
      </c>
      <c r="R18" s="413" t="str">
        <f>IF('Age-Level'!$Q24="C","/","")</f>
        <v/>
      </c>
      <c r="S18" s="412" t="str">
        <f>IF(Summary!$AB$83="E","E","")</f>
        <v/>
      </c>
      <c r="T18" s="411" t="str">
        <f>IF(Summary!$AC$83="Y","R","")</f>
        <v/>
      </c>
      <c r="W18" s="399" t="str">
        <f>'Fun Patches'!C19</f>
        <v>&lt;LIST PATCH HERE&gt;</v>
      </c>
      <c r="X18" s="406" t="str">
        <f>IF(Summary!$AB$124="E","E","")</f>
        <v/>
      </c>
      <c r="Y18" s="406" t="str">
        <f>IF(Summary!$AC$124="Y","R","")</f>
        <v/>
      </c>
      <c r="AA18" s="366"/>
      <c r="AB18" s="364"/>
      <c r="AC18" s="365"/>
    </row>
    <row r="19" spans="2:29" ht="12.95" customHeight="1" thickBot="1">
      <c r="B19" s="455"/>
      <c r="C19" s="468" t="s">
        <v>128</v>
      </c>
      <c r="D19" s="413" t="str">
        <f>IF(Badges!$Q517="A","/","")</f>
        <v/>
      </c>
      <c r="E19" s="413" t="str">
        <f>IF(Badges!$Q521="A","/","")</f>
        <v/>
      </c>
      <c r="F19" s="413" t="str">
        <f>IF(Badges!$Q525="A","/","")</f>
        <v/>
      </c>
      <c r="G19" s="413" t="str">
        <f>IF(Badges!$Q529="A","/","")</f>
        <v/>
      </c>
      <c r="H19" s="413" t="str">
        <f>IF(Badges!$Q533="A","/","")</f>
        <v/>
      </c>
      <c r="I19" s="411" t="str">
        <f>IF(Summary!$AB$27="E","E","")</f>
        <v/>
      </c>
      <c r="J19" s="411" t="str">
        <f>IF(Summary!$AC$27="Y","R","")</f>
        <v/>
      </c>
      <c r="K19" s="363"/>
      <c r="L19" s="455"/>
      <c r="M19" s="490" t="s">
        <v>956</v>
      </c>
      <c r="N19" s="398" t="str">
        <f>IF('Age-Level'!$Q27="C","/","")</f>
        <v/>
      </c>
      <c r="O19" s="398" t="str">
        <f>IF('Age-Level'!$Q28="C","/","")</f>
        <v/>
      </c>
      <c r="P19" s="398" t="str">
        <f>IF('Age-Level'!$Q29="C","/","")</f>
        <v/>
      </c>
      <c r="Q19" s="398" t="str">
        <f>IF('Age-Level'!$Q30="C","/","")</f>
        <v/>
      </c>
      <c r="R19" s="398" t="str">
        <f>IF('Age-Level'!$Q31="C","/","")</f>
        <v/>
      </c>
      <c r="S19" s="409" t="str">
        <f>IF(Summary!$AB$84="E","E","")</f>
        <v/>
      </c>
      <c r="T19" s="406" t="str">
        <f>IF(Summary!$AC$84="Y","R","")</f>
        <v/>
      </c>
      <c r="W19" s="399" t="str">
        <f>'Fun Patches'!C20</f>
        <v>&lt;LIST PATCH HERE&gt;</v>
      </c>
      <c r="X19" s="406" t="str">
        <f>IF(Summary!$AB$125="E","E","")</f>
        <v/>
      </c>
      <c r="Y19" s="406" t="str">
        <f>IF(Summary!$AC$125="Y","R","")</f>
        <v/>
      </c>
      <c r="AA19" s="366"/>
      <c r="AB19" s="364"/>
      <c r="AC19" s="365"/>
    </row>
    <row r="20" spans="2:29" ht="12.95" customHeight="1">
      <c r="B20" s="455"/>
      <c r="C20" s="460" t="s">
        <v>143</v>
      </c>
      <c r="D20" s="405" t="str">
        <f>IF(Badges!$Q540="A","/","")</f>
        <v/>
      </c>
      <c r="E20" s="405" t="str">
        <f>IF(Badges!$Q544="A","/","")</f>
        <v/>
      </c>
      <c r="F20" s="405" t="str">
        <f>IF(Badges!$Q548="A","/","")</f>
        <v/>
      </c>
      <c r="G20" s="405" t="str">
        <f>IF(Badges!$Q552="A","/","")</f>
        <v/>
      </c>
      <c r="H20" s="405" t="str">
        <f>IF(Badges!$Q556="A","/","")</f>
        <v/>
      </c>
      <c r="I20" s="406" t="str">
        <f>IF(Summary!$AB$28="E","E","")</f>
        <v/>
      </c>
      <c r="J20" s="406" t="str">
        <f>IF(Summary!$AC$28="Y","R","")</f>
        <v/>
      </c>
      <c r="K20" s="363"/>
      <c r="L20" s="455"/>
      <c r="M20" s="487" t="s">
        <v>957</v>
      </c>
      <c r="N20" s="458"/>
      <c r="O20" s="458"/>
      <c r="P20" s="458"/>
      <c r="Q20" s="458"/>
      <c r="R20" s="459"/>
      <c r="S20" s="412" t="str">
        <f>IF(Summary!$AB$85="E","E","")</f>
        <v/>
      </c>
      <c r="T20" s="411" t="str">
        <f>IF(Summary!$AC$85="Y","R","")</f>
        <v/>
      </c>
      <c r="U20" s="594"/>
      <c r="W20" s="399" t="str">
        <f>'Fun Patches'!C21</f>
        <v>&lt;LIST PATCH HERE&gt;</v>
      </c>
      <c r="X20" s="406" t="str">
        <f>IF(Summary!$AB$126="E","E","")</f>
        <v/>
      </c>
      <c r="Y20" s="406" t="str">
        <f>IF(Summary!$AC$126="Y","R","")</f>
        <v/>
      </c>
      <c r="AA20" s="366"/>
      <c r="AB20" s="364"/>
      <c r="AC20" s="365"/>
    </row>
    <row r="21" spans="2:29" ht="12.95" customHeight="1" thickBot="1">
      <c r="B21" s="455"/>
      <c r="C21" s="471" t="s">
        <v>939</v>
      </c>
      <c r="D21" s="408" t="str">
        <f>IF(Badges!$Q171="A","/","")</f>
        <v/>
      </c>
      <c r="E21" s="408" t="str">
        <f>IF(Badges!$Q175="A","/","")</f>
        <v/>
      </c>
      <c r="F21" s="408" t="str">
        <f>IF(Badges!$Q179="A","/","")</f>
        <v/>
      </c>
      <c r="G21" s="408" t="str">
        <f>IF(Badges!$Q183="A","/","")</f>
        <v/>
      </c>
      <c r="H21" s="408" t="str">
        <f>IF(Badges!$Q187="A","/","")</f>
        <v/>
      </c>
      <c r="I21" s="409" t="str">
        <f>IF(Summary!$AB$11="E","E","")</f>
        <v/>
      </c>
      <c r="J21" s="409" t="str">
        <f>IF(Summary!$AC$11="Y","R","")</f>
        <v/>
      </c>
      <c r="K21" s="363"/>
      <c r="L21" s="455"/>
      <c r="M21" s="488" t="s">
        <v>958</v>
      </c>
      <c r="N21" s="473"/>
      <c r="O21" s="473"/>
      <c r="P21" s="473"/>
      <c r="Q21" s="473"/>
      <c r="R21" s="474"/>
      <c r="S21" s="409" t="str">
        <f>IF(Summary!$AB$86="E","E","")</f>
        <v/>
      </c>
      <c r="T21" s="406" t="str">
        <f>IF(Summary!$AC$86="Y","R","")</f>
        <v/>
      </c>
      <c r="U21" s="594"/>
      <c r="W21" s="399" t="str">
        <f>'Fun Patches'!C22</f>
        <v>&lt;LIST PATCH HERE&gt;</v>
      </c>
      <c r="X21" s="406" t="str">
        <f>IF(Summary!$AB$127="E","E","")</f>
        <v/>
      </c>
      <c r="Y21" s="406" t="str">
        <f>IF(Summary!$AC$127="Y","R","")</f>
        <v/>
      </c>
      <c r="AA21" s="366"/>
      <c r="AB21" s="364"/>
      <c r="AC21" s="365"/>
    </row>
    <row r="22" spans="2:29" ht="12.95" customHeight="1">
      <c r="B22" s="455"/>
      <c r="C22" s="460" t="s">
        <v>940</v>
      </c>
      <c r="D22" s="413" t="str">
        <f>IF(Badges!$Q563="A","/","")</f>
        <v/>
      </c>
      <c r="E22" s="413" t="str">
        <f>IF(Badges!$Q567="A","/","")</f>
        <v/>
      </c>
      <c r="F22" s="413" t="str">
        <f>IF(Badges!$Q571="A","/","")</f>
        <v/>
      </c>
      <c r="G22" s="413" t="str">
        <f>IF(Badges!$Q575="A","/","")</f>
        <v/>
      </c>
      <c r="H22" s="413" t="str">
        <f>IF(Badges!$Q579="A","/","")</f>
        <v/>
      </c>
      <c r="I22" s="411" t="str">
        <f>IF(Summary!$AB$29="E","E","")</f>
        <v/>
      </c>
      <c r="J22" s="411" t="str">
        <f>IF(Summary!$AC$29="Y","R","")</f>
        <v/>
      </c>
      <c r="K22" s="363"/>
      <c r="L22" s="455"/>
      <c r="M22" s="489" t="s">
        <v>959</v>
      </c>
      <c r="N22" s="476"/>
      <c r="O22" s="476"/>
      <c r="P22" s="476"/>
      <c r="Q22" s="476"/>
      <c r="R22" s="477"/>
      <c r="S22" s="412" t="str">
        <f>IF(Summary!$AB$87="E","E","")</f>
        <v/>
      </c>
      <c r="T22" s="411" t="str">
        <f>IF(Summary!$AC$87="Y","R","")</f>
        <v/>
      </c>
      <c r="U22" s="720" t="s">
        <v>1079</v>
      </c>
      <c r="W22" s="399" t="str">
        <f>'Fun Patches'!C23</f>
        <v>&lt;LIST PATCH HERE&gt;</v>
      </c>
      <c r="X22" s="406" t="str">
        <f>IF(Summary!$AB$128="E","E","")</f>
        <v/>
      </c>
      <c r="Y22" s="406" t="str">
        <f>IF(Summary!$AC$128="Y","R","")</f>
        <v/>
      </c>
      <c r="AA22" s="366"/>
      <c r="AB22" s="364"/>
      <c r="AC22" s="365"/>
    </row>
    <row r="23" spans="2:29" ht="12.95" customHeight="1" thickBot="1">
      <c r="B23" s="455"/>
      <c r="C23" s="460" t="s">
        <v>138</v>
      </c>
      <c r="D23" s="405" t="str">
        <f>IF(Badges!$Q586="A","/","")</f>
        <v/>
      </c>
      <c r="E23" s="405" t="str">
        <f>IF(Badges!$Q590="A","/","")</f>
        <v/>
      </c>
      <c r="F23" s="405" t="str">
        <f>IF(Badges!$Q594="A","/","")</f>
        <v/>
      </c>
      <c r="G23" s="405" t="str">
        <f>IF(Badges!$Q598="A","/","")</f>
        <v/>
      </c>
      <c r="H23" s="405" t="str">
        <f>IF(Badges!$Q602="A","/","")</f>
        <v/>
      </c>
      <c r="I23" s="406" t="str">
        <f>IF(Summary!$AB$30="E","E","")</f>
        <v/>
      </c>
      <c r="J23" s="406" t="str">
        <f>IF(Summary!$AC$30="Y","R","")</f>
        <v/>
      </c>
      <c r="K23" s="363"/>
      <c r="L23" s="455"/>
      <c r="M23" s="490" t="s">
        <v>960</v>
      </c>
      <c r="N23" s="466"/>
      <c r="O23" s="466"/>
      <c r="P23" s="466"/>
      <c r="Q23" s="466"/>
      <c r="R23" s="467"/>
      <c r="S23" s="409" t="str">
        <f>IF(Summary!$AB$88="E","E","")</f>
        <v/>
      </c>
      <c r="T23" s="406" t="str">
        <f>IF(Summary!$AC$88="Y","R","")</f>
        <v/>
      </c>
      <c r="U23" s="720"/>
      <c r="W23" s="399" t="str">
        <f>'Fun Patches'!C24</f>
        <v>&lt;LIST PATCH HERE&gt;</v>
      </c>
      <c r="X23" s="406" t="str">
        <f>IF(Summary!$AB$129="E","E","")</f>
        <v/>
      </c>
      <c r="Y23" s="406" t="str">
        <f>IF(Summary!$AC$129="Y","R","")</f>
        <v/>
      </c>
      <c r="AA23" s="366"/>
      <c r="AB23" s="364"/>
      <c r="AC23" s="365"/>
    </row>
    <row r="24" spans="2:29" ht="12.95" customHeight="1" thickBot="1">
      <c r="B24" s="455"/>
      <c r="C24" s="460" t="s">
        <v>837</v>
      </c>
      <c r="D24" s="408" t="str">
        <f>IF(Badges!$Q609="A","/","")</f>
        <v/>
      </c>
      <c r="E24" s="408" t="str">
        <f>IF(Badges!$Q613="A","/","")</f>
        <v/>
      </c>
      <c r="F24" s="408" t="str">
        <f>IF(Badges!$Q617="A","/","")</f>
        <v/>
      </c>
      <c r="G24" s="408" t="str">
        <f>IF(Badges!$Q621="A","/","")</f>
        <v/>
      </c>
      <c r="H24" s="408" t="str">
        <f>IF(Badges!$Q625="A","/","")</f>
        <v/>
      </c>
      <c r="I24" s="409" t="str">
        <f>IF(Summary!$AB$31="E","E","")</f>
        <v/>
      </c>
      <c r="J24" s="409" t="str">
        <f>IF(Summary!$AC$31="Y","R","")</f>
        <v/>
      </c>
      <c r="K24" s="363"/>
      <c r="L24" s="455"/>
      <c r="M24" s="491" t="s">
        <v>360</v>
      </c>
      <c r="N24" s="413" t="str">
        <f>IF('Age-Level'!$Q49="C","/","")</f>
        <v/>
      </c>
      <c r="O24" s="413" t="str">
        <f>IF('Age-Level'!$Q50="C","/","")</f>
        <v/>
      </c>
      <c r="P24" s="510" t="str">
        <f>IF('Age-Level'!$Q51="C","/","")</f>
        <v/>
      </c>
      <c r="Q24" s="510" t="str">
        <f>IF('Age-Level'!$Q52="C","/","")</f>
        <v/>
      </c>
      <c r="R24" s="510" t="str">
        <f>IF('Age-Level'!$Q53="C","/","")</f>
        <v/>
      </c>
      <c r="S24" s="409" t="str">
        <f>IF(Summary!$AB$89="E","E","")</f>
        <v/>
      </c>
      <c r="T24" s="411" t="str">
        <f>IF(Summary!$AC$89="Y","R","")</f>
        <v/>
      </c>
      <c r="U24" s="720"/>
      <c r="W24" s="399" t="str">
        <f>'Fun Patches'!C25</f>
        <v>&lt;LIST PATCH HERE&gt;</v>
      </c>
      <c r="X24" s="406" t="str">
        <f>IF(Summary!$AB$130="E","E","")</f>
        <v/>
      </c>
      <c r="Y24" s="406" t="str">
        <f>IF(Summary!$AC$130="Y","R","")</f>
        <v/>
      </c>
      <c r="AA24" s="366"/>
      <c r="AB24" s="364"/>
      <c r="AC24" s="365"/>
    </row>
    <row r="25" spans="2:29" ht="12.95" customHeight="1">
      <c r="B25" s="455"/>
      <c r="C25" s="468" t="s">
        <v>130</v>
      </c>
      <c r="D25" s="413" t="str">
        <f>IF(Badges!$Q632="A","/","")</f>
        <v/>
      </c>
      <c r="E25" s="413" t="str">
        <f>IF(Badges!$Q636="A","/","")</f>
        <v/>
      </c>
      <c r="F25" s="413" t="str">
        <f>IF(Badges!$Q640="A","/","")</f>
        <v/>
      </c>
      <c r="G25" s="413" t="str">
        <f>IF(Badges!$Q644="A","/","")</f>
        <v/>
      </c>
      <c r="H25" s="413" t="str">
        <f>IF(Badges!$Q648="A","/","")</f>
        <v/>
      </c>
      <c r="I25" s="411" t="str">
        <f>IF(Summary!$AB$32="E","E","")</f>
        <v/>
      </c>
      <c r="J25" s="411" t="str">
        <f>IF(Summary!$AC$32="Y","R","")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IF(Summary!$AB$90="E","E","")</f>
        <v/>
      </c>
      <c r="T25" s="411" t="str">
        <f>IF(Summary!$AC$90="Y","R","")</f>
        <v/>
      </c>
      <c r="U25" s="720"/>
      <c r="W25" s="399" t="str">
        <f>'Fun Patches'!C26</f>
        <v>&lt;LIST PATCH HERE&gt;</v>
      </c>
      <c r="X25" s="406" t="str">
        <f>IF(Summary!$AB$131="E","E","")</f>
        <v/>
      </c>
      <c r="Y25" s="406" t="str">
        <f>IF(Summary!$AC$131="Y","R","")</f>
        <v/>
      </c>
      <c r="AA25" s="366"/>
      <c r="AB25" s="364"/>
      <c r="AC25" s="365"/>
    </row>
    <row r="26" spans="2:29" ht="12.95" customHeight="1">
      <c r="B26" s="455"/>
      <c r="C26" s="460" t="s">
        <v>941</v>
      </c>
      <c r="D26" s="405" t="str">
        <f>IF(Badges!$Q655="A","/","")</f>
        <v/>
      </c>
      <c r="E26" s="405" t="str">
        <f>IF(Badges!$Q659="A","/","")</f>
        <v/>
      </c>
      <c r="F26" s="405" t="str">
        <f>IF(Badges!$Q663="A","/","")</f>
        <v/>
      </c>
      <c r="G26" s="405" t="str">
        <f>IF(Badges!$Q667="A","/","")</f>
        <v/>
      </c>
      <c r="H26" s="405" t="str">
        <f>IF(Badges!$Q671="A","/","")</f>
        <v/>
      </c>
      <c r="I26" s="406" t="str">
        <f>IF(Summary!$AB$33="E","E","")</f>
        <v/>
      </c>
      <c r="J26" s="406" t="str">
        <f>IF(Summary!$AC$33="Y","R","")</f>
        <v/>
      </c>
      <c r="K26" s="363"/>
      <c r="L26" s="455"/>
      <c r="M26" s="487" t="s">
        <v>962</v>
      </c>
      <c r="N26" s="458"/>
      <c r="O26" s="458"/>
      <c r="P26" s="458"/>
      <c r="Q26" s="458"/>
      <c r="R26" s="459"/>
      <c r="S26" s="412" t="str">
        <f>IF(Summary!$AB$91="E","E","")</f>
        <v/>
      </c>
      <c r="T26" s="406" t="str">
        <f>IF(Summary!$AC$91="Y","R","")</f>
        <v/>
      </c>
      <c r="U26" s="720"/>
      <c r="W26" s="399" t="str">
        <f>'Fun Patches'!C27</f>
        <v>&lt;LIST PATCH HERE&gt;</v>
      </c>
      <c r="X26" s="406" t="str">
        <f>IF(Summary!$AB$132="E","E","")</f>
        <v/>
      </c>
      <c r="Y26" s="406" t="str">
        <f>IF(Summary!$AC$132="Y","R","")</f>
        <v/>
      </c>
      <c r="AA26" s="366"/>
      <c r="AB26" s="364"/>
      <c r="AC26" s="365"/>
    </row>
    <row r="27" spans="2:29" ht="12.95" customHeight="1" thickBot="1">
      <c r="B27" s="455"/>
      <c r="C27" s="471" t="s">
        <v>942</v>
      </c>
      <c r="D27" s="408" t="str">
        <f>IF(Badges!$Q678="A","/","")</f>
        <v/>
      </c>
      <c r="E27" s="408" t="str">
        <f>IF(Badges!$Q682="A","/","")</f>
        <v/>
      </c>
      <c r="F27" s="408" t="str">
        <f>IF(Badges!$Q686="A","/","")</f>
        <v/>
      </c>
      <c r="G27" s="408" t="str">
        <f>IF(Badges!$Q690="A","/","")</f>
        <v/>
      </c>
      <c r="H27" s="408" t="str">
        <f>IF(Badges!$Q694="A","/","")</f>
        <v/>
      </c>
      <c r="I27" s="409" t="str">
        <f>IF(Summary!$AB$34="E","E","")</f>
        <v/>
      </c>
      <c r="J27" s="409" t="str">
        <f>IF(Summary!$AC$34="Y","R","")</f>
        <v/>
      </c>
      <c r="K27" s="363"/>
      <c r="L27" s="455"/>
      <c r="M27" s="488" t="s">
        <v>93</v>
      </c>
      <c r="N27" s="473"/>
      <c r="O27" s="473"/>
      <c r="P27" s="473"/>
      <c r="Q27" s="473"/>
      <c r="R27" s="474"/>
      <c r="S27" s="406" t="str">
        <f>IF(Summary!$AB$108="E","E","")</f>
        <v/>
      </c>
      <c r="T27" s="406" t="str">
        <f>IF(Summary!$AC$108="Y","R","")</f>
        <v/>
      </c>
      <c r="U27" s="720"/>
      <c r="W27" s="399" t="str">
        <f>'Fun Patches'!C28</f>
        <v>&lt;LIST PATCH HERE&gt;</v>
      </c>
      <c r="X27" s="406" t="str">
        <f>IF(Summary!$AB$133="E","E","")</f>
        <v/>
      </c>
      <c r="Y27" s="406" t="str">
        <f>IF(Summary!$AC$133="Y","R","")</f>
        <v/>
      </c>
      <c r="AA27" s="366"/>
      <c r="AB27" s="364"/>
      <c r="AC27" s="365"/>
    </row>
    <row r="28" spans="2:29" ht="12.95" customHeight="1">
      <c r="B28" s="455"/>
      <c r="C28" s="468" t="s">
        <v>135</v>
      </c>
      <c r="D28" s="413" t="str">
        <f>IF(Badges!$Q701="A","/","")</f>
        <v/>
      </c>
      <c r="E28" s="413" t="str">
        <f>IF(Badges!$Q705="A","/","")</f>
        <v/>
      </c>
      <c r="F28" s="413" t="str">
        <f>IF(Badges!$Q709="A","/","")</f>
        <v/>
      </c>
      <c r="G28" s="413" t="str">
        <f>IF(Badges!$Q713="A","/","")</f>
        <v/>
      </c>
      <c r="H28" s="413" t="str">
        <f>IF(Badges!$Q717="A","/","")</f>
        <v/>
      </c>
      <c r="I28" s="411" t="str">
        <f>IF(Summary!$AB$35="E","E","")</f>
        <v/>
      </c>
      <c r="J28" s="411" t="str">
        <f>IF(Summary!$AC$35="Y","R","")</f>
        <v/>
      </c>
      <c r="K28" s="363"/>
      <c r="U28" s="720"/>
      <c r="W28" s="399" t="str">
        <f>'Fun Patches'!C29</f>
        <v>&lt;LIST PATCH HERE&gt;</v>
      </c>
      <c r="X28" s="406" t="str">
        <f>IF(Summary!$AB$134="E","E","")</f>
        <v/>
      </c>
      <c r="Y28" s="406" t="str">
        <f>IF(Summary!$AC$134="Y","R","")</f>
        <v/>
      </c>
      <c r="AA28" s="366"/>
      <c r="AB28" s="364"/>
      <c r="AC28" s="365"/>
    </row>
    <row r="29" spans="2:29" ht="12.95" customHeight="1">
      <c r="B29" s="455"/>
      <c r="C29" s="460" t="s">
        <v>127</v>
      </c>
      <c r="D29" s="405" t="str">
        <f>IF(Badges!$Q724="A","/","")</f>
        <v/>
      </c>
      <c r="E29" s="405" t="str">
        <f>IF(Badges!$Q728="A","/","")</f>
        <v/>
      </c>
      <c r="F29" s="405" t="str">
        <f>IF(Badges!$Q732="A","/","")</f>
        <v/>
      </c>
      <c r="G29" s="405" t="str">
        <f>IF(Badges!$Q736="A","/","")</f>
        <v/>
      </c>
      <c r="H29" s="405" t="str">
        <f>IF(Badges!$Q740="A","/","")</f>
        <v/>
      </c>
      <c r="I29" s="406" t="str">
        <f>IF(Summary!$AB$36="E","E","")</f>
        <v/>
      </c>
      <c r="J29" s="406" t="str">
        <f>IF(Summary!$AC$36="Y","R","")</f>
        <v/>
      </c>
      <c r="L29" s="401"/>
      <c r="M29" s="401"/>
      <c r="N29" s="401"/>
      <c r="O29" s="401"/>
      <c r="P29" s="401"/>
      <c r="Q29" s="401"/>
      <c r="R29" s="401"/>
      <c r="S29" s="402"/>
      <c r="T29" s="402"/>
      <c r="U29" s="720"/>
      <c r="W29" s="399" t="str">
        <f>'Fun Patches'!C30</f>
        <v>&lt;LIST PATCH HERE&gt;</v>
      </c>
      <c r="X29" s="406" t="str">
        <f>IF(Summary!$AB$135="E","E","")</f>
        <v/>
      </c>
      <c r="Y29" s="406" t="str">
        <f>IF(Summary!$AC$135="Y","R","")</f>
        <v/>
      </c>
      <c r="AA29" s="366"/>
      <c r="AB29" s="364"/>
      <c r="AC29" s="365"/>
    </row>
    <row r="30" spans="2:29" ht="12.95" customHeight="1" thickBot="1">
      <c r="B30" s="455"/>
      <c r="C30" s="471" t="s">
        <v>132</v>
      </c>
      <c r="D30" s="408" t="str">
        <f>IF(Badges!$Q747="A","/","")</f>
        <v/>
      </c>
      <c r="E30" s="408" t="str">
        <f>IF(Badges!$Q751="A","/","")</f>
        <v/>
      </c>
      <c r="F30" s="408" t="str">
        <f>IF(Badges!$Q755="A","/","")</f>
        <v/>
      </c>
      <c r="G30" s="408" t="str">
        <f>IF(Badges!$Q759="A","/","")</f>
        <v/>
      </c>
      <c r="H30" s="408" t="str">
        <f>IF(Badges!$Q763="A","/","")</f>
        <v/>
      </c>
      <c r="I30" s="409" t="str">
        <f>IF(Summary!$AB$37="E","E","")</f>
        <v/>
      </c>
      <c r="J30" s="409" t="str">
        <f>IF(Summary!$AC$37="Y","R","")</f>
        <v/>
      </c>
      <c r="L30" s="716" t="str">
        <f>'Age-Level'!C136</f>
        <v>Investiture</v>
      </c>
      <c r="M30" s="716"/>
      <c r="N30" s="716"/>
      <c r="O30" s="716"/>
      <c r="P30" s="716"/>
      <c r="Q30" s="716"/>
      <c r="R30" s="719"/>
      <c r="S30" s="406" t="str">
        <f>IF(Summary!$AB$96="E","E","")</f>
        <v/>
      </c>
      <c r="T30" s="406" t="str">
        <f>IF(Summary!$AC$96="Y","R","")</f>
        <v/>
      </c>
      <c r="U30" s="720"/>
      <c r="W30" s="399" t="str">
        <f>'Fun Patches'!C31</f>
        <v>&lt;LIST PATCH HERE&gt;</v>
      </c>
      <c r="X30" s="406" t="str">
        <f>IF(Summary!$AB$136="E","E","")</f>
        <v/>
      </c>
      <c r="Y30" s="406" t="str">
        <f>IF(Summary!$AC$136="Y","R","")</f>
        <v/>
      </c>
      <c r="AA30" s="366"/>
      <c r="AB30" s="364"/>
      <c r="AC30" s="365"/>
    </row>
    <row r="31" spans="2:29" ht="12.95" customHeight="1">
      <c r="B31" s="455"/>
      <c r="C31" s="460" t="s">
        <v>136</v>
      </c>
      <c r="D31" s="410" t="str">
        <f>IF(Badges!$Q770="A","/","")</f>
        <v/>
      </c>
      <c r="E31" s="410" t="str">
        <f>IF(Badges!$Q774="A","/","")</f>
        <v/>
      </c>
      <c r="F31" s="410" t="str">
        <f>IF(Badges!$Q778="A","/","")</f>
        <v/>
      </c>
      <c r="G31" s="410" t="str">
        <f>IF(Badges!$Q782="A","/","")</f>
        <v/>
      </c>
      <c r="H31" s="410" t="str">
        <f>IF(Badges!$Q786="A","/","")</f>
        <v/>
      </c>
      <c r="I31" s="412" t="str">
        <f>IF(Summary!$AB$38="E","E","")</f>
        <v/>
      </c>
      <c r="J31" s="412" t="str">
        <f>IF(Summary!$AC$38="Y","R","")</f>
        <v/>
      </c>
      <c r="L31" s="716" t="str">
        <f>'Age-Level'!C137</f>
        <v>1st year Rededication</v>
      </c>
      <c r="M31" s="716"/>
      <c r="N31" s="716"/>
      <c r="O31" s="716"/>
      <c r="P31" s="716"/>
      <c r="Q31" s="716"/>
      <c r="R31" s="719"/>
      <c r="S31" s="406" t="str">
        <f>IF(Summary!$AB$97="E","E","")</f>
        <v/>
      </c>
      <c r="T31" s="406" t="str">
        <f>IF(Summary!$AC$97="Y","R","")</f>
        <v/>
      </c>
      <c r="U31" s="720"/>
      <c r="W31" s="399" t="str">
        <f>'Fun Patches'!C32</f>
        <v>&lt;LIST PATCH HERE&gt;</v>
      </c>
      <c r="X31" s="406" t="str">
        <f>IF(Summary!$AB$137="E","E","")</f>
        <v/>
      </c>
      <c r="Y31" s="406" t="str">
        <f>IF(Summary!$AC$137="Y","R","")</f>
        <v/>
      </c>
      <c r="AA31" s="366"/>
      <c r="AB31" s="364"/>
      <c r="AC31" s="365"/>
    </row>
    <row r="32" spans="2:29" ht="12.95" customHeight="1">
      <c r="B32" s="455"/>
      <c r="C32" s="460" t="s">
        <v>126</v>
      </c>
      <c r="D32" s="405" t="str">
        <f>IF(Badges!$Q793="A","/","")</f>
        <v/>
      </c>
      <c r="E32" s="405" t="str">
        <f>IF(Badges!$Q797="A","/","")</f>
        <v/>
      </c>
      <c r="F32" s="405" t="str">
        <f>IF(Badges!$Q801="A","/","")</f>
        <v/>
      </c>
      <c r="G32" s="405" t="str">
        <f>IF(Badges!$Q805="A","/","")</f>
        <v/>
      </c>
      <c r="H32" s="405" t="str">
        <f>IF(Badges!$Q809="A","/","")</f>
        <v/>
      </c>
      <c r="I32" s="406" t="str">
        <f>IF(Summary!$AB$39="E","E","")</f>
        <v/>
      </c>
      <c r="J32" s="406" t="str">
        <f>IF(Summary!$AC$39="Y","R","")</f>
        <v/>
      </c>
      <c r="L32" s="716" t="str">
        <f>'Age-Level'!C138</f>
        <v>2nd year Rededication</v>
      </c>
      <c r="M32" s="716"/>
      <c r="N32" s="716"/>
      <c r="O32" s="716"/>
      <c r="P32" s="716"/>
      <c r="Q32" s="716"/>
      <c r="R32" s="719"/>
      <c r="S32" s="406" t="str">
        <f>IF(Summary!$AB$98="E","E","")</f>
        <v/>
      </c>
      <c r="T32" s="406" t="str">
        <f>IF(Summary!$AC$98="Y","R","")</f>
        <v/>
      </c>
      <c r="U32" s="720"/>
      <c r="W32" s="399" t="str">
        <f>'Fun Patches'!C33</f>
        <v>&lt;LIST PATCH HERE&gt;</v>
      </c>
      <c r="X32" s="406" t="str">
        <f>IF(Summary!$AB$138="E","E","")</f>
        <v/>
      </c>
      <c r="Y32" s="406" t="str">
        <f>IF(Summary!$AC$138="Y","R","")</f>
        <v/>
      </c>
      <c r="AA32" s="366"/>
      <c r="AB32" s="364"/>
      <c r="AC32" s="365"/>
    </row>
    <row r="33" spans="2:29" ht="12.95" customHeight="1">
      <c r="B33" s="455"/>
      <c r="C33" s="464" t="s">
        <v>943</v>
      </c>
      <c r="D33" s="405" t="str">
        <f>IF(Badges!$Q816="A","/","")</f>
        <v/>
      </c>
      <c r="E33" s="405" t="str">
        <f>IF(Badges!$Q820="A","/","")</f>
        <v/>
      </c>
      <c r="F33" s="405" t="str">
        <f>IF(Badges!$Q824="A","/","")</f>
        <v/>
      </c>
      <c r="G33" s="405" t="str">
        <f>IF(Badges!$Q828="A","/","")</f>
        <v/>
      </c>
      <c r="H33" s="405" t="str">
        <f>IF(Badges!$Q832="A","/","")</f>
        <v/>
      </c>
      <c r="I33" s="406" t="str">
        <f>IF(Summary!$AB$40="E","E","")</f>
        <v/>
      </c>
      <c r="J33" s="406" t="str">
        <f>IF(Summary!$AC$40="Y","R","")</f>
        <v/>
      </c>
      <c r="L33" s="716" t="str">
        <f>'Age-Level'!C139</f>
        <v>3rd year Rededication</v>
      </c>
      <c r="M33" s="716"/>
      <c r="N33" s="716"/>
      <c r="O33" s="716"/>
      <c r="P33" s="716"/>
      <c r="Q33" s="716"/>
      <c r="R33" s="719"/>
      <c r="S33" s="406" t="str">
        <f>IF(Summary!$AB$99="E","E","")</f>
        <v/>
      </c>
      <c r="T33" s="406" t="str">
        <f>IF(Summary!$AC$99="Y","R","")</f>
        <v/>
      </c>
      <c r="U33" s="720"/>
      <c r="W33" s="399" t="str">
        <f>'Fun Patches'!C34</f>
        <v>&lt;LIST PATCH HERE&gt;</v>
      </c>
      <c r="X33" s="406" t="str">
        <f>IF(Summary!$AB$139="E","E","")</f>
        <v/>
      </c>
      <c r="Y33" s="406" t="str">
        <f>IF(Summary!$AC$139="Y","R","")</f>
        <v/>
      </c>
      <c r="AA33" s="366"/>
      <c r="AB33" s="364"/>
      <c r="AC33" s="365"/>
    </row>
    <row r="34" spans="2:29" ht="12.95" customHeight="1">
      <c r="L34" s="716" t="str">
        <f>'Age-Level'!C140</f>
        <v>4th year Rededication</v>
      </c>
      <c r="M34" s="716"/>
      <c r="N34" s="716"/>
      <c r="O34" s="716"/>
      <c r="P34" s="716"/>
      <c r="Q34" s="716"/>
      <c r="R34" s="719"/>
      <c r="S34" s="406" t="str">
        <f>IF(Summary!$AB$100="E","E","")</f>
        <v/>
      </c>
      <c r="T34" s="406" t="str">
        <f>IF(Summary!$AC$100="Y","R","")</f>
        <v/>
      </c>
      <c r="U34" s="720"/>
      <c r="W34" s="399" t="str">
        <f>'Fun Patches'!C35</f>
        <v>&lt;LIST PATCH HERE&gt;</v>
      </c>
      <c r="X34" s="406" t="str">
        <f>IF(Summary!$AB$140="E","E","")</f>
        <v/>
      </c>
      <c r="Y34" s="406" t="str">
        <f>IF(Summary!$AC$140="Y","R","")</f>
        <v/>
      </c>
      <c r="AA34" s="366"/>
      <c r="AB34" s="364"/>
      <c r="AC34" s="365"/>
    </row>
    <row r="35" spans="2:29" ht="12.95" customHeight="1">
      <c r="L35" s="716" t="str">
        <f>'Age-Level'!C141</f>
        <v>5th year Rededication</v>
      </c>
      <c r="M35" s="716"/>
      <c r="N35" s="716"/>
      <c r="O35" s="716"/>
      <c r="P35" s="716"/>
      <c r="Q35" s="716"/>
      <c r="R35" s="719"/>
      <c r="S35" s="406" t="str">
        <f>IF(Summary!$AB$101="E","E","")</f>
        <v/>
      </c>
      <c r="T35" s="406" t="str">
        <f>IF(Summary!$AC$101="Y","R","")</f>
        <v/>
      </c>
      <c r="U35" s="720"/>
      <c r="W35" s="399" t="str">
        <f>'Fun Patches'!C36</f>
        <v>&lt;LIST PATCH HERE&gt;</v>
      </c>
      <c r="X35" s="406" t="str">
        <f>IF(Summary!$AB$141="E","E","")</f>
        <v/>
      </c>
      <c r="Y35" s="406" t="str">
        <f>IF(Summary!$AC$141="Y","R","")</f>
        <v/>
      </c>
      <c r="AA35" s="366"/>
      <c r="AB35" s="364"/>
      <c r="AC35" s="365"/>
    </row>
    <row r="36" spans="2:29" ht="12.95" customHeight="1">
      <c r="B36" s="455"/>
      <c r="C36" s="456" t="s">
        <v>144</v>
      </c>
      <c r="D36" s="403" t="str">
        <f>IF(Badges!$Q298="A","/","")</f>
        <v/>
      </c>
      <c r="E36" s="403" t="str">
        <f>IF(Badges!$Q302="A","/","")</f>
        <v/>
      </c>
      <c r="F36" s="403" t="str">
        <f>IF(Badges!$Q306="A","/","")</f>
        <v/>
      </c>
      <c r="G36" s="403" t="str">
        <f>IF(Badges!$Q310="A","/","")</f>
        <v/>
      </c>
      <c r="H36" s="403" t="str">
        <f>IF(Badges!$Q314="A","/","")</f>
        <v/>
      </c>
      <c r="I36" s="406" t="str">
        <f>IF(Summary!$AB$17="E","E","")</f>
        <v/>
      </c>
      <c r="J36" s="406" t="str">
        <f>IF(Summary!$AC$17="Y","R","")</f>
        <v/>
      </c>
      <c r="L36" s="716" t="str">
        <f>'Age-Level'!C142</f>
        <v>6th year Rededication</v>
      </c>
      <c r="M36" s="716"/>
      <c r="N36" s="716"/>
      <c r="O36" s="716"/>
      <c r="P36" s="716"/>
      <c r="Q36" s="716"/>
      <c r="R36" s="719"/>
      <c r="S36" s="406" t="str">
        <f>IF(Summary!$AB$102="E","E","")</f>
        <v/>
      </c>
      <c r="T36" s="406" t="str">
        <f>IF(Summary!$AC$102="Y","R","")</f>
        <v/>
      </c>
      <c r="U36" s="720"/>
      <c r="W36" s="399" t="str">
        <f>'Fun Patches'!C37</f>
        <v>&lt;LIST PATCH HERE&gt;</v>
      </c>
      <c r="X36" s="406" t="str">
        <f>IF(Summary!$AB$142="E","E","")</f>
        <v/>
      </c>
      <c r="Y36" s="406" t="str">
        <f>IF(Summary!$AC$142="Y","R","")</f>
        <v/>
      </c>
      <c r="AA36" s="366"/>
      <c r="AB36" s="364"/>
      <c r="AC36" s="365"/>
    </row>
    <row r="37" spans="2:29" ht="12.95" customHeight="1" thickBot="1">
      <c r="B37" s="455"/>
      <c r="C37" s="471" t="s">
        <v>145</v>
      </c>
      <c r="D37" s="408" t="str">
        <f>IF(Badges!$Q125="A","/","")</f>
        <v/>
      </c>
      <c r="E37" s="408" t="str">
        <f>IF(Badges!$Q129="A","/","")</f>
        <v/>
      </c>
      <c r="F37" s="408" t="str">
        <f>IF(Badges!$Q133="A","/","")</f>
        <v/>
      </c>
      <c r="G37" s="408" t="str">
        <f>IF(Badges!$Q137="A","/","")</f>
        <v/>
      </c>
      <c r="H37" s="408" t="str">
        <f>IF(Badges!$Q141="A","/","")</f>
        <v/>
      </c>
      <c r="I37" s="409" t="str">
        <f>IF(Summary!$AB$9="E","E","")</f>
        <v/>
      </c>
      <c r="J37" s="409" t="str">
        <f>IF(Summary!$AC$9="Y","R","")</f>
        <v/>
      </c>
      <c r="L37" s="716" t="str">
        <f>'Age-Level'!C143</f>
        <v>7th year Rededication</v>
      </c>
      <c r="M37" s="716"/>
      <c r="N37" s="716"/>
      <c r="O37" s="716"/>
      <c r="P37" s="716"/>
      <c r="Q37" s="716"/>
      <c r="R37" s="719"/>
      <c r="S37" s="406" t="str">
        <f>IF(Summary!$AB$103="E","E","")</f>
        <v/>
      </c>
      <c r="T37" s="406" t="str">
        <f>IF(Summary!$AC$103="Y","R","")</f>
        <v/>
      </c>
      <c r="U37" s="720"/>
      <c r="W37" s="399" t="str">
        <f>'Fun Patches'!C38</f>
        <v>&lt;LIST PATCH HERE&gt;</v>
      </c>
      <c r="X37" s="406" t="str">
        <f>IF(Summary!$AB$143="E","E","")</f>
        <v/>
      </c>
      <c r="Y37" s="406" t="str">
        <f>IF(Summary!$AC$143="Y","R","")</f>
        <v/>
      </c>
      <c r="AA37" s="366"/>
      <c r="AB37" s="364"/>
      <c r="AC37" s="365"/>
    </row>
    <row r="38" spans="2:29" ht="12.95" customHeight="1">
      <c r="B38" s="455"/>
      <c r="C38" s="456" t="s">
        <v>146</v>
      </c>
      <c r="D38" s="413" t="str">
        <f>IF(Badges!$Q411="C","/","")</f>
        <v/>
      </c>
      <c r="E38" s="413" t="str">
        <f>IF(Badges!$Q413="C","/","")</f>
        <v/>
      </c>
      <c r="F38" s="413" t="str">
        <f>IF(Badges!$Q415="C","/","")</f>
        <v/>
      </c>
      <c r="G38" s="413" t="str">
        <f>IF(Badges!$Q417="C","/","")</f>
        <v/>
      </c>
      <c r="H38" s="413" t="str">
        <f>IF(Badges!$Q419="C","/","")</f>
        <v/>
      </c>
      <c r="I38" s="412" t="str">
        <f>IF(Summary!$AB$22="E","E","")</f>
        <v/>
      </c>
      <c r="J38" s="412" t="str">
        <f>IF(Summary!$AC$22="Y","R","")</f>
        <v/>
      </c>
      <c r="L38" s="716" t="str">
        <f>'Age-Level'!C144</f>
        <v>8th year Rededication</v>
      </c>
      <c r="M38" s="716"/>
      <c r="N38" s="716"/>
      <c r="O38" s="716"/>
      <c r="P38" s="716"/>
      <c r="Q38" s="716"/>
      <c r="R38" s="719"/>
      <c r="S38" s="406" t="str">
        <f>IF(Summary!$AB$104="E","E","")</f>
        <v/>
      </c>
      <c r="T38" s="406" t="str">
        <f>IF(Summary!$AC$104="Y","R","")</f>
        <v/>
      </c>
      <c r="U38" s="720"/>
      <c r="W38" s="399" t="str">
        <f>'Fun Patches'!C39</f>
        <v>&lt;LIST PATCH HERE&gt;</v>
      </c>
      <c r="X38" s="406" t="str">
        <f>IF(Summary!$AB$144="E","E","")</f>
        <v/>
      </c>
      <c r="Y38" s="406" t="str">
        <f>IF(Summary!$AC$144="Y","R","")</f>
        <v/>
      </c>
      <c r="AA38" s="366"/>
      <c r="AB38" s="364"/>
      <c r="AC38" s="365"/>
    </row>
    <row r="39" spans="2:29" ht="12.95" customHeight="1" thickBot="1">
      <c r="B39" s="455"/>
      <c r="C39" s="464" t="s">
        <v>147</v>
      </c>
      <c r="D39" s="398" t="str">
        <f>IF(Badges!$Q238="C","/","")</f>
        <v/>
      </c>
      <c r="E39" s="398" t="str">
        <f>IF(Badges!$Q240="C","/","")</f>
        <v/>
      </c>
      <c r="F39" s="398" t="str">
        <f>IF(Badges!$Q242="C","/","")</f>
        <v/>
      </c>
      <c r="G39" s="398" t="str">
        <f>IF(Badges!$Q244="C","/","")</f>
        <v/>
      </c>
      <c r="H39" s="398" t="str">
        <f>IF(Badges!$Q246="C","/","")</f>
        <v/>
      </c>
      <c r="I39" s="406" t="str">
        <f>IF(Summary!$AB$14="E","E","")</f>
        <v/>
      </c>
      <c r="J39" s="406" t="str">
        <f>IF(Summary!$AC$14="Y","R","")</f>
        <v/>
      </c>
      <c r="L39" s="716" t="str">
        <f>'Age-Level'!C145</f>
        <v>9th year Rededication</v>
      </c>
      <c r="M39" s="716"/>
      <c r="N39" s="716"/>
      <c r="O39" s="716"/>
      <c r="P39" s="716"/>
      <c r="Q39" s="716"/>
      <c r="R39" s="719"/>
      <c r="S39" s="406" t="str">
        <f>IF(Summary!$AB$105="E","E","")</f>
        <v/>
      </c>
      <c r="T39" s="406" t="str">
        <f>IF(Summary!$AC$105="Y","R","")</f>
        <v/>
      </c>
      <c r="U39" s="720"/>
      <c r="W39" s="399" t="str">
        <f>'Fun Patches'!C40</f>
        <v>&lt;LIST PATCH HERE&gt;</v>
      </c>
      <c r="X39" s="406" t="str">
        <f>IF(Summary!$AB$145="E","E","")</f>
        <v/>
      </c>
      <c r="Y39" s="406" t="str">
        <f>IF(Summary!$AC$145="Y","R","")</f>
        <v/>
      </c>
      <c r="AA39" s="366"/>
      <c r="AB39" s="364"/>
      <c r="AC39" s="365"/>
    </row>
    <row r="40" spans="2:29" ht="12.95" customHeight="1">
      <c r="L40" s="716" t="str">
        <f>'Age-Level'!C146</f>
        <v>10th year Rededication</v>
      </c>
      <c r="M40" s="716"/>
      <c r="N40" s="716"/>
      <c r="O40" s="716"/>
      <c r="P40" s="716"/>
      <c r="Q40" s="716"/>
      <c r="R40" s="719"/>
      <c r="S40" s="406" t="str">
        <f>IF(Summary!$AB$106="E","E","")</f>
        <v/>
      </c>
      <c r="T40" s="406" t="str">
        <f>IF(Summary!$AC$106="Y","R","")</f>
        <v/>
      </c>
      <c r="U40" s="720"/>
      <c r="W40" s="399" t="str">
        <f>'Fun Patches'!C41</f>
        <v>&lt;LIST PATCH HERE&gt;</v>
      </c>
      <c r="X40" s="406" t="str">
        <f>IF(Summary!$AB$146="E","E","")</f>
        <v/>
      </c>
      <c r="Y40" s="406" t="str">
        <f>IF(Summary!$AC$146="Y","R","")</f>
        <v/>
      </c>
      <c r="AA40" s="366"/>
      <c r="AB40" s="364"/>
      <c r="AC40" s="365"/>
    </row>
    <row r="41" spans="2:29" ht="12.95" customHeight="1" thickBot="1">
      <c r="U41" s="720"/>
      <c r="W41" s="399" t="str">
        <f>'Fun Patches'!C42</f>
        <v>&lt;LIST PATCH HERE&gt;</v>
      </c>
      <c r="X41" s="406" t="str">
        <f>IF(Summary!$AB$147="E","E","")</f>
        <v/>
      </c>
      <c r="Y41" s="406" t="str">
        <f>IF(Summary!$AC$147="Y","R","")</f>
        <v/>
      </c>
      <c r="AA41" s="366"/>
      <c r="AB41" s="364"/>
      <c r="AC41" s="365"/>
    </row>
    <row r="42" spans="2:29" ht="12.95" customHeight="1">
      <c r="B42" s="455"/>
      <c r="C42" s="483" t="s">
        <v>944</v>
      </c>
      <c r="D42" s="413" t="str">
        <f>IF(Badges!$Q837="C","/","")</f>
        <v/>
      </c>
      <c r="E42" s="413" t="str">
        <f>IF(Badges!$Q838="C","/","")</f>
        <v/>
      </c>
      <c r="F42" s="413" t="str">
        <f>IF(Badges!$Q839="C","/","")</f>
        <v/>
      </c>
      <c r="G42" s="413" t="str">
        <f>IF(Badges!$Q840="C","/","")</f>
        <v/>
      </c>
      <c r="H42" s="413" t="str">
        <f>IF(Badges!$Q841="C","/","")</f>
        <v/>
      </c>
      <c r="I42" s="406" t="str">
        <f>IF(Summary!$AB$42="E","E","")</f>
        <v/>
      </c>
      <c r="J42" s="406" t="str">
        <f>IF(Summary!$AC$42="Y","R","")</f>
        <v/>
      </c>
      <c r="U42" s="720"/>
      <c r="W42" s="399" t="str">
        <f>'Fun Patches'!C43</f>
        <v>&lt;LIST PATCH HERE&gt;</v>
      </c>
      <c r="X42" s="406" t="str">
        <f>IF(Summary!$AB$148="E","E","")</f>
        <v/>
      </c>
      <c r="Y42" s="406" t="str">
        <f>IF(Summary!$AC$148="Y","R","")</f>
        <v/>
      </c>
      <c r="AA42" s="366"/>
      <c r="AB42" s="364"/>
      <c r="AC42" s="365"/>
    </row>
    <row r="43" spans="2:29" ht="12.95" customHeight="1">
      <c r="B43" s="455"/>
      <c r="C43" s="484" t="s">
        <v>945</v>
      </c>
      <c r="D43" s="405" t="str">
        <f>IF(Badges!$Q844="C","/","")</f>
        <v/>
      </c>
      <c r="E43" s="405" t="str">
        <f>IF(Badges!$Q845="C","/","")</f>
        <v/>
      </c>
      <c r="F43" s="405" t="str">
        <f>IF(Badges!$Q846="C","/","")</f>
        <v/>
      </c>
      <c r="G43" s="405" t="str">
        <f>IF(Badges!$Q847="C","/","")</f>
        <v/>
      </c>
      <c r="H43" s="405" t="str">
        <f>IF(Badges!$Q848="C","/","")</f>
        <v/>
      </c>
      <c r="I43" s="406" t="str">
        <f>IF(Summary!$AB$43="E","E","")</f>
        <v/>
      </c>
      <c r="J43" s="406" t="str">
        <f>IF(Summary!$AC$43="Y","R","")</f>
        <v/>
      </c>
      <c r="L43" s="717"/>
      <c r="M43" s="717"/>
      <c r="N43" s="717"/>
      <c r="O43" s="717"/>
      <c r="P43" s="717"/>
      <c r="Q43" s="717"/>
      <c r="R43" s="718"/>
      <c r="S43" s="361"/>
      <c r="T43" s="362"/>
      <c r="U43" s="720"/>
      <c r="W43" s="399" t="str">
        <f>'Fun Patches'!C44</f>
        <v>&lt;LIST PATCH HERE&gt;</v>
      </c>
      <c r="X43" s="406" t="str">
        <f>IF(Summary!$AB$149="E","E","")</f>
        <v/>
      </c>
      <c r="Y43" s="406" t="str">
        <f>IF(Summary!$AC$149="Y","R","")</f>
        <v/>
      </c>
      <c r="AA43" s="366"/>
      <c r="AB43" s="364"/>
      <c r="AC43" s="365"/>
    </row>
    <row r="44" spans="2:29" ht="12.95" customHeight="1" thickBot="1">
      <c r="B44" s="455"/>
      <c r="C44" s="485" t="s">
        <v>946</v>
      </c>
      <c r="D44" s="408" t="str">
        <f>IF(Badges!$Q851="C","/","")</f>
        <v/>
      </c>
      <c r="E44" s="408" t="str">
        <f>IF(Badges!$Q852="C","/","")</f>
        <v/>
      </c>
      <c r="F44" s="408" t="str">
        <f>IF(Badges!$Q853="C","/","")</f>
        <v/>
      </c>
      <c r="G44" s="408" t="str">
        <f>IF(Badges!$Q854="C","/","")</f>
        <v/>
      </c>
      <c r="H44" s="408" t="str">
        <f>IF(Badges!$Q855="C","/","")</f>
        <v/>
      </c>
      <c r="I44" s="414" t="str">
        <f>IF(Summary!$AB$44="E","E","")</f>
        <v/>
      </c>
      <c r="J44" s="414" t="str">
        <f>IF(Summary!$AC$44="Y","R","")</f>
        <v/>
      </c>
      <c r="L44" s="717"/>
      <c r="M44" s="717"/>
      <c r="N44" s="717"/>
      <c r="O44" s="717"/>
      <c r="P44" s="717"/>
      <c r="Q44" s="717"/>
      <c r="R44" s="718"/>
      <c r="S44" s="364"/>
      <c r="T44" s="365"/>
      <c r="U44" s="720"/>
      <c r="W44" s="399" t="str">
        <f>'Fun Patches'!C45</f>
        <v>&lt;LIST PATCH HERE&gt;</v>
      </c>
      <c r="X44" s="406" t="str">
        <f>IF(Summary!$AB$150="E","E","")</f>
        <v/>
      </c>
      <c r="Y44" s="406" t="str">
        <f>IF(Summary!$AC$150="Y","R","")</f>
        <v/>
      </c>
      <c r="AA44" s="366"/>
      <c r="AB44" s="364"/>
      <c r="AC44" s="365"/>
    </row>
    <row r="45" spans="2:29" ht="12.95" customHeight="1">
      <c r="B45" s="455"/>
      <c r="C45" s="483" t="s">
        <v>947</v>
      </c>
      <c r="D45" s="413" t="str">
        <f>IF(Badges!$Q859="C","/","")</f>
        <v/>
      </c>
      <c r="E45" s="413" t="str">
        <f>IF(Badges!$Q860="C","/","")</f>
        <v/>
      </c>
      <c r="F45" s="413" t="str">
        <f>IF(Badges!$Q861="C","/","")</f>
        <v/>
      </c>
      <c r="G45" s="413" t="str">
        <f>IF(Badges!$Q862="C","/","")</f>
        <v/>
      </c>
      <c r="H45" s="413" t="str">
        <f>IF(Badges!$Q863="C","/","")</f>
        <v/>
      </c>
      <c r="I45" s="411" t="str">
        <f>IF(Summary!$AB$46="E","E","")</f>
        <v/>
      </c>
      <c r="J45" s="411" t="str">
        <f>IF(Summary!$AC$46="Y","R","")</f>
        <v/>
      </c>
      <c r="L45" s="717"/>
      <c r="M45" s="717"/>
      <c r="N45" s="717"/>
      <c r="O45" s="717"/>
      <c r="P45" s="717"/>
      <c r="Q45" s="717"/>
      <c r="R45" s="718"/>
      <c r="S45" s="364"/>
      <c r="T45" s="365"/>
      <c r="U45" s="720"/>
      <c r="W45" s="399" t="str">
        <f>'Fun Patches'!C46</f>
        <v>&lt;LIST PATCH HERE&gt;</v>
      </c>
      <c r="X45" s="406" t="str">
        <f>IF(Summary!$AB$151="E","E","")</f>
        <v/>
      </c>
      <c r="Y45" s="406" t="str">
        <f>IF(Summary!$AC$151="Y","R","")</f>
        <v/>
      </c>
      <c r="AA45" s="366"/>
      <c r="AB45" s="364"/>
      <c r="AC45" s="365"/>
    </row>
    <row r="46" spans="2:29" ht="12.95" customHeight="1">
      <c r="B46" s="455"/>
      <c r="C46" s="484" t="s">
        <v>948</v>
      </c>
      <c r="D46" s="405" t="str">
        <f>IF(Badges!$Q866="C","/","")</f>
        <v/>
      </c>
      <c r="E46" s="405" t="str">
        <f>IF(Badges!$Q867="C","/","")</f>
        <v/>
      </c>
      <c r="F46" s="405" t="str">
        <f>IF(Badges!$Q868="C","/","")</f>
        <v/>
      </c>
      <c r="G46" s="405" t="str">
        <f>IF(Badges!$Q869="C","/","")</f>
        <v/>
      </c>
      <c r="H46" s="405" t="str">
        <f>IF(Badges!$Q870="C","/","")</f>
        <v/>
      </c>
      <c r="I46" s="406" t="str">
        <f>IF(Summary!$AB$47="E","E","")</f>
        <v/>
      </c>
      <c r="J46" s="406" t="str">
        <f>IF(Summary!$AC$47="Y","R","")</f>
        <v/>
      </c>
      <c r="L46" s="717"/>
      <c r="M46" s="717"/>
      <c r="N46" s="717"/>
      <c r="O46" s="717"/>
      <c r="P46" s="717"/>
      <c r="Q46" s="717"/>
      <c r="R46" s="718"/>
      <c r="S46" s="364"/>
      <c r="T46" s="365"/>
      <c r="U46" s="720"/>
      <c r="W46" s="399" t="str">
        <f>'Fun Patches'!C47</f>
        <v>&lt;LIST PATCH HERE&gt;</v>
      </c>
      <c r="X46" s="406" t="str">
        <f>IF(Summary!$AB$152="E","E","")</f>
        <v/>
      </c>
      <c r="Y46" s="406" t="str">
        <f>IF(Summary!$AC$152="Y","R","")</f>
        <v/>
      </c>
      <c r="AA46" s="366"/>
      <c r="AB46" s="364"/>
      <c r="AC46" s="365"/>
    </row>
    <row r="47" spans="2:29" ht="12.95" customHeight="1" thickBot="1">
      <c r="B47" s="455"/>
      <c r="C47" s="485" t="s">
        <v>949</v>
      </c>
      <c r="D47" s="408" t="str">
        <f>IF(Badges!$Q873="C","/","")</f>
        <v/>
      </c>
      <c r="E47" s="408" t="str">
        <f>IF(Badges!$Q874="C","/","")</f>
        <v/>
      </c>
      <c r="F47" s="408" t="str">
        <f>IF(Badges!$Q875="C","/","")</f>
        <v/>
      </c>
      <c r="G47" s="408" t="str">
        <f>IF(Badges!$Q876="C","/","")</f>
        <v/>
      </c>
      <c r="H47" s="408" t="str">
        <f>IF(Badges!$Q877="C","/","")</f>
        <v/>
      </c>
      <c r="I47" s="409" t="str">
        <f>IF(Summary!$AB$48="E","E","")</f>
        <v/>
      </c>
      <c r="J47" s="409" t="str">
        <f>IF(Summary!$AC$48="Y","R","")</f>
        <v/>
      </c>
      <c r="L47" s="717"/>
      <c r="M47" s="717"/>
      <c r="N47" s="717"/>
      <c r="O47" s="717"/>
      <c r="P47" s="717"/>
      <c r="Q47" s="717"/>
      <c r="R47" s="718"/>
      <c r="S47" s="364"/>
      <c r="T47" s="365"/>
      <c r="U47" s="720"/>
      <c r="W47" s="399" t="str">
        <f>'Fun Patches'!C48</f>
        <v>&lt;LIST PATCH HERE&gt;</v>
      </c>
      <c r="X47" s="406" t="str">
        <f>IF(Summary!$AB$153="E","E","")</f>
        <v/>
      </c>
      <c r="Y47" s="406" t="str">
        <f>IF(Summary!$AC$153="Y","R","")</f>
        <v/>
      </c>
      <c r="AA47" s="366"/>
      <c r="AB47" s="364"/>
      <c r="AC47" s="365"/>
    </row>
    <row r="48" spans="2:29" ht="12.95" customHeight="1">
      <c r="B48" s="455"/>
      <c r="C48" s="483" t="s">
        <v>950</v>
      </c>
      <c r="D48" s="413" t="str">
        <f>IF(Badges!$Q881="C","/","")</f>
        <v/>
      </c>
      <c r="E48" s="413" t="str">
        <f>IF(Badges!$Q882="C","/","")</f>
        <v/>
      </c>
      <c r="F48" s="413" t="str">
        <f>IF(Badges!$Q883="C","/","")</f>
        <v/>
      </c>
      <c r="G48" s="413" t="str">
        <f>IF(Badges!$Q884="C","/","")</f>
        <v/>
      </c>
      <c r="H48" s="413" t="str">
        <f>IF(Badges!$Q885="C","/","")</f>
        <v/>
      </c>
      <c r="I48" s="412" t="str">
        <f>IF(Summary!$AB$50="E","E","")</f>
        <v/>
      </c>
      <c r="J48" s="412" t="str">
        <f>IF(Summary!$AC$50="Y","R","")</f>
        <v/>
      </c>
      <c r="L48" s="717"/>
      <c r="M48" s="717"/>
      <c r="N48" s="717"/>
      <c r="O48" s="717"/>
      <c r="P48" s="717"/>
      <c r="Q48" s="717"/>
      <c r="R48" s="718"/>
      <c r="S48" s="364"/>
      <c r="T48" s="365"/>
      <c r="U48" s="720"/>
      <c r="W48" s="399" t="str">
        <f>'Fun Patches'!C49</f>
        <v>&lt;LIST PATCH HERE&gt;</v>
      </c>
      <c r="X48" s="406" t="str">
        <f>IF(Summary!$AB$154="E","E","")</f>
        <v/>
      </c>
      <c r="Y48" s="406" t="str">
        <f>IF(Summary!$AC$154="Y","R","")</f>
        <v/>
      </c>
      <c r="AA48" s="366"/>
      <c r="AB48" s="364"/>
      <c r="AC48" s="365"/>
    </row>
    <row r="49" spans="2:29" ht="12.95" customHeight="1">
      <c r="B49" s="455"/>
      <c r="C49" s="484" t="s">
        <v>951</v>
      </c>
      <c r="D49" s="405" t="str">
        <f>IF(Badges!$Q888="C","/","")</f>
        <v/>
      </c>
      <c r="E49" s="405" t="str">
        <f>IF(Badges!$Q889="C","/","")</f>
        <v/>
      </c>
      <c r="F49" s="405" t="str">
        <f>IF(Badges!$Q890="C","/","")</f>
        <v/>
      </c>
      <c r="G49" s="405" t="str">
        <f>IF(Badges!$Q891="C","/","")</f>
        <v/>
      </c>
      <c r="H49" s="405" t="str">
        <f>IF(Badges!$Q892="C","/","")</f>
        <v/>
      </c>
      <c r="I49" s="406" t="str">
        <f>IF(Summary!$AB$51="E","E","")</f>
        <v/>
      </c>
      <c r="J49" s="406" t="str">
        <f>IF(Summary!$AC$51="Y","R","")</f>
        <v/>
      </c>
      <c r="L49" s="717"/>
      <c r="M49" s="717"/>
      <c r="N49" s="717"/>
      <c r="O49" s="717"/>
      <c r="P49" s="717"/>
      <c r="Q49" s="717"/>
      <c r="R49" s="718"/>
      <c r="S49" s="364"/>
      <c r="T49" s="365"/>
      <c r="U49" s="720"/>
      <c r="W49" s="399" t="str">
        <f>'Fun Patches'!C50</f>
        <v>&lt;LIST PATCH HERE&gt;</v>
      </c>
      <c r="X49" s="406" t="str">
        <f>IF(Summary!$AB$155="E","E","")</f>
        <v/>
      </c>
      <c r="Y49" s="406" t="str">
        <f>IF(Summary!$AC$155="Y","R","")</f>
        <v/>
      </c>
      <c r="AA49" s="366"/>
      <c r="AB49" s="364"/>
      <c r="AC49" s="365"/>
    </row>
    <row r="50" spans="2:29" ht="12.95" customHeight="1" thickBot="1">
      <c r="B50" s="455"/>
      <c r="C50" s="486" t="s">
        <v>952</v>
      </c>
      <c r="D50" s="408" t="str">
        <f>IF(Badges!$Q895="C","/","")</f>
        <v/>
      </c>
      <c r="E50" s="408" t="str">
        <f>IF(Badges!$Q896="C","/","")</f>
        <v/>
      </c>
      <c r="F50" s="408" t="str">
        <f>IF(Badges!$Q897="C","/","")</f>
        <v/>
      </c>
      <c r="G50" s="408" t="str">
        <f>IF(Badges!$Q898="C","/","")</f>
        <v/>
      </c>
      <c r="H50" s="408" t="str">
        <f>IF(Badges!$Q899="C","/","")</f>
        <v/>
      </c>
      <c r="I50" s="406" t="str">
        <f>IF(Summary!$AB$52="E","E","")</f>
        <v/>
      </c>
      <c r="J50" s="406" t="str">
        <f>IF(Summary!$AC$52="Y","R","")</f>
        <v/>
      </c>
      <c r="L50" s="717"/>
      <c r="M50" s="717"/>
      <c r="N50" s="717"/>
      <c r="O50" s="717"/>
      <c r="P50" s="717"/>
      <c r="Q50" s="717"/>
      <c r="R50" s="718"/>
      <c r="S50" s="364"/>
      <c r="T50" s="365"/>
      <c r="U50" s="720"/>
      <c r="W50" s="399" t="str">
        <f>'Fun Patches'!C51</f>
        <v>&lt;LIST PATCH HERE&gt;</v>
      </c>
      <c r="X50" s="406" t="str">
        <f>IF(Summary!$AB$156="E","E","")</f>
        <v/>
      </c>
      <c r="Y50" s="406" t="str">
        <f>IF(Summary!$AC$156="Y","R","")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IF(Summary!$AB$157="E","E","")</f>
        <v/>
      </c>
      <c r="Y51" s="406" t="str">
        <f>IF(Summary!$AC$157="Y","R","")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IF(Summary!$AB$158="E","E","")</f>
        <v/>
      </c>
      <c r="Y52" s="406" t="str">
        <f>IF(Summary!$AC$158="Y","R","")</f>
        <v/>
      </c>
      <c r="AA52" s="366"/>
      <c r="AB52" s="364"/>
      <c r="AC52" s="365"/>
    </row>
    <row r="53" spans="2:29" ht="12.95" customHeight="1">
      <c r="B53" s="455"/>
      <c r="C53" s="457" t="s">
        <v>10</v>
      </c>
      <c r="D53" s="458"/>
      <c r="E53" s="458"/>
      <c r="F53" s="458"/>
      <c r="G53" s="458"/>
      <c r="H53" s="459"/>
      <c r="I53" s="406" t="str">
        <f>IF(Summary!$AB$55="E","E","")</f>
        <v/>
      </c>
      <c r="J53" s="406" t="str">
        <f>IF(Summary!$AC$55="Y","R","")</f>
        <v/>
      </c>
      <c r="K53" s="363" t="str">
        <f>IF(I53="E","C"," ")</f>
        <v xml:space="preserve"> </v>
      </c>
      <c r="L53" s="717"/>
      <c r="M53" s="717"/>
      <c r="N53" s="717"/>
      <c r="O53" s="717"/>
      <c r="P53" s="717"/>
      <c r="Q53" s="717"/>
      <c r="R53" s="718"/>
      <c r="S53" s="364"/>
      <c r="T53" s="365"/>
      <c r="U53" s="720"/>
      <c r="W53" s="400" t="str">
        <f>'Fun Patches'!C54</f>
        <v>&lt;LIST PATCH HERE&gt;</v>
      </c>
      <c r="X53" s="414" t="str">
        <f>IF(Summary!$AB$159="E","E","")</f>
        <v/>
      </c>
      <c r="Y53" s="414" t="str">
        <f>IF(Summary!$AC$159="Y","R","")</f>
        <v/>
      </c>
      <c r="AA53" s="366"/>
      <c r="AB53" s="364"/>
      <c r="AC53" s="365"/>
    </row>
    <row r="54" spans="2:29" ht="12.95" customHeight="1">
      <c r="B54" s="455"/>
      <c r="C54" s="461" t="s">
        <v>928</v>
      </c>
      <c r="D54" s="462"/>
      <c r="E54" s="462"/>
      <c r="F54" s="462"/>
      <c r="G54" s="462"/>
      <c r="H54" s="463"/>
      <c r="I54" s="406" t="str">
        <f>IF(Summary!$AB$57="E","E","")</f>
        <v/>
      </c>
      <c r="J54" s="406" t="str">
        <f>IF(Summary!$AC$57="Y","R","")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IF(Summary!$AB$59="E","E","")</f>
        <v/>
      </c>
      <c r="J55" s="406" t="str">
        <f>IF(Summary!$AC$59="Y","R","")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IF(Badges!$Q33="A","/","")</f>
        <v/>
      </c>
      <c r="E56" s="410" t="str">
        <f>IF(Badges!$Q37="A","/","")</f>
        <v/>
      </c>
      <c r="F56" s="410" t="str">
        <f>IF(Badges!$Q41="A","/","")</f>
        <v/>
      </c>
      <c r="G56" s="410" t="str">
        <f>IF(Badges!$Q45="A","/","")</f>
        <v/>
      </c>
      <c r="H56" s="410" t="str">
        <f>IF(Badges!$Q49="A","/","")</f>
        <v/>
      </c>
      <c r="I56" s="404" t="str">
        <f>IF(Summary!$AB$5="E","E","")</f>
        <v/>
      </c>
      <c r="J56" s="404" t="str">
        <f>IF(Summary!$AC$5="Y","R","")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IF(Badges!$Q321="A","/","")</f>
        <v/>
      </c>
      <c r="E57" s="410" t="str">
        <f>IF(Badges!$Q325="A","/","")</f>
        <v/>
      </c>
      <c r="F57" s="410" t="str">
        <f>IF(Badges!$Q329="A","/","")</f>
        <v/>
      </c>
      <c r="G57" s="410" t="str">
        <f>IF(Badges!$Q333="A","/","")</f>
        <v/>
      </c>
      <c r="H57" s="410" t="str">
        <f>IF(Badges!$Q337="A","/","")</f>
        <v/>
      </c>
      <c r="I57" s="406" t="str">
        <f>IF(Summary!$AB$18="E","E","")</f>
        <v/>
      </c>
      <c r="J57" s="406" t="str">
        <f>IF(Summary!$AC$18="Y","R","")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IF(Badges!$Q10="A","/","")</f>
        <v/>
      </c>
      <c r="E58" s="410" t="str">
        <f>IF(Badges!$Q14="A","/","")</f>
        <v/>
      </c>
      <c r="F58" s="410" t="str">
        <f>IF(Badges!$Q18="A","/","")</f>
        <v/>
      </c>
      <c r="G58" s="410" t="str">
        <f>IF(Badges!$Q22="A","/","")</f>
        <v/>
      </c>
      <c r="H58" s="410" t="str">
        <f>IF(Badges!$Q26="A","/","")</f>
        <v/>
      </c>
      <c r="I58" s="406" t="str">
        <f>IF(Summary!$AB$4="E","E","")</f>
        <v/>
      </c>
      <c r="J58" s="406" t="str">
        <f>IF(Summary!$AC$4="Y","R","")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IF(Summary!$AB$61="E","E","")</f>
        <v/>
      </c>
      <c r="J59" s="414" t="str">
        <f>IF(Summary!$AC$61="Y","R","")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IF(Summary!$AB$63="E","E","")</f>
        <v/>
      </c>
      <c r="J60" s="411" t="str">
        <f>IF(Summary!$AC$63="Y","R","")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IF(Summary!$AB$64="E","E","")</f>
        <v/>
      </c>
      <c r="J61" s="409" t="str">
        <f>IF(Summary!$AC$64="Y","R","")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IF(Summary!$AB$65="E","E","")</f>
        <v/>
      </c>
      <c r="J62" s="411" t="str">
        <f>IF(Summary!$AC$65="Y","R","")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IF(Summary!$AB$66="E","E","")</f>
        <v/>
      </c>
      <c r="J63" s="409" t="str">
        <f>IF(Summary!$AC$66="Y","R","")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IF(Summary!$AB$67="E","E","")</f>
        <v/>
      </c>
      <c r="J64" s="412" t="str">
        <f>IF(Summary!$AC$67="Y","R","")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IF(Summary!$AB$68="E","E","")</f>
        <v/>
      </c>
      <c r="J65" s="406" t="str">
        <f>IF(Summary!$AC$68="Y","R","")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IF('Age-Level'!$Q63="A","/","")</f>
        <v/>
      </c>
      <c r="E68" s="410" t="str">
        <f>IF('Age-Level'!$Q67="A","/","")</f>
        <v/>
      </c>
      <c r="F68" s="410" t="str">
        <f>IF('Age-Level'!$Q71="A","/","")</f>
        <v/>
      </c>
      <c r="G68" s="410" t="str">
        <f>IF('Age-Level'!$Q76="A","/","")</f>
        <v/>
      </c>
      <c r="H68" s="410" t="str">
        <f>IF('Age-Level'!$Q78="A","/","")</f>
        <v/>
      </c>
      <c r="I68" s="412" t="str">
        <f>IF(Summary!$AB$92="E","E","")</f>
        <v/>
      </c>
      <c r="J68" s="412" t="str">
        <f>IF(Summary!$AC$92="Y","R","")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IF('Age-Level'!$Q81="A","/","")</f>
        <v/>
      </c>
      <c r="E69" s="408" t="str">
        <f>IF('Age-Level'!$Q85="A","/","")</f>
        <v/>
      </c>
      <c r="F69" s="408" t="str">
        <f>IF('Age-Level'!$Q89="A","/","")</f>
        <v/>
      </c>
      <c r="G69" s="408" t="str">
        <f>IF('Age-Level'!$Q94="A","/","")</f>
        <v/>
      </c>
      <c r="H69" s="408" t="str">
        <f>IF('Age-Level'!$Q96="A","/","")</f>
        <v/>
      </c>
      <c r="I69" s="407" t="str">
        <f>IF(Summary!$AB$93="E","E","")</f>
        <v/>
      </c>
      <c r="J69" s="407" t="str">
        <f>IF(Summary!$AC$93="Y","R","")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IF('Age-Level'!$Q99="A","/","")</f>
        <v/>
      </c>
      <c r="E70" s="410" t="str">
        <f>IF('Age-Level'!$Q103="A","/","")</f>
        <v/>
      </c>
      <c r="F70" s="410" t="str">
        <f>IF('Age-Level'!$Q107="A","/","")</f>
        <v/>
      </c>
      <c r="G70" s="410" t="str">
        <f>IF('Age-Level'!$Q112="A","/","")</f>
        <v/>
      </c>
      <c r="H70" s="410" t="str">
        <f>IF('Age-Level'!$Q114="A","/","")</f>
        <v/>
      </c>
      <c r="I70" s="411" t="str">
        <f>IF(Summary!$AB$94="E","E","")</f>
        <v/>
      </c>
      <c r="J70" s="411" t="str">
        <f>IF(Summary!$AC$94="Y","R","")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IF('Age-Level'!$Q117="A","/","")</f>
        <v/>
      </c>
      <c r="E71" s="408" t="str">
        <f>IF('Age-Level'!$Q121="A","/","")</f>
        <v/>
      </c>
      <c r="F71" s="408" t="str">
        <f>IF('Age-Level'!$Q125="A","/","")</f>
        <v/>
      </c>
      <c r="G71" s="408" t="str">
        <f>IF('Age-Level'!$Q130="A","/","")</f>
        <v/>
      </c>
      <c r="H71" s="408" t="str">
        <f>IF('Age-Level'!$Q132="A","/","")</f>
        <v/>
      </c>
      <c r="I71" s="415" t="str">
        <f>IF(Summary!$AB$95="E","E","")</f>
        <v/>
      </c>
      <c r="J71" s="415" t="str">
        <f>IF(Summary!$AC$95="Y","R","")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IF(Bridging!$Q9="C","/","")</f>
        <v/>
      </c>
      <c r="G72" s="403" t="str">
        <f>IF(Bridging!$Q10="C","/","")</f>
        <v/>
      </c>
      <c r="H72" s="403" t="str">
        <f>IF(Bridging!$Q11="C","/","")</f>
        <v/>
      </c>
      <c r="I72" s="412" t="str">
        <f>IF(Summary!$AB$107="E","E","")</f>
        <v/>
      </c>
      <c r="J72" s="412" t="str">
        <f>IF(Summary!$AC$107="Y","R","")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HASSz5L6G7a99yGrOjoFkMOhYIXQ1DJ3LAdX9KpXEwHR/ug9pHnz/dtd3MMuRLOIuDovE1T44SOQIXGrlN+aQ==" saltValue="u2WVp3HbWh7NqeiBnfYha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27" priority="3">
      <formula>LEFT($U$1,7)&lt;&gt;"Senior_"</formula>
    </cfRule>
  </conditionalFormatting>
  <conditionalFormatting sqref="T1:W1 T2:T3">
    <cfRule type="expression" dxfId="26" priority="2">
      <formula>LEFT($U$1,7)="Senior_"</formula>
    </cfRule>
  </conditionalFormatting>
  <conditionalFormatting sqref="C1">
    <cfRule type="expression" dxfId="25" priority="1">
      <formula>LEFT($U$1,7)&lt;&gt;"Senior_"</formula>
    </cfRule>
  </conditionalFormatting>
  <conditionalFormatting sqref="W54:W75 AA4:AA75 L43:L75">
    <cfRule type="duplicateValues" dxfId="24" priority="4"/>
  </conditionalFormatting>
  <pageMargins left="0.5" right="0.3" top="0.3" bottom="0.3" header="0.3" footer="0.3"/>
  <pageSetup scale="77" fitToWidth="2" orientation="portrait" r:id="rId1"/>
  <colBreaks count="1" manualBreakCount="1">
    <brk id="21" max="7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pageSetUpPr fitToPage="1"/>
  </sheetPr>
  <dimension ref="A1:AB20"/>
  <sheetViews>
    <sheetView showGridLines="0" zoomScaleNormal="100" workbookViewId="0">
      <selection activeCell="D6" sqref="D6"/>
    </sheetView>
  </sheetViews>
  <sheetFormatPr defaultColWidth="9.140625" defaultRowHeight="12.75"/>
  <cols>
    <col min="1" max="1" width="2.7109375" style="30" customWidth="1"/>
    <col min="2" max="3" width="17.7109375" style="30" customWidth="1"/>
    <col min="4" max="4" width="3.28515625" style="30" bestFit="1" customWidth="1"/>
    <col min="5" max="13" width="3.42578125" style="30" customWidth="1"/>
    <col min="14" max="14" width="3.28515625" style="30" bestFit="1" customWidth="1"/>
    <col min="15" max="28" width="3.42578125" style="30" customWidth="1"/>
    <col min="29" max="16384" width="9.140625" style="30"/>
  </cols>
  <sheetData>
    <row r="1" spans="1:28" ht="12.75" customHeight="1">
      <c r="A1" s="267"/>
      <c r="B1" s="265" t="s">
        <v>62</v>
      </c>
      <c r="C1" s="266">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c r="X1" s="655" t="s">
        <v>63</v>
      </c>
      <c r="Y1" s="655" t="s">
        <v>64</v>
      </c>
      <c r="Z1" s="655" t="s">
        <v>65</v>
      </c>
      <c r="AA1" s="655" t="s">
        <v>66</v>
      </c>
      <c r="AB1" s="655" t="s">
        <v>67</v>
      </c>
    </row>
    <row r="2" spans="1:28" ht="15">
      <c r="A2" s="23"/>
      <c r="B2" s="69" t="s">
        <v>68</v>
      </c>
      <c r="C2" s="82">
        <f>Instructions!E6</f>
        <v>0</v>
      </c>
      <c r="D2" s="654"/>
      <c r="E2" s="654"/>
      <c r="F2" s="654"/>
      <c r="G2" s="654"/>
      <c r="H2" s="654"/>
      <c r="I2" s="654"/>
      <c r="J2" s="654"/>
      <c r="K2" s="654"/>
      <c r="L2" s="654"/>
      <c r="M2" s="654"/>
      <c r="N2" s="654"/>
      <c r="O2" s="654"/>
      <c r="P2" s="654"/>
      <c r="Q2" s="654"/>
      <c r="R2" s="654"/>
      <c r="S2" s="654"/>
      <c r="T2" s="654"/>
      <c r="U2" s="654"/>
      <c r="V2" s="654"/>
      <c r="W2" s="654"/>
      <c r="X2" s="656"/>
      <c r="Y2" s="656"/>
      <c r="Z2" s="656"/>
      <c r="AA2" s="656"/>
      <c r="AB2" s="656"/>
    </row>
    <row r="3" spans="1:28">
      <c r="A3" s="647"/>
      <c r="B3" s="647"/>
      <c r="C3" s="648"/>
      <c r="D3" s="654"/>
      <c r="E3" s="654"/>
      <c r="F3" s="654"/>
      <c r="G3" s="654"/>
      <c r="H3" s="654"/>
      <c r="I3" s="654"/>
      <c r="J3" s="654"/>
      <c r="K3" s="654"/>
      <c r="L3" s="654"/>
      <c r="M3" s="654"/>
      <c r="N3" s="654"/>
      <c r="O3" s="654"/>
      <c r="P3" s="654"/>
      <c r="Q3" s="654"/>
      <c r="R3" s="654"/>
      <c r="S3" s="654"/>
      <c r="T3" s="654"/>
      <c r="U3" s="654"/>
      <c r="V3" s="654"/>
      <c r="W3" s="654"/>
      <c r="X3" s="656"/>
      <c r="Y3" s="656"/>
      <c r="Z3" s="656"/>
      <c r="AA3" s="656"/>
      <c r="AB3" s="656"/>
    </row>
    <row r="4" spans="1:28" ht="18" customHeight="1">
      <c r="A4" s="649" t="s">
        <v>26</v>
      </c>
      <c r="B4" s="649"/>
      <c r="C4" s="650"/>
      <c r="D4" s="654"/>
      <c r="E4" s="654"/>
      <c r="F4" s="654"/>
      <c r="G4" s="654"/>
      <c r="H4" s="654"/>
      <c r="I4" s="654"/>
      <c r="J4" s="654"/>
      <c r="K4" s="654"/>
      <c r="L4" s="654"/>
      <c r="M4" s="654"/>
      <c r="N4" s="654"/>
      <c r="O4" s="654"/>
      <c r="P4" s="654"/>
      <c r="Q4" s="654"/>
      <c r="R4" s="654"/>
      <c r="S4" s="654"/>
      <c r="T4" s="654"/>
      <c r="U4" s="654"/>
      <c r="V4" s="654"/>
      <c r="W4" s="654"/>
      <c r="X4" s="657"/>
      <c r="Y4" s="657"/>
      <c r="Z4" s="657"/>
      <c r="AA4" s="657"/>
      <c r="AB4" s="657"/>
    </row>
    <row r="5" spans="1:28">
      <c r="A5" s="65"/>
      <c r="B5" s="663"/>
      <c r="C5" s="663"/>
      <c r="D5" s="664"/>
      <c r="E5" s="663"/>
      <c r="F5" s="663"/>
      <c r="G5" s="663"/>
      <c r="H5" s="663"/>
      <c r="I5" s="663"/>
      <c r="J5" s="663"/>
      <c r="K5" s="663"/>
      <c r="L5" s="663"/>
      <c r="M5" s="663"/>
      <c r="N5" s="663"/>
      <c r="O5" s="663"/>
      <c r="P5" s="663"/>
      <c r="Q5" s="663"/>
      <c r="R5" s="663"/>
      <c r="S5" s="663"/>
      <c r="T5" s="663"/>
      <c r="U5" s="663"/>
      <c r="V5" s="663"/>
      <c r="W5" s="663"/>
      <c r="X5" s="663"/>
      <c r="Y5" s="663"/>
      <c r="Z5" s="663"/>
      <c r="AA5" s="663"/>
      <c r="AB5" s="663"/>
    </row>
    <row r="6" spans="1:28">
      <c r="A6" s="66">
        <v>1</v>
      </c>
      <c r="B6" s="660" t="s">
        <v>69</v>
      </c>
      <c r="C6" s="660"/>
      <c r="D6" s="159"/>
      <c r="E6" s="159"/>
      <c r="F6" s="159"/>
      <c r="G6" s="159"/>
      <c r="H6" s="159"/>
      <c r="I6" s="159"/>
      <c r="J6" s="159"/>
      <c r="K6" s="159"/>
      <c r="L6" s="159"/>
      <c r="M6" s="159"/>
      <c r="N6" s="159"/>
      <c r="O6" s="159"/>
      <c r="P6" s="159"/>
      <c r="Q6" s="159"/>
      <c r="R6" s="159"/>
      <c r="S6" s="159"/>
      <c r="T6" s="159"/>
      <c r="U6" s="159"/>
      <c r="V6" s="159"/>
      <c r="W6" s="159"/>
      <c r="X6" s="159"/>
      <c r="Y6" s="159"/>
      <c r="Z6" s="159"/>
      <c r="AA6" s="159"/>
      <c r="AB6" s="159"/>
    </row>
    <row r="7" spans="1:28">
      <c r="A7" s="66">
        <v>2</v>
      </c>
      <c r="B7" s="660" t="s">
        <v>70</v>
      </c>
      <c r="C7" s="660"/>
      <c r="D7" s="159"/>
      <c r="E7" s="159"/>
      <c r="F7" s="159"/>
      <c r="G7" s="159"/>
      <c r="H7" s="159"/>
      <c r="I7" s="159"/>
      <c r="J7" s="159"/>
      <c r="K7" s="159"/>
      <c r="L7" s="159"/>
      <c r="M7" s="159"/>
      <c r="N7" s="159"/>
      <c r="O7" s="159"/>
      <c r="P7" s="159"/>
      <c r="Q7" s="159"/>
      <c r="R7" s="159"/>
      <c r="S7" s="159"/>
      <c r="T7" s="159"/>
      <c r="U7" s="159"/>
      <c r="V7" s="159"/>
      <c r="W7" s="159"/>
      <c r="X7" s="159"/>
      <c r="Y7" s="159"/>
      <c r="Z7" s="159"/>
      <c r="AA7" s="159"/>
      <c r="AB7" s="159"/>
    </row>
    <row r="8" spans="1:28">
      <c r="A8" s="66">
        <v>3</v>
      </c>
      <c r="B8" s="660" t="s">
        <v>71</v>
      </c>
      <c r="C8" s="660"/>
      <c r="D8" s="159"/>
      <c r="E8" s="159"/>
      <c r="F8" s="159"/>
      <c r="G8" s="159"/>
      <c r="H8" s="159"/>
      <c r="I8" s="159"/>
      <c r="J8" s="159"/>
      <c r="K8" s="159"/>
      <c r="L8" s="159"/>
      <c r="M8" s="159"/>
      <c r="N8" s="159"/>
      <c r="O8" s="159"/>
      <c r="P8" s="159"/>
      <c r="Q8" s="159"/>
      <c r="R8" s="159"/>
      <c r="S8" s="159"/>
      <c r="T8" s="159"/>
      <c r="U8" s="159"/>
      <c r="V8" s="159"/>
      <c r="W8" s="159"/>
      <c r="X8" s="31"/>
      <c r="Y8" s="32"/>
      <c r="Z8" s="32"/>
      <c r="AA8" s="32"/>
      <c r="AB8" s="32"/>
    </row>
    <row r="9" spans="1:28">
      <c r="A9" s="66">
        <v>4</v>
      </c>
      <c r="B9" s="652" t="s">
        <v>72</v>
      </c>
      <c r="C9" s="653"/>
      <c r="D9" s="159"/>
      <c r="E9" s="159"/>
      <c r="F9" s="159"/>
      <c r="G9" s="159"/>
      <c r="H9" s="159"/>
      <c r="I9" s="159"/>
      <c r="J9" s="159"/>
      <c r="K9" s="159"/>
      <c r="L9" s="159"/>
      <c r="M9" s="159"/>
      <c r="N9" s="159"/>
      <c r="O9" s="159"/>
      <c r="P9" s="159"/>
      <c r="Q9" s="159"/>
      <c r="R9" s="159"/>
      <c r="S9" s="159"/>
      <c r="T9" s="159"/>
      <c r="U9" s="159"/>
      <c r="V9" s="159"/>
      <c r="W9" s="159"/>
      <c r="X9" s="33"/>
      <c r="Y9" s="34"/>
      <c r="Z9" s="34"/>
      <c r="AA9" s="34"/>
      <c r="AB9" s="34"/>
    </row>
    <row r="10" spans="1:28" ht="13.5" thickBot="1">
      <c r="A10" s="66">
        <v>5</v>
      </c>
      <c r="B10" s="652" t="s">
        <v>73</v>
      </c>
      <c r="C10" s="653"/>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row>
    <row r="11" spans="1:28" ht="13.5" thickBot="1">
      <c r="B11" s="658" t="s">
        <v>96</v>
      </c>
      <c r="C11" s="658"/>
      <c r="D11" s="67" t="str">
        <f t="shared" ref="D11:W11" si="0">IF(AND(D6="A",D7="A",D8="A",D9="A",D10="A"),"C",IF(COUNTIF(D6:D10,"A")&gt;0,"P"," "))</f>
        <v xml:space="preserve"> </v>
      </c>
      <c r="E11" s="67" t="str">
        <f t="shared" si="0"/>
        <v xml:space="preserve"> </v>
      </c>
      <c r="F11" s="67" t="str">
        <f t="shared" si="0"/>
        <v xml:space="preserve"> </v>
      </c>
      <c r="G11" s="67" t="str">
        <f t="shared" si="0"/>
        <v xml:space="preserve"> </v>
      </c>
      <c r="H11" s="67" t="str">
        <f t="shared" si="0"/>
        <v xml:space="preserve"> </v>
      </c>
      <c r="I11" s="67" t="str">
        <f t="shared" si="0"/>
        <v xml:space="preserve"> </v>
      </c>
      <c r="J11" s="67" t="str">
        <f t="shared" si="0"/>
        <v xml:space="preserve"> </v>
      </c>
      <c r="K11" s="67" t="str">
        <f t="shared" si="0"/>
        <v xml:space="preserve"> </v>
      </c>
      <c r="L11" s="67" t="str">
        <f t="shared" si="0"/>
        <v xml:space="preserve"> </v>
      </c>
      <c r="M11" s="67" t="str">
        <f t="shared" ref="M11:V11" si="1">IF(AND(M6="A",M7="A",M8="A",M9="A",M10="A"),"C",IF(COUNTIF(M6:M10,"A")&gt;0,"P"," "))</f>
        <v xml:space="preserve"> </v>
      </c>
      <c r="N11" s="67" t="str">
        <f t="shared" si="1"/>
        <v xml:space="preserve"> </v>
      </c>
      <c r="O11" s="67" t="str">
        <f t="shared" si="1"/>
        <v xml:space="preserve"> </v>
      </c>
      <c r="P11" s="67" t="str">
        <f t="shared" si="1"/>
        <v xml:space="preserve"> </v>
      </c>
      <c r="Q11" s="67" t="str">
        <f t="shared" si="1"/>
        <v xml:space="preserve"> </v>
      </c>
      <c r="R11" s="67" t="str">
        <f t="shared" si="1"/>
        <v xml:space="preserve"> </v>
      </c>
      <c r="S11" s="67" t="str">
        <f t="shared" si="1"/>
        <v xml:space="preserve"> </v>
      </c>
      <c r="T11" s="67" t="str">
        <f t="shared" si="1"/>
        <v xml:space="preserve"> </v>
      </c>
      <c r="U11" s="67" t="str">
        <f t="shared" si="1"/>
        <v xml:space="preserve"> </v>
      </c>
      <c r="V11" s="67" t="str">
        <f t="shared" si="1"/>
        <v xml:space="preserve"> </v>
      </c>
      <c r="W11" s="67" t="str">
        <f t="shared" si="0"/>
        <v xml:space="preserve"> </v>
      </c>
      <c r="X11" s="67" t="str">
        <f t="shared" ref="X11:AB11" si="2">IF(AND(X6="A",X7="A",X10="A"),"C",IF(COUNTIF(X6:X10,"A")&gt;0,"P"," "))</f>
        <v xml:space="preserve"> </v>
      </c>
      <c r="Y11" s="67" t="str">
        <f t="shared" si="2"/>
        <v xml:space="preserve"> </v>
      </c>
      <c r="Z11" s="67" t="str">
        <f t="shared" si="2"/>
        <v xml:space="preserve"> </v>
      </c>
      <c r="AA11" s="67" t="str">
        <f t="shared" si="2"/>
        <v xml:space="preserve"> </v>
      </c>
      <c r="AB11" s="67" t="str">
        <f t="shared" si="2"/>
        <v xml:space="preserve"> </v>
      </c>
    </row>
    <row r="12" spans="1:28">
      <c r="A12" s="51"/>
      <c r="B12" s="659"/>
      <c r="C12" s="659"/>
      <c r="D12" s="646"/>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row>
    <row r="13" spans="1:28">
      <c r="A13" s="66">
        <v>1</v>
      </c>
      <c r="B13" s="651" t="str">
        <f>B6</f>
        <v>Registration Papers</v>
      </c>
      <c r="C13" s="651"/>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row>
    <row r="14" spans="1:28">
      <c r="A14" s="66">
        <v>2</v>
      </c>
      <c r="B14" s="651" t="str">
        <f>B7</f>
        <v>Girl Scout Council Dues</v>
      </c>
      <c r="C14" s="651"/>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row>
    <row r="15" spans="1:28">
      <c r="A15" s="66">
        <v>3</v>
      </c>
      <c r="B15" s="651" t="str">
        <f>B8</f>
        <v>Service Unit Dues</v>
      </c>
      <c r="C15" s="651"/>
      <c r="D15" s="159"/>
      <c r="E15" s="159"/>
      <c r="F15" s="159"/>
      <c r="G15" s="159"/>
      <c r="H15" s="159"/>
      <c r="I15" s="159"/>
      <c r="J15" s="159"/>
      <c r="K15" s="159"/>
      <c r="L15" s="159"/>
      <c r="M15" s="159"/>
      <c r="N15" s="159"/>
      <c r="O15" s="159"/>
      <c r="P15" s="159"/>
      <c r="Q15" s="159"/>
      <c r="R15" s="159"/>
      <c r="S15" s="159"/>
      <c r="T15" s="159"/>
      <c r="U15" s="159"/>
      <c r="V15" s="159"/>
      <c r="W15" s="159"/>
      <c r="X15" s="31"/>
      <c r="Y15" s="32"/>
      <c r="Z15" s="32"/>
      <c r="AA15" s="32"/>
      <c r="AB15" s="32"/>
    </row>
    <row r="16" spans="1:28">
      <c r="A16" s="66">
        <v>4</v>
      </c>
      <c r="B16" s="661" t="str">
        <f>B9</f>
        <v>Local Troop Dues</v>
      </c>
      <c r="C16" s="662"/>
      <c r="D16" s="159"/>
      <c r="E16" s="159"/>
      <c r="F16" s="159"/>
      <c r="G16" s="159"/>
      <c r="H16" s="159"/>
      <c r="I16" s="159"/>
      <c r="J16" s="159"/>
      <c r="K16" s="159"/>
      <c r="L16" s="159"/>
      <c r="M16" s="159"/>
      <c r="N16" s="159"/>
      <c r="O16" s="159"/>
      <c r="P16" s="159"/>
      <c r="Q16" s="159"/>
      <c r="R16" s="159"/>
      <c r="S16" s="159"/>
      <c r="T16" s="159"/>
      <c r="U16" s="159"/>
      <c r="V16" s="159"/>
      <c r="W16" s="159"/>
      <c r="X16" s="33"/>
      <c r="Y16" s="34"/>
      <c r="Z16" s="34"/>
      <c r="AA16" s="34"/>
      <c r="AB16" s="34"/>
    </row>
    <row r="17" spans="1:28" ht="13.5" thickBot="1">
      <c r="A17" s="66">
        <v>5</v>
      </c>
      <c r="B17" s="661" t="str">
        <f>B10</f>
        <v>Health History</v>
      </c>
      <c r="C17" s="662"/>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row>
    <row r="18" spans="1:28" ht="13.5" thickBot="1">
      <c r="B18" s="658" t="s">
        <v>96</v>
      </c>
      <c r="C18" s="658"/>
      <c r="D18" s="67" t="str">
        <f t="shared" ref="D18:W18" si="3">IF(AND(D13="A",D14="A",D15="A",D16="A",D17="A"),"C",IF(COUNTIF(D13:D17,"A")&gt;0,"P"," "))</f>
        <v xml:space="preserve"> </v>
      </c>
      <c r="E18" s="67" t="str">
        <f t="shared" si="3"/>
        <v xml:space="preserve"> </v>
      </c>
      <c r="F18" s="67" t="str">
        <f t="shared" si="3"/>
        <v xml:space="preserve"> </v>
      </c>
      <c r="G18" s="67" t="str">
        <f t="shared" si="3"/>
        <v xml:space="preserve"> </v>
      </c>
      <c r="H18" s="67" t="str">
        <f t="shared" si="3"/>
        <v xml:space="preserve"> </v>
      </c>
      <c r="I18" s="67" t="str">
        <f t="shared" si="3"/>
        <v xml:space="preserve"> </v>
      </c>
      <c r="J18" s="67" t="str">
        <f t="shared" si="3"/>
        <v xml:space="preserve"> </v>
      </c>
      <c r="K18" s="67" t="str">
        <f t="shared" si="3"/>
        <v xml:space="preserve"> </v>
      </c>
      <c r="L18" s="67" t="str">
        <f t="shared" si="3"/>
        <v xml:space="preserve"> </v>
      </c>
      <c r="M18" s="67" t="str">
        <f t="shared" ref="M18:V18" si="4">IF(AND(M13="A",M14="A",M15="A",M16="A",M17="A"),"C",IF(COUNTIF(M13:M17,"A")&gt;0,"P"," "))</f>
        <v xml:space="preserve"> </v>
      </c>
      <c r="N18" s="67" t="str">
        <f t="shared" si="4"/>
        <v xml:space="preserve"> </v>
      </c>
      <c r="O18" s="67" t="str">
        <f t="shared" si="4"/>
        <v xml:space="preserve"> </v>
      </c>
      <c r="P18" s="67" t="str">
        <f t="shared" si="4"/>
        <v xml:space="preserve"> </v>
      </c>
      <c r="Q18" s="67" t="str">
        <f t="shared" si="4"/>
        <v xml:space="preserve"> </v>
      </c>
      <c r="R18" s="67" t="str">
        <f t="shared" si="4"/>
        <v xml:space="preserve"> </v>
      </c>
      <c r="S18" s="67" t="str">
        <f t="shared" si="4"/>
        <v xml:space="preserve"> </v>
      </c>
      <c r="T18" s="67" t="str">
        <f t="shared" si="4"/>
        <v xml:space="preserve"> </v>
      </c>
      <c r="U18" s="67" t="str">
        <f t="shared" si="4"/>
        <v xml:space="preserve"> </v>
      </c>
      <c r="V18" s="67" t="str">
        <f t="shared" si="4"/>
        <v xml:space="preserve"> </v>
      </c>
      <c r="W18" s="67" t="str">
        <f t="shared" si="3"/>
        <v xml:space="preserve"> </v>
      </c>
      <c r="X18" s="67" t="str">
        <f t="shared" ref="X18:AB18" si="5">IF(AND(X13="A",X14="A",X17="A"),"C",IF(COUNTIF(X13:X17,"A")&gt;0,"P"," "))</f>
        <v xml:space="preserve"> </v>
      </c>
      <c r="Y18" s="67" t="str">
        <f t="shared" si="5"/>
        <v xml:space="preserve"> </v>
      </c>
      <c r="Z18" s="67" t="str">
        <f t="shared" si="5"/>
        <v xml:space="preserve"> </v>
      </c>
      <c r="AA18" s="67" t="str">
        <f t="shared" si="5"/>
        <v xml:space="preserve"> </v>
      </c>
      <c r="AB18" s="67" t="str">
        <f t="shared" si="5"/>
        <v xml:space="preserve"> </v>
      </c>
    </row>
    <row r="19" spans="1:28">
      <c r="A19" s="51"/>
      <c r="B19" s="646"/>
      <c r="C19" s="646"/>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row>
    <row r="20" spans="1:28" s="23" customFormat="1"/>
  </sheetData>
  <sheetProtection algorithmName="SHA-512" hashValue="0Bpl5hDw+c43UZNlRuMljDhn4hKwnVS2guqaSQ+KPQCykEid74mji/P7UPHJho4py61lWX6uFmS5WpugYpeLZQ==" saltValue="jicUCMZNxFE5QktH7luztg==" spinCount="100000" sheet="1" objects="1" scenarios="1" selectLockedCells="1"/>
  <mergeCells count="42">
    <mergeCell ref="R1:R4"/>
    <mergeCell ref="S1:S4"/>
    <mergeCell ref="T1:T4"/>
    <mergeCell ref="U1:U4"/>
    <mergeCell ref="V1:V4"/>
    <mergeCell ref="M1:M4"/>
    <mergeCell ref="N1:N4"/>
    <mergeCell ref="O1:O4"/>
    <mergeCell ref="P1:P4"/>
    <mergeCell ref="Q1:Q4"/>
    <mergeCell ref="B13:C13"/>
    <mergeCell ref="B17:C17"/>
    <mergeCell ref="B16:C16"/>
    <mergeCell ref="I1:I4"/>
    <mergeCell ref="B5:AB5"/>
    <mergeCell ref="E1:E4"/>
    <mergeCell ref="B9:C9"/>
    <mergeCell ref="B11:C11"/>
    <mergeCell ref="F1:F4"/>
    <mergeCell ref="H1:H4"/>
    <mergeCell ref="B8:C8"/>
    <mergeCell ref="B7:C7"/>
    <mergeCell ref="W1:W4"/>
    <mergeCell ref="K1:K4"/>
    <mergeCell ref="X1:X4"/>
    <mergeCell ref="Y1:Y4"/>
    <mergeCell ref="B19:AB19"/>
    <mergeCell ref="A3:C3"/>
    <mergeCell ref="A4:C4"/>
    <mergeCell ref="B14:C14"/>
    <mergeCell ref="B10:C10"/>
    <mergeCell ref="D1:D4"/>
    <mergeCell ref="G1:G4"/>
    <mergeCell ref="J1:J4"/>
    <mergeCell ref="L1:L4"/>
    <mergeCell ref="AB1:AB4"/>
    <mergeCell ref="B18:C18"/>
    <mergeCell ref="B15:C15"/>
    <mergeCell ref="B12:AB12"/>
    <mergeCell ref="AA1:AA4"/>
    <mergeCell ref="Z1:Z4"/>
    <mergeCell ref="B6:C6"/>
  </mergeCells>
  <phoneticPr fontId="4" type="noConversion"/>
  <pageMargins left="0.75" right="0.7" top="1" bottom="1" header="0.5" footer="0.5"/>
  <pageSetup orientation="landscape" r:id="rId1"/>
  <headerFooter alignWithMargins="0">
    <oddHeader>&amp;C&amp;"Arial,Bold"&amp;14 SeniorTrax&amp;12
Registration - &amp;D</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EEBBD-7491-4075-9B15-C1F0DD0A3F85}">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Senior_15</v>
      </c>
      <c r="U1" s="445" t="str">
        <f ca="1">MID(CELL("filename",A1),FIND(IF(ISERROR(FIND("]",CELL("filename",A1))),"$","]"),CELL("filename",A1))+1,256)</f>
        <v>Senior_15</v>
      </c>
      <c r="W1" s="446" t="str">
        <f ca="1">IF(T1&lt;&gt;"",T1,"")</f>
        <v>Senior_15</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IF(Badges!$R56="A","/","")</f>
        <v/>
      </c>
      <c r="E4" s="413" t="str">
        <f>IF(Badges!$R60="A","/","")</f>
        <v/>
      </c>
      <c r="F4" s="413" t="str">
        <f>IF(Badges!$R64="A","/","")</f>
        <v/>
      </c>
      <c r="G4" s="413" t="str">
        <f>IF(Badges!$R68="A","/","")</f>
        <v/>
      </c>
      <c r="H4" s="413" t="str">
        <f>IF(Badges!$R72="A","/","")</f>
        <v/>
      </c>
      <c r="I4" s="411" t="str">
        <f>IF(Summary!$AD$6="E","E","")</f>
        <v/>
      </c>
      <c r="J4" s="411" t="str">
        <f>IF(Summary!$AE$6="Y","R","")</f>
        <v/>
      </c>
      <c r="K4" s="363" t="str">
        <f>IF(COUNT(I53:I53)=1,MAX(I53:I53),"")</f>
        <v/>
      </c>
      <c r="L4" s="716" t="str">
        <f>Summary!A70</f>
        <v>&lt;&lt;List Badge 1 Here&gt;&gt;</v>
      </c>
      <c r="M4" s="716"/>
      <c r="N4" s="716"/>
      <c r="O4" s="716"/>
      <c r="P4" s="716"/>
      <c r="Q4" s="716"/>
      <c r="R4" s="719"/>
      <c r="S4" s="404" t="str">
        <f>IF(Summary!$AD$70="E","E","")</f>
        <v/>
      </c>
      <c r="T4" s="404" t="str">
        <f>IF(Summary!$AE$70="Y","R","")</f>
        <v/>
      </c>
      <c r="W4" s="619" t="str">
        <f>'Fun Patches'!C5</f>
        <v>&lt;LIST PATCH HERE&gt;</v>
      </c>
      <c r="X4" s="404" t="str">
        <f>IF(Summary!$AD$110="E","E","")</f>
        <v/>
      </c>
      <c r="Y4" s="404" t="str">
        <f>IF(Summary!$AE$110="Y","R","")</f>
        <v/>
      </c>
      <c r="AA4" s="438"/>
      <c r="AB4" s="361"/>
      <c r="AC4" s="362"/>
    </row>
    <row r="5" spans="2:30" ht="12.95" customHeight="1">
      <c r="B5" s="455"/>
      <c r="C5" s="460" t="s">
        <v>139</v>
      </c>
      <c r="D5" s="405" t="str">
        <f>IF(Badges!$R79="A","/","")</f>
        <v/>
      </c>
      <c r="E5" s="405" t="str">
        <f>IF(Badges!$R83="A","/","")</f>
        <v/>
      </c>
      <c r="F5" s="405" t="str">
        <f>IF(Badges!$R87="A","/","")</f>
        <v/>
      </c>
      <c r="G5" s="405" t="str">
        <f>IF(Badges!$R91="A","/","")</f>
        <v/>
      </c>
      <c r="H5" s="405" t="str">
        <f>IF(Badges!$R95="A","/","")</f>
        <v/>
      </c>
      <c r="I5" s="406" t="str">
        <f>IF(Summary!$AD$7="E","E","")</f>
        <v/>
      </c>
      <c r="J5" s="406" t="str">
        <f>IF(Summary!$AE$7="Y","R","")</f>
        <v/>
      </c>
      <c r="K5" s="363" t="str">
        <f>IF(COUNT(I54:I54)=1,MAX(I54:I54),"")</f>
        <v/>
      </c>
      <c r="L5" s="716" t="str">
        <f>Summary!A71</f>
        <v>&lt;&lt;List Badge 2 Here&gt;&gt;</v>
      </c>
      <c r="M5" s="716"/>
      <c r="N5" s="716"/>
      <c r="O5" s="716"/>
      <c r="P5" s="716"/>
      <c r="Q5" s="716"/>
      <c r="R5" s="719"/>
      <c r="S5" s="406" t="str">
        <f>IF(Summary!$AD$71="E","E","")</f>
        <v/>
      </c>
      <c r="T5" s="406" t="str">
        <f>IF(Summary!$AE$71="Y","R","")</f>
        <v/>
      </c>
      <c r="W5" s="399" t="str">
        <f>'Fun Patches'!C6</f>
        <v>&lt;LIST PATCH HERE&gt;</v>
      </c>
      <c r="X5" s="406" t="str">
        <f>IF(Summary!$AD$111="E","E","")</f>
        <v/>
      </c>
      <c r="Y5" s="406" t="str">
        <f>IF(Summary!$AE$111="Y","R","")</f>
        <v/>
      </c>
      <c r="AA5" s="366"/>
      <c r="AB5" s="364"/>
      <c r="AC5" s="365"/>
    </row>
    <row r="6" spans="2:30" ht="12.95" customHeight="1" thickBot="1">
      <c r="B6" s="455"/>
      <c r="C6" s="464" t="s">
        <v>1019</v>
      </c>
      <c r="D6" s="408" t="str">
        <f>IF(Badges!$R102="A","/","")</f>
        <v/>
      </c>
      <c r="E6" s="408" t="str">
        <f>IF(Badges!$R106="A","/","")</f>
        <v/>
      </c>
      <c r="F6" s="408" t="str">
        <f>IF(Badges!$R110="A","/","")</f>
        <v/>
      </c>
      <c r="G6" s="408" t="str">
        <f>IF(Badges!$R114="A","/","")</f>
        <v/>
      </c>
      <c r="H6" s="408" t="str">
        <f>IF(Badges!$R118="A","/","")</f>
        <v/>
      </c>
      <c r="I6" s="409" t="str">
        <f>IF(Summary!$AD$8="E","E","")</f>
        <v/>
      </c>
      <c r="J6" s="409" t="str">
        <f>IF(Summary!$AE$8="Y","R","")</f>
        <v/>
      </c>
      <c r="K6" s="363"/>
      <c r="L6" s="716" t="str">
        <f>Summary!A72</f>
        <v>&lt;&lt;List Badge 3 Here&gt;&gt;</v>
      </c>
      <c r="M6" s="716"/>
      <c r="N6" s="716"/>
      <c r="O6" s="716"/>
      <c r="P6" s="716"/>
      <c r="Q6" s="716"/>
      <c r="R6" s="719"/>
      <c r="S6" s="406" t="str">
        <f>IF(Summary!$AD$72="E","E","")</f>
        <v/>
      </c>
      <c r="T6" s="406" t="str">
        <f>IF(Summary!$AE$72="Y","R","")</f>
        <v/>
      </c>
      <c r="W6" s="399" t="str">
        <f>'Fun Patches'!C7</f>
        <v>&lt;LIST PATCH HERE&gt;</v>
      </c>
      <c r="X6" s="406" t="str">
        <f>IF(Summary!$AD$112="E","E","")</f>
        <v/>
      </c>
      <c r="Y6" s="406" t="str">
        <f>IF(Summary!$AE$112="Y","R","")</f>
        <v/>
      </c>
      <c r="AA6" s="366"/>
      <c r="AB6" s="364"/>
      <c r="AC6" s="365"/>
    </row>
    <row r="7" spans="2:30" ht="12.95" customHeight="1">
      <c r="B7" s="455"/>
      <c r="C7" s="468" t="s">
        <v>134</v>
      </c>
      <c r="D7" s="413" t="str">
        <f>IF(Badges!$R148="A","/","")</f>
        <v/>
      </c>
      <c r="E7" s="413" t="str">
        <f>IF(Badges!$R152="A","/","")</f>
        <v/>
      </c>
      <c r="F7" s="413" t="str">
        <f>IF(Badges!$R156="A","/","")</f>
        <v/>
      </c>
      <c r="G7" s="413" t="str">
        <f>IF(Badges!$R160="A","/","")</f>
        <v/>
      </c>
      <c r="H7" s="413" t="str">
        <f>IF(Badges!$R164="A","/","")</f>
        <v/>
      </c>
      <c r="I7" s="411" t="str">
        <f>IF(Summary!$AD$10="E","E","")</f>
        <v/>
      </c>
      <c r="J7" s="411" t="str">
        <f>IF(Summary!$AE$10="Y","R","")</f>
        <v/>
      </c>
      <c r="K7" s="363" t="str">
        <f>IF(COUNT(I55:I55)=1,MAX(I55:I55),"")</f>
        <v/>
      </c>
      <c r="L7" s="716" t="str">
        <f>Summary!A73</f>
        <v>&lt;&lt;List Badge 4 Here&gt;&gt;</v>
      </c>
      <c r="M7" s="716"/>
      <c r="N7" s="716"/>
      <c r="O7" s="716"/>
      <c r="P7" s="716"/>
      <c r="Q7" s="716"/>
      <c r="R7" s="719"/>
      <c r="S7" s="406" t="str">
        <f>IF(Summary!$AD$73="E","E","")</f>
        <v/>
      </c>
      <c r="T7" s="406" t="str">
        <f>IF(Summary!$AE$73="Y","R","")</f>
        <v/>
      </c>
      <c r="W7" s="399" t="str">
        <f>'Fun Patches'!C8</f>
        <v>&lt;LIST PATCH HERE&gt;</v>
      </c>
      <c r="X7" s="406" t="str">
        <f>IF(Summary!$AD$113="E","E","")</f>
        <v/>
      </c>
      <c r="Y7" s="406" t="str">
        <f>IF(Summary!$AE$113="Y","R","")</f>
        <v/>
      </c>
      <c r="AA7" s="366"/>
      <c r="AB7" s="364"/>
      <c r="AC7" s="365"/>
    </row>
    <row r="8" spans="2:30" ht="12.95" customHeight="1">
      <c r="B8" s="455"/>
      <c r="C8" s="460" t="s">
        <v>1022</v>
      </c>
      <c r="D8" s="405" t="str">
        <f>IF(Badges!$R194="A","/","")</f>
        <v/>
      </c>
      <c r="E8" s="405" t="str">
        <f>IF(Badges!$R198="A","/","")</f>
        <v/>
      </c>
      <c r="F8" s="405" t="str">
        <f>IF(Badges!$R202="A","/","")</f>
        <v/>
      </c>
      <c r="G8" s="405" t="str">
        <f>IF(Badges!$R206="A","/","")</f>
        <v/>
      </c>
      <c r="H8" s="405" t="str">
        <f>IF(Badges!$R210="A","/","")</f>
        <v/>
      </c>
      <c r="I8" s="406" t="str">
        <f>IF(Summary!$AD$12="E","E","")</f>
        <v/>
      </c>
      <c r="J8" s="406" t="str">
        <f>IF(Summary!$AE$12="Y","R","")</f>
        <v/>
      </c>
      <c r="K8" s="363" t="str">
        <f>IF(COUNT(I56:I59)=4,MAX(I56:I59),"")</f>
        <v/>
      </c>
      <c r="L8" s="716" t="str">
        <f>Summary!A74</f>
        <v>&lt;&lt;List Badge 5 Here&gt;&gt;</v>
      </c>
      <c r="M8" s="716"/>
      <c r="N8" s="716"/>
      <c r="O8" s="716"/>
      <c r="P8" s="716"/>
      <c r="Q8" s="716"/>
      <c r="R8" s="719"/>
      <c r="S8" s="406" t="str">
        <f>IF(Summary!$AD$74="E","E","")</f>
        <v/>
      </c>
      <c r="T8" s="406" t="str">
        <f>IF(Summary!$AE$74="Y","R","")</f>
        <v/>
      </c>
      <c r="W8" s="399" t="str">
        <f>'Fun Patches'!C9</f>
        <v>&lt;LIST PATCH HERE&gt;</v>
      </c>
      <c r="X8" s="406" t="str">
        <f>IF(Summary!$AD$114="E","E","")</f>
        <v/>
      </c>
      <c r="Y8" s="406" t="str">
        <f>IF(Summary!$AE$114="Y","R","")</f>
        <v/>
      </c>
      <c r="AA8" s="366"/>
      <c r="AB8" s="364"/>
      <c r="AC8" s="365"/>
    </row>
    <row r="9" spans="2:30" ht="12.95" customHeight="1" thickBot="1">
      <c r="B9" s="455"/>
      <c r="C9" s="471" t="s">
        <v>140</v>
      </c>
      <c r="D9" s="408" t="str">
        <f>IF(Badges!$R217="A","/","")</f>
        <v/>
      </c>
      <c r="E9" s="408" t="str">
        <f>IF(Badges!$R221="A","/","")</f>
        <v/>
      </c>
      <c r="F9" s="408" t="str">
        <f>IF(Badges!$R225="A","/","")</f>
        <v/>
      </c>
      <c r="G9" s="408" t="str">
        <f>IF(Badges!$R229="A","/","")</f>
        <v/>
      </c>
      <c r="H9" s="408" t="str">
        <f>IF(Badges!$R233="A","/","")</f>
        <v/>
      </c>
      <c r="I9" s="409" t="str">
        <f>IF(Summary!$AD$13="E","E","")</f>
        <v/>
      </c>
      <c r="J9" s="409" t="str">
        <f>IF(Summary!$AE$13="Y","R","")</f>
        <v/>
      </c>
      <c r="K9" s="363"/>
      <c r="L9" s="716" t="str">
        <f>Summary!A75</f>
        <v>&lt;&lt;List Badge 6 Here&gt;&gt;</v>
      </c>
      <c r="M9" s="716"/>
      <c r="N9" s="716"/>
      <c r="O9" s="716"/>
      <c r="P9" s="716"/>
      <c r="Q9" s="716"/>
      <c r="R9" s="719"/>
      <c r="S9" s="406" t="str">
        <f>IF(Summary!$AD$75="E","E","")</f>
        <v/>
      </c>
      <c r="T9" s="406" t="str">
        <f>IF(Summary!$AE$75="Y","R","")</f>
        <v/>
      </c>
      <c r="W9" s="399" t="str">
        <f>'Fun Patches'!C10</f>
        <v>&lt;LIST PATCH HERE&gt;</v>
      </c>
      <c r="X9" s="406" t="str">
        <f>IF(Summary!$AD$115="E","E","")</f>
        <v/>
      </c>
      <c r="Y9" s="406" t="str">
        <f>IF(Summary!$AE$115="Y","R","")</f>
        <v/>
      </c>
      <c r="AA9" s="366"/>
      <c r="AB9" s="364"/>
      <c r="AC9" s="365"/>
    </row>
    <row r="10" spans="2:30" ht="12.95" customHeight="1">
      <c r="B10" s="455"/>
      <c r="C10" s="456" t="s">
        <v>1020</v>
      </c>
      <c r="D10" s="413" t="str">
        <f>IF(Badges!$R252="A","/","")</f>
        <v/>
      </c>
      <c r="E10" s="413" t="str">
        <f>IF(Badges!$R256="A","/","")</f>
        <v/>
      </c>
      <c r="F10" s="413" t="str">
        <f>IF(Badges!$R260="A","/","")</f>
        <v/>
      </c>
      <c r="G10" s="413" t="str">
        <f>IF(Badges!$R264="A","/","")</f>
        <v/>
      </c>
      <c r="H10" s="413" t="str">
        <f>IF(Badges!$R268="A","/","")</f>
        <v/>
      </c>
      <c r="I10" s="411" t="str">
        <f>IF(Summary!$AD$15="E","E","")</f>
        <v/>
      </c>
      <c r="J10" s="411" t="str">
        <f>IF(Summary!$AE$15="Y","R","")</f>
        <v/>
      </c>
      <c r="K10" s="363"/>
      <c r="L10" s="716" t="str">
        <f>Summary!A76</f>
        <v>&lt;&lt;List Badge 7 Here&gt;&gt;</v>
      </c>
      <c r="M10" s="716"/>
      <c r="N10" s="716"/>
      <c r="O10" s="716"/>
      <c r="P10" s="716"/>
      <c r="Q10" s="716"/>
      <c r="R10" s="719"/>
      <c r="S10" s="406" t="str">
        <f>IF(Summary!$AD$76="E","E","")</f>
        <v/>
      </c>
      <c r="T10" s="406" t="str">
        <f>IF(Summary!$AE$76="Y","R","")</f>
        <v/>
      </c>
      <c r="W10" s="399" t="str">
        <f>'Fun Patches'!C11</f>
        <v>&lt;LIST PATCH HERE&gt;</v>
      </c>
      <c r="X10" s="406" t="str">
        <f>IF(Summary!$AD$116="E","E","")</f>
        <v/>
      </c>
      <c r="Y10" s="406" t="str">
        <f>IF(Summary!$AE$116="Y","R","")</f>
        <v/>
      </c>
      <c r="AA10" s="366"/>
      <c r="AB10" s="364"/>
      <c r="AC10" s="365"/>
    </row>
    <row r="11" spans="2:30" ht="12.95" customHeight="1">
      <c r="B11" s="455"/>
      <c r="C11" s="460" t="s">
        <v>765</v>
      </c>
      <c r="D11" s="405" t="str">
        <f>IF(Badges!$R275="A","/","")</f>
        <v/>
      </c>
      <c r="E11" s="405" t="str">
        <f>IF(Badges!$R279="A","/","")</f>
        <v/>
      </c>
      <c r="F11" s="405" t="str">
        <f>IF(Badges!$R283="A","/","")</f>
        <v/>
      </c>
      <c r="G11" s="405" t="str">
        <f>IF(Badges!$R287="A","/","")</f>
        <v/>
      </c>
      <c r="H11" s="405" t="str">
        <f>IF(Badges!$R291="A","/","")</f>
        <v/>
      </c>
      <c r="I11" s="406" t="str">
        <f>IF(Summary!$AD$16="E","E","")</f>
        <v/>
      </c>
      <c r="J11" s="406" t="str">
        <f>IF(Summary!$AE$16="Y","R","")</f>
        <v/>
      </c>
      <c r="K11" s="363"/>
      <c r="L11" s="716" t="str">
        <f>Summary!A77</f>
        <v>&lt;&lt;List Badge 8 Here&gt;&gt;</v>
      </c>
      <c r="M11" s="716"/>
      <c r="N11" s="716"/>
      <c r="O11" s="716"/>
      <c r="P11" s="716"/>
      <c r="Q11" s="716"/>
      <c r="R11" s="719"/>
      <c r="S11" s="406" t="str">
        <f>IF(Summary!$AD$77="E","E","")</f>
        <v/>
      </c>
      <c r="T11" s="406" t="str">
        <f>IF(Summary!$AE$77="Y","R","")</f>
        <v/>
      </c>
      <c r="W11" s="399" t="str">
        <f>'Fun Patches'!C12</f>
        <v>&lt;LIST PATCH HERE&gt;</v>
      </c>
      <c r="X11" s="406" t="str">
        <f>IF(Summary!$AD$117="E","E","")</f>
        <v/>
      </c>
      <c r="Y11" s="406" t="str">
        <f>IF(Summary!$AE$117="Y","R","")</f>
        <v/>
      </c>
      <c r="AA11" s="366"/>
      <c r="AB11" s="364"/>
      <c r="AC11" s="365"/>
    </row>
    <row r="12" spans="2:30" ht="12.95" customHeight="1" thickBot="1">
      <c r="B12" s="455"/>
      <c r="C12" s="464" t="s">
        <v>137</v>
      </c>
      <c r="D12" s="408" t="str">
        <f>IF(Badges!$R344="A","/","")</f>
        <v/>
      </c>
      <c r="E12" s="408" t="str">
        <f>IF(Badges!$R348="A","/","")</f>
        <v/>
      </c>
      <c r="F12" s="408" t="str">
        <f>IF(Badges!$R352="A","/","")</f>
        <v/>
      </c>
      <c r="G12" s="408" t="str">
        <f>IF(Badges!$R356="A","/","")</f>
        <v/>
      </c>
      <c r="H12" s="408" t="str">
        <f>IF(Badges!$R360="A","/","")</f>
        <v/>
      </c>
      <c r="I12" s="409" t="str">
        <f>IF(Summary!$AD$19="E","E","")</f>
        <v/>
      </c>
      <c r="J12" s="409" t="str">
        <f>IF(Summary!$AE$19="Y","R","")</f>
        <v/>
      </c>
      <c r="K12" s="363"/>
      <c r="L12" s="716" t="str">
        <f>Summary!A78</f>
        <v>&lt;&lt;List Badge 9 Here&gt;&gt;</v>
      </c>
      <c r="M12" s="716"/>
      <c r="N12" s="716"/>
      <c r="O12" s="716"/>
      <c r="P12" s="716"/>
      <c r="Q12" s="716"/>
      <c r="R12" s="719"/>
      <c r="S12" s="406" t="str">
        <f>IF(Summary!$AD$78="E","E","")</f>
        <v/>
      </c>
      <c r="T12" s="406" t="str">
        <f>IF(Summary!$AE$78="Y","R","")</f>
        <v/>
      </c>
      <c r="W12" s="399" t="str">
        <f>'Fun Patches'!C13</f>
        <v>&lt;LIST PATCH HERE&gt;</v>
      </c>
      <c r="X12" s="406" t="str">
        <f>IF(Summary!$AD$118="E","E","")</f>
        <v/>
      </c>
      <c r="Y12" s="406" t="str">
        <f>IF(Summary!$AE$118="Y","R","")</f>
        <v/>
      </c>
      <c r="AA12" s="366"/>
      <c r="AB12" s="364"/>
      <c r="AC12" s="365"/>
    </row>
    <row r="13" spans="2:30" ht="12.95" customHeight="1">
      <c r="B13" s="455"/>
      <c r="C13" s="468" t="s">
        <v>934</v>
      </c>
      <c r="D13" s="413" t="str">
        <f>IF(Badges!$R367="A","/","")</f>
        <v/>
      </c>
      <c r="E13" s="413" t="str">
        <f>IF(Badges!$R371="A","/","")</f>
        <v/>
      </c>
      <c r="F13" s="413" t="str">
        <f>IF(Badges!$R375="A","/","")</f>
        <v/>
      </c>
      <c r="G13" s="413" t="str">
        <f>IF(Badges!$R379="A","/","")</f>
        <v/>
      </c>
      <c r="H13" s="413" t="str">
        <f>IF(Badges!$R383="A","/","")</f>
        <v/>
      </c>
      <c r="I13" s="411" t="str">
        <f>IF(Summary!$AD$20="E","E","")</f>
        <v/>
      </c>
      <c r="J13" s="411" t="str">
        <f>IF(Summary!$AE$20="Y","R","")</f>
        <v/>
      </c>
      <c r="K13" s="363" t="str">
        <f>IF(COUNT(I60:I61)=2,MAX(I60:I61),"")</f>
        <v/>
      </c>
      <c r="L13" s="716" t="str">
        <f>Summary!A79</f>
        <v>&lt;&lt;List Badge 10 Here&gt;&gt;</v>
      </c>
      <c r="M13" s="716"/>
      <c r="N13" s="716"/>
      <c r="O13" s="716"/>
      <c r="P13" s="716"/>
      <c r="Q13" s="716"/>
      <c r="R13" s="719"/>
      <c r="S13" s="406" t="str">
        <f>IF(Summary!$AD$79="E","E","")</f>
        <v/>
      </c>
      <c r="T13" s="406" t="str">
        <f>IF(Summary!$AE$79="Y","R","")</f>
        <v/>
      </c>
      <c r="W13" s="399" t="str">
        <f>'Fun Patches'!C14</f>
        <v>&lt;LIST PATCH HERE&gt;</v>
      </c>
      <c r="X13" s="406" t="str">
        <f>IF(Summary!$AD$119="E","E","")</f>
        <v/>
      </c>
      <c r="Y13" s="406" t="str">
        <f>IF(Summary!$AE$119="Y","R","")</f>
        <v/>
      </c>
      <c r="AA13" s="366"/>
      <c r="AB13" s="364"/>
      <c r="AC13" s="365"/>
    </row>
    <row r="14" spans="2:30" ht="12.95" customHeight="1">
      <c r="B14" s="455"/>
      <c r="C14" s="460" t="s">
        <v>142</v>
      </c>
      <c r="D14" s="405" t="str">
        <f>IF(Badges!$R390="A","/","")</f>
        <v/>
      </c>
      <c r="E14" s="405" t="str">
        <f>IF(Badges!$R394="A","/","")</f>
        <v/>
      </c>
      <c r="F14" s="405" t="str">
        <f>IF(Badges!$R398="A","/","")</f>
        <v/>
      </c>
      <c r="G14" s="405" t="str">
        <f>IF(Badges!$R402="A","/","")</f>
        <v/>
      </c>
      <c r="H14" s="405" t="str">
        <f>IF(Badges!$R406="A","/","")</f>
        <v/>
      </c>
      <c r="I14" s="406" t="str">
        <f>IF(Summary!$AD$21="E","E","")</f>
        <v/>
      </c>
      <c r="J14" s="406" t="str">
        <f>IF(Summary!$AE$21="Y","R","")</f>
        <v/>
      </c>
      <c r="K14" s="363"/>
      <c r="L14" s="401"/>
      <c r="M14" s="401"/>
      <c r="N14" s="401"/>
      <c r="O14" s="401"/>
      <c r="P14" s="401"/>
      <c r="Q14" s="401"/>
      <c r="R14" s="401"/>
      <c r="S14" s="402"/>
      <c r="T14" s="402"/>
      <c r="W14" s="399" t="str">
        <f>'Fun Patches'!C15</f>
        <v>&lt;LIST PATCH HERE&gt;</v>
      </c>
      <c r="X14" s="406" t="str">
        <f>IF(Summary!$AD$120="E","E","")</f>
        <v/>
      </c>
      <c r="Y14" s="406" t="str">
        <f>IF(Summary!$AE$120="Y","R","")</f>
        <v/>
      </c>
      <c r="AA14" s="366"/>
      <c r="AB14" s="364"/>
      <c r="AC14" s="365"/>
    </row>
    <row r="15" spans="2:30" ht="12.95" customHeight="1" thickBot="1">
      <c r="B15" s="455"/>
      <c r="C15" s="471" t="s">
        <v>129</v>
      </c>
      <c r="D15" s="408" t="str">
        <f>IF(Badges!$R425="A","/","")</f>
        <v/>
      </c>
      <c r="E15" s="408" t="str">
        <f>IF(Badges!$R429="A","/","")</f>
        <v/>
      </c>
      <c r="F15" s="408" t="str">
        <f>IF(Badges!$R433="A","/","")</f>
        <v/>
      </c>
      <c r="G15" s="408" t="str">
        <f>IF(Badges!$R437="A","/","")</f>
        <v/>
      </c>
      <c r="H15" s="408" t="str">
        <f>IF(Badges!$R441="A","/","")</f>
        <v/>
      </c>
      <c r="I15" s="409" t="str">
        <f>IF(Summary!$AD$23="E","E","")</f>
        <v/>
      </c>
      <c r="J15" s="409" t="str">
        <f>IF(Summary!$AE$23="Y","R","")</f>
        <v/>
      </c>
      <c r="K15" s="363" t="str">
        <f>IF(COUNT(I62:I63)=2,MAX(I62:I63),"")</f>
        <v/>
      </c>
      <c r="N15" s="451"/>
      <c r="O15" s="451"/>
      <c r="P15" s="451"/>
      <c r="Q15" s="451"/>
      <c r="R15" s="451"/>
      <c r="W15" s="399" t="str">
        <f>'Fun Patches'!C16</f>
        <v>&lt;LIST PATCH HERE&gt;</v>
      </c>
      <c r="X15" s="406" t="str">
        <f>IF(Summary!$AD$121="E","E","")</f>
        <v/>
      </c>
      <c r="Y15" s="406" t="str">
        <f>IF(Summary!$AE$121="Y","R","")</f>
        <v/>
      </c>
      <c r="AA15" s="366"/>
      <c r="AB15" s="364"/>
      <c r="AC15" s="365"/>
    </row>
    <row r="16" spans="2:30" ht="12.95" customHeight="1">
      <c r="B16" s="455"/>
      <c r="C16" s="456" t="s">
        <v>739</v>
      </c>
      <c r="D16" s="413" t="str">
        <f>IF(Badges!$R448="A","/","")</f>
        <v/>
      </c>
      <c r="E16" s="413" t="str">
        <f>IF(Badges!$R452="A","/","")</f>
        <v/>
      </c>
      <c r="F16" s="413" t="str">
        <f>IF(Badges!$R456="A","/","")</f>
        <v/>
      </c>
      <c r="G16" s="413" t="str">
        <f>IF(Badges!$R460="A","/","")</f>
        <v/>
      </c>
      <c r="H16" s="413" t="str">
        <f>IF(Badges!$R464="A","/","")</f>
        <v/>
      </c>
      <c r="I16" s="411" t="str">
        <f>IF(Summary!$AD$24="E","E","")</f>
        <v/>
      </c>
      <c r="J16" s="411" t="str">
        <f>IF(Summary!$AE$24="Y","R","")</f>
        <v/>
      </c>
      <c r="K16" s="363"/>
      <c r="L16" s="455"/>
      <c r="M16" s="487" t="s">
        <v>953</v>
      </c>
      <c r="N16" s="413" t="str">
        <f>IF('Age-Level'!$R6="C","/","")</f>
        <v/>
      </c>
      <c r="O16" s="413" t="str">
        <f>IF('Age-Level'!$R7="C","/","")</f>
        <v/>
      </c>
      <c r="P16" s="413" t="str">
        <f>IF('Age-Level'!$R8="C","/","")</f>
        <v/>
      </c>
      <c r="Q16" s="413" t="str">
        <f>IF('Age-Level'!$R9="C","/","")</f>
        <v/>
      </c>
      <c r="R16" s="413" t="str">
        <f>IF('Age-Level'!$R10="C","/","")</f>
        <v/>
      </c>
      <c r="S16" s="404" t="str">
        <f>IF(Summary!$AD$81="E","E","")</f>
        <v/>
      </c>
      <c r="T16" s="411" t="str">
        <f>IF(Summary!$AE$81="Y","R","")</f>
        <v/>
      </c>
      <c r="W16" s="399" t="str">
        <f>'Fun Patches'!C17</f>
        <v>&lt;LIST PATCH HERE&gt;</v>
      </c>
      <c r="X16" s="406" t="str">
        <f>IF(Summary!$AD$122="E","E","")</f>
        <v/>
      </c>
      <c r="Y16" s="406" t="str">
        <f>IF(Summary!$AE$122="Y","R","")</f>
        <v/>
      </c>
      <c r="AA16" s="366"/>
      <c r="AB16" s="364"/>
      <c r="AC16" s="365"/>
    </row>
    <row r="17" spans="2:29" ht="12.95" customHeight="1" thickBot="1">
      <c r="B17" s="455"/>
      <c r="C17" s="460" t="s">
        <v>626</v>
      </c>
      <c r="D17" s="405" t="str">
        <f>IF(Badges!$R471="A","/","")</f>
        <v/>
      </c>
      <c r="E17" s="405" t="str">
        <f>IF(Badges!$R475="A","/","")</f>
        <v/>
      </c>
      <c r="F17" s="405" t="str">
        <f>IF(Badges!$R479="A","/","")</f>
        <v/>
      </c>
      <c r="G17" s="405" t="str">
        <f>IF(Badges!$R483="A","/","")</f>
        <v/>
      </c>
      <c r="H17" s="405" t="str">
        <f>IF(Badges!$R487="A","/","")</f>
        <v/>
      </c>
      <c r="I17" s="406" t="str">
        <f>IF(Summary!$AD$25="E","E","")</f>
        <v/>
      </c>
      <c r="J17" s="406" t="str">
        <f>IF(Summary!$AE$25="Y","R","")</f>
        <v/>
      </c>
      <c r="K17" s="363" t="str">
        <f>IF(COUNT(I64:I65)=2,MAX(I64:I65),"")</f>
        <v/>
      </c>
      <c r="L17" s="455"/>
      <c r="M17" s="488" t="s">
        <v>954</v>
      </c>
      <c r="N17" s="398" t="str">
        <f>IF('Age-Level'!$R13="C","/","")</f>
        <v/>
      </c>
      <c r="O17" s="398" t="str">
        <f>IF('Age-Level'!$R14="C","/","")</f>
        <v/>
      </c>
      <c r="P17" s="398" t="str">
        <f>IF('Age-Level'!$R15="C","/","")</f>
        <v/>
      </c>
      <c r="Q17" s="398" t="str">
        <f>IF('Age-Level'!$R16="C","/","")</f>
        <v/>
      </c>
      <c r="R17" s="398" t="str">
        <f>IF('Age-Level'!$R17="C","/","")</f>
        <v/>
      </c>
      <c r="S17" s="409" t="str">
        <f>IF(Summary!$AD$82="E","E","")</f>
        <v/>
      </c>
      <c r="T17" s="406" t="str">
        <f>IF(Summary!$AE$82="Y","R","")</f>
        <v/>
      </c>
      <c r="W17" s="399" t="str">
        <f>'Fun Patches'!C18</f>
        <v>&lt;LIST PATCH HERE&gt;</v>
      </c>
      <c r="X17" s="406" t="str">
        <f>IF(Summary!$AD$123="E","E","")</f>
        <v/>
      </c>
      <c r="Y17" s="406" t="str">
        <f>IF(Summary!$AE$123="Y","R","")</f>
        <v/>
      </c>
      <c r="AA17" s="366"/>
      <c r="AB17" s="364"/>
      <c r="AC17" s="365"/>
    </row>
    <row r="18" spans="2:29" ht="12.95" customHeight="1" thickBot="1">
      <c r="B18" s="455"/>
      <c r="C18" s="460" t="s">
        <v>131</v>
      </c>
      <c r="D18" s="408" t="str">
        <f>IF(Badges!$R494="A","/","")</f>
        <v/>
      </c>
      <c r="E18" s="408" t="str">
        <f>IF(Badges!$R498="A","/","")</f>
        <v/>
      </c>
      <c r="F18" s="408" t="str">
        <f>IF(Badges!$R502="A","/","")</f>
        <v/>
      </c>
      <c r="G18" s="408" t="str">
        <f>IF(Badges!$R506="A","/","")</f>
        <v/>
      </c>
      <c r="H18" s="408" t="str">
        <f>IF(Badges!$R510="A","/","")</f>
        <v/>
      </c>
      <c r="I18" s="409" t="str">
        <f>IF(Summary!$AD$26="E","E","")</f>
        <v/>
      </c>
      <c r="J18" s="409" t="str">
        <f>IF(Summary!$AE$26="Y","R","")</f>
        <v/>
      </c>
      <c r="K18" s="363"/>
      <c r="L18" s="455"/>
      <c r="M18" s="489" t="s">
        <v>955</v>
      </c>
      <c r="N18" s="413" t="str">
        <f>IF('Age-Level'!$R20="C","/","")</f>
        <v/>
      </c>
      <c r="O18" s="413" t="str">
        <f>IF('Age-Level'!$R21="C","/","")</f>
        <v/>
      </c>
      <c r="P18" s="413" t="str">
        <f>IF('Age-Level'!$R22="C","/","")</f>
        <v/>
      </c>
      <c r="Q18" s="413" t="str">
        <f>IF('Age-Level'!$R23="C","/","")</f>
        <v/>
      </c>
      <c r="R18" s="413" t="str">
        <f>IF('Age-Level'!$R24="C","/","")</f>
        <v/>
      </c>
      <c r="S18" s="412" t="str">
        <f>IF(Summary!$AD$83="E","E","")</f>
        <v/>
      </c>
      <c r="T18" s="411" t="str">
        <f>IF(Summary!$AE$83="Y","R","")</f>
        <v/>
      </c>
      <c r="W18" s="399" t="str">
        <f>'Fun Patches'!C19</f>
        <v>&lt;LIST PATCH HERE&gt;</v>
      </c>
      <c r="X18" s="406" t="str">
        <f>IF(Summary!$AD$124="E","E","")</f>
        <v/>
      </c>
      <c r="Y18" s="406" t="str">
        <f>IF(Summary!$AE$124="Y","R","")</f>
        <v/>
      </c>
      <c r="AA18" s="366"/>
      <c r="AB18" s="364"/>
      <c r="AC18" s="365"/>
    </row>
    <row r="19" spans="2:29" ht="12.95" customHeight="1" thickBot="1">
      <c r="B19" s="455"/>
      <c r="C19" s="468" t="s">
        <v>128</v>
      </c>
      <c r="D19" s="413" t="str">
        <f>IF(Badges!$R517="A","/","")</f>
        <v/>
      </c>
      <c r="E19" s="413" t="str">
        <f>IF(Badges!$R521="A","/","")</f>
        <v/>
      </c>
      <c r="F19" s="413" t="str">
        <f>IF(Badges!$R525="A","/","")</f>
        <v/>
      </c>
      <c r="G19" s="413" t="str">
        <f>IF(Badges!$R529="A","/","")</f>
        <v/>
      </c>
      <c r="H19" s="413" t="str">
        <f>IF(Badges!$R533="A","/","")</f>
        <v/>
      </c>
      <c r="I19" s="411" t="str">
        <f>IF(Summary!$AD$27="E","E","")</f>
        <v/>
      </c>
      <c r="J19" s="411" t="str">
        <f>IF(Summary!$AE$27="Y","R","")</f>
        <v/>
      </c>
      <c r="K19" s="363"/>
      <c r="L19" s="455"/>
      <c r="M19" s="490" t="s">
        <v>956</v>
      </c>
      <c r="N19" s="398" t="str">
        <f>IF('Age-Level'!$R27="C","/","")</f>
        <v/>
      </c>
      <c r="O19" s="398" t="str">
        <f>IF('Age-Level'!$R28="C","/","")</f>
        <v/>
      </c>
      <c r="P19" s="398" t="str">
        <f>IF('Age-Level'!$R29="C","/","")</f>
        <v/>
      </c>
      <c r="Q19" s="398" t="str">
        <f>IF('Age-Level'!$R30="C","/","")</f>
        <v/>
      </c>
      <c r="R19" s="398" t="str">
        <f>IF('Age-Level'!$R31="C","/","")</f>
        <v/>
      </c>
      <c r="S19" s="409" t="str">
        <f>IF(Summary!$AD$84="E","E","")</f>
        <v/>
      </c>
      <c r="T19" s="406" t="str">
        <f>IF(Summary!$AE$84="Y","R","")</f>
        <v/>
      </c>
      <c r="W19" s="399" t="str">
        <f>'Fun Patches'!C20</f>
        <v>&lt;LIST PATCH HERE&gt;</v>
      </c>
      <c r="X19" s="406" t="str">
        <f>IF(Summary!$AD$125="E","E","")</f>
        <v/>
      </c>
      <c r="Y19" s="406" t="str">
        <f>IF(Summary!$AE$125="Y","R","")</f>
        <v/>
      </c>
      <c r="AA19" s="366"/>
      <c r="AB19" s="364"/>
      <c r="AC19" s="365"/>
    </row>
    <row r="20" spans="2:29" ht="12.95" customHeight="1">
      <c r="B20" s="455"/>
      <c r="C20" s="460" t="s">
        <v>143</v>
      </c>
      <c r="D20" s="405" t="str">
        <f>IF(Badges!$R540="A","/","")</f>
        <v/>
      </c>
      <c r="E20" s="405" t="str">
        <f>IF(Badges!$R544="A","/","")</f>
        <v/>
      </c>
      <c r="F20" s="405" t="str">
        <f>IF(Badges!$R548="A","/","")</f>
        <v/>
      </c>
      <c r="G20" s="405" t="str">
        <f>IF(Badges!$R552="A","/","")</f>
        <v/>
      </c>
      <c r="H20" s="405" t="str">
        <f>IF(Badges!$R556="A","/","")</f>
        <v/>
      </c>
      <c r="I20" s="406" t="str">
        <f>IF(Summary!$AD$28="E","E","")</f>
        <v/>
      </c>
      <c r="J20" s="406" t="str">
        <f>IF(Summary!$AE$28="Y","R","")</f>
        <v/>
      </c>
      <c r="K20" s="363"/>
      <c r="L20" s="455"/>
      <c r="M20" s="487" t="s">
        <v>957</v>
      </c>
      <c r="N20" s="458"/>
      <c r="O20" s="458"/>
      <c r="P20" s="458"/>
      <c r="Q20" s="458"/>
      <c r="R20" s="459"/>
      <c r="S20" s="412" t="str">
        <f>IF(Summary!$AD$85="E","E","")</f>
        <v/>
      </c>
      <c r="T20" s="411" t="str">
        <f>IF(Summary!$AE$85="Y","R","")</f>
        <v/>
      </c>
      <c r="U20" s="594"/>
      <c r="W20" s="399" t="str">
        <f>'Fun Patches'!C21</f>
        <v>&lt;LIST PATCH HERE&gt;</v>
      </c>
      <c r="X20" s="406" t="str">
        <f>IF(Summary!$AD$126="E","E","")</f>
        <v/>
      </c>
      <c r="Y20" s="406" t="str">
        <f>IF(Summary!$AE$126="Y","R","")</f>
        <v/>
      </c>
      <c r="AA20" s="366"/>
      <c r="AB20" s="364"/>
      <c r="AC20" s="365"/>
    </row>
    <row r="21" spans="2:29" ht="12.95" customHeight="1" thickBot="1">
      <c r="B21" s="455"/>
      <c r="C21" s="471" t="s">
        <v>939</v>
      </c>
      <c r="D21" s="408" t="str">
        <f>IF(Badges!$R171="A","/","")</f>
        <v/>
      </c>
      <c r="E21" s="408" t="str">
        <f>IF(Badges!$R175="A","/","")</f>
        <v/>
      </c>
      <c r="F21" s="408" t="str">
        <f>IF(Badges!$R179="A","/","")</f>
        <v/>
      </c>
      <c r="G21" s="408" t="str">
        <f>IF(Badges!$R183="A","/","")</f>
        <v/>
      </c>
      <c r="H21" s="408" t="str">
        <f>IF(Badges!$R187="A","/","")</f>
        <v/>
      </c>
      <c r="I21" s="409" t="str">
        <f>IF(Summary!$AD$11="E","E","")</f>
        <v/>
      </c>
      <c r="J21" s="409" t="str">
        <f>IF(Summary!$AE$11="Y","R","")</f>
        <v/>
      </c>
      <c r="K21" s="363"/>
      <c r="L21" s="455"/>
      <c r="M21" s="488" t="s">
        <v>958</v>
      </c>
      <c r="N21" s="473"/>
      <c r="O21" s="473"/>
      <c r="P21" s="473"/>
      <c r="Q21" s="473"/>
      <c r="R21" s="474"/>
      <c r="S21" s="409" t="str">
        <f>IF(Summary!$AD$86="E","E","")</f>
        <v/>
      </c>
      <c r="T21" s="406" t="str">
        <f>IF(Summary!$AE$86="Y","R","")</f>
        <v/>
      </c>
      <c r="U21" s="594"/>
      <c r="W21" s="399" t="str">
        <f>'Fun Patches'!C22</f>
        <v>&lt;LIST PATCH HERE&gt;</v>
      </c>
      <c r="X21" s="406" t="str">
        <f>IF(Summary!$AD$127="E","E","")</f>
        <v/>
      </c>
      <c r="Y21" s="406" t="str">
        <f>IF(Summary!$AE$127="Y","R","")</f>
        <v/>
      </c>
      <c r="AA21" s="366"/>
      <c r="AB21" s="364"/>
      <c r="AC21" s="365"/>
    </row>
    <row r="22" spans="2:29" ht="12.95" customHeight="1">
      <c r="B22" s="455"/>
      <c r="C22" s="460" t="s">
        <v>940</v>
      </c>
      <c r="D22" s="413" t="str">
        <f>IF(Badges!$R563="A","/","")</f>
        <v/>
      </c>
      <c r="E22" s="413" t="str">
        <f>IF(Badges!$R567="A","/","")</f>
        <v/>
      </c>
      <c r="F22" s="413" t="str">
        <f>IF(Badges!$R571="A","/","")</f>
        <v/>
      </c>
      <c r="G22" s="413" t="str">
        <f>IF(Badges!$R575="A","/","")</f>
        <v/>
      </c>
      <c r="H22" s="413" t="str">
        <f>IF(Badges!$R579="A","/","")</f>
        <v/>
      </c>
      <c r="I22" s="411" t="str">
        <f>IF(Summary!$AD$29="E","E","")</f>
        <v/>
      </c>
      <c r="J22" s="411" t="str">
        <f>IF(Summary!$AE$29="Y","R","")</f>
        <v/>
      </c>
      <c r="K22" s="363"/>
      <c r="L22" s="455"/>
      <c r="M22" s="489" t="s">
        <v>959</v>
      </c>
      <c r="N22" s="476"/>
      <c r="O22" s="476"/>
      <c r="P22" s="476"/>
      <c r="Q22" s="476"/>
      <c r="R22" s="477"/>
      <c r="S22" s="412" t="str">
        <f>IF(Summary!$AD$87="E","E","")</f>
        <v/>
      </c>
      <c r="T22" s="411" t="str">
        <f>IF(Summary!$AE$87="Y","R","")</f>
        <v/>
      </c>
      <c r="U22" s="720" t="s">
        <v>1079</v>
      </c>
      <c r="W22" s="399" t="str">
        <f>'Fun Patches'!C23</f>
        <v>&lt;LIST PATCH HERE&gt;</v>
      </c>
      <c r="X22" s="406" t="str">
        <f>IF(Summary!$AD$128="E","E","")</f>
        <v/>
      </c>
      <c r="Y22" s="406" t="str">
        <f>IF(Summary!$AE$128="Y","R","")</f>
        <v/>
      </c>
      <c r="AA22" s="366"/>
      <c r="AB22" s="364"/>
      <c r="AC22" s="365"/>
    </row>
    <row r="23" spans="2:29" ht="12.95" customHeight="1" thickBot="1">
      <c r="B23" s="455"/>
      <c r="C23" s="460" t="s">
        <v>138</v>
      </c>
      <c r="D23" s="405" t="str">
        <f>IF(Badges!$R586="A","/","")</f>
        <v/>
      </c>
      <c r="E23" s="405" t="str">
        <f>IF(Badges!$R590="A","/","")</f>
        <v/>
      </c>
      <c r="F23" s="405" t="str">
        <f>IF(Badges!$R594="A","/","")</f>
        <v/>
      </c>
      <c r="G23" s="405" t="str">
        <f>IF(Badges!$R598="A","/","")</f>
        <v/>
      </c>
      <c r="H23" s="405" t="str">
        <f>IF(Badges!$R602="A","/","")</f>
        <v/>
      </c>
      <c r="I23" s="406" t="str">
        <f>IF(Summary!$AD$30="E","E","")</f>
        <v/>
      </c>
      <c r="J23" s="406" t="str">
        <f>IF(Summary!$AE$30="Y","R","")</f>
        <v/>
      </c>
      <c r="K23" s="363"/>
      <c r="L23" s="455"/>
      <c r="M23" s="490" t="s">
        <v>960</v>
      </c>
      <c r="N23" s="466"/>
      <c r="O23" s="466"/>
      <c r="P23" s="466"/>
      <c r="Q23" s="466"/>
      <c r="R23" s="467"/>
      <c r="S23" s="409" t="str">
        <f>IF(Summary!$AD$88="E","E","")</f>
        <v/>
      </c>
      <c r="T23" s="406" t="str">
        <f>IF(Summary!$AE$88="Y","R","")</f>
        <v/>
      </c>
      <c r="U23" s="720"/>
      <c r="W23" s="399" t="str">
        <f>'Fun Patches'!C24</f>
        <v>&lt;LIST PATCH HERE&gt;</v>
      </c>
      <c r="X23" s="406" t="str">
        <f>IF(Summary!$AD$129="E","E","")</f>
        <v/>
      </c>
      <c r="Y23" s="406" t="str">
        <f>IF(Summary!$AE$129="Y","R","")</f>
        <v/>
      </c>
      <c r="AA23" s="366"/>
      <c r="AB23" s="364"/>
      <c r="AC23" s="365"/>
    </row>
    <row r="24" spans="2:29" ht="12.95" customHeight="1" thickBot="1">
      <c r="B24" s="455"/>
      <c r="C24" s="460" t="s">
        <v>837</v>
      </c>
      <c r="D24" s="408" t="str">
        <f>IF(Badges!$R609="A","/","")</f>
        <v/>
      </c>
      <c r="E24" s="408" t="str">
        <f>IF(Badges!$R613="A","/","")</f>
        <v/>
      </c>
      <c r="F24" s="408" t="str">
        <f>IF(Badges!$R617="A","/","")</f>
        <v/>
      </c>
      <c r="G24" s="408" t="str">
        <f>IF(Badges!$R621="A","/","")</f>
        <v/>
      </c>
      <c r="H24" s="408" t="str">
        <f>IF(Badges!$R625="A","/","")</f>
        <v/>
      </c>
      <c r="I24" s="409" t="str">
        <f>IF(Summary!$AD$31="E","E","")</f>
        <v/>
      </c>
      <c r="J24" s="409" t="str">
        <f>IF(Summary!$AE$31="Y","R","")</f>
        <v/>
      </c>
      <c r="K24" s="363"/>
      <c r="L24" s="455"/>
      <c r="M24" s="491" t="s">
        <v>360</v>
      </c>
      <c r="N24" s="413" t="str">
        <f>IF('Age-Level'!$R49="C","/","")</f>
        <v/>
      </c>
      <c r="O24" s="413" t="str">
        <f>IF('Age-Level'!$R50="C","/","")</f>
        <v/>
      </c>
      <c r="P24" s="510" t="str">
        <f>IF('Age-Level'!$R51="C","/","")</f>
        <v/>
      </c>
      <c r="Q24" s="510" t="str">
        <f>IF('Age-Level'!$R52="C","/","")</f>
        <v/>
      </c>
      <c r="R24" s="510" t="str">
        <f>IF('Age-Level'!$R53="C","/","")</f>
        <v/>
      </c>
      <c r="S24" s="409" t="str">
        <f>IF(Summary!$AD$89="E","E","")</f>
        <v/>
      </c>
      <c r="T24" s="411" t="str">
        <f>IF(Summary!$AE$89="Y","R","")</f>
        <v/>
      </c>
      <c r="U24" s="720"/>
      <c r="W24" s="399" t="str">
        <f>'Fun Patches'!C25</f>
        <v>&lt;LIST PATCH HERE&gt;</v>
      </c>
      <c r="X24" s="406" t="str">
        <f>IF(Summary!$AD$130="E","E","")</f>
        <v/>
      </c>
      <c r="Y24" s="406" t="str">
        <f>IF(Summary!$AE$130="Y","R","")</f>
        <v/>
      </c>
      <c r="AA24" s="366"/>
      <c r="AB24" s="364"/>
      <c r="AC24" s="365"/>
    </row>
    <row r="25" spans="2:29" ht="12.95" customHeight="1">
      <c r="B25" s="455"/>
      <c r="C25" s="468" t="s">
        <v>130</v>
      </c>
      <c r="D25" s="413" t="str">
        <f>IF(Badges!$R632="A","/","")</f>
        <v/>
      </c>
      <c r="E25" s="413" t="str">
        <f>IF(Badges!$R636="A","/","")</f>
        <v/>
      </c>
      <c r="F25" s="413" t="str">
        <f>IF(Badges!$R640="A","/","")</f>
        <v/>
      </c>
      <c r="G25" s="413" t="str">
        <f>IF(Badges!$R644="A","/","")</f>
        <v/>
      </c>
      <c r="H25" s="413" t="str">
        <f>IF(Badges!$R648="A","/","")</f>
        <v/>
      </c>
      <c r="I25" s="411" t="str">
        <f>IF(Summary!$AD$32="E","E","")</f>
        <v/>
      </c>
      <c r="J25" s="411" t="str">
        <f>IF(Summary!$AE$32="Y","R","")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IF(Summary!$AD$90="E","E","")</f>
        <v/>
      </c>
      <c r="T25" s="411" t="str">
        <f>IF(Summary!$AE$90="Y","R","")</f>
        <v/>
      </c>
      <c r="U25" s="720"/>
      <c r="W25" s="399" t="str">
        <f>'Fun Patches'!C26</f>
        <v>&lt;LIST PATCH HERE&gt;</v>
      </c>
      <c r="X25" s="406" t="str">
        <f>IF(Summary!$AD$131="E","E","")</f>
        <v/>
      </c>
      <c r="Y25" s="406" t="str">
        <f>IF(Summary!$AE$131="Y","R","")</f>
        <v/>
      </c>
      <c r="AA25" s="366"/>
      <c r="AB25" s="364"/>
      <c r="AC25" s="365"/>
    </row>
    <row r="26" spans="2:29" ht="12.95" customHeight="1">
      <c r="B26" s="455"/>
      <c r="C26" s="460" t="s">
        <v>941</v>
      </c>
      <c r="D26" s="405" t="str">
        <f>IF(Badges!$R655="A","/","")</f>
        <v/>
      </c>
      <c r="E26" s="405" t="str">
        <f>IF(Badges!$R659="A","/","")</f>
        <v/>
      </c>
      <c r="F26" s="405" t="str">
        <f>IF(Badges!$R663="A","/","")</f>
        <v/>
      </c>
      <c r="G26" s="405" t="str">
        <f>IF(Badges!$R667="A","/","")</f>
        <v/>
      </c>
      <c r="H26" s="405" t="str">
        <f>IF(Badges!$R671="A","/","")</f>
        <v/>
      </c>
      <c r="I26" s="406" t="str">
        <f>IF(Summary!$AD$33="E","E","")</f>
        <v/>
      </c>
      <c r="J26" s="406" t="str">
        <f>IF(Summary!$AE$33="Y","R","")</f>
        <v/>
      </c>
      <c r="K26" s="363"/>
      <c r="L26" s="455"/>
      <c r="M26" s="487" t="s">
        <v>962</v>
      </c>
      <c r="N26" s="458"/>
      <c r="O26" s="458"/>
      <c r="P26" s="458"/>
      <c r="Q26" s="458"/>
      <c r="R26" s="459"/>
      <c r="S26" s="412" t="str">
        <f>IF(Summary!$AD$91="E","E","")</f>
        <v/>
      </c>
      <c r="T26" s="406" t="str">
        <f>IF(Summary!$AE$91="Y","R","")</f>
        <v/>
      </c>
      <c r="U26" s="720"/>
      <c r="W26" s="399" t="str">
        <f>'Fun Patches'!C27</f>
        <v>&lt;LIST PATCH HERE&gt;</v>
      </c>
      <c r="X26" s="406" t="str">
        <f>IF(Summary!$AD$132="E","E","")</f>
        <v/>
      </c>
      <c r="Y26" s="406" t="str">
        <f>IF(Summary!$AE$132="Y","R","")</f>
        <v/>
      </c>
      <c r="AA26" s="366"/>
      <c r="AB26" s="364"/>
      <c r="AC26" s="365"/>
    </row>
    <row r="27" spans="2:29" ht="12.95" customHeight="1" thickBot="1">
      <c r="B27" s="455"/>
      <c r="C27" s="471" t="s">
        <v>942</v>
      </c>
      <c r="D27" s="408" t="str">
        <f>IF(Badges!$R678="A","/","")</f>
        <v/>
      </c>
      <c r="E27" s="408" t="str">
        <f>IF(Badges!$R682="A","/","")</f>
        <v/>
      </c>
      <c r="F27" s="408" t="str">
        <f>IF(Badges!$R686="A","/","")</f>
        <v/>
      </c>
      <c r="G27" s="408" t="str">
        <f>IF(Badges!$R690="A","/","")</f>
        <v/>
      </c>
      <c r="H27" s="408" t="str">
        <f>IF(Badges!$R694="A","/","")</f>
        <v/>
      </c>
      <c r="I27" s="409" t="str">
        <f>IF(Summary!$AD$34="E","E","")</f>
        <v/>
      </c>
      <c r="J27" s="409" t="str">
        <f>IF(Summary!$AE$34="Y","R","")</f>
        <v/>
      </c>
      <c r="K27" s="363"/>
      <c r="L27" s="455"/>
      <c r="M27" s="488" t="s">
        <v>93</v>
      </c>
      <c r="N27" s="473"/>
      <c r="O27" s="473"/>
      <c r="P27" s="473"/>
      <c r="Q27" s="473"/>
      <c r="R27" s="474"/>
      <c r="S27" s="406" t="str">
        <f>IF(Summary!$AD$108="E","E","")</f>
        <v/>
      </c>
      <c r="T27" s="406" t="str">
        <f>IF(Summary!$AE$108="Y","R","")</f>
        <v/>
      </c>
      <c r="U27" s="720"/>
      <c r="W27" s="399" t="str">
        <f>'Fun Patches'!C28</f>
        <v>&lt;LIST PATCH HERE&gt;</v>
      </c>
      <c r="X27" s="406" t="str">
        <f>IF(Summary!$AD$133="E","E","")</f>
        <v/>
      </c>
      <c r="Y27" s="406" t="str">
        <f>IF(Summary!$AE$133="Y","R","")</f>
        <v/>
      </c>
      <c r="AA27" s="366"/>
      <c r="AB27" s="364"/>
      <c r="AC27" s="365"/>
    </row>
    <row r="28" spans="2:29" ht="12.95" customHeight="1">
      <c r="B28" s="455"/>
      <c r="C28" s="468" t="s">
        <v>135</v>
      </c>
      <c r="D28" s="413" t="str">
        <f>IF(Badges!$R701="A","/","")</f>
        <v/>
      </c>
      <c r="E28" s="413" t="str">
        <f>IF(Badges!$R705="A","/","")</f>
        <v/>
      </c>
      <c r="F28" s="413" t="str">
        <f>IF(Badges!$R709="A","/","")</f>
        <v/>
      </c>
      <c r="G28" s="413" t="str">
        <f>IF(Badges!$R713="A","/","")</f>
        <v/>
      </c>
      <c r="H28" s="413" t="str">
        <f>IF(Badges!$R717="A","/","")</f>
        <v/>
      </c>
      <c r="I28" s="411" t="str">
        <f>IF(Summary!$AD$35="E","E","")</f>
        <v/>
      </c>
      <c r="J28" s="411" t="str">
        <f>IF(Summary!$AE$35="Y","R","")</f>
        <v/>
      </c>
      <c r="K28" s="363"/>
      <c r="U28" s="720"/>
      <c r="W28" s="399" t="str">
        <f>'Fun Patches'!C29</f>
        <v>&lt;LIST PATCH HERE&gt;</v>
      </c>
      <c r="X28" s="406" t="str">
        <f>IF(Summary!$AD$134="E","E","")</f>
        <v/>
      </c>
      <c r="Y28" s="406" t="str">
        <f>IF(Summary!$AE$134="Y","R","")</f>
        <v/>
      </c>
      <c r="AA28" s="366"/>
      <c r="AB28" s="364"/>
      <c r="AC28" s="365"/>
    </row>
    <row r="29" spans="2:29" ht="12.95" customHeight="1">
      <c r="B29" s="455"/>
      <c r="C29" s="460" t="s">
        <v>127</v>
      </c>
      <c r="D29" s="405" t="str">
        <f>IF(Badges!$R724="A","/","")</f>
        <v/>
      </c>
      <c r="E29" s="405" t="str">
        <f>IF(Badges!$R728="A","/","")</f>
        <v/>
      </c>
      <c r="F29" s="405" t="str">
        <f>IF(Badges!$R732="A","/","")</f>
        <v/>
      </c>
      <c r="G29" s="405" t="str">
        <f>IF(Badges!$R736="A","/","")</f>
        <v/>
      </c>
      <c r="H29" s="405" t="str">
        <f>IF(Badges!$R740="A","/","")</f>
        <v/>
      </c>
      <c r="I29" s="406" t="str">
        <f>IF(Summary!$AD$36="E","E","")</f>
        <v/>
      </c>
      <c r="J29" s="406" t="str">
        <f>IF(Summary!$AE$36="Y","R","")</f>
        <v/>
      </c>
      <c r="L29" s="401"/>
      <c r="M29" s="401"/>
      <c r="N29" s="401"/>
      <c r="O29" s="401"/>
      <c r="P29" s="401"/>
      <c r="Q29" s="401"/>
      <c r="R29" s="401"/>
      <c r="S29" s="402"/>
      <c r="T29" s="402"/>
      <c r="U29" s="720"/>
      <c r="W29" s="399" t="str">
        <f>'Fun Patches'!C30</f>
        <v>&lt;LIST PATCH HERE&gt;</v>
      </c>
      <c r="X29" s="406" t="str">
        <f>IF(Summary!$AD$135="E","E","")</f>
        <v/>
      </c>
      <c r="Y29" s="406" t="str">
        <f>IF(Summary!$AE$135="Y","R","")</f>
        <v/>
      </c>
      <c r="AA29" s="366"/>
      <c r="AB29" s="364"/>
      <c r="AC29" s="365"/>
    </row>
    <row r="30" spans="2:29" ht="12.95" customHeight="1" thickBot="1">
      <c r="B30" s="455"/>
      <c r="C30" s="471" t="s">
        <v>132</v>
      </c>
      <c r="D30" s="408" t="str">
        <f>IF(Badges!$R747="A","/","")</f>
        <v/>
      </c>
      <c r="E30" s="408" t="str">
        <f>IF(Badges!$R751="A","/","")</f>
        <v/>
      </c>
      <c r="F30" s="408" t="str">
        <f>IF(Badges!$R755="A","/","")</f>
        <v/>
      </c>
      <c r="G30" s="408" t="str">
        <f>IF(Badges!$R759="A","/","")</f>
        <v/>
      </c>
      <c r="H30" s="408" t="str">
        <f>IF(Badges!$R763="A","/","")</f>
        <v/>
      </c>
      <c r="I30" s="409" t="str">
        <f>IF(Summary!$AD$37="E","E","")</f>
        <v/>
      </c>
      <c r="J30" s="409" t="str">
        <f>IF(Summary!$AE$37="Y","R","")</f>
        <v/>
      </c>
      <c r="L30" s="716" t="str">
        <f>'Age-Level'!C136</f>
        <v>Investiture</v>
      </c>
      <c r="M30" s="716"/>
      <c r="N30" s="716"/>
      <c r="O30" s="716"/>
      <c r="P30" s="716"/>
      <c r="Q30" s="716"/>
      <c r="R30" s="719"/>
      <c r="S30" s="406" t="str">
        <f>IF(Summary!$AD$96="E","E","")</f>
        <v/>
      </c>
      <c r="T30" s="406" t="str">
        <f>IF(Summary!$AE$96="Y","R","")</f>
        <v/>
      </c>
      <c r="U30" s="720"/>
      <c r="W30" s="399" t="str">
        <f>'Fun Patches'!C31</f>
        <v>&lt;LIST PATCH HERE&gt;</v>
      </c>
      <c r="X30" s="406" t="str">
        <f>IF(Summary!$AD$136="E","E","")</f>
        <v/>
      </c>
      <c r="Y30" s="406" t="str">
        <f>IF(Summary!$AE$136="Y","R","")</f>
        <v/>
      </c>
      <c r="AA30" s="366"/>
      <c r="AB30" s="364"/>
      <c r="AC30" s="365"/>
    </row>
    <row r="31" spans="2:29" ht="12.95" customHeight="1">
      <c r="B31" s="455"/>
      <c r="C31" s="460" t="s">
        <v>136</v>
      </c>
      <c r="D31" s="410" t="str">
        <f>IF(Badges!$R770="A","/","")</f>
        <v/>
      </c>
      <c r="E31" s="410" t="str">
        <f>IF(Badges!$R774="A","/","")</f>
        <v/>
      </c>
      <c r="F31" s="410" t="str">
        <f>IF(Badges!$R778="A","/","")</f>
        <v/>
      </c>
      <c r="G31" s="410" t="str">
        <f>IF(Badges!$R782="A","/","")</f>
        <v/>
      </c>
      <c r="H31" s="410" t="str">
        <f>IF(Badges!$R786="A","/","")</f>
        <v/>
      </c>
      <c r="I31" s="412" t="str">
        <f>IF(Summary!$AD$38="E","E","")</f>
        <v/>
      </c>
      <c r="J31" s="412" t="str">
        <f>IF(Summary!$AE$38="Y","R","")</f>
        <v/>
      </c>
      <c r="L31" s="716" t="str">
        <f>'Age-Level'!C137</f>
        <v>1st year Rededication</v>
      </c>
      <c r="M31" s="716"/>
      <c r="N31" s="716"/>
      <c r="O31" s="716"/>
      <c r="P31" s="716"/>
      <c r="Q31" s="716"/>
      <c r="R31" s="719"/>
      <c r="S31" s="406" t="str">
        <f>IF(Summary!$AD$97="E","E","")</f>
        <v/>
      </c>
      <c r="T31" s="406" t="str">
        <f>IF(Summary!$AE$97="Y","R","")</f>
        <v/>
      </c>
      <c r="U31" s="720"/>
      <c r="W31" s="399" t="str">
        <f>'Fun Patches'!C32</f>
        <v>&lt;LIST PATCH HERE&gt;</v>
      </c>
      <c r="X31" s="406" t="str">
        <f>IF(Summary!$AD$137="E","E","")</f>
        <v/>
      </c>
      <c r="Y31" s="406" t="str">
        <f>IF(Summary!$AE$137="Y","R","")</f>
        <v/>
      </c>
      <c r="AA31" s="366"/>
      <c r="AB31" s="364"/>
      <c r="AC31" s="365"/>
    </row>
    <row r="32" spans="2:29" ht="12.95" customHeight="1">
      <c r="B32" s="455"/>
      <c r="C32" s="460" t="s">
        <v>126</v>
      </c>
      <c r="D32" s="405" t="str">
        <f>IF(Badges!$R793="A","/","")</f>
        <v/>
      </c>
      <c r="E32" s="405" t="str">
        <f>IF(Badges!$R797="A","/","")</f>
        <v/>
      </c>
      <c r="F32" s="405" t="str">
        <f>IF(Badges!$R801="A","/","")</f>
        <v/>
      </c>
      <c r="G32" s="405" t="str">
        <f>IF(Badges!$R805="A","/","")</f>
        <v/>
      </c>
      <c r="H32" s="405" t="str">
        <f>IF(Badges!$R809="A","/","")</f>
        <v/>
      </c>
      <c r="I32" s="406" t="str">
        <f>IF(Summary!$AD$39="E","E","")</f>
        <v/>
      </c>
      <c r="J32" s="406" t="str">
        <f>IF(Summary!$AE$39="Y","R","")</f>
        <v/>
      </c>
      <c r="L32" s="716" t="str">
        <f>'Age-Level'!C138</f>
        <v>2nd year Rededication</v>
      </c>
      <c r="M32" s="716"/>
      <c r="N32" s="716"/>
      <c r="O32" s="716"/>
      <c r="P32" s="716"/>
      <c r="Q32" s="716"/>
      <c r="R32" s="719"/>
      <c r="S32" s="406" t="str">
        <f>IF(Summary!$AD$98="E","E","")</f>
        <v/>
      </c>
      <c r="T32" s="406" t="str">
        <f>IF(Summary!$AE$98="Y","R","")</f>
        <v/>
      </c>
      <c r="U32" s="720"/>
      <c r="W32" s="399" t="str">
        <f>'Fun Patches'!C33</f>
        <v>&lt;LIST PATCH HERE&gt;</v>
      </c>
      <c r="X32" s="406" t="str">
        <f>IF(Summary!$AD$138="E","E","")</f>
        <v/>
      </c>
      <c r="Y32" s="406" t="str">
        <f>IF(Summary!$AE$138="Y","R","")</f>
        <v/>
      </c>
      <c r="AA32" s="366"/>
      <c r="AB32" s="364"/>
      <c r="AC32" s="365"/>
    </row>
    <row r="33" spans="2:29" ht="12.95" customHeight="1">
      <c r="B33" s="455"/>
      <c r="C33" s="464" t="s">
        <v>943</v>
      </c>
      <c r="D33" s="405" t="str">
        <f>IF(Badges!$R816="A","/","")</f>
        <v/>
      </c>
      <c r="E33" s="405" t="str">
        <f>IF(Badges!$R820="A","/","")</f>
        <v/>
      </c>
      <c r="F33" s="405" t="str">
        <f>IF(Badges!$R824="A","/","")</f>
        <v/>
      </c>
      <c r="G33" s="405" t="str">
        <f>IF(Badges!$R828="A","/","")</f>
        <v/>
      </c>
      <c r="H33" s="405" t="str">
        <f>IF(Badges!$R832="A","/","")</f>
        <v/>
      </c>
      <c r="I33" s="406" t="str">
        <f>IF(Summary!$AD$40="E","E","")</f>
        <v/>
      </c>
      <c r="J33" s="406" t="str">
        <f>IF(Summary!$AE$40="Y","R","")</f>
        <v/>
      </c>
      <c r="L33" s="716" t="str">
        <f>'Age-Level'!C139</f>
        <v>3rd year Rededication</v>
      </c>
      <c r="M33" s="716"/>
      <c r="N33" s="716"/>
      <c r="O33" s="716"/>
      <c r="P33" s="716"/>
      <c r="Q33" s="716"/>
      <c r="R33" s="719"/>
      <c r="S33" s="406" t="str">
        <f>IF(Summary!$AD$99="E","E","")</f>
        <v/>
      </c>
      <c r="T33" s="406" t="str">
        <f>IF(Summary!$AE$99="Y","R","")</f>
        <v/>
      </c>
      <c r="U33" s="720"/>
      <c r="W33" s="399" t="str">
        <f>'Fun Patches'!C34</f>
        <v>&lt;LIST PATCH HERE&gt;</v>
      </c>
      <c r="X33" s="406" t="str">
        <f>IF(Summary!$AD$139="E","E","")</f>
        <v/>
      </c>
      <c r="Y33" s="406" t="str">
        <f>IF(Summary!$AE$139="Y","R","")</f>
        <v/>
      </c>
      <c r="AA33" s="366"/>
      <c r="AB33" s="364"/>
      <c r="AC33" s="365"/>
    </row>
    <row r="34" spans="2:29" ht="12.95" customHeight="1">
      <c r="L34" s="716" t="str">
        <f>'Age-Level'!C140</f>
        <v>4th year Rededication</v>
      </c>
      <c r="M34" s="716"/>
      <c r="N34" s="716"/>
      <c r="O34" s="716"/>
      <c r="P34" s="716"/>
      <c r="Q34" s="716"/>
      <c r="R34" s="719"/>
      <c r="S34" s="406" t="str">
        <f>IF(Summary!$AD$100="E","E","")</f>
        <v/>
      </c>
      <c r="T34" s="406" t="str">
        <f>IF(Summary!$AE$100="Y","R","")</f>
        <v/>
      </c>
      <c r="U34" s="720"/>
      <c r="W34" s="399" t="str">
        <f>'Fun Patches'!C35</f>
        <v>&lt;LIST PATCH HERE&gt;</v>
      </c>
      <c r="X34" s="406" t="str">
        <f>IF(Summary!$AD$140="E","E","")</f>
        <v/>
      </c>
      <c r="Y34" s="406" t="str">
        <f>IF(Summary!$AE$140="Y","R","")</f>
        <v/>
      </c>
      <c r="AA34" s="366"/>
      <c r="AB34" s="364"/>
      <c r="AC34" s="365"/>
    </row>
    <row r="35" spans="2:29" ht="12.95" customHeight="1">
      <c r="L35" s="716" t="str">
        <f>'Age-Level'!C141</f>
        <v>5th year Rededication</v>
      </c>
      <c r="M35" s="716"/>
      <c r="N35" s="716"/>
      <c r="O35" s="716"/>
      <c r="P35" s="716"/>
      <c r="Q35" s="716"/>
      <c r="R35" s="719"/>
      <c r="S35" s="406" t="str">
        <f>IF(Summary!$AD$101="E","E","")</f>
        <v/>
      </c>
      <c r="T35" s="406" t="str">
        <f>IF(Summary!$AE$101="Y","R","")</f>
        <v/>
      </c>
      <c r="U35" s="720"/>
      <c r="W35" s="399" t="str">
        <f>'Fun Patches'!C36</f>
        <v>&lt;LIST PATCH HERE&gt;</v>
      </c>
      <c r="X35" s="406" t="str">
        <f>IF(Summary!$AD$141="E","E","")</f>
        <v/>
      </c>
      <c r="Y35" s="406" t="str">
        <f>IF(Summary!$AE$141="Y","R","")</f>
        <v/>
      </c>
      <c r="AA35" s="366"/>
      <c r="AB35" s="364"/>
      <c r="AC35" s="365"/>
    </row>
    <row r="36" spans="2:29" ht="12.95" customHeight="1">
      <c r="B36" s="455"/>
      <c r="C36" s="456" t="s">
        <v>144</v>
      </c>
      <c r="D36" s="403" t="str">
        <f>IF(Badges!$R298="A","/","")</f>
        <v/>
      </c>
      <c r="E36" s="403" t="str">
        <f>IF(Badges!$R302="A","/","")</f>
        <v/>
      </c>
      <c r="F36" s="403" t="str">
        <f>IF(Badges!$R306="A","/","")</f>
        <v/>
      </c>
      <c r="G36" s="403" t="str">
        <f>IF(Badges!$R310="A","/","")</f>
        <v/>
      </c>
      <c r="H36" s="403" t="str">
        <f>IF(Badges!$R314="A","/","")</f>
        <v/>
      </c>
      <c r="I36" s="406" t="str">
        <f>IF(Summary!$AD$17="E","E","")</f>
        <v/>
      </c>
      <c r="J36" s="406" t="str">
        <f>IF(Summary!$AE$17="Y","R","")</f>
        <v/>
      </c>
      <c r="L36" s="716" t="str">
        <f>'Age-Level'!C142</f>
        <v>6th year Rededication</v>
      </c>
      <c r="M36" s="716"/>
      <c r="N36" s="716"/>
      <c r="O36" s="716"/>
      <c r="P36" s="716"/>
      <c r="Q36" s="716"/>
      <c r="R36" s="719"/>
      <c r="S36" s="406" t="str">
        <f>IF(Summary!$AD$102="E","E","")</f>
        <v/>
      </c>
      <c r="T36" s="406" t="str">
        <f>IF(Summary!$AE$102="Y","R","")</f>
        <v/>
      </c>
      <c r="U36" s="720"/>
      <c r="W36" s="399" t="str">
        <f>'Fun Patches'!C37</f>
        <v>&lt;LIST PATCH HERE&gt;</v>
      </c>
      <c r="X36" s="406" t="str">
        <f>IF(Summary!$AD$142="E","E","")</f>
        <v/>
      </c>
      <c r="Y36" s="406" t="str">
        <f>IF(Summary!$AE$142="Y","R","")</f>
        <v/>
      </c>
      <c r="AA36" s="366"/>
      <c r="AB36" s="364"/>
      <c r="AC36" s="365"/>
    </row>
    <row r="37" spans="2:29" ht="12.95" customHeight="1" thickBot="1">
      <c r="B37" s="455"/>
      <c r="C37" s="471" t="s">
        <v>145</v>
      </c>
      <c r="D37" s="408" t="str">
        <f>IF(Badges!$R125="A","/","")</f>
        <v/>
      </c>
      <c r="E37" s="408" t="str">
        <f>IF(Badges!$R129="A","/","")</f>
        <v/>
      </c>
      <c r="F37" s="408" t="str">
        <f>IF(Badges!$R133="A","/","")</f>
        <v/>
      </c>
      <c r="G37" s="408" t="str">
        <f>IF(Badges!$R137="A","/","")</f>
        <v/>
      </c>
      <c r="H37" s="408" t="str">
        <f>IF(Badges!$R141="A","/","")</f>
        <v/>
      </c>
      <c r="I37" s="409" t="str">
        <f>IF(Summary!$AD$9="E","E","")</f>
        <v/>
      </c>
      <c r="J37" s="409" t="str">
        <f>IF(Summary!$AE$9="Y","R","")</f>
        <v/>
      </c>
      <c r="L37" s="716" t="str">
        <f>'Age-Level'!C143</f>
        <v>7th year Rededication</v>
      </c>
      <c r="M37" s="716"/>
      <c r="N37" s="716"/>
      <c r="O37" s="716"/>
      <c r="P37" s="716"/>
      <c r="Q37" s="716"/>
      <c r="R37" s="719"/>
      <c r="S37" s="406" t="str">
        <f>IF(Summary!$AD$103="E","E","")</f>
        <v/>
      </c>
      <c r="T37" s="406" t="str">
        <f>IF(Summary!$AE$103="Y","R","")</f>
        <v/>
      </c>
      <c r="U37" s="720"/>
      <c r="W37" s="399" t="str">
        <f>'Fun Patches'!C38</f>
        <v>&lt;LIST PATCH HERE&gt;</v>
      </c>
      <c r="X37" s="406" t="str">
        <f>IF(Summary!$AD$143="E","E","")</f>
        <v/>
      </c>
      <c r="Y37" s="406" t="str">
        <f>IF(Summary!$AE$143="Y","R","")</f>
        <v/>
      </c>
      <c r="AA37" s="366"/>
      <c r="AB37" s="364"/>
      <c r="AC37" s="365"/>
    </row>
    <row r="38" spans="2:29" ht="12.95" customHeight="1">
      <c r="B38" s="455"/>
      <c r="C38" s="456" t="s">
        <v>146</v>
      </c>
      <c r="D38" s="413" t="str">
        <f>IF(Badges!$R411="C","/","")</f>
        <v/>
      </c>
      <c r="E38" s="413" t="str">
        <f>IF(Badges!$R413="C","/","")</f>
        <v/>
      </c>
      <c r="F38" s="413" t="str">
        <f>IF(Badges!$R415="C","/","")</f>
        <v/>
      </c>
      <c r="G38" s="413" t="str">
        <f>IF(Badges!$R417="C","/","")</f>
        <v/>
      </c>
      <c r="H38" s="413" t="str">
        <f>IF(Badges!$R419="C","/","")</f>
        <v/>
      </c>
      <c r="I38" s="412" t="str">
        <f>IF(Summary!$AD$22="E","E","")</f>
        <v/>
      </c>
      <c r="J38" s="412" t="str">
        <f>IF(Summary!$AE$22="Y","R","")</f>
        <v/>
      </c>
      <c r="L38" s="716" t="str">
        <f>'Age-Level'!C144</f>
        <v>8th year Rededication</v>
      </c>
      <c r="M38" s="716"/>
      <c r="N38" s="716"/>
      <c r="O38" s="716"/>
      <c r="P38" s="716"/>
      <c r="Q38" s="716"/>
      <c r="R38" s="719"/>
      <c r="S38" s="406" t="str">
        <f>IF(Summary!$AD$104="E","E","")</f>
        <v/>
      </c>
      <c r="T38" s="406" t="str">
        <f>IF(Summary!$AE$104="Y","R","")</f>
        <v/>
      </c>
      <c r="U38" s="720"/>
      <c r="W38" s="399" t="str">
        <f>'Fun Patches'!C39</f>
        <v>&lt;LIST PATCH HERE&gt;</v>
      </c>
      <c r="X38" s="406" t="str">
        <f>IF(Summary!$AD$144="E","E","")</f>
        <v/>
      </c>
      <c r="Y38" s="406" t="str">
        <f>IF(Summary!$AE$144="Y","R","")</f>
        <v/>
      </c>
      <c r="AA38" s="366"/>
      <c r="AB38" s="364"/>
      <c r="AC38" s="365"/>
    </row>
    <row r="39" spans="2:29" ht="12.95" customHeight="1" thickBot="1">
      <c r="B39" s="455"/>
      <c r="C39" s="464" t="s">
        <v>147</v>
      </c>
      <c r="D39" s="398" t="str">
        <f>IF(Badges!$R238="C","/","")</f>
        <v/>
      </c>
      <c r="E39" s="398" t="str">
        <f>IF(Badges!$R240="C","/","")</f>
        <v/>
      </c>
      <c r="F39" s="398" t="str">
        <f>IF(Badges!$R242="C","/","")</f>
        <v/>
      </c>
      <c r="G39" s="398" t="str">
        <f>IF(Badges!$R244="C","/","")</f>
        <v/>
      </c>
      <c r="H39" s="398" t="str">
        <f>IF(Badges!$R246="C","/","")</f>
        <v/>
      </c>
      <c r="I39" s="406" t="str">
        <f>IF(Summary!$AD$14="E","E","")</f>
        <v/>
      </c>
      <c r="J39" s="406" t="str">
        <f>IF(Summary!$AE$14="Y","R","")</f>
        <v/>
      </c>
      <c r="L39" s="716" t="str">
        <f>'Age-Level'!C145</f>
        <v>9th year Rededication</v>
      </c>
      <c r="M39" s="716"/>
      <c r="N39" s="716"/>
      <c r="O39" s="716"/>
      <c r="P39" s="716"/>
      <c r="Q39" s="716"/>
      <c r="R39" s="719"/>
      <c r="S39" s="406" t="str">
        <f>IF(Summary!$AD$105="E","E","")</f>
        <v/>
      </c>
      <c r="T39" s="406" t="str">
        <f>IF(Summary!$AE$105="Y","R","")</f>
        <v/>
      </c>
      <c r="U39" s="720"/>
      <c r="W39" s="399" t="str">
        <f>'Fun Patches'!C40</f>
        <v>&lt;LIST PATCH HERE&gt;</v>
      </c>
      <c r="X39" s="406" t="str">
        <f>IF(Summary!$AD$145="E","E","")</f>
        <v/>
      </c>
      <c r="Y39" s="406" t="str">
        <f>IF(Summary!$AE$145="Y","R","")</f>
        <v/>
      </c>
      <c r="AA39" s="366"/>
      <c r="AB39" s="364"/>
      <c r="AC39" s="365"/>
    </row>
    <row r="40" spans="2:29" ht="12.95" customHeight="1">
      <c r="L40" s="716" t="str">
        <f>'Age-Level'!C146</f>
        <v>10th year Rededication</v>
      </c>
      <c r="M40" s="716"/>
      <c r="N40" s="716"/>
      <c r="O40" s="716"/>
      <c r="P40" s="716"/>
      <c r="Q40" s="716"/>
      <c r="R40" s="719"/>
      <c r="S40" s="406" t="str">
        <f>IF(Summary!$AD$106="E","E","")</f>
        <v/>
      </c>
      <c r="T40" s="406" t="str">
        <f>IF(Summary!$AE$106="Y","R","")</f>
        <v/>
      </c>
      <c r="U40" s="720"/>
      <c r="W40" s="399" t="str">
        <f>'Fun Patches'!C41</f>
        <v>&lt;LIST PATCH HERE&gt;</v>
      </c>
      <c r="X40" s="406" t="str">
        <f>IF(Summary!$AD$146="E","E","")</f>
        <v/>
      </c>
      <c r="Y40" s="406" t="str">
        <f>IF(Summary!$AE$146="Y","R","")</f>
        <v/>
      </c>
      <c r="AA40" s="366"/>
      <c r="AB40" s="364"/>
      <c r="AC40" s="365"/>
    </row>
    <row r="41" spans="2:29" ht="12.95" customHeight="1" thickBot="1">
      <c r="U41" s="720"/>
      <c r="W41" s="399" t="str">
        <f>'Fun Patches'!C42</f>
        <v>&lt;LIST PATCH HERE&gt;</v>
      </c>
      <c r="X41" s="406" t="str">
        <f>IF(Summary!$AD$147="E","E","")</f>
        <v/>
      </c>
      <c r="Y41" s="406" t="str">
        <f>IF(Summary!$AE$147="Y","R","")</f>
        <v/>
      </c>
      <c r="AA41" s="366"/>
      <c r="AB41" s="364"/>
      <c r="AC41" s="365"/>
    </row>
    <row r="42" spans="2:29" ht="12.95" customHeight="1">
      <c r="B42" s="455"/>
      <c r="C42" s="483" t="s">
        <v>944</v>
      </c>
      <c r="D42" s="413" t="str">
        <f>IF(Badges!$R837="C","/","")</f>
        <v/>
      </c>
      <c r="E42" s="413" t="str">
        <f>IF(Badges!$R838="C","/","")</f>
        <v/>
      </c>
      <c r="F42" s="413" t="str">
        <f>IF(Badges!$R839="C","/","")</f>
        <v/>
      </c>
      <c r="G42" s="413" t="str">
        <f>IF(Badges!$R840="C","/","")</f>
        <v/>
      </c>
      <c r="H42" s="413" t="str">
        <f>IF(Badges!$R841="C","/","")</f>
        <v/>
      </c>
      <c r="I42" s="406" t="str">
        <f>IF(Summary!$AD$42="E","E","")</f>
        <v/>
      </c>
      <c r="J42" s="406" t="str">
        <f>IF(Summary!$AE$42="Y","R","")</f>
        <v/>
      </c>
      <c r="U42" s="720"/>
      <c r="W42" s="399" t="str">
        <f>'Fun Patches'!C43</f>
        <v>&lt;LIST PATCH HERE&gt;</v>
      </c>
      <c r="X42" s="406" t="str">
        <f>IF(Summary!$AD$148="E","E","")</f>
        <v/>
      </c>
      <c r="Y42" s="406" t="str">
        <f>IF(Summary!$AE$148="Y","R","")</f>
        <v/>
      </c>
      <c r="AA42" s="366"/>
      <c r="AB42" s="364"/>
      <c r="AC42" s="365"/>
    </row>
    <row r="43" spans="2:29" ht="12.95" customHeight="1">
      <c r="B43" s="455"/>
      <c r="C43" s="484" t="s">
        <v>945</v>
      </c>
      <c r="D43" s="405" t="str">
        <f>IF(Badges!$R844="C","/","")</f>
        <v/>
      </c>
      <c r="E43" s="405" t="str">
        <f>IF(Badges!$R845="C","/","")</f>
        <v/>
      </c>
      <c r="F43" s="405" t="str">
        <f>IF(Badges!$R846="C","/","")</f>
        <v/>
      </c>
      <c r="G43" s="405" t="str">
        <f>IF(Badges!$R847="C","/","")</f>
        <v/>
      </c>
      <c r="H43" s="405" t="str">
        <f>IF(Badges!$R848="C","/","")</f>
        <v/>
      </c>
      <c r="I43" s="406" t="str">
        <f>IF(Summary!$AD$43="E","E","")</f>
        <v/>
      </c>
      <c r="J43" s="406" t="str">
        <f>IF(Summary!$AE$43="Y","R","")</f>
        <v/>
      </c>
      <c r="L43" s="717"/>
      <c r="M43" s="717"/>
      <c r="N43" s="717"/>
      <c r="O43" s="717"/>
      <c r="P43" s="717"/>
      <c r="Q43" s="717"/>
      <c r="R43" s="718"/>
      <c r="S43" s="361"/>
      <c r="T43" s="362"/>
      <c r="U43" s="720"/>
      <c r="W43" s="399" t="str">
        <f>'Fun Patches'!C44</f>
        <v>&lt;LIST PATCH HERE&gt;</v>
      </c>
      <c r="X43" s="406" t="str">
        <f>IF(Summary!$AD$149="E","E","")</f>
        <v/>
      </c>
      <c r="Y43" s="406" t="str">
        <f>IF(Summary!$AE$149="Y","R","")</f>
        <v/>
      </c>
      <c r="AA43" s="366"/>
      <c r="AB43" s="364"/>
      <c r="AC43" s="365"/>
    </row>
    <row r="44" spans="2:29" ht="12.95" customHeight="1" thickBot="1">
      <c r="B44" s="455"/>
      <c r="C44" s="485" t="s">
        <v>946</v>
      </c>
      <c r="D44" s="408" t="str">
        <f>IF(Badges!$R851="C","/","")</f>
        <v/>
      </c>
      <c r="E44" s="408" t="str">
        <f>IF(Badges!$R852="C","/","")</f>
        <v/>
      </c>
      <c r="F44" s="408" t="str">
        <f>IF(Badges!$R853="C","/","")</f>
        <v/>
      </c>
      <c r="G44" s="408" t="str">
        <f>IF(Badges!$R854="C","/","")</f>
        <v/>
      </c>
      <c r="H44" s="408" t="str">
        <f>IF(Badges!$R855="C","/","")</f>
        <v/>
      </c>
      <c r="I44" s="414" t="str">
        <f>IF(Summary!$AD$44="E","E","")</f>
        <v/>
      </c>
      <c r="J44" s="414" t="str">
        <f>IF(Summary!$AE$44="Y","R","")</f>
        <v/>
      </c>
      <c r="L44" s="717"/>
      <c r="M44" s="717"/>
      <c r="N44" s="717"/>
      <c r="O44" s="717"/>
      <c r="P44" s="717"/>
      <c r="Q44" s="717"/>
      <c r="R44" s="718"/>
      <c r="S44" s="364"/>
      <c r="T44" s="365"/>
      <c r="U44" s="720"/>
      <c r="W44" s="399" t="str">
        <f>'Fun Patches'!C45</f>
        <v>&lt;LIST PATCH HERE&gt;</v>
      </c>
      <c r="X44" s="406" t="str">
        <f>IF(Summary!$AD$150="E","E","")</f>
        <v/>
      </c>
      <c r="Y44" s="406" t="str">
        <f>IF(Summary!$AE$150="Y","R","")</f>
        <v/>
      </c>
      <c r="AA44" s="366"/>
      <c r="AB44" s="364"/>
      <c r="AC44" s="365"/>
    </row>
    <row r="45" spans="2:29" ht="12.95" customHeight="1">
      <c r="B45" s="455"/>
      <c r="C45" s="483" t="s">
        <v>947</v>
      </c>
      <c r="D45" s="413" t="str">
        <f>IF(Badges!$R859="C","/","")</f>
        <v/>
      </c>
      <c r="E45" s="413" t="str">
        <f>IF(Badges!$R860="C","/","")</f>
        <v/>
      </c>
      <c r="F45" s="413" t="str">
        <f>IF(Badges!$R861="C","/","")</f>
        <v/>
      </c>
      <c r="G45" s="413" t="str">
        <f>IF(Badges!$R862="C","/","")</f>
        <v/>
      </c>
      <c r="H45" s="413" t="str">
        <f>IF(Badges!$R863="C","/","")</f>
        <v/>
      </c>
      <c r="I45" s="411" t="str">
        <f>IF(Summary!$AD$46="E","E","")</f>
        <v/>
      </c>
      <c r="J45" s="411" t="str">
        <f>IF(Summary!$AE$46="Y","R","")</f>
        <v/>
      </c>
      <c r="L45" s="717"/>
      <c r="M45" s="717"/>
      <c r="N45" s="717"/>
      <c r="O45" s="717"/>
      <c r="P45" s="717"/>
      <c r="Q45" s="717"/>
      <c r="R45" s="718"/>
      <c r="S45" s="364"/>
      <c r="T45" s="365"/>
      <c r="U45" s="720"/>
      <c r="W45" s="399" t="str">
        <f>'Fun Patches'!C46</f>
        <v>&lt;LIST PATCH HERE&gt;</v>
      </c>
      <c r="X45" s="406" t="str">
        <f>IF(Summary!$AD$151="E","E","")</f>
        <v/>
      </c>
      <c r="Y45" s="406" t="str">
        <f>IF(Summary!$AE$151="Y","R","")</f>
        <v/>
      </c>
      <c r="AA45" s="366"/>
      <c r="AB45" s="364"/>
      <c r="AC45" s="365"/>
    </row>
    <row r="46" spans="2:29" ht="12.95" customHeight="1">
      <c r="B46" s="455"/>
      <c r="C46" s="484" t="s">
        <v>948</v>
      </c>
      <c r="D46" s="405" t="str">
        <f>IF(Badges!$R866="C","/","")</f>
        <v/>
      </c>
      <c r="E46" s="405" t="str">
        <f>IF(Badges!$R867="C","/","")</f>
        <v/>
      </c>
      <c r="F46" s="405" t="str">
        <f>IF(Badges!$R868="C","/","")</f>
        <v/>
      </c>
      <c r="G46" s="405" t="str">
        <f>IF(Badges!$R869="C","/","")</f>
        <v/>
      </c>
      <c r="H46" s="405" t="str">
        <f>IF(Badges!$R870="C","/","")</f>
        <v/>
      </c>
      <c r="I46" s="406" t="str">
        <f>IF(Summary!$AD$47="E","E","")</f>
        <v/>
      </c>
      <c r="J46" s="406" t="str">
        <f>IF(Summary!$AE$47="Y","R","")</f>
        <v/>
      </c>
      <c r="L46" s="717"/>
      <c r="M46" s="717"/>
      <c r="N46" s="717"/>
      <c r="O46" s="717"/>
      <c r="P46" s="717"/>
      <c r="Q46" s="717"/>
      <c r="R46" s="718"/>
      <c r="S46" s="364"/>
      <c r="T46" s="365"/>
      <c r="U46" s="720"/>
      <c r="W46" s="399" t="str">
        <f>'Fun Patches'!C47</f>
        <v>&lt;LIST PATCH HERE&gt;</v>
      </c>
      <c r="X46" s="406" t="str">
        <f>IF(Summary!$AD$152="E","E","")</f>
        <v/>
      </c>
      <c r="Y46" s="406" t="str">
        <f>IF(Summary!$AE$152="Y","R","")</f>
        <v/>
      </c>
      <c r="AA46" s="366"/>
      <c r="AB46" s="364"/>
      <c r="AC46" s="365"/>
    </row>
    <row r="47" spans="2:29" ht="12.95" customHeight="1" thickBot="1">
      <c r="B47" s="455"/>
      <c r="C47" s="485" t="s">
        <v>949</v>
      </c>
      <c r="D47" s="408" t="str">
        <f>IF(Badges!$R873="C","/","")</f>
        <v/>
      </c>
      <c r="E47" s="408" t="str">
        <f>IF(Badges!$R874="C","/","")</f>
        <v/>
      </c>
      <c r="F47" s="408" t="str">
        <f>IF(Badges!$R875="C","/","")</f>
        <v/>
      </c>
      <c r="G47" s="408" t="str">
        <f>IF(Badges!$R876="C","/","")</f>
        <v/>
      </c>
      <c r="H47" s="408" t="str">
        <f>IF(Badges!$R877="C","/","")</f>
        <v/>
      </c>
      <c r="I47" s="409" t="str">
        <f>IF(Summary!$AD$48="E","E","")</f>
        <v/>
      </c>
      <c r="J47" s="409" t="str">
        <f>IF(Summary!$AE$48="Y","R","")</f>
        <v/>
      </c>
      <c r="L47" s="717"/>
      <c r="M47" s="717"/>
      <c r="N47" s="717"/>
      <c r="O47" s="717"/>
      <c r="P47" s="717"/>
      <c r="Q47" s="717"/>
      <c r="R47" s="718"/>
      <c r="S47" s="364"/>
      <c r="T47" s="365"/>
      <c r="U47" s="720"/>
      <c r="W47" s="399" t="str">
        <f>'Fun Patches'!C48</f>
        <v>&lt;LIST PATCH HERE&gt;</v>
      </c>
      <c r="X47" s="406" t="str">
        <f>IF(Summary!$AD$153="E","E","")</f>
        <v/>
      </c>
      <c r="Y47" s="406" t="str">
        <f>IF(Summary!$AE$153="Y","R","")</f>
        <v/>
      </c>
      <c r="AA47" s="366"/>
      <c r="AB47" s="364"/>
      <c r="AC47" s="365"/>
    </row>
    <row r="48" spans="2:29" ht="12.95" customHeight="1">
      <c r="B48" s="455"/>
      <c r="C48" s="483" t="s">
        <v>950</v>
      </c>
      <c r="D48" s="413" t="str">
        <f>IF(Badges!$R881="C","/","")</f>
        <v/>
      </c>
      <c r="E48" s="413" t="str">
        <f>IF(Badges!$R882="C","/","")</f>
        <v/>
      </c>
      <c r="F48" s="413" t="str">
        <f>IF(Badges!$R883="C","/","")</f>
        <v/>
      </c>
      <c r="G48" s="413" t="str">
        <f>IF(Badges!$R884="C","/","")</f>
        <v/>
      </c>
      <c r="H48" s="413" t="str">
        <f>IF(Badges!$R885="C","/","")</f>
        <v/>
      </c>
      <c r="I48" s="412" t="str">
        <f>IF(Summary!$AD$50="E","E","")</f>
        <v/>
      </c>
      <c r="J48" s="412" t="str">
        <f>IF(Summary!$AE$50="Y","R","")</f>
        <v/>
      </c>
      <c r="L48" s="717"/>
      <c r="M48" s="717"/>
      <c r="N48" s="717"/>
      <c r="O48" s="717"/>
      <c r="P48" s="717"/>
      <c r="Q48" s="717"/>
      <c r="R48" s="718"/>
      <c r="S48" s="364"/>
      <c r="T48" s="365"/>
      <c r="U48" s="720"/>
      <c r="W48" s="399" t="str">
        <f>'Fun Patches'!C49</f>
        <v>&lt;LIST PATCH HERE&gt;</v>
      </c>
      <c r="X48" s="406" t="str">
        <f>IF(Summary!$AD$154="E","E","")</f>
        <v/>
      </c>
      <c r="Y48" s="406" t="str">
        <f>IF(Summary!$AE$154="Y","R","")</f>
        <v/>
      </c>
      <c r="AA48" s="366"/>
      <c r="AB48" s="364"/>
      <c r="AC48" s="365"/>
    </row>
    <row r="49" spans="2:29" ht="12.95" customHeight="1">
      <c r="B49" s="455"/>
      <c r="C49" s="484" t="s">
        <v>951</v>
      </c>
      <c r="D49" s="405" t="str">
        <f>IF(Badges!$R888="C","/","")</f>
        <v/>
      </c>
      <c r="E49" s="405" t="str">
        <f>IF(Badges!$R889="C","/","")</f>
        <v/>
      </c>
      <c r="F49" s="405" t="str">
        <f>IF(Badges!$R890="C","/","")</f>
        <v/>
      </c>
      <c r="G49" s="405" t="str">
        <f>IF(Badges!$R891="C","/","")</f>
        <v/>
      </c>
      <c r="H49" s="405" t="str">
        <f>IF(Badges!$R892="C","/","")</f>
        <v/>
      </c>
      <c r="I49" s="406" t="str">
        <f>IF(Summary!$AD$51="E","E","")</f>
        <v/>
      </c>
      <c r="J49" s="406" t="str">
        <f>IF(Summary!$AE$51="Y","R","")</f>
        <v/>
      </c>
      <c r="L49" s="717"/>
      <c r="M49" s="717"/>
      <c r="N49" s="717"/>
      <c r="O49" s="717"/>
      <c r="P49" s="717"/>
      <c r="Q49" s="717"/>
      <c r="R49" s="718"/>
      <c r="S49" s="364"/>
      <c r="T49" s="365"/>
      <c r="U49" s="720"/>
      <c r="W49" s="399" t="str">
        <f>'Fun Patches'!C50</f>
        <v>&lt;LIST PATCH HERE&gt;</v>
      </c>
      <c r="X49" s="406" t="str">
        <f>IF(Summary!$AD$155="E","E","")</f>
        <v/>
      </c>
      <c r="Y49" s="406" t="str">
        <f>IF(Summary!$AE$155="Y","R","")</f>
        <v/>
      </c>
      <c r="AA49" s="366"/>
      <c r="AB49" s="364"/>
      <c r="AC49" s="365"/>
    </row>
    <row r="50" spans="2:29" ht="12.95" customHeight="1" thickBot="1">
      <c r="B50" s="455"/>
      <c r="C50" s="486" t="s">
        <v>952</v>
      </c>
      <c r="D50" s="408" t="str">
        <f>IF(Badges!$R895="C","/","")</f>
        <v/>
      </c>
      <c r="E50" s="408" t="str">
        <f>IF(Badges!$R896="C","/","")</f>
        <v/>
      </c>
      <c r="F50" s="408" t="str">
        <f>IF(Badges!$R897="C","/","")</f>
        <v/>
      </c>
      <c r="G50" s="408" t="str">
        <f>IF(Badges!$R898="C","/","")</f>
        <v/>
      </c>
      <c r="H50" s="408" t="str">
        <f>IF(Badges!$R899="C","/","")</f>
        <v/>
      </c>
      <c r="I50" s="406" t="str">
        <f>IF(Summary!$AD$52="E","E","")</f>
        <v/>
      </c>
      <c r="J50" s="406" t="str">
        <f>IF(Summary!$AE$52="Y","R","")</f>
        <v/>
      </c>
      <c r="L50" s="717"/>
      <c r="M50" s="717"/>
      <c r="N50" s="717"/>
      <c r="O50" s="717"/>
      <c r="P50" s="717"/>
      <c r="Q50" s="717"/>
      <c r="R50" s="718"/>
      <c r="S50" s="364"/>
      <c r="T50" s="365"/>
      <c r="U50" s="720"/>
      <c r="W50" s="399" t="str">
        <f>'Fun Patches'!C51</f>
        <v>&lt;LIST PATCH HERE&gt;</v>
      </c>
      <c r="X50" s="406" t="str">
        <f>IF(Summary!$AD$156="E","E","")</f>
        <v/>
      </c>
      <c r="Y50" s="406" t="str">
        <f>IF(Summary!$AE$156="Y","R","")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IF(Summary!$AD$157="E","E","")</f>
        <v/>
      </c>
      <c r="Y51" s="406" t="str">
        <f>IF(Summary!$AE$157="Y","R","")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IF(Summary!$AD$158="E","E","")</f>
        <v/>
      </c>
      <c r="Y52" s="406" t="str">
        <f>IF(Summary!$AE$158="Y","R","")</f>
        <v/>
      </c>
      <c r="AA52" s="366"/>
      <c r="AB52" s="364"/>
      <c r="AC52" s="365"/>
    </row>
    <row r="53" spans="2:29" ht="12.95" customHeight="1">
      <c r="B53" s="455"/>
      <c r="C53" s="457" t="s">
        <v>10</v>
      </c>
      <c r="D53" s="458"/>
      <c r="E53" s="458"/>
      <c r="F53" s="458"/>
      <c r="G53" s="458"/>
      <c r="H53" s="459"/>
      <c r="I53" s="406" t="str">
        <f>IF(Summary!$AD$55="E","E","")</f>
        <v/>
      </c>
      <c r="J53" s="406" t="str">
        <f>IF(Summary!$AE$55="Y","R","")</f>
        <v/>
      </c>
      <c r="K53" s="363" t="str">
        <f>IF(I53="E","C"," ")</f>
        <v xml:space="preserve"> </v>
      </c>
      <c r="L53" s="717"/>
      <c r="M53" s="717"/>
      <c r="N53" s="717"/>
      <c r="O53" s="717"/>
      <c r="P53" s="717"/>
      <c r="Q53" s="717"/>
      <c r="R53" s="718"/>
      <c r="S53" s="364"/>
      <c r="T53" s="365"/>
      <c r="U53" s="720"/>
      <c r="W53" s="400" t="str">
        <f>'Fun Patches'!C54</f>
        <v>&lt;LIST PATCH HERE&gt;</v>
      </c>
      <c r="X53" s="414" t="str">
        <f>IF(Summary!$AD$159="E","E","")</f>
        <v/>
      </c>
      <c r="Y53" s="414" t="str">
        <f>IF(Summary!$AE$159="Y","R","")</f>
        <v/>
      </c>
      <c r="AA53" s="366"/>
      <c r="AB53" s="364"/>
      <c r="AC53" s="365"/>
    </row>
    <row r="54" spans="2:29" ht="12.95" customHeight="1">
      <c r="B54" s="455"/>
      <c r="C54" s="461" t="s">
        <v>928</v>
      </c>
      <c r="D54" s="462"/>
      <c r="E54" s="462"/>
      <c r="F54" s="462"/>
      <c r="G54" s="462"/>
      <c r="H54" s="463"/>
      <c r="I54" s="406" t="str">
        <f>IF(Summary!$AD$57="E","E","")</f>
        <v/>
      </c>
      <c r="J54" s="406" t="str">
        <f>IF(Summary!$AE$57="Y","R","")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IF(Summary!$AD$59="E","E","")</f>
        <v/>
      </c>
      <c r="J55" s="406" t="str">
        <f>IF(Summary!$AE$59="Y","R","")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IF(Badges!$R33="A","/","")</f>
        <v/>
      </c>
      <c r="E56" s="410" t="str">
        <f>IF(Badges!$R37="A","/","")</f>
        <v/>
      </c>
      <c r="F56" s="410" t="str">
        <f>IF(Badges!$R41="A","/","")</f>
        <v/>
      </c>
      <c r="G56" s="410" t="str">
        <f>IF(Badges!$R45="A","/","")</f>
        <v/>
      </c>
      <c r="H56" s="410" t="str">
        <f>IF(Badges!$R49="A","/","")</f>
        <v/>
      </c>
      <c r="I56" s="404" t="str">
        <f>IF(Summary!$AD$5="E","E","")</f>
        <v/>
      </c>
      <c r="J56" s="404" t="str">
        <f>IF(Summary!$AE$5="Y","R","")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IF(Badges!$R321="A","/","")</f>
        <v/>
      </c>
      <c r="E57" s="410" t="str">
        <f>IF(Badges!$R325="A","/","")</f>
        <v/>
      </c>
      <c r="F57" s="410" t="str">
        <f>IF(Badges!$R329="A","/","")</f>
        <v/>
      </c>
      <c r="G57" s="410" t="str">
        <f>IF(Badges!$R333="A","/","")</f>
        <v/>
      </c>
      <c r="H57" s="410" t="str">
        <f>IF(Badges!$R337="A","/","")</f>
        <v/>
      </c>
      <c r="I57" s="406" t="str">
        <f>IF(Summary!$AD$18="E","E","")</f>
        <v/>
      </c>
      <c r="J57" s="406" t="str">
        <f>IF(Summary!$AE$18="Y","R","")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IF(Badges!$R10="A","/","")</f>
        <v/>
      </c>
      <c r="E58" s="410" t="str">
        <f>IF(Badges!$R14="A","/","")</f>
        <v/>
      </c>
      <c r="F58" s="410" t="str">
        <f>IF(Badges!$R18="A","/","")</f>
        <v/>
      </c>
      <c r="G58" s="410" t="str">
        <f>IF(Badges!$R22="A","/","")</f>
        <v/>
      </c>
      <c r="H58" s="410" t="str">
        <f>IF(Badges!$R26="A","/","")</f>
        <v/>
      </c>
      <c r="I58" s="406" t="str">
        <f>IF(Summary!$AD$4="E","E","")</f>
        <v/>
      </c>
      <c r="J58" s="406" t="str">
        <f>IF(Summary!$AE$4="Y","R","")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IF(Summary!$AD$61="E","E","")</f>
        <v/>
      </c>
      <c r="J59" s="414" t="str">
        <f>IF(Summary!$AE$61="Y","R","")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IF(Summary!$AD$63="E","E","")</f>
        <v/>
      </c>
      <c r="J60" s="411" t="str">
        <f>IF(Summary!$AE$63="Y","R","")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IF(Summary!$AD$64="E","E","")</f>
        <v/>
      </c>
      <c r="J61" s="409" t="str">
        <f>IF(Summary!$AE$64="Y","R","")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IF(Summary!$AD$65="E","E","")</f>
        <v/>
      </c>
      <c r="J62" s="411" t="str">
        <f>IF(Summary!$AE$65="Y","R","")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IF(Summary!$AD$66="E","E","")</f>
        <v/>
      </c>
      <c r="J63" s="409" t="str">
        <f>IF(Summary!$AE$66="Y","R","")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IF(Summary!$AD$67="E","E","")</f>
        <v/>
      </c>
      <c r="J64" s="412" t="str">
        <f>IF(Summary!$AE$67="Y","R","")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IF(Summary!$AD$68="E","E","")</f>
        <v/>
      </c>
      <c r="J65" s="406" t="str">
        <f>IF(Summary!$AE$68="Y","R","")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IF('Age-Level'!$R63="A","/","")</f>
        <v/>
      </c>
      <c r="E68" s="410" t="str">
        <f>IF('Age-Level'!$R67="A","/","")</f>
        <v/>
      </c>
      <c r="F68" s="410" t="str">
        <f>IF('Age-Level'!$R71="A","/","")</f>
        <v/>
      </c>
      <c r="G68" s="410" t="str">
        <f>IF('Age-Level'!$R76="A","/","")</f>
        <v/>
      </c>
      <c r="H68" s="410" t="str">
        <f>IF('Age-Level'!$R78="A","/","")</f>
        <v/>
      </c>
      <c r="I68" s="412" t="str">
        <f>IF(Summary!$AD$92="E","E","")</f>
        <v/>
      </c>
      <c r="J68" s="412" t="str">
        <f>IF(Summary!$AE$92="Y","R","")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IF('Age-Level'!$R81="A","/","")</f>
        <v/>
      </c>
      <c r="E69" s="408" t="str">
        <f>IF('Age-Level'!$R85="A","/","")</f>
        <v/>
      </c>
      <c r="F69" s="408" t="str">
        <f>IF('Age-Level'!$R89="A","/","")</f>
        <v/>
      </c>
      <c r="G69" s="408" t="str">
        <f>IF('Age-Level'!$R94="A","/","")</f>
        <v/>
      </c>
      <c r="H69" s="408" t="str">
        <f>IF('Age-Level'!$R96="A","/","")</f>
        <v/>
      </c>
      <c r="I69" s="407" t="str">
        <f>IF(Summary!$AD$93="E","E","")</f>
        <v/>
      </c>
      <c r="J69" s="407" t="str">
        <f>IF(Summary!$AE$93="Y","R","")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IF('Age-Level'!$R99="A","/","")</f>
        <v/>
      </c>
      <c r="E70" s="410" t="str">
        <f>IF('Age-Level'!$R103="A","/","")</f>
        <v/>
      </c>
      <c r="F70" s="410" t="str">
        <f>IF('Age-Level'!$R107="A","/","")</f>
        <v/>
      </c>
      <c r="G70" s="410" t="str">
        <f>IF('Age-Level'!$R112="A","/","")</f>
        <v/>
      </c>
      <c r="H70" s="410" t="str">
        <f>IF('Age-Level'!$R114="A","/","")</f>
        <v/>
      </c>
      <c r="I70" s="411" t="str">
        <f>IF(Summary!$AD$94="E","E","")</f>
        <v/>
      </c>
      <c r="J70" s="411" t="str">
        <f>IF(Summary!$AE$94="Y","R","")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IF('Age-Level'!$R117="A","/","")</f>
        <v/>
      </c>
      <c r="E71" s="408" t="str">
        <f>IF('Age-Level'!$R121="A","/","")</f>
        <v/>
      </c>
      <c r="F71" s="408" t="str">
        <f>IF('Age-Level'!$R125="A","/","")</f>
        <v/>
      </c>
      <c r="G71" s="408" t="str">
        <f>IF('Age-Level'!$R130="A","/","")</f>
        <v/>
      </c>
      <c r="H71" s="408" t="str">
        <f>IF('Age-Level'!$R132="A","/","")</f>
        <v/>
      </c>
      <c r="I71" s="415" t="str">
        <f>IF(Summary!$AD$95="E","E","")</f>
        <v/>
      </c>
      <c r="J71" s="415" t="str">
        <f>IF(Summary!$AE$95="Y","R","")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IF(Bridging!$R9="C","/","")</f>
        <v/>
      </c>
      <c r="G72" s="403" t="str">
        <f>IF(Bridging!$R10="C","/","")</f>
        <v/>
      </c>
      <c r="H72" s="403" t="str">
        <f>IF(Bridging!$R11="C","/","")</f>
        <v/>
      </c>
      <c r="I72" s="412" t="str">
        <f>IF(Summary!$AD$107="E","E","")</f>
        <v/>
      </c>
      <c r="J72" s="412" t="str">
        <f>IF(Summary!$AE$107="Y","R","")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CoNlHxIWInQ0c+U9fakpQETKrvJUOHYwmvcYhuIhmkVsZs1OrPG+SamMF4/7RvRvvlDNg0KYttkGiBckf7vmVA==" saltValue="FEZje50eXKAqZyFrKTWQA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23" priority="3">
      <formula>LEFT($U$1,7)&lt;&gt;"Senior_"</formula>
    </cfRule>
  </conditionalFormatting>
  <conditionalFormatting sqref="T1:W1 T2:T3">
    <cfRule type="expression" dxfId="22" priority="2">
      <formula>LEFT($U$1,7)="Senior_"</formula>
    </cfRule>
  </conditionalFormatting>
  <conditionalFormatting sqref="C1">
    <cfRule type="expression" dxfId="21" priority="1">
      <formula>LEFT($U$1,7)&lt;&gt;"Senior_"</formula>
    </cfRule>
  </conditionalFormatting>
  <conditionalFormatting sqref="W54:W75 AA4:AA75 L43:L75">
    <cfRule type="duplicateValues" dxfId="20" priority="4"/>
  </conditionalFormatting>
  <pageMargins left="0.5" right="0.3" top="0.3" bottom="0.3" header="0.3" footer="0.3"/>
  <pageSetup scale="77" fitToWidth="2" orientation="portrait" r:id="rId1"/>
  <colBreaks count="1" manualBreakCount="1">
    <brk id="21" max="7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9596-7D85-4255-A100-2FFEE14D0223}">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Senior_16</v>
      </c>
      <c r="U1" s="445" t="str">
        <f ca="1">MID(CELL("filename",A1),FIND(IF(ISERROR(FIND("]",CELL("filename",A1))),"$","]"),CELL("filename",A1))+1,256)</f>
        <v>Senior_16</v>
      </c>
      <c r="W1" s="446" t="str">
        <f ca="1">IF(T1&lt;&gt;"",T1,"")</f>
        <v>Senior_16</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IF(Badges!$S56="A","/","")</f>
        <v/>
      </c>
      <c r="E4" s="413" t="str">
        <f>IF(Badges!$S60="A","/","")</f>
        <v/>
      </c>
      <c r="F4" s="413" t="str">
        <f>IF(Badges!$S64="A","/","")</f>
        <v/>
      </c>
      <c r="G4" s="413" t="str">
        <f>IF(Badges!$S68="A","/","")</f>
        <v/>
      </c>
      <c r="H4" s="413" t="str">
        <f>IF(Badges!$S72="A","/","")</f>
        <v/>
      </c>
      <c r="I4" s="411" t="str">
        <f>IF(Summary!$AF$6="E","E","")</f>
        <v/>
      </c>
      <c r="J4" s="411" t="str">
        <f>IF(Summary!$AG$6="Y","R","")</f>
        <v/>
      </c>
      <c r="K4" s="363" t="str">
        <f>IF(COUNT(I53:I53)=1,MAX(I53:I53),"")</f>
        <v/>
      </c>
      <c r="L4" s="716" t="str">
        <f>Summary!A70</f>
        <v>&lt;&lt;List Badge 1 Here&gt;&gt;</v>
      </c>
      <c r="M4" s="716"/>
      <c r="N4" s="716"/>
      <c r="O4" s="716"/>
      <c r="P4" s="716"/>
      <c r="Q4" s="716"/>
      <c r="R4" s="719"/>
      <c r="S4" s="404" t="str">
        <f>IF(Summary!$AF$70="E","E","")</f>
        <v/>
      </c>
      <c r="T4" s="404" t="str">
        <f>IF(Summary!$AG$70="Y","R","")</f>
        <v/>
      </c>
      <c r="W4" s="619" t="str">
        <f>'Fun Patches'!C5</f>
        <v>&lt;LIST PATCH HERE&gt;</v>
      </c>
      <c r="X4" s="404" t="str">
        <f>IF(Summary!$AF$110="E","E","")</f>
        <v/>
      </c>
      <c r="Y4" s="404" t="str">
        <f>IF(Summary!$AG$110="Y","R","")</f>
        <v/>
      </c>
      <c r="AA4" s="438"/>
      <c r="AB4" s="361"/>
      <c r="AC4" s="362"/>
    </row>
    <row r="5" spans="2:30" ht="12.95" customHeight="1">
      <c r="B5" s="455"/>
      <c r="C5" s="460" t="s">
        <v>139</v>
      </c>
      <c r="D5" s="405" t="str">
        <f>IF(Badges!$S79="A","/","")</f>
        <v/>
      </c>
      <c r="E5" s="405" t="str">
        <f>IF(Badges!$S83="A","/","")</f>
        <v/>
      </c>
      <c r="F5" s="405" t="str">
        <f>IF(Badges!$S87="A","/","")</f>
        <v/>
      </c>
      <c r="G5" s="405" t="str">
        <f>IF(Badges!$S91="A","/","")</f>
        <v/>
      </c>
      <c r="H5" s="405" t="str">
        <f>IF(Badges!$S95="A","/","")</f>
        <v/>
      </c>
      <c r="I5" s="406" t="str">
        <f>IF(Summary!$AF$7="E","E","")</f>
        <v/>
      </c>
      <c r="J5" s="406" t="str">
        <f>IF(Summary!$AG$7="Y","R","")</f>
        <v/>
      </c>
      <c r="K5" s="363" t="str">
        <f>IF(COUNT(I54:I54)=1,MAX(I54:I54),"")</f>
        <v/>
      </c>
      <c r="L5" s="716" t="str">
        <f>Summary!A71</f>
        <v>&lt;&lt;List Badge 2 Here&gt;&gt;</v>
      </c>
      <c r="M5" s="716"/>
      <c r="N5" s="716"/>
      <c r="O5" s="716"/>
      <c r="P5" s="716"/>
      <c r="Q5" s="716"/>
      <c r="R5" s="719"/>
      <c r="S5" s="406" t="str">
        <f>IF(Summary!$AF$71="E","E","")</f>
        <v/>
      </c>
      <c r="T5" s="406" t="str">
        <f>IF(Summary!$AG$71="Y","R","")</f>
        <v/>
      </c>
      <c r="W5" s="399" t="str">
        <f>'Fun Patches'!C6</f>
        <v>&lt;LIST PATCH HERE&gt;</v>
      </c>
      <c r="X5" s="406" t="str">
        <f>IF(Summary!$AF$111="E","E","")</f>
        <v/>
      </c>
      <c r="Y5" s="406" t="str">
        <f>IF(Summary!$AG$111="Y","R","")</f>
        <v/>
      </c>
      <c r="AA5" s="366"/>
      <c r="AB5" s="364"/>
      <c r="AC5" s="365"/>
    </row>
    <row r="6" spans="2:30" ht="12.95" customHeight="1" thickBot="1">
      <c r="B6" s="455"/>
      <c r="C6" s="464" t="s">
        <v>1019</v>
      </c>
      <c r="D6" s="408" t="str">
        <f>IF(Badges!$S102="A","/","")</f>
        <v/>
      </c>
      <c r="E6" s="408" t="str">
        <f>IF(Badges!$S106="A","/","")</f>
        <v/>
      </c>
      <c r="F6" s="408" t="str">
        <f>IF(Badges!$S110="A","/","")</f>
        <v/>
      </c>
      <c r="G6" s="408" t="str">
        <f>IF(Badges!$S114="A","/","")</f>
        <v/>
      </c>
      <c r="H6" s="408" t="str">
        <f>IF(Badges!$S118="A","/","")</f>
        <v/>
      </c>
      <c r="I6" s="409" t="str">
        <f>IF(Summary!$AF$8="E","E","")</f>
        <v/>
      </c>
      <c r="J6" s="409" t="str">
        <f>IF(Summary!$AG$8="Y","R","")</f>
        <v/>
      </c>
      <c r="K6" s="363"/>
      <c r="L6" s="716" t="str">
        <f>Summary!A72</f>
        <v>&lt;&lt;List Badge 3 Here&gt;&gt;</v>
      </c>
      <c r="M6" s="716"/>
      <c r="N6" s="716"/>
      <c r="O6" s="716"/>
      <c r="P6" s="716"/>
      <c r="Q6" s="716"/>
      <c r="R6" s="719"/>
      <c r="S6" s="406" t="str">
        <f>IF(Summary!$AF$72="E","E","")</f>
        <v/>
      </c>
      <c r="T6" s="406" t="str">
        <f>IF(Summary!$AG$72="Y","R","")</f>
        <v/>
      </c>
      <c r="W6" s="399" t="str">
        <f>'Fun Patches'!C7</f>
        <v>&lt;LIST PATCH HERE&gt;</v>
      </c>
      <c r="X6" s="406" t="str">
        <f>IF(Summary!$AF$112="E","E","")</f>
        <v/>
      </c>
      <c r="Y6" s="406" t="str">
        <f>IF(Summary!$AG$112="Y","R","")</f>
        <v/>
      </c>
      <c r="AA6" s="366"/>
      <c r="AB6" s="364"/>
      <c r="AC6" s="365"/>
    </row>
    <row r="7" spans="2:30" ht="12.95" customHeight="1">
      <c r="B7" s="455"/>
      <c r="C7" s="468" t="s">
        <v>134</v>
      </c>
      <c r="D7" s="413" t="str">
        <f>IF(Badges!$S148="A","/","")</f>
        <v/>
      </c>
      <c r="E7" s="413" t="str">
        <f>IF(Badges!$S152="A","/","")</f>
        <v/>
      </c>
      <c r="F7" s="413" t="str">
        <f>IF(Badges!$S156="A","/","")</f>
        <v/>
      </c>
      <c r="G7" s="413" t="str">
        <f>IF(Badges!$S160="A","/","")</f>
        <v/>
      </c>
      <c r="H7" s="413" t="str">
        <f>IF(Badges!$S164="A","/","")</f>
        <v/>
      </c>
      <c r="I7" s="411" t="str">
        <f>IF(Summary!$AF$10="E","E","")</f>
        <v/>
      </c>
      <c r="J7" s="411" t="str">
        <f>IF(Summary!$AG$10="Y","R","")</f>
        <v/>
      </c>
      <c r="K7" s="363" t="str">
        <f>IF(COUNT(I55:I55)=1,MAX(I55:I55),"")</f>
        <v/>
      </c>
      <c r="L7" s="716" t="str">
        <f>Summary!A73</f>
        <v>&lt;&lt;List Badge 4 Here&gt;&gt;</v>
      </c>
      <c r="M7" s="716"/>
      <c r="N7" s="716"/>
      <c r="O7" s="716"/>
      <c r="P7" s="716"/>
      <c r="Q7" s="716"/>
      <c r="R7" s="719"/>
      <c r="S7" s="406" t="str">
        <f>IF(Summary!$AF$73="E","E","")</f>
        <v/>
      </c>
      <c r="T7" s="406" t="str">
        <f>IF(Summary!$AG$73="Y","R","")</f>
        <v/>
      </c>
      <c r="W7" s="399" t="str">
        <f>'Fun Patches'!C8</f>
        <v>&lt;LIST PATCH HERE&gt;</v>
      </c>
      <c r="X7" s="406" t="str">
        <f>IF(Summary!$AF$113="E","E","")</f>
        <v/>
      </c>
      <c r="Y7" s="406" t="str">
        <f>IF(Summary!$AG$113="Y","R","")</f>
        <v/>
      </c>
      <c r="AA7" s="366"/>
      <c r="AB7" s="364"/>
      <c r="AC7" s="365"/>
    </row>
    <row r="8" spans="2:30" ht="12.95" customHeight="1">
      <c r="B8" s="455"/>
      <c r="C8" s="460" t="s">
        <v>1022</v>
      </c>
      <c r="D8" s="405" t="str">
        <f>IF(Badges!$S194="A","/","")</f>
        <v/>
      </c>
      <c r="E8" s="405" t="str">
        <f>IF(Badges!$S198="A","/","")</f>
        <v/>
      </c>
      <c r="F8" s="405" t="str">
        <f>IF(Badges!$S202="A","/","")</f>
        <v/>
      </c>
      <c r="G8" s="405" t="str">
        <f>IF(Badges!$S206="A","/","")</f>
        <v/>
      </c>
      <c r="H8" s="405" t="str">
        <f>IF(Badges!$S210="A","/","")</f>
        <v/>
      </c>
      <c r="I8" s="406" t="str">
        <f>IF(Summary!$AF$12="E","E","")</f>
        <v/>
      </c>
      <c r="J8" s="406" t="str">
        <f>IF(Summary!$AG$12="Y","R","")</f>
        <v/>
      </c>
      <c r="K8" s="363" t="str">
        <f>IF(COUNT(I56:I59)=4,MAX(I56:I59),"")</f>
        <v/>
      </c>
      <c r="L8" s="716" t="str">
        <f>Summary!A74</f>
        <v>&lt;&lt;List Badge 5 Here&gt;&gt;</v>
      </c>
      <c r="M8" s="716"/>
      <c r="N8" s="716"/>
      <c r="O8" s="716"/>
      <c r="P8" s="716"/>
      <c r="Q8" s="716"/>
      <c r="R8" s="719"/>
      <c r="S8" s="406" t="str">
        <f>IF(Summary!$AF$74="E","E","")</f>
        <v/>
      </c>
      <c r="T8" s="406" t="str">
        <f>IF(Summary!$AG$74="Y","R","")</f>
        <v/>
      </c>
      <c r="W8" s="399" t="str">
        <f>'Fun Patches'!C9</f>
        <v>&lt;LIST PATCH HERE&gt;</v>
      </c>
      <c r="X8" s="406" t="str">
        <f>IF(Summary!$AF$114="E","E","")</f>
        <v/>
      </c>
      <c r="Y8" s="406" t="str">
        <f>IF(Summary!$AG$114="Y","R","")</f>
        <v/>
      </c>
      <c r="AA8" s="366"/>
      <c r="AB8" s="364"/>
      <c r="AC8" s="365"/>
    </row>
    <row r="9" spans="2:30" ht="12.95" customHeight="1" thickBot="1">
      <c r="B9" s="455"/>
      <c r="C9" s="471" t="s">
        <v>140</v>
      </c>
      <c r="D9" s="408" t="str">
        <f>IF(Badges!$S217="A","/","")</f>
        <v/>
      </c>
      <c r="E9" s="408" t="str">
        <f>IF(Badges!$S221="A","/","")</f>
        <v/>
      </c>
      <c r="F9" s="408" t="str">
        <f>IF(Badges!$S225="A","/","")</f>
        <v/>
      </c>
      <c r="G9" s="408" t="str">
        <f>IF(Badges!$S229="A","/","")</f>
        <v/>
      </c>
      <c r="H9" s="408" t="str">
        <f>IF(Badges!$S233="A","/","")</f>
        <v/>
      </c>
      <c r="I9" s="409" t="str">
        <f>IF(Summary!$AF$13="E","E","")</f>
        <v/>
      </c>
      <c r="J9" s="409" t="str">
        <f>IF(Summary!$AG$13="Y","R","")</f>
        <v/>
      </c>
      <c r="K9" s="363"/>
      <c r="L9" s="716" t="str">
        <f>Summary!A75</f>
        <v>&lt;&lt;List Badge 6 Here&gt;&gt;</v>
      </c>
      <c r="M9" s="716"/>
      <c r="N9" s="716"/>
      <c r="O9" s="716"/>
      <c r="P9" s="716"/>
      <c r="Q9" s="716"/>
      <c r="R9" s="719"/>
      <c r="S9" s="406" t="str">
        <f>IF(Summary!$AF$75="E","E","")</f>
        <v/>
      </c>
      <c r="T9" s="406" t="str">
        <f>IF(Summary!$AG$75="Y","R","")</f>
        <v/>
      </c>
      <c r="W9" s="399" t="str">
        <f>'Fun Patches'!C10</f>
        <v>&lt;LIST PATCH HERE&gt;</v>
      </c>
      <c r="X9" s="406" t="str">
        <f>IF(Summary!$AF$115="E","E","")</f>
        <v/>
      </c>
      <c r="Y9" s="406" t="str">
        <f>IF(Summary!$AG$115="Y","R","")</f>
        <v/>
      </c>
      <c r="AA9" s="366"/>
      <c r="AB9" s="364"/>
      <c r="AC9" s="365"/>
    </row>
    <row r="10" spans="2:30" ht="12.95" customHeight="1">
      <c r="B10" s="455"/>
      <c r="C10" s="456" t="s">
        <v>1020</v>
      </c>
      <c r="D10" s="413" t="str">
        <f>IF(Badges!$S252="A","/","")</f>
        <v/>
      </c>
      <c r="E10" s="413" t="str">
        <f>IF(Badges!$S256="A","/","")</f>
        <v/>
      </c>
      <c r="F10" s="413" t="str">
        <f>IF(Badges!$S260="A","/","")</f>
        <v/>
      </c>
      <c r="G10" s="413" t="str">
        <f>IF(Badges!$S264="A","/","")</f>
        <v/>
      </c>
      <c r="H10" s="413" t="str">
        <f>IF(Badges!$S268="A","/","")</f>
        <v/>
      </c>
      <c r="I10" s="411" t="str">
        <f>IF(Summary!$AF$15="E","E","")</f>
        <v/>
      </c>
      <c r="J10" s="411" t="str">
        <f>IF(Summary!$AG$15="Y","R","")</f>
        <v/>
      </c>
      <c r="K10" s="363"/>
      <c r="L10" s="716" t="str">
        <f>Summary!A76</f>
        <v>&lt;&lt;List Badge 7 Here&gt;&gt;</v>
      </c>
      <c r="M10" s="716"/>
      <c r="N10" s="716"/>
      <c r="O10" s="716"/>
      <c r="P10" s="716"/>
      <c r="Q10" s="716"/>
      <c r="R10" s="719"/>
      <c r="S10" s="406" t="str">
        <f>IF(Summary!$AF$76="E","E","")</f>
        <v/>
      </c>
      <c r="T10" s="406" t="str">
        <f>IF(Summary!$AG$76="Y","R","")</f>
        <v/>
      </c>
      <c r="W10" s="399" t="str">
        <f>'Fun Patches'!C11</f>
        <v>&lt;LIST PATCH HERE&gt;</v>
      </c>
      <c r="X10" s="406" t="str">
        <f>IF(Summary!$AF$116="E","E","")</f>
        <v/>
      </c>
      <c r="Y10" s="406" t="str">
        <f>IF(Summary!$AG$116="Y","R","")</f>
        <v/>
      </c>
      <c r="AA10" s="366"/>
      <c r="AB10" s="364"/>
      <c r="AC10" s="365"/>
    </row>
    <row r="11" spans="2:30" ht="12.95" customHeight="1">
      <c r="B11" s="455"/>
      <c r="C11" s="460" t="s">
        <v>765</v>
      </c>
      <c r="D11" s="405" t="str">
        <f>IF(Badges!$S275="A","/","")</f>
        <v/>
      </c>
      <c r="E11" s="405" t="str">
        <f>IF(Badges!$S279="A","/","")</f>
        <v/>
      </c>
      <c r="F11" s="405" t="str">
        <f>IF(Badges!$S283="A","/","")</f>
        <v/>
      </c>
      <c r="G11" s="405" t="str">
        <f>IF(Badges!$S287="A","/","")</f>
        <v/>
      </c>
      <c r="H11" s="405" t="str">
        <f>IF(Badges!$S291="A","/","")</f>
        <v/>
      </c>
      <c r="I11" s="406" t="str">
        <f>IF(Summary!$AF$16="E","E","")</f>
        <v/>
      </c>
      <c r="J11" s="406" t="str">
        <f>IF(Summary!$AG$16="Y","R","")</f>
        <v/>
      </c>
      <c r="K11" s="363"/>
      <c r="L11" s="716" t="str">
        <f>Summary!A77</f>
        <v>&lt;&lt;List Badge 8 Here&gt;&gt;</v>
      </c>
      <c r="M11" s="716"/>
      <c r="N11" s="716"/>
      <c r="O11" s="716"/>
      <c r="P11" s="716"/>
      <c r="Q11" s="716"/>
      <c r="R11" s="719"/>
      <c r="S11" s="406" t="str">
        <f>IF(Summary!$AF$77="E","E","")</f>
        <v/>
      </c>
      <c r="T11" s="406" t="str">
        <f>IF(Summary!$AG$77="Y","R","")</f>
        <v/>
      </c>
      <c r="W11" s="399" t="str">
        <f>'Fun Patches'!C12</f>
        <v>&lt;LIST PATCH HERE&gt;</v>
      </c>
      <c r="X11" s="406" t="str">
        <f>IF(Summary!$AF$117="E","E","")</f>
        <v/>
      </c>
      <c r="Y11" s="406" t="str">
        <f>IF(Summary!$AG$117="Y","R","")</f>
        <v/>
      </c>
      <c r="AA11" s="366"/>
      <c r="AB11" s="364"/>
      <c r="AC11" s="365"/>
    </row>
    <row r="12" spans="2:30" ht="12.95" customHeight="1" thickBot="1">
      <c r="B12" s="455"/>
      <c r="C12" s="464" t="s">
        <v>137</v>
      </c>
      <c r="D12" s="408" t="str">
        <f>IF(Badges!$S344="A","/","")</f>
        <v/>
      </c>
      <c r="E12" s="408" t="str">
        <f>IF(Badges!$S348="A","/","")</f>
        <v/>
      </c>
      <c r="F12" s="408" t="str">
        <f>IF(Badges!$S352="A","/","")</f>
        <v/>
      </c>
      <c r="G12" s="408" t="str">
        <f>IF(Badges!$S356="A","/","")</f>
        <v/>
      </c>
      <c r="H12" s="408" t="str">
        <f>IF(Badges!$S360="A","/","")</f>
        <v/>
      </c>
      <c r="I12" s="409" t="str">
        <f>IF(Summary!$AF$19="E","E","")</f>
        <v/>
      </c>
      <c r="J12" s="409" t="str">
        <f>IF(Summary!$AG$19="Y","R","")</f>
        <v/>
      </c>
      <c r="K12" s="363"/>
      <c r="L12" s="716" t="str">
        <f>Summary!A78</f>
        <v>&lt;&lt;List Badge 9 Here&gt;&gt;</v>
      </c>
      <c r="M12" s="716"/>
      <c r="N12" s="716"/>
      <c r="O12" s="716"/>
      <c r="P12" s="716"/>
      <c r="Q12" s="716"/>
      <c r="R12" s="719"/>
      <c r="S12" s="406" t="str">
        <f>IF(Summary!$AF$78="E","E","")</f>
        <v/>
      </c>
      <c r="T12" s="406" t="str">
        <f>IF(Summary!$AG$78="Y","R","")</f>
        <v/>
      </c>
      <c r="W12" s="399" t="str">
        <f>'Fun Patches'!C13</f>
        <v>&lt;LIST PATCH HERE&gt;</v>
      </c>
      <c r="X12" s="406" t="str">
        <f>IF(Summary!$AF$118="E","E","")</f>
        <v/>
      </c>
      <c r="Y12" s="406" t="str">
        <f>IF(Summary!$AG$118="Y","R","")</f>
        <v/>
      </c>
      <c r="AA12" s="366"/>
      <c r="AB12" s="364"/>
      <c r="AC12" s="365"/>
    </row>
    <row r="13" spans="2:30" ht="12.95" customHeight="1">
      <c r="B13" s="455"/>
      <c r="C13" s="468" t="s">
        <v>934</v>
      </c>
      <c r="D13" s="413" t="str">
        <f>IF(Badges!$S367="A","/","")</f>
        <v/>
      </c>
      <c r="E13" s="413" t="str">
        <f>IF(Badges!$S371="A","/","")</f>
        <v/>
      </c>
      <c r="F13" s="413" t="str">
        <f>IF(Badges!$S375="A","/","")</f>
        <v/>
      </c>
      <c r="G13" s="413" t="str">
        <f>IF(Badges!$S379="A","/","")</f>
        <v/>
      </c>
      <c r="H13" s="413" t="str">
        <f>IF(Badges!$S383="A","/","")</f>
        <v/>
      </c>
      <c r="I13" s="411" t="str">
        <f>IF(Summary!$AF$20="E","E","")</f>
        <v/>
      </c>
      <c r="J13" s="411" t="str">
        <f>IF(Summary!$AG$20="Y","R","")</f>
        <v/>
      </c>
      <c r="K13" s="363" t="str">
        <f>IF(COUNT(I60:I61)=2,MAX(I60:I61),"")</f>
        <v/>
      </c>
      <c r="L13" s="716" t="str">
        <f>Summary!A79</f>
        <v>&lt;&lt;List Badge 10 Here&gt;&gt;</v>
      </c>
      <c r="M13" s="716"/>
      <c r="N13" s="716"/>
      <c r="O13" s="716"/>
      <c r="P13" s="716"/>
      <c r="Q13" s="716"/>
      <c r="R13" s="719"/>
      <c r="S13" s="406" t="str">
        <f>IF(Summary!$AF$79="E","E","")</f>
        <v/>
      </c>
      <c r="T13" s="406" t="str">
        <f>IF(Summary!$AG$79="Y","R","")</f>
        <v/>
      </c>
      <c r="W13" s="399" t="str">
        <f>'Fun Patches'!C14</f>
        <v>&lt;LIST PATCH HERE&gt;</v>
      </c>
      <c r="X13" s="406" t="str">
        <f>IF(Summary!$AF$119="E","E","")</f>
        <v/>
      </c>
      <c r="Y13" s="406" t="str">
        <f>IF(Summary!$AG$119="Y","R","")</f>
        <v/>
      </c>
      <c r="AA13" s="366"/>
      <c r="AB13" s="364"/>
      <c r="AC13" s="365"/>
    </row>
    <row r="14" spans="2:30" ht="12.95" customHeight="1">
      <c r="B14" s="455"/>
      <c r="C14" s="460" t="s">
        <v>142</v>
      </c>
      <c r="D14" s="405" t="str">
        <f>IF(Badges!$S390="A","/","")</f>
        <v/>
      </c>
      <c r="E14" s="405" t="str">
        <f>IF(Badges!$S394="A","/","")</f>
        <v/>
      </c>
      <c r="F14" s="405" t="str">
        <f>IF(Badges!$S398="A","/","")</f>
        <v/>
      </c>
      <c r="G14" s="405" t="str">
        <f>IF(Badges!$S402="A","/","")</f>
        <v/>
      </c>
      <c r="H14" s="405" t="str">
        <f>IF(Badges!$S406="A","/","")</f>
        <v/>
      </c>
      <c r="I14" s="406" t="str">
        <f>IF(Summary!$AF$21="E","E","")</f>
        <v/>
      </c>
      <c r="J14" s="406" t="str">
        <f>IF(Summary!$AG$21="Y","R","")</f>
        <v/>
      </c>
      <c r="K14" s="363"/>
      <c r="L14" s="401"/>
      <c r="M14" s="401"/>
      <c r="N14" s="401"/>
      <c r="O14" s="401"/>
      <c r="P14" s="401"/>
      <c r="Q14" s="401"/>
      <c r="R14" s="401"/>
      <c r="S14" s="402"/>
      <c r="T14" s="402"/>
      <c r="W14" s="399" t="str">
        <f>'Fun Patches'!C15</f>
        <v>&lt;LIST PATCH HERE&gt;</v>
      </c>
      <c r="X14" s="406" t="str">
        <f>IF(Summary!$AF$120="E","E","")</f>
        <v/>
      </c>
      <c r="Y14" s="406" t="str">
        <f>IF(Summary!$AG$120="Y","R","")</f>
        <v/>
      </c>
      <c r="AA14" s="366"/>
      <c r="AB14" s="364"/>
      <c r="AC14" s="365"/>
    </row>
    <row r="15" spans="2:30" ht="12.95" customHeight="1" thickBot="1">
      <c r="B15" s="455"/>
      <c r="C15" s="471" t="s">
        <v>129</v>
      </c>
      <c r="D15" s="408" t="str">
        <f>IF(Badges!$S425="A","/","")</f>
        <v/>
      </c>
      <c r="E15" s="408" t="str">
        <f>IF(Badges!$S429="A","/","")</f>
        <v/>
      </c>
      <c r="F15" s="408" t="str">
        <f>IF(Badges!$S433="A","/","")</f>
        <v/>
      </c>
      <c r="G15" s="408" t="str">
        <f>IF(Badges!$S437="A","/","")</f>
        <v/>
      </c>
      <c r="H15" s="408" t="str">
        <f>IF(Badges!$S441="A","/","")</f>
        <v/>
      </c>
      <c r="I15" s="409" t="str">
        <f>IF(Summary!$AF$23="E","E","")</f>
        <v/>
      </c>
      <c r="J15" s="409" t="str">
        <f>IF(Summary!$AG$23="Y","R","")</f>
        <v/>
      </c>
      <c r="K15" s="363" t="str">
        <f>IF(COUNT(I62:I63)=2,MAX(I62:I63),"")</f>
        <v/>
      </c>
      <c r="N15" s="451"/>
      <c r="O15" s="451"/>
      <c r="P15" s="451"/>
      <c r="Q15" s="451"/>
      <c r="R15" s="451"/>
      <c r="W15" s="399" t="str">
        <f>'Fun Patches'!C16</f>
        <v>&lt;LIST PATCH HERE&gt;</v>
      </c>
      <c r="X15" s="406" t="str">
        <f>IF(Summary!$AF$121="E","E","")</f>
        <v/>
      </c>
      <c r="Y15" s="406" t="str">
        <f>IF(Summary!$AG$121="Y","R","")</f>
        <v/>
      </c>
      <c r="AA15" s="366"/>
      <c r="AB15" s="364"/>
      <c r="AC15" s="365"/>
    </row>
    <row r="16" spans="2:30" ht="12.95" customHeight="1">
      <c r="B16" s="455"/>
      <c r="C16" s="456" t="s">
        <v>739</v>
      </c>
      <c r="D16" s="413" t="str">
        <f>IF(Badges!$S448="A","/","")</f>
        <v/>
      </c>
      <c r="E16" s="413" t="str">
        <f>IF(Badges!$S452="A","/","")</f>
        <v/>
      </c>
      <c r="F16" s="413" t="str">
        <f>IF(Badges!$S456="A","/","")</f>
        <v/>
      </c>
      <c r="G16" s="413" t="str">
        <f>IF(Badges!$S460="A","/","")</f>
        <v/>
      </c>
      <c r="H16" s="413" t="str">
        <f>IF(Badges!$S464="A","/","")</f>
        <v/>
      </c>
      <c r="I16" s="411" t="str">
        <f>IF(Summary!$AF$24="E","E","")</f>
        <v/>
      </c>
      <c r="J16" s="411" t="str">
        <f>IF(Summary!$AG$24="Y","R","")</f>
        <v/>
      </c>
      <c r="K16" s="363"/>
      <c r="L16" s="455"/>
      <c r="M16" s="487" t="s">
        <v>953</v>
      </c>
      <c r="N16" s="413" t="str">
        <f>IF('Age-Level'!$S6="C","/","")</f>
        <v/>
      </c>
      <c r="O16" s="413" t="str">
        <f>IF('Age-Level'!$S7="C","/","")</f>
        <v/>
      </c>
      <c r="P16" s="413" t="str">
        <f>IF('Age-Level'!$S8="C","/","")</f>
        <v/>
      </c>
      <c r="Q16" s="413" t="str">
        <f>IF('Age-Level'!$S9="C","/","")</f>
        <v/>
      </c>
      <c r="R16" s="413" t="str">
        <f>IF('Age-Level'!$S10="C","/","")</f>
        <v/>
      </c>
      <c r="S16" s="404" t="str">
        <f>IF(Summary!$AF$81="E","E","")</f>
        <v/>
      </c>
      <c r="T16" s="411" t="str">
        <f>IF(Summary!$AG$81="Y","R","")</f>
        <v/>
      </c>
      <c r="W16" s="399" t="str">
        <f>'Fun Patches'!C17</f>
        <v>&lt;LIST PATCH HERE&gt;</v>
      </c>
      <c r="X16" s="406" t="str">
        <f>IF(Summary!$AF$122="E","E","")</f>
        <v/>
      </c>
      <c r="Y16" s="406" t="str">
        <f>IF(Summary!$AG$122="Y","R","")</f>
        <v/>
      </c>
      <c r="AA16" s="366"/>
      <c r="AB16" s="364"/>
      <c r="AC16" s="365"/>
    </row>
    <row r="17" spans="2:29" ht="12.95" customHeight="1" thickBot="1">
      <c r="B17" s="455"/>
      <c r="C17" s="460" t="s">
        <v>626</v>
      </c>
      <c r="D17" s="405" t="str">
        <f>IF(Badges!$S471="A","/","")</f>
        <v/>
      </c>
      <c r="E17" s="405" t="str">
        <f>IF(Badges!$S475="A","/","")</f>
        <v/>
      </c>
      <c r="F17" s="405" t="str">
        <f>IF(Badges!$S479="A","/","")</f>
        <v/>
      </c>
      <c r="G17" s="405" t="str">
        <f>IF(Badges!$S483="A","/","")</f>
        <v/>
      </c>
      <c r="H17" s="405" t="str">
        <f>IF(Badges!$S487="A","/","")</f>
        <v/>
      </c>
      <c r="I17" s="406" t="str">
        <f>IF(Summary!$AF$25="E","E","")</f>
        <v/>
      </c>
      <c r="J17" s="406" t="str">
        <f>IF(Summary!$AG$25="Y","R","")</f>
        <v/>
      </c>
      <c r="K17" s="363" t="str">
        <f>IF(COUNT(I64:I65)=2,MAX(I64:I65),"")</f>
        <v/>
      </c>
      <c r="L17" s="455"/>
      <c r="M17" s="488" t="s">
        <v>954</v>
      </c>
      <c r="N17" s="398" t="str">
        <f>IF('Age-Level'!$S13="C","/","")</f>
        <v/>
      </c>
      <c r="O17" s="398" t="str">
        <f>IF('Age-Level'!$S14="C","/","")</f>
        <v/>
      </c>
      <c r="P17" s="398" t="str">
        <f>IF('Age-Level'!$S15="C","/","")</f>
        <v/>
      </c>
      <c r="Q17" s="398" t="str">
        <f>IF('Age-Level'!$S16="C","/","")</f>
        <v/>
      </c>
      <c r="R17" s="398" t="str">
        <f>IF('Age-Level'!$S17="C","/","")</f>
        <v/>
      </c>
      <c r="S17" s="409" t="str">
        <f>IF(Summary!$AF$82="E","E","")</f>
        <v/>
      </c>
      <c r="T17" s="406" t="str">
        <f>IF(Summary!$AG$82="Y","R","")</f>
        <v/>
      </c>
      <c r="W17" s="399" t="str">
        <f>'Fun Patches'!C18</f>
        <v>&lt;LIST PATCH HERE&gt;</v>
      </c>
      <c r="X17" s="406" t="str">
        <f>IF(Summary!$AF$123="E","E","")</f>
        <v/>
      </c>
      <c r="Y17" s="406" t="str">
        <f>IF(Summary!$AG$123="Y","R","")</f>
        <v/>
      </c>
      <c r="AA17" s="366"/>
      <c r="AB17" s="364"/>
      <c r="AC17" s="365"/>
    </row>
    <row r="18" spans="2:29" ht="12.95" customHeight="1" thickBot="1">
      <c r="B18" s="455"/>
      <c r="C18" s="460" t="s">
        <v>131</v>
      </c>
      <c r="D18" s="408" t="str">
        <f>IF(Badges!$S494="A","/","")</f>
        <v/>
      </c>
      <c r="E18" s="408" t="str">
        <f>IF(Badges!$S498="A","/","")</f>
        <v/>
      </c>
      <c r="F18" s="408" t="str">
        <f>IF(Badges!$S502="A","/","")</f>
        <v/>
      </c>
      <c r="G18" s="408" t="str">
        <f>IF(Badges!$S506="A","/","")</f>
        <v/>
      </c>
      <c r="H18" s="408" t="str">
        <f>IF(Badges!$S510="A","/","")</f>
        <v/>
      </c>
      <c r="I18" s="409" t="str">
        <f>IF(Summary!$AF$26="E","E","")</f>
        <v/>
      </c>
      <c r="J18" s="409" t="str">
        <f>IF(Summary!$AG$26="Y","R","")</f>
        <v/>
      </c>
      <c r="K18" s="363"/>
      <c r="L18" s="455"/>
      <c r="M18" s="489" t="s">
        <v>955</v>
      </c>
      <c r="N18" s="413" t="str">
        <f>IF('Age-Level'!$S20="C","/","")</f>
        <v/>
      </c>
      <c r="O18" s="413" t="str">
        <f>IF('Age-Level'!$S21="C","/","")</f>
        <v/>
      </c>
      <c r="P18" s="413" t="str">
        <f>IF('Age-Level'!$S22="C","/","")</f>
        <v/>
      </c>
      <c r="Q18" s="413" t="str">
        <f>IF('Age-Level'!$S23="C","/","")</f>
        <v/>
      </c>
      <c r="R18" s="413" t="str">
        <f>IF('Age-Level'!$S24="C","/","")</f>
        <v/>
      </c>
      <c r="S18" s="412" t="str">
        <f>IF(Summary!$AF$83="E","E","")</f>
        <v/>
      </c>
      <c r="T18" s="411" t="str">
        <f>IF(Summary!$AG$83="Y","R","")</f>
        <v/>
      </c>
      <c r="W18" s="399" t="str">
        <f>'Fun Patches'!C19</f>
        <v>&lt;LIST PATCH HERE&gt;</v>
      </c>
      <c r="X18" s="406" t="str">
        <f>IF(Summary!$AF$124="E","E","")</f>
        <v/>
      </c>
      <c r="Y18" s="406" t="str">
        <f>IF(Summary!$AG$124="Y","R","")</f>
        <v/>
      </c>
      <c r="AA18" s="366"/>
      <c r="AB18" s="364"/>
      <c r="AC18" s="365"/>
    </row>
    <row r="19" spans="2:29" ht="12.95" customHeight="1" thickBot="1">
      <c r="B19" s="455"/>
      <c r="C19" s="468" t="s">
        <v>128</v>
      </c>
      <c r="D19" s="413" t="str">
        <f>IF(Badges!$S517="A","/","")</f>
        <v/>
      </c>
      <c r="E19" s="413" t="str">
        <f>IF(Badges!$S521="A","/","")</f>
        <v/>
      </c>
      <c r="F19" s="413" t="str">
        <f>IF(Badges!$S525="A","/","")</f>
        <v/>
      </c>
      <c r="G19" s="413" t="str">
        <f>IF(Badges!$S529="A","/","")</f>
        <v/>
      </c>
      <c r="H19" s="413" t="str">
        <f>IF(Badges!$S533="A","/","")</f>
        <v/>
      </c>
      <c r="I19" s="411" t="str">
        <f>IF(Summary!$AF$27="E","E","")</f>
        <v/>
      </c>
      <c r="J19" s="411" t="str">
        <f>IF(Summary!$AG$27="Y","R","")</f>
        <v/>
      </c>
      <c r="K19" s="363"/>
      <c r="L19" s="455"/>
      <c r="M19" s="490" t="s">
        <v>956</v>
      </c>
      <c r="N19" s="398" t="str">
        <f>IF('Age-Level'!$S27="C","/","")</f>
        <v/>
      </c>
      <c r="O19" s="398" t="str">
        <f>IF('Age-Level'!$S28="C","/","")</f>
        <v/>
      </c>
      <c r="P19" s="398" t="str">
        <f>IF('Age-Level'!$S29="C","/","")</f>
        <v/>
      </c>
      <c r="Q19" s="398" t="str">
        <f>IF('Age-Level'!$S30="C","/","")</f>
        <v/>
      </c>
      <c r="R19" s="398" t="str">
        <f>IF('Age-Level'!$S31="C","/","")</f>
        <v/>
      </c>
      <c r="S19" s="409" t="str">
        <f>IF(Summary!$AF$84="E","E","")</f>
        <v/>
      </c>
      <c r="T19" s="406" t="str">
        <f>IF(Summary!$AG$84="Y","R","")</f>
        <v/>
      </c>
      <c r="W19" s="399" t="str">
        <f>'Fun Patches'!C20</f>
        <v>&lt;LIST PATCH HERE&gt;</v>
      </c>
      <c r="X19" s="406" t="str">
        <f>IF(Summary!$AF$125="E","E","")</f>
        <v/>
      </c>
      <c r="Y19" s="406" t="str">
        <f>IF(Summary!$AG$125="Y","R","")</f>
        <v/>
      </c>
      <c r="AA19" s="366"/>
      <c r="AB19" s="364"/>
      <c r="AC19" s="365"/>
    </row>
    <row r="20" spans="2:29" ht="12.95" customHeight="1">
      <c r="B20" s="455"/>
      <c r="C20" s="460" t="s">
        <v>143</v>
      </c>
      <c r="D20" s="405" t="str">
        <f>IF(Badges!$S540="A","/","")</f>
        <v/>
      </c>
      <c r="E20" s="405" t="str">
        <f>IF(Badges!$S544="A","/","")</f>
        <v/>
      </c>
      <c r="F20" s="405" t="str">
        <f>IF(Badges!$S548="A","/","")</f>
        <v/>
      </c>
      <c r="G20" s="405" t="str">
        <f>IF(Badges!$S552="A","/","")</f>
        <v/>
      </c>
      <c r="H20" s="405" t="str">
        <f>IF(Badges!$S556="A","/","")</f>
        <v/>
      </c>
      <c r="I20" s="406" t="str">
        <f>IF(Summary!$AF$28="E","E","")</f>
        <v/>
      </c>
      <c r="J20" s="406" t="str">
        <f>IF(Summary!$AG$28="Y","R","")</f>
        <v/>
      </c>
      <c r="K20" s="363"/>
      <c r="L20" s="455"/>
      <c r="M20" s="487" t="s">
        <v>957</v>
      </c>
      <c r="N20" s="458"/>
      <c r="O20" s="458"/>
      <c r="P20" s="458"/>
      <c r="Q20" s="458"/>
      <c r="R20" s="459"/>
      <c r="S20" s="412" t="str">
        <f>IF(Summary!$AF$85="E","E","")</f>
        <v/>
      </c>
      <c r="T20" s="411" t="str">
        <f>IF(Summary!$AG$85="Y","R","")</f>
        <v/>
      </c>
      <c r="U20" s="594"/>
      <c r="W20" s="399" t="str">
        <f>'Fun Patches'!C21</f>
        <v>&lt;LIST PATCH HERE&gt;</v>
      </c>
      <c r="X20" s="406" t="str">
        <f>IF(Summary!$AF$126="E","E","")</f>
        <v/>
      </c>
      <c r="Y20" s="406" t="str">
        <f>IF(Summary!$AG$126="Y","R","")</f>
        <v/>
      </c>
      <c r="AA20" s="366"/>
      <c r="AB20" s="364"/>
      <c r="AC20" s="365"/>
    </row>
    <row r="21" spans="2:29" ht="12.95" customHeight="1" thickBot="1">
      <c r="B21" s="455"/>
      <c r="C21" s="471" t="s">
        <v>939</v>
      </c>
      <c r="D21" s="408" t="str">
        <f>IF(Badges!$S171="A","/","")</f>
        <v/>
      </c>
      <c r="E21" s="408" t="str">
        <f>IF(Badges!$S175="A","/","")</f>
        <v/>
      </c>
      <c r="F21" s="408" t="str">
        <f>IF(Badges!$S179="A","/","")</f>
        <v/>
      </c>
      <c r="G21" s="408" t="str">
        <f>IF(Badges!$S183="A","/","")</f>
        <v/>
      </c>
      <c r="H21" s="408" t="str">
        <f>IF(Badges!$S187="A","/","")</f>
        <v/>
      </c>
      <c r="I21" s="409" t="str">
        <f>IF(Summary!$AF$11="E","E","")</f>
        <v/>
      </c>
      <c r="J21" s="409" t="str">
        <f>IF(Summary!$AG$11="Y","R","")</f>
        <v/>
      </c>
      <c r="K21" s="363"/>
      <c r="L21" s="455"/>
      <c r="M21" s="488" t="s">
        <v>958</v>
      </c>
      <c r="N21" s="473"/>
      <c r="O21" s="473"/>
      <c r="P21" s="473"/>
      <c r="Q21" s="473"/>
      <c r="R21" s="474"/>
      <c r="S21" s="409" t="str">
        <f>IF(Summary!$AF$86="E","E","")</f>
        <v/>
      </c>
      <c r="T21" s="406" t="str">
        <f>IF(Summary!$AG$86="Y","R","")</f>
        <v/>
      </c>
      <c r="U21" s="594"/>
      <c r="W21" s="399" t="str">
        <f>'Fun Patches'!C22</f>
        <v>&lt;LIST PATCH HERE&gt;</v>
      </c>
      <c r="X21" s="406" t="str">
        <f>IF(Summary!$AF$127="E","E","")</f>
        <v/>
      </c>
      <c r="Y21" s="406" t="str">
        <f>IF(Summary!$AG$127="Y","R","")</f>
        <v/>
      </c>
      <c r="AA21" s="366"/>
      <c r="AB21" s="364"/>
      <c r="AC21" s="365"/>
    </row>
    <row r="22" spans="2:29" ht="12.95" customHeight="1">
      <c r="B22" s="455"/>
      <c r="C22" s="460" t="s">
        <v>940</v>
      </c>
      <c r="D22" s="413" t="str">
        <f>IF(Badges!$S563="A","/","")</f>
        <v/>
      </c>
      <c r="E22" s="413" t="str">
        <f>IF(Badges!$S567="A","/","")</f>
        <v/>
      </c>
      <c r="F22" s="413" t="str">
        <f>IF(Badges!$S571="A","/","")</f>
        <v/>
      </c>
      <c r="G22" s="413" t="str">
        <f>IF(Badges!$S575="A","/","")</f>
        <v/>
      </c>
      <c r="H22" s="413" t="str">
        <f>IF(Badges!$S579="A","/","")</f>
        <v/>
      </c>
      <c r="I22" s="411" t="str">
        <f>IF(Summary!$AF$29="E","E","")</f>
        <v/>
      </c>
      <c r="J22" s="411" t="str">
        <f>IF(Summary!$AG$29="Y","R","")</f>
        <v/>
      </c>
      <c r="K22" s="363"/>
      <c r="L22" s="455"/>
      <c r="M22" s="489" t="s">
        <v>959</v>
      </c>
      <c r="N22" s="476"/>
      <c r="O22" s="476"/>
      <c r="P22" s="476"/>
      <c r="Q22" s="476"/>
      <c r="R22" s="477"/>
      <c r="S22" s="412" t="str">
        <f>IF(Summary!$AF$87="E","E","")</f>
        <v/>
      </c>
      <c r="T22" s="411" t="str">
        <f>IF(Summary!$AG$87="Y","R","")</f>
        <v/>
      </c>
      <c r="U22" s="720" t="s">
        <v>1079</v>
      </c>
      <c r="W22" s="399" t="str">
        <f>'Fun Patches'!C23</f>
        <v>&lt;LIST PATCH HERE&gt;</v>
      </c>
      <c r="X22" s="406" t="str">
        <f>IF(Summary!$AF$128="E","E","")</f>
        <v/>
      </c>
      <c r="Y22" s="406" t="str">
        <f>IF(Summary!$AG$128="Y","R","")</f>
        <v/>
      </c>
      <c r="AA22" s="366"/>
      <c r="AB22" s="364"/>
      <c r="AC22" s="365"/>
    </row>
    <row r="23" spans="2:29" ht="12.95" customHeight="1" thickBot="1">
      <c r="B23" s="455"/>
      <c r="C23" s="460" t="s">
        <v>138</v>
      </c>
      <c r="D23" s="405" t="str">
        <f>IF(Badges!$S586="A","/","")</f>
        <v/>
      </c>
      <c r="E23" s="405" t="str">
        <f>IF(Badges!$S590="A","/","")</f>
        <v/>
      </c>
      <c r="F23" s="405" t="str">
        <f>IF(Badges!$S594="A","/","")</f>
        <v/>
      </c>
      <c r="G23" s="405" t="str">
        <f>IF(Badges!$S598="A","/","")</f>
        <v/>
      </c>
      <c r="H23" s="405" t="str">
        <f>IF(Badges!$S602="A","/","")</f>
        <v/>
      </c>
      <c r="I23" s="406" t="str">
        <f>IF(Summary!$AF$30="E","E","")</f>
        <v/>
      </c>
      <c r="J23" s="406" t="str">
        <f>IF(Summary!$AG$30="Y","R","")</f>
        <v/>
      </c>
      <c r="K23" s="363"/>
      <c r="L23" s="455"/>
      <c r="M23" s="490" t="s">
        <v>960</v>
      </c>
      <c r="N23" s="466"/>
      <c r="O23" s="466"/>
      <c r="P23" s="466"/>
      <c r="Q23" s="466"/>
      <c r="R23" s="467"/>
      <c r="S23" s="409" t="str">
        <f>IF(Summary!$AF$88="E","E","")</f>
        <v/>
      </c>
      <c r="T23" s="406" t="str">
        <f>IF(Summary!$AG$88="Y","R","")</f>
        <v/>
      </c>
      <c r="U23" s="720"/>
      <c r="W23" s="399" t="str">
        <f>'Fun Patches'!C24</f>
        <v>&lt;LIST PATCH HERE&gt;</v>
      </c>
      <c r="X23" s="406" t="str">
        <f>IF(Summary!$AF$129="E","E","")</f>
        <v/>
      </c>
      <c r="Y23" s="406" t="str">
        <f>IF(Summary!$AG$129="Y","R","")</f>
        <v/>
      </c>
      <c r="AA23" s="366"/>
      <c r="AB23" s="364"/>
      <c r="AC23" s="365"/>
    </row>
    <row r="24" spans="2:29" ht="12.95" customHeight="1" thickBot="1">
      <c r="B24" s="455"/>
      <c r="C24" s="460" t="s">
        <v>837</v>
      </c>
      <c r="D24" s="408" t="str">
        <f>IF(Badges!$S609="A","/","")</f>
        <v/>
      </c>
      <c r="E24" s="408" t="str">
        <f>IF(Badges!$S613="A","/","")</f>
        <v/>
      </c>
      <c r="F24" s="408" t="str">
        <f>IF(Badges!$S617="A","/","")</f>
        <v/>
      </c>
      <c r="G24" s="408" t="str">
        <f>IF(Badges!$S621="A","/","")</f>
        <v/>
      </c>
      <c r="H24" s="408" t="str">
        <f>IF(Badges!$S625="A","/","")</f>
        <v/>
      </c>
      <c r="I24" s="409" t="str">
        <f>IF(Summary!$AF$31="E","E","")</f>
        <v/>
      </c>
      <c r="J24" s="409" t="str">
        <f>IF(Summary!$AG$31="Y","R","")</f>
        <v/>
      </c>
      <c r="K24" s="363"/>
      <c r="L24" s="455"/>
      <c r="M24" s="491" t="s">
        <v>360</v>
      </c>
      <c r="N24" s="413" t="str">
        <f>IF('Age-Level'!$S49="C","/","")</f>
        <v/>
      </c>
      <c r="O24" s="413" t="str">
        <f>IF('Age-Level'!$S50="C","/","")</f>
        <v/>
      </c>
      <c r="P24" s="510" t="str">
        <f>IF('Age-Level'!$S51="C","/","")</f>
        <v/>
      </c>
      <c r="Q24" s="510" t="str">
        <f>IF('Age-Level'!$S52="C","/","")</f>
        <v/>
      </c>
      <c r="R24" s="510" t="str">
        <f>IF('Age-Level'!$S53="C","/","")</f>
        <v/>
      </c>
      <c r="S24" s="409" t="str">
        <f>IF(Summary!$AF$89="E","E","")</f>
        <v/>
      </c>
      <c r="T24" s="411" t="str">
        <f>IF(Summary!$AG$89="Y","R","")</f>
        <v/>
      </c>
      <c r="U24" s="720"/>
      <c r="W24" s="399" t="str">
        <f>'Fun Patches'!C25</f>
        <v>&lt;LIST PATCH HERE&gt;</v>
      </c>
      <c r="X24" s="406" t="str">
        <f>IF(Summary!$AF$130="E","E","")</f>
        <v/>
      </c>
      <c r="Y24" s="406" t="str">
        <f>IF(Summary!$AG$130="Y","R","")</f>
        <v/>
      </c>
      <c r="AA24" s="366"/>
      <c r="AB24" s="364"/>
      <c r="AC24" s="365"/>
    </row>
    <row r="25" spans="2:29" ht="12.95" customHeight="1">
      <c r="B25" s="455"/>
      <c r="C25" s="468" t="s">
        <v>130</v>
      </c>
      <c r="D25" s="413" t="str">
        <f>IF(Badges!$S632="A","/","")</f>
        <v/>
      </c>
      <c r="E25" s="413" t="str">
        <f>IF(Badges!$S636="A","/","")</f>
        <v/>
      </c>
      <c r="F25" s="413" t="str">
        <f>IF(Badges!$S640="A","/","")</f>
        <v/>
      </c>
      <c r="G25" s="413" t="str">
        <f>IF(Badges!$S644="A","/","")</f>
        <v/>
      </c>
      <c r="H25" s="413" t="str">
        <f>IF(Badges!$S648="A","/","")</f>
        <v/>
      </c>
      <c r="I25" s="411" t="str">
        <f>IF(Summary!$AF$32="E","E","")</f>
        <v/>
      </c>
      <c r="J25" s="411" t="str">
        <f>IF(Summary!$AG$32="Y","R","")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IF(Summary!$AF$90="E","E","")</f>
        <v/>
      </c>
      <c r="T25" s="411" t="str">
        <f>IF(Summary!$AG$90="Y","R","")</f>
        <v/>
      </c>
      <c r="U25" s="720"/>
      <c r="W25" s="399" t="str">
        <f>'Fun Patches'!C26</f>
        <v>&lt;LIST PATCH HERE&gt;</v>
      </c>
      <c r="X25" s="406" t="str">
        <f>IF(Summary!$AF$131="E","E","")</f>
        <v/>
      </c>
      <c r="Y25" s="406" t="str">
        <f>IF(Summary!$AG$131="Y","R","")</f>
        <v/>
      </c>
      <c r="AA25" s="366"/>
      <c r="AB25" s="364"/>
      <c r="AC25" s="365"/>
    </row>
    <row r="26" spans="2:29" ht="12.95" customHeight="1">
      <c r="B26" s="455"/>
      <c r="C26" s="460" t="s">
        <v>941</v>
      </c>
      <c r="D26" s="405" t="str">
        <f>IF(Badges!$S655="A","/","")</f>
        <v/>
      </c>
      <c r="E26" s="405" t="str">
        <f>IF(Badges!$S659="A","/","")</f>
        <v/>
      </c>
      <c r="F26" s="405" t="str">
        <f>IF(Badges!$S663="A","/","")</f>
        <v/>
      </c>
      <c r="G26" s="405" t="str">
        <f>IF(Badges!$S667="A","/","")</f>
        <v/>
      </c>
      <c r="H26" s="405" t="str">
        <f>IF(Badges!$S671="A","/","")</f>
        <v/>
      </c>
      <c r="I26" s="406" t="str">
        <f>IF(Summary!$AF$33="E","E","")</f>
        <v/>
      </c>
      <c r="J26" s="406" t="str">
        <f>IF(Summary!$AG$33="Y","R","")</f>
        <v/>
      </c>
      <c r="K26" s="363"/>
      <c r="L26" s="455"/>
      <c r="M26" s="487" t="s">
        <v>962</v>
      </c>
      <c r="N26" s="458"/>
      <c r="O26" s="458"/>
      <c r="P26" s="458"/>
      <c r="Q26" s="458"/>
      <c r="R26" s="459"/>
      <c r="S26" s="412" t="str">
        <f>IF(Summary!$AF$91="E","E","")</f>
        <v/>
      </c>
      <c r="T26" s="406" t="str">
        <f>IF(Summary!$AG$91="Y","R","")</f>
        <v/>
      </c>
      <c r="U26" s="720"/>
      <c r="W26" s="399" t="str">
        <f>'Fun Patches'!C27</f>
        <v>&lt;LIST PATCH HERE&gt;</v>
      </c>
      <c r="X26" s="406" t="str">
        <f>IF(Summary!$AF$132="E","E","")</f>
        <v/>
      </c>
      <c r="Y26" s="406" t="str">
        <f>IF(Summary!$AG$132="Y","R","")</f>
        <v/>
      </c>
      <c r="AA26" s="366"/>
      <c r="AB26" s="364"/>
      <c r="AC26" s="365"/>
    </row>
    <row r="27" spans="2:29" ht="12.95" customHeight="1" thickBot="1">
      <c r="B27" s="455"/>
      <c r="C27" s="471" t="s">
        <v>942</v>
      </c>
      <c r="D27" s="408" t="str">
        <f>IF(Badges!$S678="A","/","")</f>
        <v/>
      </c>
      <c r="E27" s="408" t="str">
        <f>IF(Badges!$S682="A","/","")</f>
        <v/>
      </c>
      <c r="F27" s="408" t="str">
        <f>IF(Badges!$S686="A","/","")</f>
        <v/>
      </c>
      <c r="G27" s="408" t="str">
        <f>IF(Badges!$S690="A","/","")</f>
        <v/>
      </c>
      <c r="H27" s="408" t="str">
        <f>IF(Badges!$S694="A","/","")</f>
        <v/>
      </c>
      <c r="I27" s="409" t="str">
        <f>IF(Summary!$AF$34="E","E","")</f>
        <v/>
      </c>
      <c r="J27" s="409" t="str">
        <f>IF(Summary!$AG$34="Y","R","")</f>
        <v/>
      </c>
      <c r="K27" s="363"/>
      <c r="L27" s="455"/>
      <c r="M27" s="488" t="s">
        <v>93</v>
      </c>
      <c r="N27" s="473"/>
      <c r="O27" s="473"/>
      <c r="P27" s="473"/>
      <c r="Q27" s="473"/>
      <c r="R27" s="474"/>
      <c r="S27" s="406" t="str">
        <f>IF(Summary!$AF$108="E","E","")</f>
        <v/>
      </c>
      <c r="T27" s="406" t="str">
        <f>IF(Summary!$AG$108="Y","R","")</f>
        <v/>
      </c>
      <c r="U27" s="720"/>
      <c r="W27" s="399" t="str">
        <f>'Fun Patches'!C28</f>
        <v>&lt;LIST PATCH HERE&gt;</v>
      </c>
      <c r="X27" s="406" t="str">
        <f>IF(Summary!$AF$133="E","E","")</f>
        <v/>
      </c>
      <c r="Y27" s="406" t="str">
        <f>IF(Summary!$AG$133="Y","R","")</f>
        <v/>
      </c>
      <c r="AA27" s="366"/>
      <c r="AB27" s="364"/>
      <c r="AC27" s="365"/>
    </row>
    <row r="28" spans="2:29" ht="12.95" customHeight="1">
      <c r="B28" s="455"/>
      <c r="C28" s="468" t="s">
        <v>135</v>
      </c>
      <c r="D28" s="413" t="str">
        <f>IF(Badges!$S701="A","/","")</f>
        <v/>
      </c>
      <c r="E28" s="413" t="str">
        <f>IF(Badges!$S705="A","/","")</f>
        <v/>
      </c>
      <c r="F28" s="413" t="str">
        <f>IF(Badges!$S709="A","/","")</f>
        <v/>
      </c>
      <c r="G28" s="413" t="str">
        <f>IF(Badges!$S713="A","/","")</f>
        <v/>
      </c>
      <c r="H28" s="413" t="str">
        <f>IF(Badges!$S717="A","/","")</f>
        <v/>
      </c>
      <c r="I28" s="411" t="str">
        <f>IF(Summary!$AF$35="E","E","")</f>
        <v/>
      </c>
      <c r="J28" s="411" t="str">
        <f>IF(Summary!$AG$35="Y","R","")</f>
        <v/>
      </c>
      <c r="K28" s="363"/>
      <c r="U28" s="720"/>
      <c r="W28" s="399" t="str">
        <f>'Fun Patches'!C29</f>
        <v>&lt;LIST PATCH HERE&gt;</v>
      </c>
      <c r="X28" s="406" t="str">
        <f>IF(Summary!$AF$134="E","E","")</f>
        <v/>
      </c>
      <c r="Y28" s="406" t="str">
        <f>IF(Summary!$AG$134="Y","R","")</f>
        <v/>
      </c>
      <c r="AA28" s="366"/>
      <c r="AB28" s="364"/>
      <c r="AC28" s="365"/>
    </row>
    <row r="29" spans="2:29" ht="12.95" customHeight="1">
      <c r="B29" s="455"/>
      <c r="C29" s="460" t="s">
        <v>127</v>
      </c>
      <c r="D29" s="405" t="str">
        <f>IF(Badges!$S724="A","/","")</f>
        <v/>
      </c>
      <c r="E29" s="405" t="str">
        <f>IF(Badges!$S728="A","/","")</f>
        <v/>
      </c>
      <c r="F29" s="405" t="str">
        <f>IF(Badges!$S732="A","/","")</f>
        <v/>
      </c>
      <c r="G29" s="405" t="str">
        <f>IF(Badges!$S736="A","/","")</f>
        <v/>
      </c>
      <c r="H29" s="405" t="str">
        <f>IF(Badges!$S740="A","/","")</f>
        <v/>
      </c>
      <c r="I29" s="406" t="str">
        <f>IF(Summary!$AF$36="E","E","")</f>
        <v/>
      </c>
      <c r="J29" s="406" t="str">
        <f>IF(Summary!$AG$36="Y","R","")</f>
        <v/>
      </c>
      <c r="L29" s="401"/>
      <c r="M29" s="401"/>
      <c r="N29" s="401"/>
      <c r="O29" s="401"/>
      <c r="P29" s="401"/>
      <c r="Q29" s="401"/>
      <c r="R29" s="401"/>
      <c r="S29" s="402"/>
      <c r="T29" s="402"/>
      <c r="U29" s="720"/>
      <c r="W29" s="399" t="str">
        <f>'Fun Patches'!C30</f>
        <v>&lt;LIST PATCH HERE&gt;</v>
      </c>
      <c r="X29" s="406" t="str">
        <f>IF(Summary!$AF$135="E","E","")</f>
        <v/>
      </c>
      <c r="Y29" s="406" t="str">
        <f>IF(Summary!$AG$135="Y","R","")</f>
        <v/>
      </c>
      <c r="AA29" s="366"/>
      <c r="AB29" s="364"/>
      <c r="AC29" s="365"/>
    </row>
    <row r="30" spans="2:29" ht="12.95" customHeight="1" thickBot="1">
      <c r="B30" s="455"/>
      <c r="C30" s="471" t="s">
        <v>132</v>
      </c>
      <c r="D30" s="408" t="str">
        <f>IF(Badges!$S747="A","/","")</f>
        <v/>
      </c>
      <c r="E30" s="408" t="str">
        <f>IF(Badges!$S751="A","/","")</f>
        <v/>
      </c>
      <c r="F30" s="408" t="str">
        <f>IF(Badges!$S755="A","/","")</f>
        <v/>
      </c>
      <c r="G30" s="408" t="str">
        <f>IF(Badges!$S759="A","/","")</f>
        <v/>
      </c>
      <c r="H30" s="408" t="str">
        <f>IF(Badges!$S763="A","/","")</f>
        <v/>
      </c>
      <c r="I30" s="409" t="str">
        <f>IF(Summary!$AF$37="E","E","")</f>
        <v/>
      </c>
      <c r="J30" s="409" t="str">
        <f>IF(Summary!$AG$37="Y","R","")</f>
        <v/>
      </c>
      <c r="L30" s="716" t="str">
        <f>'Age-Level'!C136</f>
        <v>Investiture</v>
      </c>
      <c r="M30" s="716"/>
      <c r="N30" s="716"/>
      <c r="O30" s="716"/>
      <c r="P30" s="716"/>
      <c r="Q30" s="716"/>
      <c r="R30" s="719"/>
      <c r="S30" s="406" t="str">
        <f>IF(Summary!$AF$96="E","E","")</f>
        <v/>
      </c>
      <c r="T30" s="406" t="str">
        <f>IF(Summary!$AG$96="Y","R","")</f>
        <v/>
      </c>
      <c r="U30" s="720"/>
      <c r="W30" s="399" t="str">
        <f>'Fun Patches'!C31</f>
        <v>&lt;LIST PATCH HERE&gt;</v>
      </c>
      <c r="X30" s="406" t="str">
        <f>IF(Summary!$AF$136="E","E","")</f>
        <v/>
      </c>
      <c r="Y30" s="406" t="str">
        <f>IF(Summary!$AG$136="Y","R","")</f>
        <v/>
      </c>
      <c r="AA30" s="366"/>
      <c r="AB30" s="364"/>
      <c r="AC30" s="365"/>
    </row>
    <row r="31" spans="2:29" ht="12.95" customHeight="1">
      <c r="B31" s="455"/>
      <c r="C31" s="460" t="s">
        <v>136</v>
      </c>
      <c r="D31" s="410" t="str">
        <f>IF(Badges!$S770="A","/","")</f>
        <v/>
      </c>
      <c r="E31" s="410" t="str">
        <f>IF(Badges!$S774="A","/","")</f>
        <v/>
      </c>
      <c r="F31" s="410" t="str">
        <f>IF(Badges!$S778="A","/","")</f>
        <v/>
      </c>
      <c r="G31" s="410" t="str">
        <f>IF(Badges!$S782="A","/","")</f>
        <v/>
      </c>
      <c r="H31" s="410" t="str">
        <f>IF(Badges!$S786="A","/","")</f>
        <v/>
      </c>
      <c r="I31" s="412" t="str">
        <f>IF(Summary!$AF$38="E","E","")</f>
        <v/>
      </c>
      <c r="J31" s="412" t="str">
        <f>IF(Summary!$AG$38="Y","R","")</f>
        <v/>
      </c>
      <c r="L31" s="716" t="str">
        <f>'Age-Level'!C137</f>
        <v>1st year Rededication</v>
      </c>
      <c r="M31" s="716"/>
      <c r="N31" s="716"/>
      <c r="O31" s="716"/>
      <c r="P31" s="716"/>
      <c r="Q31" s="716"/>
      <c r="R31" s="719"/>
      <c r="S31" s="406" t="str">
        <f>IF(Summary!$AF$97="E","E","")</f>
        <v/>
      </c>
      <c r="T31" s="406" t="str">
        <f>IF(Summary!$AG$97="Y","R","")</f>
        <v/>
      </c>
      <c r="U31" s="720"/>
      <c r="W31" s="399" t="str">
        <f>'Fun Patches'!C32</f>
        <v>&lt;LIST PATCH HERE&gt;</v>
      </c>
      <c r="X31" s="406" t="str">
        <f>IF(Summary!$AF$137="E","E","")</f>
        <v/>
      </c>
      <c r="Y31" s="406" t="str">
        <f>IF(Summary!$AG$137="Y","R","")</f>
        <v/>
      </c>
      <c r="AA31" s="366"/>
      <c r="AB31" s="364"/>
      <c r="AC31" s="365"/>
    </row>
    <row r="32" spans="2:29" ht="12.95" customHeight="1">
      <c r="B32" s="455"/>
      <c r="C32" s="460" t="s">
        <v>126</v>
      </c>
      <c r="D32" s="405" t="str">
        <f>IF(Badges!$S793="A","/","")</f>
        <v/>
      </c>
      <c r="E32" s="405" t="str">
        <f>IF(Badges!$S797="A","/","")</f>
        <v/>
      </c>
      <c r="F32" s="405" t="str">
        <f>IF(Badges!$S801="A","/","")</f>
        <v/>
      </c>
      <c r="G32" s="405" t="str">
        <f>IF(Badges!$S805="A","/","")</f>
        <v/>
      </c>
      <c r="H32" s="405" t="str">
        <f>IF(Badges!$S809="A","/","")</f>
        <v/>
      </c>
      <c r="I32" s="406" t="str">
        <f>IF(Summary!$AF$39="E","E","")</f>
        <v/>
      </c>
      <c r="J32" s="406" t="str">
        <f>IF(Summary!$AG$39="Y","R","")</f>
        <v/>
      </c>
      <c r="L32" s="716" t="str">
        <f>'Age-Level'!C138</f>
        <v>2nd year Rededication</v>
      </c>
      <c r="M32" s="716"/>
      <c r="N32" s="716"/>
      <c r="O32" s="716"/>
      <c r="P32" s="716"/>
      <c r="Q32" s="716"/>
      <c r="R32" s="719"/>
      <c r="S32" s="406" t="str">
        <f>IF(Summary!$AF$98="E","E","")</f>
        <v/>
      </c>
      <c r="T32" s="406" t="str">
        <f>IF(Summary!$AG$98="Y","R","")</f>
        <v/>
      </c>
      <c r="U32" s="720"/>
      <c r="W32" s="399" t="str">
        <f>'Fun Patches'!C33</f>
        <v>&lt;LIST PATCH HERE&gt;</v>
      </c>
      <c r="X32" s="406" t="str">
        <f>IF(Summary!$AF$138="E","E","")</f>
        <v/>
      </c>
      <c r="Y32" s="406" t="str">
        <f>IF(Summary!$AG$138="Y","R","")</f>
        <v/>
      </c>
      <c r="AA32" s="366"/>
      <c r="AB32" s="364"/>
      <c r="AC32" s="365"/>
    </row>
    <row r="33" spans="2:29" ht="12.95" customHeight="1">
      <c r="B33" s="455"/>
      <c r="C33" s="464" t="s">
        <v>943</v>
      </c>
      <c r="D33" s="405" t="str">
        <f>IF(Badges!$S816="A","/","")</f>
        <v/>
      </c>
      <c r="E33" s="405" t="str">
        <f>IF(Badges!$S820="A","/","")</f>
        <v/>
      </c>
      <c r="F33" s="405" t="str">
        <f>IF(Badges!$S824="A","/","")</f>
        <v/>
      </c>
      <c r="G33" s="405" t="str">
        <f>IF(Badges!$S828="A","/","")</f>
        <v/>
      </c>
      <c r="H33" s="405" t="str">
        <f>IF(Badges!$S832="A","/","")</f>
        <v/>
      </c>
      <c r="I33" s="406" t="str">
        <f>IF(Summary!$AF$40="E","E","")</f>
        <v/>
      </c>
      <c r="J33" s="406" t="str">
        <f>IF(Summary!$AG$40="Y","R","")</f>
        <v/>
      </c>
      <c r="L33" s="716" t="str">
        <f>'Age-Level'!C139</f>
        <v>3rd year Rededication</v>
      </c>
      <c r="M33" s="716"/>
      <c r="N33" s="716"/>
      <c r="O33" s="716"/>
      <c r="P33" s="716"/>
      <c r="Q33" s="716"/>
      <c r="R33" s="719"/>
      <c r="S33" s="406" t="str">
        <f>IF(Summary!$AF$99="E","E","")</f>
        <v/>
      </c>
      <c r="T33" s="406" t="str">
        <f>IF(Summary!$AG$99="Y","R","")</f>
        <v/>
      </c>
      <c r="U33" s="720"/>
      <c r="W33" s="399" t="str">
        <f>'Fun Patches'!C34</f>
        <v>&lt;LIST PATCH HERE&gt;</v>
      </c>
      <c r="X33" s="406" t="str">
        <f>IF(Summary!$AF$139="E","E","")</f>
        <v/>
      </c>
      <c r="Y33" s="406" t="str">
        <f>IF(Summary!$AG$139="Y","R","")</f>
        <v/>
      </c>
      <c r="AA33" s="366"/>
      <c r="AB33" s="364"/>
      <c r="AC33" s="365"/>
    </row>
    <row r="34" spans="2:29" ht="12.95" customHeight="1">
      <c r="L34" s="716" t="str">
        <f>'Age-Level'!C140</f>
        <v>4th year Rededication</v>
      </c>
      <c r="M34" s="716"/>
      <c r="N34" s="716"/>
      <c r="O34" s="716"/>
      <c r="P34" s="716"/>
      <c r="Q34" s="716"/>
      <c r="R34" s="719"/>
      <c r="S34" s="406" t="str">
        <f>IF(Summary!$AF$100="E","E","")</f>
        <v/>
      </c>
      <c r="T34" s="406" t="str">
        <f>IF(Summary!$AG$100="Y","R","")</f>
        <v/>
      </c>
      <c r="U34" s="720"/>
      <c r="W34" s="399" t="str">
        <f>'Fun Patches'!C35</f>
        <v>&lt;LIST PATCH HERE&gt;</v>
      </c>
      <c r="X34" s="406" t="str">
        <f>IF(Summary!$AF$140="E","E","")</f>
        <v/>
      </c>
      <c r="Y34" s="406" t="str">
        <f>IF(Summary!$AG$140="Y","R","")</f>
        <v/>
      </c>
      <c r="AA34" s="366"/>
      <c r="AB34" s="364"/>
      <c r="AC34" s="365"/>
    </row>
    <row r="35" spans="2:29" ht="12.95" customHeight="1">
      <c r="L35" s="716" t="str">
        <f>'Age-Level'!C141</f>
        <v>5th year Rededication</v>
      </c>
      <c r="M35" s="716"/>
      <c r="N35" s="716"/>
      <c r="O35" s="716"/>
      <c r="P35" s="716"/>
      <c r="Q35" s="716"/>
      <c r="R35" s="719"/>
      <c r="S35" s="406" t="str">
        <f>IF(Summary!$AF$101="E","E","")</f>
        <v/>
      </c>
      <c r="T35" s="406" t="str">
        <f>IF(Summary!$AG$101="Y","R","")</f>
        <v/>
      </c>
      <c r="U35" s="720"/>
      <c r="W35" s="399" t="str">
        <f>'Fun Patches'!C36</f>
        <v>&lt;LIST PATCH HERE&gt;</v>
      </c>
      <c r="X35" s="406" t="str">
        <f>IF(Summary!$AF$141="E","E","")</f>
        <v/>
      </c>
      <c r="Y35" s="406" t="str">
        <f>IF(Summary!$AG$141="Y","R","")</f>
        <v/>
      </c>
      <c r="AA35" s="366"/>
      <c r="AB35" s="364"/>
      <c r="AC35" s="365"/>
    </row>
    <row r="36" spans="2:29" ht="12.95" customHeight="1">
      <c r="B36" s="455"/>
      <c r="C36" s="456" t="s">
        <v>144</v>
      </c>
      <c r="D36" s="403" t="str">
        <f>IF(Badges!$S298="A","/","")</f>
        <v/>
      </c>
      <c r="E36" s="403" t="str">
        <f>IF(Badges!$S302="A","/","")</f>
        <v/>
      </c>
      <c r="F36" s="403" t="str">
        <f>IF(Badges!$S306="A","/","")</f>
        <v/>
      </c>
      <c r="G36" s="403" t="str">
        <f>IF(Badges!$S310="A","/","")</f>
        <v/>
      </c>
      <c r="H36" s="403" t="str">
        <f>IF(Badges!$S314="A","/","")</f>
        <v/>
      </c>
      <c r="I36" s="406" t="str">
        <f>IF(Summary!$AF$17="E","E","")</f>
        <v/>
      </c>
      <c r="J36" s="406" t="str">
        <f>IF(Summary!$AG$17="Y","R","")</f>
        <v/>
      </c>
      <c r="L36" s="716" t="str">
        <f>'Age-Level'!C142</f>
        <v>6th year Rededication</v>
      </c>
      <c r="M36" s="716"/>
      <c r="N36" s="716"/>
      <c r="O36" s="716"/>
      <c r="P36" s="716"/>
      <c r="Q36" s="716"/>
      <c r="R36" s="719"/>
      <c r="S36" s="406" t="str">
        <f>IF(Summary!$AF$102="E","E","")</f>
        <v/>
      </c>
      <c r="T36" s="406" t="str">
        <f>IF(Summary!$AG$102="Y","R","")</f>
        <v/>
      </c>
      <c r="U36" s="720"/>
      <c r="W36" s="399" t="str">
        <f>'Fun Patches'!C37</f>
        <v>&lt;LIST PATCH HERE&gt;</v>
      </c>
      <c r="X36" s="406" t="str">
        <f>IF(Summary!$AF$142="E","E","")</f>
        <v/>
      </c>
      <c r="Y36" s="406" t="str">
        <f>IF(Summary!$AG$142="Y","R","")</f>
        <v/>
      </c>
      <c r="AA36" s="366"/>
      <c r="AB36" s="364"/>
      <c r="AC36" s="365"/>
    </row>
    <row r="37" spans="2:29" ht="12.95" customHeight="1" thickBot="1">
      <c r="B37" s="455"/>
      <c r="C37" s="471" t="s">
        <v>145</v>
      </c>
      <c r="D37" s="408" t="str">
        <f>IF(Badges!$S125="A","/","")</f>
        <v/>
      </c>
      <c r="E37" s="408" t="str">
        <f>IF(Badges!$S129="A","/","")</f>
        <v/>
      </c>
      <c r="F37" s="408" t="str">
        <f>IF(Badges!$S133="A","/","")</f>
        <v/>
      </c>
      <c r="G37" s="408" t="str">
        <f>IF(Badges!$S137="A","/","")</f>
        <v/>
      </c>
      <c r="H37" s="408" t="str">
        <f>IF(Badges!$S141="A","/","")</f>
        <v/>
      </c>
      <c r="I37" s="409" t="str">
        <f>IF(Summary!$AF$9="E","E","")</f>
        <v/>
      </c>
      <c r="J37" s="409" t="str">
        <f>IF(Summary!$AG$9="Y","R","")</f>
        <v/>
      </c>
      <c r="L37" s="716" t="str">
        <f>'Age-Level'!C143</f>
        <v>7th year Rededication</v>
      </c>
      <c r="M37" s="716"/>
      <c r="N37" s="716"/>
      <c r="O37" s="716"/>
      <c r="P37" s="716"/>
      <c r="Q37" s="716"/>
      <c r="R37" s="719"/>
      <c r="S37" s="406" t="str">
        <f>IF(Summary!$AF$103="E","E","")</f>
        <v/>
      </c>
      <c r="T37" s="406" t="str">
        <f>IF(Summary!$AG$103="Y","R","")</f>
        <v/>
      </c>
      <c r="U37" s="720"/>
      <c r="W37" s="399" t="str">
        <f>'Fun Patches'!C38</f>
        <v>&lt;LIST PATCH HERE&gt;</v>
      </c>
      <c r="X37" s="406" t="str">
        <f>IF(Summary!$AF$143="E","E","")</f>
        <v/>
      </c>
      <c r="Y37" s="406" t="str">
        <f>IF(Summary!$AG$143="Y","R","")</f>
        <v/>
      </c>
      <c r="AA37" s="366"/>
      <c r="AB37" s="364"/>
      <c r="AC37" s="365"/>
    </row>
    <row r="38" spans="2:29" ht="12.95" customHeight="1">
      <c r="B38" s="455"/>
      <c r="C38" s="456" t="s">
        <v>146</v>
      </c>
      <c r="D38" s="413" t="str">
        <f>IF(Badges!$S411="C","/","")</f>
        <v/>
      </c>
      <c r="E38" s="413" t="str">
        <f>IF(Badges!$S413="C","/","")</f>
        <v/>
      </c>
      <c r="F38" s="413" t="str">
        <f>IF(Badges!$S415="C","/","")</f>
        <v/>
      </c>
      <c r="G38" s="413" t="str">
        <f>IF(Badges!$S417="C","/","")</f>
        <v/>
      </c>
      <c r="H38" s="413" t="str">
        <f>IF(Badges!$S419="C","/","")</f>
        <v/>
      </c>
      <c r="I38" s="412" t="str">
        <f>IF(Summary!$AF$22="E","E","")</f>
        <v/>
      </c>
      <c r="J38" s="412" t="str">
        <f>IF(Summary!$AG$22="Y","R","")</f>
        <v/>
      </c>
      <c r="L38" s="716" t="str">
        <f>'Age-Level'!C144</f>
        <v>8th year Rededication</v>
      </c>
      <c r="M38" s="716"/>
      <c r="N38" s="716"/>
      <c r="O38" s="716"/>
      <c r="P38" s="716"/>
      <c r="Q38" s="716"/>
      <c r="R38" s="719"/>
      <c r="S38" s="406" t="str">
        <f>IF(Summary!$AF$104="E","E","")</f>
        <v/>
      </c>
      <c r="T38" s="406" t="str">
        <f>IF(Summary!$AG$104="Y","R","")</f>
        <v/>
      </c>
      <c r="U38" s="720"/>
      <c r="W38" s="399" t="str">
        <f>'Fun Patches'!C39</f>
        <v>&lt;LIST PATCH HERE&gt;</v>
      </c>
      <c r="X38" s="406" t="str">
        <f>IF(Summary!$AF$144="E","E","")</f>
        <v/>
      </c>
      <c r="Y38" s="406" t="str">
        <f>IF(Summary!$AG$144="Y","R","")</f>
        <v/>
      </c>
      <c r="AA38" s="366"/>
      <c r="AB38" s="364"/>
      <c r="AC38" s="365"/>
    </row>
    <row r="39" spans="2:29" ht="12.95" customHeight="1" thickBot="1">
      <c r="B39" s="455"/>
      <c r="C39" s="464" t="s">
        <v>147</v>
      </c>
      <c r="D39" s="398" t="str">
        <f>IF(Badges!$S238="C","/","")</f>
        <v/>
      </c>
      <c r="E39" s="398" t="str">
        <f>IF(Badges!$S240="C","/","")</f>
        <v/>
      </c>
      <c r="F39" s="398" t="str">
        <f>IF(Badges!$S242="C","/","")</f>
        <v/>
      </c>
      <c r="G39" s="398" t="str">
        <f>IF(Badges!$S244="C","/","")</f>
        <v/>
      </c>
      <c r="H39" s="398" t="str">
        <f>IF(Badges!$S246="C","/","")</f>
        <v/>
      </c>
      <c r="I39" s="406" t="str">
        <f>IF(Summary!$AF$14="E","E","")</f>
        <v/>
      </c>
      <c r="J39" s="406" t="str">
        <f>IF(Summary!$AG$14="Y","R","")</f>
        <v/>
      </c>
      <c r="L39" s="716" t="str">
        <f>'Age-Level'!C145</f>
        <v>9th year Rededication</v>
      </c>
      <c r="M39" s="716"/>
      <c r="N39" s="716"/>
      <c r="O39" s="716"/>
      <c r="P39" s="716"/>
      <c r="Q39" s="716"/>
      <c r="R39" s="719"/>
      <c r="S39" s="406" t="str">
        <f>IF(Summary!$AF$105="E","E","")</f>
        <v/>
      </c>
      <c r="T39" s="406" t="str">
        <f>IF(Summary!$AG$105="Y","R","")</f>
        <v/>
      </c>
      <c r="U39" s="720"/>
      <c r="W39" s="399" t="str">
        <f>'Fun Patches'!C40</f>
        <v>&lt;LIST PATCH HERE&gt;</v>
      </c>
      <c r="X39" s="406" t="str">
        <f>IF(Summary!$AF$145="E","E","")</f>
        <v/>
      </c>
      <c r="Y39" s="406" t="str">
        <f>IF(Summary!$AG$145="Y","R","")</f>
        <v/>
      </c>
      <c r="AA39" s="366"/>
      <c r="AB39" s="364"/>
      <c r="AC39" s="365"/>
    </row>
    <row r="40" spans="2:29" ht="12.95" customHeight="1">
      <c r="L40" s="716" t="str">
        <f>'Age-Level'!C146</f>
        <v>10th year Rededication</v>
      </c>
      <c r="M40" s="716"/>
      <c r="N40" s="716"/>
      <c r="O40" s="716"/>
      <c r="P40" s="716"/>
      <c r="Q40" s="716"/>
      <c r="R40" s="719"/>
      <c r="S40" s="406" t="str">
        <f>IF(Summary!$AF$106="E","E","")</f>
        <v/>
      </c>
      <c r="T40" s="406" t="str">
        <f>IF(Summary!$AG$106="Y","R","")</f>
        <v/>
      </c>
      <c r="U40" s="720"/>
      <c r="W40" s="399" t="str">
        <f>'Fun Patches'!C41</f>
        <v>&lt;LIST PATCH HERE&gt;</v>
      </c>
      <c r="X40" s="406" t="str">
        <f>IF(Summary!$AF$146="E","E","")</f>
        <v/>
      </c>
      <c r="Y40" s="406" t="str">
        <f>IF(Summary!$AG$146="Y","R","")</f>
        <v/>
      </c>
      <c r="AA40" s="366"/>
      <c r="AB40" s="364"/>
      <c r="AC40" s="365"/>
    </row>
    <row r="41" spans="2:29" ht="12.95" customHeight="1" thickBot="1">
      <c r="U41" s="720"/>
      <c r="W41" s="399" t="str">
        <f>'Fun Patches'!C42</f>
        <v>&lt;LIST PATCH HERE&gt;</v>
      </c>
      <c r="X41" s="406" t="str">
        <f>IF(Summary!$AF$147="E","E","")</f>
        <v/>
      </c>
      <c r="Y41" s="406" t="str">
        <f>IF(Summary!$AG$147="Y","R","")</f>
        <v/>
      </c>
      <c r="AA41" s="366"/>
      <c r="AB41" s="364"/>
      <c r="AC41" s="365"/>
    </row>
    <row r="42" spans="2:29" ht="12.95" customHeight="1">
      <c r="B42" s="455"/>
      <c r="C42" s="483" t="s">
        <v>944</v>
      </c>
      <c r="D42" s="413" t="str">
        <f>IF(Badges!$S837="C","/","")</f>
        <v/>
      </c>
      <c r="E42" s="413" t="str">
        <f>IF(Badges!$S838="C","/","")</f>
        <v/>
      </c>
      <c r="F42" s="413" t="str">
        <f>IF(Badges!$S839="C","/","")</f>
        <v/>
      </c>
      <c r="G42" s="413" t="str">
        <f>IF(Badges!$S840="C","/","")</f>
        <v/>
      </c>
      <c r="H42" s="413" t="str">
        <f>IF(Badges!$S841="C","/","")</f>
        <v/>
      </c>
      <c r="I42" s="406" t="str">
        <f>IF(Summary!$AF$42="E","E","")</f>
        <v/>
      </c>
      <c r="J42" s="406" t="str">
        <f>IF(Summary!$AG$42="Y","R","")</f>
        <v/>
      </c>
      <c r="U42" s="720"/>
      <c r="W42" s="399" t="str">
        <f>'Fun Patches'!C43</f>
        <v>&lt;LIST PATCH HERE&gt;</v>
      </c>
      <c r="X42" s="406" t="str">
        <f>IF(Summary!$AF$148="E","E","")</f>
        <v/>
      </c>
      <c r="Y42" s="406" t="str">
        <f>IF(Summary!$AG$148="Y","R","")</f>
        <v/>
      </c>
      <c r="AA42" s="366"/>
      <c r="AB42" s="364"/>
      <c r="AC42" s="365"/>
    </row>
    <row r="43" spans="2:29" ht="12.95" customHeight="1">
      <c r="B43" s="455"/>
      <c r="C43" s="484" t="s">
        <v>945</v>
      </c>
      <c r="D43" s="405" t="str">
        <f>IF(Badges!$S844="C","/","")</f>
        <v/>
      </c>
      <c r="E43" s="405" t="str">
        <f>IF(Badges!$S845="C","/","")</f>
        <v/>
      </c>
      <c r="F43" s="405" t="str">
        <f>IF(Badges!$S846="C","/","")</f>
        <v/>
      </c>
      <c r="G43" s="405" t="str">
        <f>IF(Badges!$S847="C","/","")</f>
        <v/>
      </c>
      <c r="H43" s="405" t="str">
        <f>IF(Badges!$S848="C","/","")</f>
        <v/>
      </c>
      <c r="I43" s="406" t="str">
        <f>IF(Summary!$AF$43="E","E","")</f>
        <v/>
      </c>
      <c r="J43" s="406" t="str">
        <f>IF(Summary!$AG$43="Y","R","")</f>
        <v/>
      </c>
      <c r="L43" s="717"/>
      <c r="M43" s="717"/>
      <c r="N43" s="717"/>
      <c r="O43" s="717"/>
      <c r="P43" s="717"/>
      <c r="Q43" s="717"/>
      <c r="R43" s="718"/>
      <c r="S43" s="361"/>
      <c r="T43" s="362"/>
      <c r="U43" s="720"/>
      <c r="W43" s="399" t="str">
        <f>'Fun Patches'!C44</f>
        <v>&lt;LIST PATCH HERE&gt;</v>
      </c>
      <c r="X43" s="406" t="str">
        <f>IF(Summary!$AF$149="E","E","")</f>
        <v/>
      </c>
      <c r="Y43" s="406" t="str">
        <f>IF(Summary!$AG$149="Y","R","")</f>
        <v/>
      </c>
      <c r="AA43" s="366"/>
      <c r="AB43" s="364"/>
      <c r="AC43" s="365"/>
    </row>
    <row r="44" spans="2:29" ht="12.95" customHeight="1" thickBot="1">
      <c r="B44" s="455"/>
      <c r="C44" s="485" t="s">
        <v>946</v>
      </c>
      <c r="D44" s="408" t="str">
        <f>IF(Badges!$S851="C","/","")</f>
        <v/>
      </c>
      <c r="E44" s="408" t="str">
        <f>IF(Badges!$S852="C","/","")</f>
        <v/>
      </c>
      <c r="F44" s="408" t="str">
        <f>IF(Badges!$S853="C","/","")</f>
        <v/>
      </c>
      <c r="G44" s="408" t="str">
        <f>IF(Badges!$S854="C","/","")</f>
        <v/>
      </c>
      <c r="H44" s="408" t="str">
        <f>IF(Badges!$S855="C","/","")</f>
        <v/>
      </c>
      <c r="I44" s="414" t="str">
        <f>IF(Summary!$AF$44="E","E","")</f>
        <v/>
      </c>
      <c r="J44" s="414" t="str">
        <f>IF(Summary!$AG$44="Y","R","")</f>
        <v/>
      </c>
      <c r="L44" s="717"/>
      <c r="M44" s="717"/>
      <c r="N44" s="717"/>
      <c r="O44" s="717"/>
      <c r="P44" s="717"/>
      <c r="Q44" s="717"/>
      <c r="R44" s="718"/>
      <c r="S44" s="364"/>
      <c r="T44" s="365"/>
      <c r="U44" s="720"/>
      <c r="W44" s="399" t="str">
        <f>'Fun Patches'!C45</f>
        <v>&lt;LIST PATCH HERE&gt;</v>
      </c>
      <c r="X44" s="406" t="str">
        <f>IF(Summary!$AF$150="E","E","")</f>
        <v/>
      </c>
      <c r="Y44" s="406" t="str">
        <f>IF(Summary!$AG$150="Y","R","")</f>
        <v/>
      </c>
      <c r="AA44" s="366"/>
      <c r="AB44" s="364"/>
      <c r="AC44" s="365"/>
    </row>
    <row r="45" spans="2:29" ht="12.95" customHeight="1">
      <c r="B45" s="455"/>
      <c r="C45" s="483" t="s">
        <v>947</v>
      </c>
      <c r="D45" s="413" t="str">
        <f>IF(Badges!$S859="C","/","")</f>
        <v/>
      </c>
      <c r="E45" s="413" t="str">
        <f>IF(Badges!$S860="C","/","")</f>
        <v/>
      </c>
      <c r="F45" s="413" t="str">
        <f>IF(Badges!$S861="C","/","")</f>
        <v/>
      </c>
      <c r="G45" s="413" t="str">
        <f>IF(Badges!$S862="C","/","")</f>
        <v/>
      </c>
      <c r="H45" s="413" t="str">
        <f>IF(Badges!$S863="C","/","")</f>
        <v/>
      </c>
      <c r="I45" s="411" t="str">
        <f>IF(Summary!$AF$46="E","E","")</f>
        <v/>
      </c>
      <c r="J45" s="411" t="str">
        <f>IF(Summary!$AG$46="Y","R","")</f>
        <v/>
      </c>
      <c r="L45" s="717"/>
      <c r="M45" s="717"/>
      <c r="N45" s="717"/>
      <c r="O45" s="717"/>
      <c r="P45" s="717"/>
      <c r="Q45" s="717"/>
      <c r="R45" s="718"/>
      <c r="S45" s="364"/>
      <c r="T45" s="365"/>
      <c r="U45" s="720"/>
      <c r="W45" s="399" t="str">
        <f>'Fun Patches'!C46</f>
        <v>&lt;LIST PATCH HERE&gt;</v>
      </c>
      <c r="X45" s="406" t="str">
        <f>IF(Summary!$AF$151="E","E","")</f>
        <v/>
      </c>
      <c r="Y45" s="406" t="str">
        <f>IF(Summary!$AG$151="Y","R","")</f>
        <v/>
      </c>
      <c r="AA45" s="366"/>
      <c r="AB45" s="364"/>
      <c r="AC45" s="365"/>
    </row>
    <row r="46" spans="2:29" ht="12.95" customHeight="1">
      <c r="B46" s="455"/>
      <c r="C46" s="484" t="s">
        <v>948</v>
      </c>
      <c r="D46" s="405" t="str">
        <f>IF(Badges!$S866="C","/","")</f>
        <v/>
      </c>
      <c r="E46" s="405" t="str">
        <f>IF(Badges!$S867="C","/","")</f>
        <v/>
      </c>
      <c r="F46" s="405" t="str">
        <f>IF(Badges!$S868="C","/","")</f>
        <v/>
      </c>
      <c r="G46" s="405" t="str">
        <f>IF(Badges!$S869="C","/","")</f>
        <v/>
      </c>
      <c r="H46" s="405" t="str">
        <f>IF(Badges!$S870="C","/","")</f>
        <v/>
      </c>
      <c r="I46" s="406" t="str">
        <f>IF(Summary!$AF$47="E","E","")</f>
        <v/>
      </c>
      <c r="J46" s="406" t="str">
        <f>IF(Summary!$AG$47="Y","R","")</f>
        <v/>
      </c>
      <c r="L46" s="717"/>
      <c r="M46" s="717"/>
      <c r="N46" s="717"/>
      <c r="O46" s="717"/>
      <c r="P46" s="717"/>
      <c r="Q46" s="717"/>
      <c r="R46" s="718"/>
      <c r="S46" s="364"/>
      <c r="T46" s="365"/>
      <c r="U46" s="720"/>
      <c r="W46" s="399" t="str">
        <f>'Fun Patches'!C47</f>
        <v>&lt;LIST PATCH HERE&gt;</v>
      </c>
      <c r="X46" s="406" t="str">
        <f>IF(Summary!$AF$152="E","E","")</f>
        <v/>
      </c>
      <c r="Y46" s="406" t="str">
        <f>IF(Summary!$AG$152="Y","R","")</f>
        <v/>
      </c>
      <c r="AA46" s="366"/>
      <c r="AB46" s="364"/>
      <c r="AC46" s="365"/>
    </row>
    <row r="47" spans="2:29" ht="12.95" customHeight="1" thickBot="1">
      <c r="B47" s="455"/>
      <c r="C47" s="485" t="s">
        <v>949</v>
      </c>
      <c r="D47" s="408" t="str">
        <f>IF(Badges!$S873="C","/","")</f>
        <v/>
      </c>
      <c r="E47" s="408" t="str">
        <f>IF(Badges!$S874="C","/","")</f>
        <v/>
      </c>
      <c r="F47" s="408" t="str">
        <f>IF(Badges!$S875="C","/","")</f>
        <v/>
      </c>
      <c r="G47" s="408" t="str">
        <f>IF(Badges!$S876="C","/","")</f>
        <v/>
      </c>
      <c r="H47" s="408" t="str">
        <f>IF(Badges!$S877="C","/","")</f>
        <v/>
      </c>
      <c r="I47" s="409" t="str">
        <f>IF(Summary!$AF$48="E","E","")</f>
        <v/>
      </c>
      <c r="J47" s="409" t="str">
        <f>IF(Summary!$AG$48="Y","R","")</f>
        <v/>
      </c>
      <c r="L47" s="717"/>
      <c r="M47" s="717"/>
      <c r="N47" s="717"/>
      <c r="O47" s="717"/>
      <c r="P47" s="717"/>
      <c r="Q47" s="717"/>
      <c r="R47" s="718"/>
      <c r="S47" s="364"/>
      <c r="T47" s="365"/>
      <c r="U47" s="720"/>
      <c r="W47" s="399" t="str">
        <f>'Fun Patches'!C48</f>
        <v>&lt;LIST PATCH HERE&gt;</v>
      </c>
      <c r="X47" s="406" t="str">
        <f>IF(Summary!$AF$153="E","E","")</f>
        <v/>
      </c>
      <c r="Y47" s="406" t="str">
        <f>IF(Summary!$AG$153="Y","R","")</f>
        <v/>
      </c>
      <c r="AA47" s="366"/>
      <c r="AB47" s="364"/>
      <c r="AC47" s="365"/>
    </row>
    <row r="48" spans="2:29" ht="12.95" customHeight="1">
      <c r="B48" s="455"/>
      <c r="C48" s="483" t="s">
        <v>950</v>
      </c>
      <c r="D48" s="413" t="str">
        <f>IF(Badges!$S881="C","/","")</f>
        <v/>
      </c>
      <c r="E48" s="413" t="str">
        <f>IF(Badges!$S882="C","/","")</f>
        <v/>
      </c>
      <c r="F48" s="413" t="str">
        <f>IF(Badges!$S883="C","/","")</f>
        <v/>
      </c>
      <c r="G48" s="413" t="str">
        <f>IF(Badges!$S884="C","/","")</f>
        <v/>
      </c>
      <c r="H48" s="413" t="str">
        <f>IF(Badges!$S885="C","/","")</f>
        <v/>
      </c>
      <c r="I48" s="412" t="str">
        <f>IF(Summary!$AF$50="E","E","")</f>
        <v/>
      </c>
      <c r="J48" s="412" t="str">
        <f>IF(Summary!$AG$50="Y","R","")</f>
        <v/>
      </c>
      <c r="L48" s="717"/>
      <c r="M48" s="717"/>
      <c r="N48" s="717"/>
      <c r="O48" s="717"/>
      <c r="P48" s="717"/>
      <c r="Q48" s="717"/>
      <c r="R48" s="718"/>
      <c r="S48" s="364"/>
      <c r="T48" s="365"/>
      <c r="U48" s="720"/>
      <c r="W48" s="399" t="str">
        <f>'Fun Patches'!C49</f>
        <v>&lt;LIST PATCH HERE&gt;</v>
      </c>
      <c r="X48" s="406" t="str">
        <f>IF(Summary!$AF$154="E","E","")</f>
        <v/>
      </c>
      <c r="Y48" s="406" t="str">
        <f>IF(Summary!$AG$154="Y","R","")</f>
        <v/>
      </c>
      <c r="AA48" s="366"/>
      <c r="AB48" s="364"/>
      <c r="AC48" s="365"/>
    </row>
    <row r="49" spans="2:29" ht="12.95" customHeight="1">
      <c r="B49" s="455"/>
      <c r="C49" s="484" t="s">
        <v>951</v>
      </c>
      <c r="D49" s="405" t="str">
        <f>IF(Badges!$S888="C","/","")</f>
        <v/>
      </c>
      <c r="E49" s="405" t="str">
        <f>IF(Badges!$S889="C","/","")</f>
        <v/>
      </c>
      <c r="F49" s="405" t="str">
        <f>IF(Badges!$S890="C","/","")</f>
        <v/>
      </c>
      <c r="G49" s="405" t="str">
        <f>IF(Badges!$S891="C","/","")</f>
        <v/>
      </c>
      <c r="H49" s="405" t="str">
        <f>IF(Badges!$S892="C","/","")</f>
        <v/>
      </c>
      <c r="I49" s="406" t="str">
        <f>IF(Summary!$AF$51="E","E","")</f>
        <v/>
      </c>
      <c r="J49" s="406" t="str">
        <f>IF(Summary!$AG$51="Y","R","")</f>
        <v/>
      </c>
      <c r="L49" s="717"/>
      <c r="M49" s="717"/>
      <c r="N49" s="717"/>
      <c r="O49" s="717"/>
      <c r="P49" s="717"/>
      <c r="Q49" s="717"/>
      <c r="R49" s="718"/>
      <c r="S49" s="364"/>
      <c r="T49" s="365"/>
      <c r="U49" s="720"/>
      <c r="W49" s="399" t="str">
        <f>'Fun Patches'!C50</f>
        <v>&lt;LIST PATCH HERE&gt;</v>
      </c>
      <c r="X49" s="406" t="str">
        <f>IF(Summary!$AF$155="E","E","")</f>
        <v/>
      </c>
      <c r="Y49" s="406" t="str">
        <f>IF(Summary!$AG$155="Y","R","")</f>
        <v/>
      </c>
      <c r="AA49" s="366"/>
      <c r="AB49" s="364"/>
      <c r="AC49" s="365"/>
    </row>
    <row r="50" spans="2:29" ht="12.95" customHeight="1" thickBot="1">
      <c r="B50" s="455"/>
      <c r="C50" s="486" t="s">
        <v>952</v>
      </c>
      <c r="D50" s="408" t="str">
        <f>IF(Badges!$S895="C","/","")</f>
        <v/>
      </c>
      <c r="E50" s="408" t="str">
        <f>IF(Badges!$S896="C","/","")</f>
        <v/>
      </c>
      <c r="F50" s="408" t="str">
        <f>IF(Badges!$S897="C","/","")</f>
        <v/>
      </c>
      <c r="G50" s="408" t="str">
        <f>IF(Badges!$S898="C","/","")</f>
        <v/>
      </c>
      <c r="H50" s="408" t="str">
        <f>IF(Badges!$S899="C","/","")</f>
        <v/>
      </c>
      <c r="I50" s="406" t="str">
        <f>IF(Summary!$AF$52="E","E","")</f>
        <v/>
      </c>
      <c r="J50" s="406" t="str">
        <f>IF(Summary!$AG$52="Y","R","")</f>
        <v/>
      </c>
      <c r="L50" s="717"/>
      <c r="M50" s="717"/>
      <c r="N50" s="717"/>
      <c r="O50" s="717"/>
      <c r="P50" s="717"/>
      <c r="Q50" s="717"/>
      <c r="R50" s="718"/>
      <c r="S50" s="364"/>
      <c r="T50" s="365"/>
      <c r="U50" s="720"/>
      <c r="W50" s="399" t="str">
        <f>'Fun Patches'!C51</f>
        <v>&lt;LIST PATCH HERE&gt;</v>
      </c>
      <c r="X50" s="406" t="str">
        <f>IF(Summary!$AF$156="E","E","")</f>
        <v/>
      </c>
      <c r="Y50" s="406" t="str">
        <f>IF(Summary!$AG$156="Y","R","")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IF(Summary!$AF$157="E","E","")</f>
        <v/>
      </c>
      <c r="Y51" s="406" t="str">
        <f>IF(Summary!$AG$157="Y","R","")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IF(Summary!$AF$158="E","E","")</f>
        <v/>
      </c>
      <c r="Y52" s="406" t="str">
        <f>IF(Summary!$AG$158="Y","R","")</f>
        <v/>
      </c>
      <c r="AA52" s="366"/>
      <c r="AB52" s="364"/>
      <c r="AC52" s="365"/>
    </row>
    <row r="53" spans="2:29" ht="12.95" customHeight="1">
      <c r="B53" s="455"/>
      <c r="C53" s="457" t="s">
        <v>10</v>
      </c>
      <c r="D53" s="458"/>
      <c r="E53" s="458"/>
      <c r="F53" s="458"/>
      <c r="G53" s="458"/>
      <c r="H53" s="459"/>
      <c r="I53" s="406" t="str">
        <f>IF(Summary!$AF$55="E","E","")</f>
        <v/>
      </c>
      <c r="J53" s="406" t="str">
        <f>IF(Summary!$AG$55="Y","R","")</f>
        <v/>
      </c>
      <c r="K53" s="363" t="str">
        <f>IF(I53="E","C"," ")</f>
        <v xml:space="preserve"> </v>
      </c>
      <c r="L53" s="717"/>
      <c r="M53" s="717"/>
      <c r="N53" s="717"/>
      <c r="O53" s="717"/>
      <c r="P53" s="717"/>
      <c r="Q53" s="717"/>
      <c r="R53" s="718"/>
      <c r="S53" s="364"/>
      <c r="T53" s="365"/>
      <c r="U53" s="720"/>
      <c r="W53" s="400" t="str">
        <f>'Fun Patches'!C54</f>
        <v>&lt;LIST PATCH HERE&gt;</v>
      </c>
      <c r="X53" s="414" t="str">
        <f>IF(Summary!$AF$159="E","E","")</f>
        <v/>
      </c>
      <c r="Y53" s="414" t="str">
        <f>IF(Summary!$AG$159="Y","R","")</f>
        <v/>
      </c>
      <c r="AA53" s="366"/>
      <c r="AB53" s="364"/>
      <c r="AC53" s="365"/>
    </row>
    <row r="54" spans="2:29" ht="12.95" customHeight="1">
      <c r="B54" s="455"/>
      <c r="C54" s="461" t="s">
        <v>928</v>
      </c>
      <c r="D54" s="462"/>
      <c r="E54" s="462"/>
      <c r="F54" s="462"/>
      <c r="G54" s="462"/>
      <c r="H54" s="463"/>
      <c r="I54" s="406" t="str">
        <f>IF(Summary!$AF$57="E","E","")</f>
        <v/>
      </c>
      <c r="J54" s="406" t="str">
        <f>IF(Summary!$AG$57="Y","R","")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IF(Summary!$AF$59="E","E","")</f>
        <v/>
      </c>
      <c r="J55" s="406" t="str">
        <f>IF(Summary!$AG$59="Y","R","")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IF(Badges!$S33="A","/","")</f>
        <v/>
      </c>
      <c r="E56" s="410" t="str">
        <f>IF(Badges!$S37="A","/","")</f>
        <v/>
      </c>
      <c r="F56" s="410" t="str">
        <f>IF(Badges!$S41="A","/","")</f>
        <v/>
      </c>
      <c r="G56" s="410" t="str">
        <f>IF(Badges!$S45="A","/","")</f>
        <v/>
      </c>
      <c r="H56" s="410" t="str">
        <f>IF(Badges!$S49="A","/","")</f>
        <v/>
      </c>
      <c r="I56" s="404" t="str">
        <f>IF(Summary!$AF$5="E","E","")</f>
        <v/>
      </c>
      <c r="J56" s="404" t="str">
        <f>IF(Summary!$AG$5="Y","R","")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IF(Badges!$S321="A","/","")</f>
        <v/>
      </c>
      <c r="E57" s="410" t="str">
        <f>IF(Badges!$S325="A","/","")</f>
        <v/>
      </c>
      <c r="F57" s="410" t="str">
        <f>IF(Badges!$S329="A","/","")</f>
        <v/>
      </c>
      <c r="G57" s="410" t="str">
        <f>IF(Badges!$S333="A","/","")</f>
        <v/>
      </c>
      <c r="H57" s="410" t="str">
        <f>IF(Badges!$S337="A","/","")</f>
        <v/>
      </c>
      <c r="I57" s="406" t="str">
        <f>IF(Summary!$AF$18="E","E","")</f>
        <v/>
      </c>
      <c r="J57" s="406" t="str">
        <f>IF(Summary!$AG$18="Y","R","")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IF(Badges!$S10="A","/","")</f>
        <v/>
      </c>
      <c r="E58" s="410" t="str">
        <f>IF(Badges!$S14="A","/","")</f>
        <v/>
      </c>
      <c r="F58" s="410" t="str">
        <f>IF(Badges!$S18="A","/","")</f>
        <v/>
      </c>
      <c r="G58" s="410" t="str">
        <f>IF(Badges!$S22="A","/","")</f>
        <v/>
      </c>
      <c r="H58" s="410" t="str">
        <f>IF(Badges!$S26="A","/","")</f>
        <v/>
      </c>
      <c r="I58" s="406" t="str">
        <f>IF(Summary!$AF$4="E","E","")</f>
        <v/>
      </c>
      <c r="J58" s="406" t="str">
        <f>IF(Summary!$AG$4="Y","R","")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IF(Summary!$AF$61="E","E","")</f>
        <v/>
      </c>
      <c r="J59" s="414" t="str">
        <f>IF(Summary!$AG$61="Y","R","")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IF(Summary!$AF$63="E","E","")</f>
        <v/>
      </c>
      <c r="J60" s="411" t="str">
        <f>IF(Summary!$AG$63="Y","R","")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IF(Summary!$AF$64="E","E","")</f>
        <v/>
      </c>
      <c r="J61" s="409" t="str">
        <f>IF(Summary!$AG$64="Y","R","")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IF(Summary!$AF$65="E","E","")</f>
        <v/>
      </c>
      <c r="J62" s="411" t="str">
        <f>IF(Summary!$AG$65="Y","R","")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IF(Summary!$AF$66="E","E","")</f>
        <v/>
      </c>
      <c r="J63" s="409" t="str">
        <f>IF(Summary!$AG$66="Y","R","")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IF(Summary!$AF$67="E","E","")</f>
        <v/>
      </c>
      <c r="J64" s="412" t="str">
        <f>IF(Summary!$AG$67="Y","R","")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IF(Summary!$AF$68="E","E","")</f>
        <v/>
      </c>
      <c r="J65" s="406" t="str">
        <f>IF(Summary!$AG$68="Y","R","")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IF('Age-Level'!$S63="A","/","")</f>
        <v/>
      </c>
      <c r="E68" s="410" t="str">
        <f>IF('Age-Level'!$S67="A","/","")</f>
        <v/>
      </c>
      <c r="F68" s="410" t="str">
        <f>IF('Age-Level'!$S71="A","/","")</f>
        <v/>
      </c>
      <c r="G68" s="410" t="str">
        <f>IF('Age-Level'!$S76="A","/","")</f>
        <v/>
      </c>
      <c r="H68" s="410" t="str">
        <f>IF('Age-Level'!$S78="A","/","")</f>
        <v/>
      </c>
      <c r="I68" s="412" t="str">
        <f>IF(Summary!$AF$92="E","E","")</f>
        <v/>
      </c>
      <c r="J68" s="412" t="str">
        <f>IF(Summary!$AG$92="Y","R","")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IF('Age-Level'!$S81="A","/","")</f>
        <v/>
      </c>
      <c r="E69" s="408" t="str">
        <f>IF('Age-Level'!$S85="A","/","")</f>
        <v/>
      </c>
      <c r="F69" s="408" t="str">
        <f>IF('Age-Level'!$S89="A","/","")</f>
        <v/>
      </c>
      <c r="G69" s="408" t="str">
        <f>IF('Age-Level'!$S94="A","/","")</f>
        <v/>
      </c>
      <c r="H69" s="408" t="str">
        <f>IF('Age-Level'!$S96="A","/","")</f>
        <v/>
      </c>
      <c r="I69" s="407" t="str">
        <f>IF(Summary!$AF$93="E","E","")</f>
        <v/>
      </c>
      <c r="J69" s="407" t="str">
        <f>IF(Summary!$AG$93="Y","R","")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IF('Age-Level'!$S99="A","/","")</f>
        <v/>
      </c>
      <c r="E70" s="410" t="str">
        <f>IF('Age-Level'!$S103="A","/","")</f>
        <v/>
      </c>
      <c r="F70" s="410" t="str">
        <f>IF('Age-Level'!$S107="A","/","")</f>
        <v/>
      </c>
      <c r="G70" s="410" t="str">
        <f>IF('Age-Level'!$S112="A","/","")</f>
        <v/>
      </c>
      <c r="H70" s="410" t="str">
        <f>IF('Age-Level'!$S114="A","/","")</f>
        <v/>
      </c>
      <c r="I70" s="411" t="str">
        <f>IF(Summary!$AF$94="E","E","")</f>
        <v/>
      </c>
      <c r="J70" s="411" t="str">
        <f>IF(Summary!$AG$94="Y","R","")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IF('Age-Level'!$S117="A","/","")</f>
        <v/>
      </c>
      <c r="E71" s="408" t="str">
        <f>IF('Age-Level'!$S121="A","/","")</f>
        <v/>
      </c>
      <c r="F71" s="408" t="str">
        <f>IF('Age-Level'!$S125="A","/","")</f>
        <v/>
      </c>
      <c r="G71" s="408" t="str">
        <f>IF('Age-Level'!$S130="A","/","")</f>
        <v/>
      </c>
      <c r="H71" s="408" t="str">
        <f>IF('Age-Level'!$S132="A","/","")</f>
        <v/>
      </c>
      <c r="I71" s="415" t="str">
        <f>IF(Summary!$AF$95="E","E","")</f>
        <v/>
      </c>
      <c r="J71" s="415" t="str">
        <f>IF(Summary!$AG$95="Y","R","")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IF(Bridging!$S9="C","/","")</f>
        <v/>
      </c>
      <c r="G72" s="403" t="str">
        <f>IF(Bridging!$S10="C","/","")</f>
        <v/>
      </c>
      <c r="H72" s="403" t="str">
        <f>IF(Bridging!$S11="C","/","")</f>
        <v/>
      </c>
      <c r="I72" s="412" t="str">
        <f>IF(Summary!$AF$107="E","E","")</f>
        <v/>
      </c>
      <c r="J72" s="412" t="str">
        <f>IF(Summary!$AG$107="Y","R","")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pP5Ar3SnpW+tjPS85oEVCc5Zzu3WvJT5w3imM0uPiUvRFvnt8Mp52V6k3bi+jHnqbxI67AMyQvOf4qQdTCSnPw==" saltValue="zpLVPlqXmyQ8yIeDZDMjV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19" priority="3">
      <formula>LEFT($U$1,7)&lt;&gt;"Senior_"</formula>
    </cfRule>
  </conditionalFormatting>
  <conditionalFormatting sqref="T1:W1 T2:T3">
    <cfRule type="expression" dxfId="18" priority="2">
      <formula>LEFT($U$1,7)="Senior_"</formula>
    </cfRule>
  </conditionalFormatting>
  <conditionalFormatting sqref="C1">
    <cfRule type="expression" dxfId="17" priority="1">
      <formula>LEFT($U$1,7)&lt;&gt;"Senior_"</formula>
    </cfRule>
  </conditionalFormatting>
  <conditionalFormatting sqref="W54:W75 AA4:AA75 L43:L75">
    <cfRule type="duplicateValues" dxfId="16" priority="4"/>
  </conditionalFormatting>
  <pageMargins left="0.5" right="0.3" top="0.3" bottom="0.3" header="0.3" footer="0.3"/>
  <pageSetup scale="77" fitToWidth="2" orientation="portrait" r:id="rId1"/>
  <colBreaks count="1" manualBreakCount="1">
    <brk id="21" max="7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87E7D-9504-48E4-8D72-9C50A7A944BA}">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Senior_17</v>
      </c>
      <c r="U1" s="445" t="str">
        <f ca="1">MID(CELL("filename",A1),FIND(IF(ISERROR(FIND("]",CELL("filename",A1))),"$","]"),CELL("filename",A1))+1,256)</f>
        <v>Senior_17</v>
      </c>
      <c r="W1" s="446" t="str">
        <f ca="1">IF(T1&lt;&gt;"",T1,"")</f>
        <v>Senior_17</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IF(Badges!$T56="A","/","")</f>
        <v/>
      </c>
      <c r="E4" s="413" t="str">
        <f>IF(Badges!$T60="A","/","")</f>
        <v/>
      </c>
      <c r="F4" s="413" t="str">
        <f>IF(Badges!$T64="A","/","")</f>
        <v/>
      </c>
      <c r="G4" s="413" t="str">
        <f>IF(Badges!$T68="A","/","")</f>
        <v/>
      </c>
      <c r="H4" s="413" t="str">
        <f>IF(Badges!$T72="A","/","")</f>
        <v/>
      </c>
      <c r="I4" s="411" t="str">
        <f>IF(Summary!$AH$6="E","E","")</f>
        <v/>
      </c>
      <c r="J4" s="411" t="str">
        <f>IF(Summary!$AI$6="Y","R","")</f>
        <v/>
      </c>
      <c r="K4" s="363" t="str">
        <f>IF(COUNT(I53:I53)=1,MAX(I53:I53),"")</f>
        <v/>
      </c>
      <c r="L4" s="716" t="str">
        <f>Summary!A70</f>
        <v>&lt;&lt;List Badge 1 Here&gt;&gt;</v>
      </c>
      <c r="M4" s="716"/>
      <c r="N4" s="716"/>
      <c r="O4" s="716"/>
      <c r="P4" s="716"/>
      <c r="Q4" s="716"/>
      <c r="R4" s="719"/>
      <c r="S4" s="404" t="str">
        <f>IF(Summary!$AH$70="E","E","")</f>
        <v/>
      </c>
      <c r="T4" s="404" t="str">
        <f>IF(Summary!$AI$70="Y","R","")</f>
        <v/>
      </c>
      <c r="W4" s="619" t="str">
        <f>'Fun Patches'!C5</f>
        <v>&lt;LIST PATCH HERE&gt;</v>
      </c>
      <c r="X4" s="404" t="str">
        <f>IF(Summary!$AH$110="E","E","")</f>
        <v/>
      </c>
      <c r="Y4" s="404" t="str">
        <f>IF(Summary!$AI$110="Y","R","")</f>
        <v/>
      </c>
      <c r="AA4" s="438"/>
      <c r="AB4" s="361"/>
      <c r="AC4" s="362"/>
    </row>
    <row r="5" spans="2:30" ht="12.95" customHeight="1">
      <c r="B5" s="455"/>
      <c r="C5" s="460" t="s">
        <v>139</v>
      </c>
      <c r="D5" s="405" t="str">
        <f>IF(Badges!$T79="A","/","")</f>
        <v/>
      </c>
      <c r="E5" s="405" t="str">
        <f>IF(Badges!$T83="A","/","")</f>
        <v/>
      </c>
      <c r="F5" s="405" t="str">
        <f>IF(Badges!$T87="A","/","")</f>
        <v/>
      </c>
      <c r="G5" s="405" t="str">
        <f>IF(Badges!$T91="A","/","")</f>
        <v/>
      </c>
      <c r="H5" s="405" t="str">
        <f>IF(Badges!$T95="A","/","")</f>
        <v/>
      </c>
      <c r="I5" s="406" t="str">
        <f>IF(Summary!$AH$7="E","E","")</f>
        <v/>
      </c>
      <c r="J5" s="406" t="str">
        <f>IF(Summary!$AI$7="Y","R","")</f>
        <v/>
      </c>
      <c r="K5" s="363" t="str">
        <f>IF(COUNT(I54:I54)=1,MAX(I54:I54),"")</f>
        <v/>
      </c>
      <c r="L5" s="716" t="str">
        <f>Summary!A71</f>
        <v>&lt;&lt;List Badge 2 Here&gt;&gt;</v>
      </c>
      <c r="M5" s="716"/>
      <c r="N5" s="716"/>
      <c r="O5" s="716"/>
      <c r="P5" s="716"/>
      <c r="Q5" s="716"/>
      <c r="R5" s="719"/>
      <c r="S5" s="406" t="str">
        <f>IF(Summary!$AH$71="E","E","")</f>
        <v/>
      </c>
      <c r="T5" s="406" t="str">
        <f>IF(Summary!$AI$71="Y","R","")</f>
        <v/>
      </c>
      <c r="W5" s="399" t="str">
        <f>'Fun Patches'!C6</f>
        <v>&lt;LIST PATCH HERE&gt;</v>
      </c>
      <c r="X5" s="406" t="str">
        <f>IF(Summary!$AH$111="E","E","")</f>
        <v/>
      </c>
      <c r="Y5" s="406" t="str">
        <f>IF(Summary!$AI$111="Y","R","")</f>
        <v/>
      </c>
      <c r="AA5" s="366"/>
      <c r="AB5" s="364"/>
      <c r="AC5" s="365"/>
    </row>
    <row r="6" spans="2:30" ht="12.95" customHeight="1" thickBot="1">
      <c r="B6" s="455"/>
      <c r="C6" s="464" t="s">
        <v>1019</v>
      </c>
      <c r="D6" s="408" t="str">
        <f>IF(Badges!$T102="A","/","")</f>
        <v/>
      </c>
      <c r="E6" s="408" t="str">
        <f>IF(Badges!$T106="A","/","")</f>
        <v/>
      </c>
      <c r="F6" s="408" t="str">
        <f>IF(Badges!$T110="A","/","")</f>
        <v/>
      </c>
      <c r="G6" s="408" t="str">
        <f>IF(Badges!$T114="A","/","")</f>
        <v/>
      </c>
      <c r="H6" s="408" t="str">
        <f>IF(Badges!$T118="A","/","")</f>
        <v/>
      </c>
      <c r="I6" s="409" t="str">
        <f>IF(Summary!$AH$8="E","E","")</f>
        <v/>
      </c>
      <c r="J6" s="409" t="str">
        <f>IF(Summary!$AI$8="Y","R","")</f>
        <v/>
      </c>
      <c r="K6" s="363"/>
      <c r="L6" s="716" t="str">
        <f>Summary!A72</f>
        <v>&lt;&lt;List Badge 3 Here&gt;&gt;</v>
      </c>
      <c r="M6" s="716"/>
      <c r="N6" s="716"/>
      <c r="O6" s="716"/>
      <c r="P6" s="716"/>
      <c r="Q6" s="716"/>
      <c r="R6" s="719"/>
      <c r="S6" s="406" t="str">
        <f>IF(Summary!$AH$72="E","E","")</f>
        <v/>
      </c>
      <c r="T6" s="406" t="str">
        <f>IF(Summary!$AI$72="Y","R","")</f>
        <v/>
      </c>
      <c r="W6" s="399" t="str">
        <f>'Fun Patches'!C7</f>
        <v>&lt;LIST PATCH HERE&gt;</v>
      </c>
      <c r="X6" s="406" t="str">
        <f>IF(Summary!$AH$112="E","E","")</f>
        <v/>
      </c>
      <c r="Y6" s="406" t="str">
        <f>IF(Summary!$AI$112="Y","R","")</f>
        <v/>
      </c>
      <c r="AA6" s="366"/>
      <c r="AB6" s="364"/>
      <c r="AC6" s="365"/>
    </row>
    <row r="7" spans="2:30" ht="12.95" customHeight="1">
      <c r="B7" s="455"/>
      <c r="C7" s="468" t="s">
        <v>134</v>
      </c>
      <c r="D7" s="413" t="str">
        <f>IF(Badges!$T148="A","/","")</f>
        <v/>
      </c>
      <c r="E7" s="413" t="str">
        <f>IF(Badges!$T152="A","/","")</f>
        <v/>
      </c>
      <c r="F7" s="413" t="str">
        <f>IF(Badges!$T156="A","/","")</f>
        <v/>
      </c>
      <c r="G7" s="413" t="str">
        <f>IF(Badges!$T160="A","/","")</f>
        <v/>
      </c>
      <c r="H7" s="413" t="str">
        <f>IF(Badges!$T164="A","/","")</f>
        <v/>
      </c>
      <c r="I7" s="411" t="str">
        <f>IF(Summary!$AH$10="E","E","")</f>
        <v/>
      </c>
      <c r="J7" s="411" t="str">
        <f>IF(Summary!$AI$10="Y","R","")</f>
        <v/>
      </c>
      <c r="K7" s="363" t="str">
        <f>IF(COUNT(I55:I55)=1,MAX(I55:I55),"")</f>
        <v/>
      </c>
      <c r="L7" s="716" t="str">
        <f>Summary!A73</f>
        <v>&lt;&lt;List Badge 4 Here&gt;&gt;</v>
      </c>
      <c r="M7" s="716"/>
      <c r="N7" s="716"/>
      <c r="O7" s="716"/>
      <c r="P7" s="716"/>
      <c r="Q7" s="716"/>
      <c r="R7" s="719"/>
      <c r="S7" s="406" t="str">
        <f>IF(Summary!$AH$73="E","E","")</f>
        <v/>
      </c>
      <c r="T7" s="406" t="str">
        <f>IF(Summary!$AI$73="Y","R","")</f>
        <v/>
      </c>
      <c r="W7" s="399" t="str">
        <f>'Fun Patches'!C8</f>
        <v>&lt;LIST PATCH HERE&gt;</v>
      </c>
      <c r="X7" s="406" t="str">
        <f>IF(Summary!$AH$113="E","E","")</f>
        <v/>
      </c>
      <c r="Y7" s="406" t="str">
        <f>IF(Summary!$AI$113="Y","R","")</f>
        <v/>
      </c>
      <c r="AA7" s="366"/>
      <c r="AB7" s="364"/>
      <c r="AC7" s="365"/>
    </row>
    <row r="8" spans="2:30" ht="12.95" customHeight="1">
      <c r="B8" s="455"/>
      <c r="C8" s="460" t="s">
        <v>1022</v>
      </c>
      <c r="D8" s="405" t="str">
        <f>IF(Badges!$T194="A","/","")</f>
        <v/>
      </c>
      <c r="E8" s="405" t="str">
        <f>IF(Badges!$T198="A","/","")</f>
        <v/>
      </c>
      <c r="F8" s="405" t="str">
        <f>IF(Badges!$T202="A","/","")</f>
        <v/>
      </c>
      <c r="G8" s="405" t="str">
        <f>IF(Badges!$T206="A","/","")</f>
        <v/>
      </c>
      <c r="H8" s="405" t="str">
        <f>IF(Badges!$T210="A","/","")</f>
        <v/>
      </c>
      <c r="I8" s="406" t="str">
        <f>IF(Summary!$AH$12="E","E","")</f>
        <v/>
      </c>
      <c r="J8" s="406" t="str">
        <f>IF(Summary!$AI$12="Y","R","")</f>
        <v/>
      </c>
      <c r="K8" s="363" t="str">
        <f>IF(COUNT(I56:I59)=4,MAX(I56:I59),"")</f>
        <v/>
      </c>
      <c r="L8" s="716" t="str">
        <f>Summary!A74</f>
        <v>&lt;&lt;List Badge 5 Here&gt;&gt;</v>
      </c>
      <c r="M8" s="716"/>
      <c r="N8" s="716"/>
      <c r="O8" s="716"/>
      <c r="P8" s="716"/>
      <c r="Q8" s="716"/>
      <c r="R8" s="719"/>
      <c r="S8" s="406" t="str">
        <f>IF(Summary!$AH$74="E","E","")</f>
        <v/>
      </c>
      <c r="T8" s="406" t="str">
        <f>IF(Summary!$AI$74="Y","R","")</f>
        <v/>
      </c>
      <c r="W8" s="399" t="str">
        <f>'Fun Patches'!C9</f>
        <v>&lt;LIST PATCH HERE&gt;</v>
      </c>
      <c r="X8" s="406" t="str">
        <f>IF(Summary!$AH$114="E","E","")</f>
        <v/>
      </c>
      <c r="Y8" s="406" t="str">
        <f>IF(Summary!$AI$114="Y","R","")</f>
        <v/>
      </c>
      <c r="AA8" s="366"/>
      <c r="AB8" s="364"/>
      <c r="AC8" s="365"/>
    </row>
    <row r="9" spans="2:30" ht="12.95" customHeight="1" thickBot="1">
      <c r="B9" s="455"/>
      <c r="C9" s="471" t="s">
        <v>140</v>
      </c>
      <c r="D9" s="408" t="str">
        <f>IF(Badges!$T217="A","/","")</f>
        <v/>
      </c>
      <c r="E9" s="408" t="str">
        <f>IF(Badges!$T221="A","/","")</f>
        <v/>
      </c>
      <c r="F9" s="408" t="str">
        <f>IF(Badges!$T225="A","/","")</f>
        <v/>
      </c>
      <c r="G9" s="408" t="str">
        <f>IF(Badges!$T229="A","/","")</f>
        <v/>
      </c>
      <c r="H9" s="408" t="str">
        <f>IF(Badges!$T233="A","/","")</f>
        <v/>
      </c>
      <c r="I9" s="409" t="str">
        <f>IF(Summary!$AH$13="E","E","")</f>
        <v/>
      </c>
      <c r="J9" s="409" t="str">
        <f>IF(Summary!$AI$13="Y","R","")</f>
        <v/>
      </c>
      <c r="K9" s="363"/>
      <c r="L9" s="716" t="str">
        <f>Summary!A75</f>
        <v>&lt;&lt;List Badge 6 Here&gt;&gt;</v>
      </c>
      <c r="M9" s="716"/>
      <c r="N9" s="716"/>
      <c r="O9" s="716"/>
      <c r="P9" s="716"/>
      <c r="Q9" s="716"/>
      <c r="R9" s="719"/>
      <c r="S9" s="406" t="str">
        <f>IF(Summary!$AH$75="E","E","")</f>
        <v/>
      </c>
      <c r="T9" s="406" t="str">
        <f>IF(Summary!$AI$75="Y","R","")</f>
        <v/>
      </c>
      <c r="W9" s="399" t="str">
        <f>'Fun Patches'!C10</f>
        <v>&lt;LIST PATCH HERE&gt;</v>
      </c>
      <c r="X9" s="406" t="str">
        <f>IF(Summary!$AH$115="E","E","")</f>
        <v/>
      </c>
      <c r="Y9" s="406" t="str">
        <f>IF(Summary!$AI$115="Y","R","")</f>
        <v/>
      </c>
      <c r="AA9" s="366"/>
      <c r="AB9" s="364"/>
      <c r="AC9" s="365"/>
    </row>
    <row r="10" spans="2:30" ht="12.95" customHeight="1">
      <c r="B10" s="455"/>
      <c r="C10" s="456" t="s">
        <v>1020</v>
      </c>
      <c r="D10" s="413" t="str">
        <f>IF(Badges!$T252="A","/","")</f>
        <v/>
      </c>
      <c r="E10" s="413" t="str">
        <f>IF(Badges!$T256="A","/","")</f>
        <v/>
      </c>
      <c r="F10" s="413" t="str">
        <f>IF(Badges!$T260="A","/","")</f>
        <v/>
      </c>
      <c r="G10" s="413" t="str">
        <f>IF(Badges!$T264="A","/","")</f>
        <v/>
      </c>
      <c r="H10" s="413" t="str">
        <f>IF(Badges!$T268="A","/","")</f>
        <v/>
      </c>
      <c r="I10" s="411" t="str">
        <f>IF(Summary!$AH$15="E","E","")</f>
        <v/>
      </c>
      <c r="J10" s="411" t="str">
        <f>IF(Summary!$AI$15="Y","R","")</f>
        <v/>
      </c>
      <c r="K10" s="363"/>
      <c r="L10" s="716" t="str">
        <f>Summary!A76</f>
        <v>&lt;&lt;List Badge 7 Here&gt;&gt;</v>
      </c>
      <c r="M10" s="716"/>
      <c r="N10" s="716"/>
      <c r="O10" s="716"/>
      <c r="P10" s="716"/>
      <c r="Q10" s="716"/>
      <c r="R10" s="719"/>
      <c r="S10" s="406" t="str">
        <f>IF(Summary!$AH$76="E","E","")</f>
        <v/>
      </c>
      <c r="T10" s="406" t="str">
        <f>IF(Summary!$AI$76="Y","R","")</f>
        <v/>
      </c>
      <c r="W10" s="399" t="str">
        <f>'Fun Patches'!C11</f>
        <v>&lt;LIST PATCH HERE&gt;</v>
      </c>
      <c r="X10" s="406" t="str">
        <f>IF(Summary!$AH$116="E","E","")</f>
        <v/>
      </c>
      <c r="Y10" s="406" t="str">
        <f>IF(Summary!$AI$116="Y","R","")</f>
        <v/>
      </c>
      <c r="AA10" s="366"/>
      <c r="AB10" s="364"/>
      <c r="AC10" s="365"/>
    </row>
    <row r="11" spans="2:30" ht="12.95" customHeight="1">
      <c r="B11" s="455"/>
      <c r="C11" s="460" t="s">
        <v>765</v>
      </c>
      <c r="D11" s="405" t="str">
        <f>IF(Badges!$T275="A","/","")</f>
        <v/>
      </c>
      <c r="E11" s="405" t="str">
        <f>IF(Badges!$T279="A","/","")</f>
        <v/>
      </c>
      <c r="F11" s="405" t="str">
        <f>IF(Badges!$T283="A","/","")</f>
        <v/>
      </c>
      <c r="G11" s="405" t="str">
        <f>IF(Badges!$T287="A","/","")</f>
        <v/>
      </c>
      <c r="H11" s="405" t="str">
        <f>IF(Badges!$T291="A","/","")</f>
        <v/>
      </c>
      <c r="I11" s="406" t="str">
        <f>IF(Summary!$AH$16="E","E","")</f>
        <v/>
      </c>
      <c r="J11" s="406" t="str">
        <f>IF(Summary!$AI$16="Y","R","")</f>
        <v/>
      </c>
      <c r="K11" s="363"/>
      <c r="L11" s="716" t="str">
        <f>Summary!A77</f>
        <v>&lt;&lt;List Badge 8 Here&gt;&gt;</v>
      </c>
      <c r="M11" s="716"/>
      <c r="N11" s="716"/>
      <c r="O11" s="716"/>
      <c r="P11" s="716"/>
      <c r="Q11" s="716"/>
      <c r="R11" s="719"/>
      <c r="S11" s="406" t="str">
        <f>IF(Summary!$AH$77="E","E","")</f>
        <v/>
      </c>
      <c r="T11" s="406" t="str">
        <f>IF(Summary!$AI$77="Y","R","")</f>
        <v/>
      </c>
      <c r="W11" s="399" t="str">
        <f>'Fun Patches'!C12</f>
        <v>&lt;LIST PATCH HERE&gt;</v>
      </c>
      <c r="X11" s="406" t="str">
        <f>IF(Summary!$AH$117="E","E","")</f>
        <v/>
      </c>
      <c r="Y11" s="406" t="str">
        <f>IF(Summary!$AI$117="Y","R","")</f>
        <v/>
      </c>
      <c r="AA11" s="366"/>
      <c r="AB11" s="364"/>
      <c r="AC11" s="365"/>
    </row>
    <row r="12" spans="2:30" ht="12.95" customHeight="1" thickBot="1">
      <c r="B12" s="455"/>
      <c r="C12" s="464" t="s">
        <v>137</v>
      </c>
      <c r="D12" s="408" t="str">
        <f>IF(Badges!$T344="A","/","")</f>
        <v/>
      </c>
      <c r="E12" s="408" t="str">
        <f>IF(Badges!$T348="A","/","")</f>
        <v/>
      </c>
      <c r="F12" s="408" t="str">
        <f>IF(Badges!$T352="A","/","")</f>
        <v/>
      </c>
      <c r="G12" s="408" t="str">
        <f>IF(Badges!$T356="A","/","")</f>
        <v/>
      </c>
      <c r="H12" s="408" t="str">
        <f>IF(Badges!$T360="A","/","")</f>
        <v/>
      </c>
      <c r="I12" s="409" t="str">
        <f>IF(Summary!$AH$19="E","E","")</f>
        <v/>
      </c>
      <c r="J12" s="409" t="str">
        <f>IF(Summary!$AI$19="Y","R","")</f>
        <v/>
      </c>
      <c r="K12" s="363"/>
      <c r="L12" s="716" t="str">
        <f>Summary!A78</f>
        <v>&lt;&lt;List Badge 9 Here&gt;&gt;</v>
      </c>
      <c r="M12" s="716"/>
      <c r="N12" s="716"/>
      <c r="O12" s="716"/>
      <c r="P12" s="716"/>
      <c r="Q12" s="716"/>
      <c r="R12" s="719"/>
      <c r="S12" s="406" t="str">
        <f>IF(Summary!$AH$78="E","E","")</f>
        <v/>
      </c>
      <c r="T12" s="406" t="str">
        <f>IF(Summary!$AI$78="Y","R","")</f>
        <v/>
      </c>
      <c r="W12" s="399" t="str">
        <f>'Fun Patches'!C13</f>
        <v>&lt;LIST PATCH HERE&gt;</v>
      </c>
      <c r="X12" s="406" t="str">
        <f>IF(Summary!$AH$118="E","E","")</f>
        <v/>
      </c>
      <c r="Y12" s="406" t="str">
        <f>IF(Summary!$AI$118="Y","R","")</f>
        <v/>
      </c>
      <c r="AA12" s="366"/>
      <c r="AB12" s="364"/>
      <c r="AC12" s="365"/>
    </row>
    <row r="13" spans="2:30" ht="12.95" customHeight="1">
      <c r="B13" s="455"/>
      <c r="C13" s="468" t="s">
        <v>934</v>
      </c>
      <c r="D13" s="413" t="str">
        <f>IF(Badges!$T367="A","/","")</f>
        <v/>
      </c>
      <c r="E13" s="413" t="str">
        <f>IF(Badges!$T371="A","/","")</f>
        <v/>
      </c>
      <c r="F13" s="413" t="str">
        <f>IF(Badges!$T375="A","/","")</f>
        <v/>
      </c>
      <c r="G13" s="413" t="str">
        <f>IF(Badges!$T379="A","/","")</f>
        <v/>
      </c>
      <c r="H13" s="413" t="str">
        <f>IF(Badges!$T383="A","/","")</f>
        <v/>
      </c>
      <c r="I13" s="411" t="str">
        <f>IF(Summary!$AH$20="E","E","")</f>
        <v/>
      </c>
      <c r="J13" s="411" t="str">
        <f>IF(Summary!$AI$20="Y","R","")</f>
        <v/>
      </c>
      <c r="K13" s="363" t="str">
        <f>IF(COUNT(I60:I61)=2,MAX(I60:I61),"")</f>
        <v/>
      </c>
      <c r="L13" s="716" t="str">
        <f>Summary!A79</f>
        <v>&lt;&lt;List Badge 10 Here&gt;&gt;</v>
      </c>
      <c r="M13" s="716"/>
      <c r="N13" s="716"/>
      <c r="O13" s="716"/>
      <c r="P13" s="716"/>
      <c r="Q13" s="716"/>
      <c r="R13" s="719"/>
      <c r="S13" s="406" t="str">
        <f>IF(Summary!$AH$79="E","E","")</f>
        <v/>
      </c>
      <c r="T13" s="406" t="str">
        <f>IF(Summary!$AI$79="Y","R","")</f>
        <v/>
      </c>
      <c r="W13" s="399" t="str">
        <f>'Fun Patches'!C14</f>
        <v>&lt;LIST PATCH HERE&gt;</v>
      </c>
      <c r="X13" s="406" t="str">
        <f>IF(Summary!$AH$119="E","E","")</f>
        <v/>
      </c>
      <c r="Y13" s="406" t="str">
        <f>IF(Summary!$AI$119="Y","R","")</f>
        <v/>
      </c>
      <c r="AA13" s="366"/>
      <c r="AB13" s="364"/>
      <c r="AC13" s="365"/>
    </row>
    <row r="14" spans="2:30" ht="12.95" customHeight="1">
      <c r="B14" s="455"/>
      <c r="C14" s="460" t="s">
        <v>142</v>
      </c>
      <c r="D14" s="405" t="str">
        <f>IF(Badges!$T390="A","/","")</f>
        <v/>
      </c>
      <c r="E14" s="405" t="str">
        <f>IF(Badges!$T394="A","/","")</f>
        <v/>
      </c>
      <c r="F14" s="405" t="str">
        <f>IF(Badges!$T398="A","/","")</f>
        <v/>
      </c>
      <c r="G14" s="405" t="str">
        <f>IF(Badges!$T402="A","/","")</f>
        <v/>
      </c>
      <c r="H14" s="405" t="str">
        <f>IF(Badges!$T406="A","/","")</f>
        <v/>
      </c>
      <c r="I14" s="406" t="str">
        <f>IF(Summary!$AH$21="E","E","")</f>
        <v/>
      </c>
      <c r="J14" s="406" t="str">
        <f>IF(Summary!$AI$21="Y","R","")</f>
        <v/>
      </c>
      <c r="K14" s="363"/>
      <c r="L14" s="401"/>
      <c r="M14" s="401"/>
      <c r="N14" s="401"/>
      <c r="O14" s="401"/>
      <c r="P14" s="401"/>
      <c r="Q14" s="401"/>
      <c r="R14" s="401"/>
      <c r="S14" s="402"/>
      <c r="T14" s="402"/>
      <c r="W14" s="399" t="str">
        <f>'Fun Patches'!C15</f>
        <v>&lt;LIST PATCH HERE&gt;</v>
      </c>
      <c r="X14" s="406" t="str">
        <f>IF(Summary!$AH$120="E","E","")</f>
        <v/>
      </c>
      <c r="Y14" s="406" t="str">
        <f>IF(Summary!$AI$120="Y","R","")</f>
        <v/>
      </c>
      <c r="AA14" s="366"/>
      <c r="AB14" s="364"/>
      <c r="AC14" s="365"/>
    </row>
    <row r="15" spans="2:30" ht="12.95" customHeight="1" thickBot="1">
      <c r="B15" s="455"/>
      <c r="C15" s="471" t="s">
        <v>129</v>
      </c>
      <c r="D15" s="408" t="str">
        <f>IF(Badges!$T425="A","/","")</f>
        <v/>
      </c>
      <c r="E15" s="408" t="str">
        <f>IF(Badges!$T429="A","/","")</f>
        <v/>
      </c>
      <c r="F15" s="408" t="str">
        <f>IF(Badges!$T433="A","/","")</f>
        <v/>
      </c>
      <c r="G15" s="408" t="str">
        <f>IF(Badges!$T437="A","/","")</f>
        <v/>
      </c>
      <c r="H15" s="408" t="str">
        <f>IF(Badges!$T441="A","/","")</f>
        <v/>
      </c>
      <c r="I15" s="409" t="str">
        <f>IF(Summary!$AH$23="E","E","")</f>
        <v/>
      </c>
      <c r="J15" s="409" t="str">
        <f>IF(Summary!$AI$23="Y","R","")</f>
        <v/>
      </c>
      <c r="K15" s="363" t="str">
        <f>IF(COUNT(I62:I63)=2,MAX(I62:I63),"")</f>
        <v/>
      </c>
      <c r="N15" s="451"/>
      <c r="O15" s="451"/>
      <c r="P15" s="451"/>
      <c r="Q15" s="451"/>
      <c r="R15" s="451"/>
      <c r="W15" s="399" t="str">
        <f>'Fun Patches'!C16</f>
        <v>&lt;LIST PATCH HERE&gt;</v>
      </c>
      <c r="X15" s="406" t="str">
        <f>IF(Summary!$AH$121="E","E","")</f>
        <v/>
      </c>
      <c r="Y15" s="406" t="str">
        <f>IF(Summary!$AI$121="Y","R","")</f>
        <v/>
      </c>
      <c r="AA15" s="366"/>
      <c r="AB15" s="364"/>
      <c r="AC15" s="365"/>
    </row>
    <row r="16" spans="2:30" ht="12.95" customHeight="1">
      <c r="B16" s="455"/>
      <c r="C16" s="456" t="s">
        <v>739</v>
      </c>
      <c r="D16" s="413" t="str">
        <f>IF(Badges!$T448="A","/","")</f>
        <v/>
      </c>
      <c r="E16" s="413" t="str">
        <f>IF(Badges!$T452="A","/","")</f>
        <v/>
      </c>
      <c r="F16" s="413" t="str">
        <f>IF(Badges!$T456="A","/","")</f>
        <v/>
      </c>
      <c r="G16" s="413" t="str">
        <f>IF(Badges!$T460="A","/","")</f>
        <v/>
      </c>
      <c r="H16" s="413" t="str">
        <f>IF(Badges!$T464="A","/","")</f>
        <v/>
      </c>
      <c r="I16" s="411" t="str">
        <f>IF(Summary!$AH$24="E","E","")</f>
        <v/>
      </c>
      <c r="J16" s="411" t="str">
        <f>IF(Summary!$AI$24="Y","R","")</f>
        <v/>
      </c>
      <c r="K16" s="363"/>
      <c r="L16" s="455"/>
      <c r="M16" s="487" t="s">
        <v>953</v>
      </c>
      <c r="N16" s="413" t="str">
        <f>IF('Age-Level'!$T6="C","/","")</f>
        <v/>
      </c>
      <c r="O16" s="413" t="str">
        <f>IF('Age-Level'!$T7="C","/","")</f>
        <v/>
      </c>
      <c r="P16" s="413" t="str">
        <f>IF('Age-Level'!$T8="C","/","")</f>
        <v/>
      </c>
      <c r="Q16" s="413" t="str">
        <f>IF('Age-Level'!$T9="C","/","")</f>
        <v/>
      </c>
      <c r="R16" s="413" t="str">
        <f>IF('Age-Level'!$T10="C","/","")</f>
        <v/>
      </c>
      <c r="S16" s="404" t="str">
        <f>IF(Summary!$AH$81="E","E","")</f>
        <v/>
      </c>
      <c r="T16" s="411" t="str">
        <f>IF(Summary!$AI$81="Y","R","")</f>
        <v/>
      </c>
      <c r="W16" s="399" t="str">
        <f>'Fun Patches'!C17</f>
        <v>&lt;LIST PATCH HERE&gt;</v>
      </c>
      <c r="X16" s="406" t="str">
        <f>IF(Summary!$AH$122="E","E","")</f>
        <v/>
      </c>
      <c r="Y16" s="406" t="str">
        <f>IF(Summary!$AI$122="Y","R","")</f>
        <v/>
      </c>
      <c r="AA16" s="366"/>
      <c r="AB16" s="364"/>
      <c r="AC16" s="365"/>
    </row>
    <row r="17" spans="2:29" ht="12.95" customHeight="1" thickBot="1">
      <c r="B17" s="455"/>
      <c r="C17" s="460" t="s">
        <v>626</v>
      </c>
      <c r="D17" s="405" t="str">
        <f>IF(Badges!$T471="A","/","")</f>
        <v/>
      </c>
      <c r="E17" s="405" t="str">
        <f>IF(Badges!$T475="A","/","")</f>
        <v/>
      </c>
      <c r="F17" s="405" t="str">
        <f>IF(Badges!$T479="A","/","")</f>
        <v/>
      </c>
      <c r="G17" s="405" t="str">
        <f>IF(Badges!$T483="A","/","")</f>
        <v/>
      </c>
      <c r="H17" s="405" t="str">
        <f>IF(Badges!$T487="A","/","")</f>
        <v/>
      </c>
      <c r="I17" s="406" t="str">
        <f>IF(Summary!$AH$25="E","E","")</f>
        <v/>
      </c>
      <c r="J17" s="406" t="str">
        <f>IF(Summary!$AI$25="Y","R","")</f>
        <v/>
      </c>
      <c r="K17" s="363" t="str">
        <f>IF(COUNT(I64:I65)=2,MAX(I64:I65),"")</f>
        <v/>
      </c>
      <c r="L17" s="455"/>
      <c r="M17" s="488" t="s">
        <v>954</v>
      </c>
      <c r="N17" s="398" t="str">
        <f>IF('Age-Level'!$T13="C","/","")</f>
        <v/>
      </c>
      <c r="O17" s="398" t="str">
        <f>IF('Age-Level'!$T14="C","/","")</f>
        <v/>
      </c>
      <c r="P17" s="398" t="str">
        <f>IF('Age-Level'!$T15="C","/","")</f>
        <v/>
      </c>
      <c r="Q17" s="398" t="str">
        <f>IF('Age-Level'!$T16="C","/","")</f>
        <v/>
      </c>
      <c r="R17" s="398" t="str">
        <f>IF('Age-Level'!$T17="C","/","")</f>
        <v/>
      </c>
      <c r="S17" s="409" t="str">
        <f>IF(Summary!$AH$82="E","E","")</f>
        <v/>
      </c>
      <c r="T17" s="406" t="str">
        <f>IF(Summary!$AI$82="Y","R","")</f>
        <v/>
      </c>
      <c r="W17" s="399" t="str">
        <f>'Fun Patches'!C18</f>
        <v>&lt;LIST PATCH HERE&gt;</v>
      </c>
      <c r="X17" s="406" t="str">
        <f>IF(Summary!$AH$123="E","E","")</f>
        <v/>
      </c>
      <c r="Y17" s="406" t="str">
        <f>IF(Summary!$AI$123="Y","R","")</f>
        <v/>
      </c>
      <c r="AA17" s="366"/>
      <c r="AB17" s="364"/>
      <c r="AC17" s="365"/>
    </row>
    <row r="18" spans="2:29" ht="12.95" customHeight="1" thickBot="1">
      <c r="B18" s="455"/>
      <c r="C18" s="460" t="s">
        <v>131</v>
      </c>
      <c r="D18" s="408" t="str">
        <f>IF(Badges!$T494="A","/","")</f>
        <v/>
      </c>
      <c r="E18" s="408" t="str">
        <f>IF(Badges!$T498="A","/","")</f>
        <v/>
      </c>
      <c r="F18" s="408" t="str">
        <f>IF(Badges!$T502="A","/","")</f>
        <v/>
      </c>
      <c r="G18" s="408" t="str">
        <f>IF(Badges!$T506="A","/","")</f>
        <v/>
      </c>
      <c r="H18" s="408" t="str">
        <f>IF(Badges!$T510="A","/","")</f>
        <v/>
      </c>
      <c r="I18" s="409" t="str">
        <f>IF(Summary!$AH$26="E","E","")</f>
        <v/>
      </c>
      <c r="J18" s="409" t="str">
        <f>IF(Summary!$AI$26="Y","R","")</f>
        <v/>
      </c>
      <c r="K18" s="363"/>
      <c r="L18" s="455"/>
      <c r="M18" s="489" t="s">
        <v>955</v>
      </c>
      <c r="N18" s="413" t="str">
        <f>IF('Age-Level'!$T20="C","/","")</f>
        <v/>
      </c>
      <c r="O18" s="413" t="str">
        <f>IF('Age-Level'!$T21="C","/","")</f>
        <v/>
      </c>
      <c r="P18" s="413" t="str">
        <f>IF('Age-Level'!$T22="C","/","")</f>
        <v/>
      </c>
      <c r="Q18" s="413" t="str">
        <f>IF('Age-Level'!$T23="C","/","")</f>
        <v/>
      </c>
      <c r="R18" s="413" t="str">
        <f>IF('Age-Level'!$T24="C","/","")</f>
        <v/>
      </c>
      <c r="S18" s="412" t="str">
        <f>IF(Summary!$AH$83="E","E","")</f>
        <v/>
      </c>
      <c r="T18" s="411" t="str">
        <f>IF(Summary!$AI$83="Y","R","")</f>
        <v/>
      </c>
      <c r="W18" s="399" t="str">
        <f>'Fun Patches'!C19</f>
        <v>&lt;LIST PATCH HERE&gt;</v>
      </c>
      <c r="X18" s="406" t="str">
        <f>IF(Summary!$AH$124="E","E","")</f>
        <v/>
      </c>
      <c r="Y18" s="406" t="str">
        <f>IF(Summary!$AI$124="Y","R","")</f>
        <v/>
      </c>
      <c r="AA18" s="366"/>
      <c r="AB18" s="364"/>
      <c r="AC18" s="365"/>
    </row>
    <row r="19" spans="2:29" ht="12.95" customHeight="1" thickBot="1">
      <c r="B19" s="455"/>
      <c r="C19" s="468" t="s">
        <v>128</v>
      </c>
      <c r="D19" s="413" t="str">
        <f>IF(Badges!$T517="A","/","")</f>
        <v/>
      </c>
      <c r="E19" s="413" t="str">
        <f>IF(Badges!$T521="A","/","")</f>
        <v/>
      </c>
      <c r="F19" s="413" t="str">
        <f>IF(Badges!$T525="A","/","")</f>
        <v/>
      </c>
      <c r="G19" s="413" t="str">
        <f>IF(Badges!$T529="A","/","")</f>
        <v/>
      </c>
      <c r="H19" s="413" t="str">
        <f>IF(Badges!$T533="A","/","")</f>
        <v/>
      </c>
      <c r="I19" s="411" t="str">
        <f>IF(Summary!$AH$27="E","E","")</f>
        <v/>
      </c>
      <c r="J19" s="411" t="str">
        <f>IF(Summary!$AI$27="Y","R","")</f>
        <v/>
      </c>
      <c r="K19" s="363"/>
      <c r="L19" s="455"/>
      <c r="M19" s="490" t="s">
        <v>956</v>
      </c>
      <c r="N19" s="398" t="str">
        <f>IF('Age-Level'!$T27="C","/","")</f>
        <v/>
      </c>
      <c r="O19" s="398" t="str">
        <f>IF('Age-Level'!$T28="C","/","")</f>
        <v/>
      </c>
      <c r="P19" s="398" t="str">
        <f>IF('Age-Level'!$T29="C","/","")</f>
        <v/>
      </c>
      <c r="Q19" s="398" t="str">
        <f>IF('Age-Level'!$T30="C","/","")</f>
        <v/>
      </c>
      <c r="R19" s="398" t="str">
        <f>IF('Age-Level'!$T31="C","/","")</f>
        <v/>
      </c>
      <c r="S19" s="409" t="str">
        <f>IF(Summary!$AH$84="E","E","")</f>
        <v/>
      </c>
      <c r="T19" s="406" t="str">
        <f>IF(Summary!$AI$84="Y","R","")</f>
        <v/>
      </c>
      <c r="W19" s="399" t="str">
        <f>'Fun Patches'!C20</f>
        <v>&lt;LIST PATCH HERE&gt;</v>
      </c>
      <c r="X19" s="406" t="str">
        <f>IF(Summary!$AH$125="E","E","")</f>
        <v/>
      </c>
      <c r="Y19" s="406" t="str">
        <f>IF(Summary!$AI$125="Y","R","")</f>
        <v/>
      </c>
      <c r="AA19" s="366"/>
      <c r="AB19" s="364"/>
      <c r="AC19" s="365"/>
    </row>
    <row r="20" spans="2:29" ht="12.95" customHeight="1">
      <c r="B20" s="455"/>
      <c r="C20" s="460" t="s">
        <v>143</v>
      </c>
      <c r="D20" s="405" t="str">
        <f>IF(Badges!$T540="A","/","")</f>
        <v/>
      </c>
      <c r="E20" s="405" t="str">
        <f>IF(Badges!$T544="A","/","")</f>
        <v/>
      </c>
      <c r="F20" s="405" t="str">
        <f>IF(Badges!$T548="A","/","")</f>
        <v/>
      </c>
      <c r="G20" s="405" t="str">
        <f>IF(Badges!$T552="A","/","")</f>
        <v/>
      </c>
      <c r="H20" s="405" t="str">
        <f>IF(Badges!$T556="A","/","")</f>
        <v/>
      </c>
      <c r="I20" s="406" t="str">
        <f>IF(Summary!$AH$28="E","E","")</f>
        <v/>
      </c>
      <c r="J20" s="406" t="str">
        <f>IF(Summary!$AI$28="Y","R","")</f>
        <v/>
      </c>
      <c r="K20" s="363"/>
      <c r="L20" s="455"/>
      <c r="M20" s="487" t="s">
        <v>957</v>
      </c>
      <c r="N20" s="458"/>
      <c r="O20" s="458"/>
      <c r="P20" s="458"/>
      <c r="Q20" s="458"/>
      <c r="R20" s="459"/>
      <c r="S20" s="412" t="str">
        <f>IF(Summary!$AH$85="E","E","")</f>
        <v/>
      </c>
      <c r="T20" s="411" t="str">
        <f>IF(Summary!$AI$85="Y","R","")</f>
        <v/>
      </c>
      <c r="U20" s="594"/>
      <c r="W20" s="399" t="str">
        <f>'Fun Patches'!C21</f>
        <v>&lt;LIST PATCH HERE&gt;</v>
      </c>
      <c r="X20" s="406" t="str">
        <f>IF(Summary!$AH$126="E","E","")</f>
        <v/>
      </c>
      <c r="Y20" s="406" t="str">
        <f>IF(Summary!$AI$126="Y","R","")</f>
        <v/>
      </c>
      <c r="AA20" s="366"/>
      <c r="AB20" s="364"/>
      <c r="AC20" s="365"/>
    </row>
    <row r="21" spans="2:29" ht="12.95" customHeight="1" thickBot="1">
      <c r="B21" s="455"/>
      <c r="C21" s="471" t="s">
        <v>939</v>
      </c>
      <c r="D21" s="408" t="str">
        <f>IF(Badges!$T171="A","/","")</f>
        <v/>
      </c>
      <c r="E21" s="408" t="str">
        <f>IF(Badges!$T175="A","/","")</f>
        <v/>
      </c>
      <c r="F21" s="408" t="str">
        <f>IF(Badges!$T179="A","/","")</f>
        <v/>
      </c>
      <c r="G21" s="408" t="str">
        <f>IF(Badges!$T183="A","/","")</f>
        <v/>
      </c>
      <c r="H21" s="408" t="str">
        <f>IF(Badges!$T187="A","/","")</f>
        <v/>
      </c>
      <c r="I21" s="409" t="str">
        <f>IF(Summary!$AH$11="E","E","")</f>
        <v/>
      </c>
      <c r="J21" s="409" t="str">
        <f>IF(Summary!$AI$11="Y","R","")</f>
        <v/>
      </c>
      <c r="K21" s="363"/>
      <c r="L21" s="455"/>
      <c r="M21" s="488" t="s">
        <v>958</v>
      </c>
      <c r="N21" s="473"/>
      <c r="O21" s="473"/>
      <c r="P21" s="473"/>
      <c r="Q21" s="473"/>
      <c r="R21" s="474"/>
      <c r="S21" s="409" t="str">
        <f>IF(Summary!$AH$86="E","E","")</f>
        <v/>
      </c>
      <c r="T21" s="406" t="str">
        <f>IF(Summary!$AI$86="Y","R","")</f>
        <v/>
      </c>
      <c r="U21" s="594"/>
      <c r="W21" s="399" t="str">
        <f>'Fun Patches'!C22</f>
        <v>&lt;LIST PATCH HERE&gt;</v>
      </c>
      <c r="X21" s="406" t="str">
        <f>IF(Summary!$AH$127="E","E","")</f>
        <v/>
      </c>
      <c r="Y21" s="406" t="str">
        <f>IF(Summary!$AI$127="Y","R","")</f>
        <v/>
      </c>
      <c r="AA21" s="366"/>
      <c r="AB21" s="364"/>
      <c r="AC21" s="365"/>
    </row>
    <row r="22" spans="2:29" ht="12.95" customHeight="1">
      <c r="B22" s="455"/>
      <c r="C22" s="460" t="s">
        <v>940</v>
      </c>
      <c r="D22" s="413" t="str">
        <f>IF(Badges!$T563="A","/","")</f>
        <v/>
      </c>
      <c r="E22" s="413" t="str">
        <f>IF(Badges!$T567="A","/","")</f>
        <v/>
      </c>
      <c r="F22" s="413" t="str">
        <f>IF(Badges!$T571="A","/","")</f>
        <v/>
      </c>
      <c r="G22" s="413" t="str">
        <f>IF(Badges!$T575="A","/","")</f>
        <v/>
      </c>
      <c r="H22" s="413" t="str">
        <f>IF(Badges!$T579="A","/","")</f>
        <v/>
      </c>
      <c r="I22" s="411" t="str">
        <f>IF(Summary!$AH$29="E","E","")</f>
        <v/>
      </c>
      <c r="J22" s="411" t="str">
        <f>IF(Summary!$AI$29="Y","R","")</f>
        <v/>
      </c>
      <c r="K22" s="363"/>
      <c r="L22" s="455"/>
      <c r="M22" s="489" t="s">
        <v>959</v>
      </c>
      <c r="N22" s="476"/>
      <c r="O22" s="476"/>
      <c r="P22" s="476"/>
      <c r="Q22" s="476"/>
      <c r="R22" s="477"/>
      <c r="S22" s="412" t="str">
        <f>IF(Summary!$AH$87="E","E","")</f>
        <v/>
      </c>
      <c r="T22" s="411" t="str">
        <f>IF(Summary!$AI$87="Y","R","")</f>
        <v/>
      </c>
      <c r="U22" s="720" t="s">
        <v>1079</v>
      </c>
      <c r="W22" s="399" t="str">
        <f>'Fun Patches'!C23</f>
        <v>&lt;LIST PATCH HERE&gt;</v>
      </c>
      <c r="X22" s="406" t="str">
        <f>IF(Summary!$AH$128="E","E","")</f>
        <v/>
      </c>
      <c r="Y22" s="406" t="str">
        <f>IF(Summary!$AI$128="Y","R","")</f>
        <v/>
      </c>
      <c r="AA22" s="366"/>
      <c r="AB22" s="364"/>
      <c r="AC22" s="365"/>
    </row>
    <row r="23" spans="2:29" ht="12.95" customHeight="1" thickBot="1">
      <c r="B23" s="455"/>
      <c r="C23" s="460" t="s">
        <v>138</v>
      </c>
      <c r="D23" s="405" t="str">
        <f>IF(Badges!$T586="A","/","")</f>
        <v/>
      </c>
      <c r="E23" s="405" t="str">
        <f>IF(Badges!$T590="A","/","")</f>
        <v/>
      </c>
      <c r="F23" s="405" t="str">
        <f>IF(Badges!$T594="A","/","")</f>
        <v/>
      </c>
      <c r="G23" s="405" t="str">
        <f>IF(Badges!$T598="A","/","")</f>
        <v/>
      </c>
      <c r="H23" s="405" t="str">
        <f>IF(Badges!$T602="A","/","")</f>
        <v/>
      </c>
      <c r="I23" s="406" t="str">
        <f>IF(Summary!$AH$30="E","E","")</f>
        <v/>
      </c>
      <c r="J23" s="406" t="str">
        <f>IF(Summary!$AI$30="Y","R","")</f>
        <v/>
      </c>
      <c r="K23" s="363"/>
      <c r="L23" s="455"/>
      <c r="M23" s="490" t="s">
        <v>960</v>
      </c>
      <c r="N23" s="466"/>
      <c r="O23" s="466"/>
      <c r="P23" s="466"/>
      <c r="Q23" s="466"/>
      <c r="R23" s="467"/>
      <c r="S23" s="409" t="str">
        <f>IF(Summary!$AH$88="E","E","")</f>
        <v/>
      </c>
      <c r="T23" s="406" t="str">
        <f>IF(Summary!$AI$88="Y","R","")</f>
        <v/>
      </c>
      <c r="U23" s="720"/>
      <c r="W23" s="399" t="str">
        <f>'Fun Patches'!C24</f>
        <v>&lt;LIST PATCH HERE&gt;</v>
      </c>
      <c r="X23" s="406" t="str">
        <f>IF(Summary!$AH$129="E","E","")</f>
        <v/>
      </c>
      <c r="Y23" s="406" t="str">
        <f>IF(Summary!$AI$129="Y","R","")</f>
        <v/>
      </c>
      <c r="AA23" s="366"/>
      <c r="AB23" s="364"/>
      <c r="AC23" s="365"/>
    </row>
    <row r="24" spans="2:29" ht="12.95" customHeight="1" thickBot="1">
      <c r="B24" s="455"/>
      <c r="C24" s="460" t="s">
        <v>837</v>
      </c>
      <c r="D24" s="408" t="str">
        <f>IF(Badges!$T609="A","/","")</f>
        <v/>
      </c>
      <c r="E24" s="408" t="str">
        <f>IF(Badges!$T613="A","/","")</f>
        <v/>
      </c>
      <c r="F24" s="408" t="str">
        <f>IF(Badges!$T617="A","/","")</f>
        <v/>
      </c>
      <c r="G24" s="408" t="str">
        <f>IF(Badges!$T621="A","/","")</f>
        <v/>
      </c>
      <c r="H24" s="408" t="str">
        <f>IF(Badges!$T625="A","/","")</f>
        <v/>
      </c>
      <c r="I24" s="409" t="str">
        <f>IF(Summary!$AH$31="E","E","")</f>
        <v/>
      </c>
      <c r="J24" s="409" t="str">
        <f>IF(Summary!$AI$31="Y","R","")</f>
        <v/>
      </c>
      <c r="K24" s="363"/>
      <c r="L24" s="455"/>
      <c r="M24" s="491" t="s">
        <v>360</v>
      </c>
      <c r="N24" s="413" t="str">
        <f>IF('Age-Level'!$T49="C","/","")</f>
        <v/>
      </c>
      <c r="O24" s="413" t="str">
        <f>IF('Age-Level'!$T50="C","/","")</f>
        <v/>
      </c>
      <c r="P24" s="510" t="str">
        <f>IF('Age-Level'!$T51="C","/","")</f>
        <v/>
      </c>
      <c r="Q24" s="510" t="str">
        <f>IF('Age-Level'!$T52="C","/","")</f>
        <v/>
      </c>
      <c r="R24" s="510" t="str">
        <f>IF('Age-Level'!$T53="C","/","")</f>
        <v/>
      </c>
      <c r="S24" s="409" t="str">
        <f>IF(Summary!$AH$89="E","E","")</f>
        <v/>
      </c>
      <c r="T24" s="411" t="str">
        <f>IF(Summary!$AI$89="Y","R","")</f>
        <v/>
      </c>
      <c r="U24" s="720"/>
      <c r="W24" s="399" t="str">
        <f>'Fun Patches'!C25</f>
        <v>&lt;LIST PATCH HERE&gt;</v>
      </c>
      <c r="X24" s="406" t="str">
        <f>IF(Summary!$AH$130="E","E","")</f>
        <v/>
      </c>
      <c r="Y24" s="406" t="str">
        <f>IF(Summary!$AI$130="Y","R","")</f>
        <v/>
      </c>
      <c r="AA24" s="366"/>
      <c r="AB24" s="364"/>
      <c r="AC24" s="365"/>
    </row>
    <row r="25" spans="2:29" ht="12.95" customHeight="1">
      <c r="B25" s="455"/>
      <c r="C25" s="468" t="s">
        <v>130</v>
      </c>
      <c r="D25" s="413" t="str">
        <f>IF(Badges!$T632="A","/","")</f>
        <v/>
      </c>
      <c r="E25" s="413" t="str">
        <f>IF(Badges!$T636="A","/","")</f>
        <v/>
      </c>
      <c r="F25" s="413" t="str">
        <f>IF(Badges!$T640="A","/","")</f>
        <v/>
      </c>
      <c r="G25" s="413" t="str">
        <f>IF(Badges!$T644="A","/","")</f>
        <v/>
      </c>
      <c r="H25" s="413" t="str">
        <f>IF(Badges!$T648="A","/","")</f>
        <v/>
      </c>
      <c r="I25" s="411" t="str">
        <f>IF(Summary!$AH$32="E","E","")</f>
        <v/>
      </c>
      <c r="J25" s="411" t="str">
        <f>IF(Summary!$AI$32="Y","R","")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IF(Summary!$AH$90="E","E","")</f>
        <v/>
      </c>
      <c r="T25" s="411" t="str">
        <f>IF(Summary!$AI$90="Y","R","")</f>
        <v/>
      </c>
      <c r="U25" s="720"/>
      <c r="W25" s="399" t="str">
        <f>'Fun Patches'!C26</f>
        <v>&lt;LIST PATCH HERE&gt;</v>
      </c>
      <c r="X25" s="406" t="str">
        <f>IF(Summary!$AH$131="E","E","")</f>
        <v/>
      </c>
      <c r="Y25" s="406" t="str">
        <f>IF(Summary!$AI$131="Y","R","")</f>
        <v/>
      </c>
      <c r="AA25" s="366"/>
      <c r="AB25" s="364"/>
      <c r="AC25" s="365"/>
    </row>
    <row r="26" spans="2:29" ht="12.95" customHeight="1">
      <c r="B26" s="455"/>
      <c r="C26" s="460" t="s">
        <v>941</v>
      </c>
      <c r="D26" s="405" t="str">
        <f>IF(Badges!$T655="A","/","")</f>
        <v/>
      </c>
      <c r="E26" s="405" t="str">
        <f>IF(Badges!$T659="A","/","")</f>
        <v/>
      </c>
      <c r="F26" s="405" t="str">
        <f>IF(Badges!$T663="A","/","")</f>
        <v/>
      </c>
      <c r="G26" s="405" t="str">
        <f>IF(Badges!$T667="A","/","")</f>
        <v/>
      </c>
      <c r="H26" s="405" t="str">
        <f>IF(Badges!$T671="A","/","")</f>
        <v/>
      </c>
      <c r="I26" s="406" t="str">
        <f>IF(Summary!$AH$33="E","E","")</f>
        <v/>
      </c>
      <c r="J26" s="406" t="str">
        <f>IF(Summary!$AI$33="Y","R","")</f>
        <v/>
      </c>
      <c r="K26" s="363"/>
      <c r="L26" s="455"/>
      <c r="M26" s="487" t="s">
        <v>962</v>
      </c>
      <c r="N26" s="458"/>
      <c r="O26" s="458"/>
      <c r="P26" s="458"/>
      <c r="Q26" s="458"/>
      <c r="R26" s="459"/>
      <c r="S26" s="412" t="str">
        <f>IF(Summary!$AH$91="E","E","")</f>
        <v/>
      </c>
      <c r="T26" s="406" t="str">
        <f>IF(Summary!$AI$91="Y","R","")</f>
        <v/>
      </c>
      <c r="U26" s="720"/>
      <c r="W26" s="399" t="str">
        <f>'Fun Patches'!C27</f>
        <v>&lt;LIST PATCH HERE&gt;</v>
      </c>
      <c r="X26" s="406" t="str">
        <f>IF(Summary!$AH$132="E","E","")</f>
        <v/>
      </c>
      <c r="Y26" s="406" t="str">
        <f>IF(Summary!$AI$132="Y","R","")</f>
        <v/>
      </c>
      <c r="AA26" s="366"/>
      <c r="AB26" s="364"/>
      <c r="AC26" s="365"/>
    </row>
    <row r="27" spans="2:29" ht="12.95" customHeight="1" thickBot="1">
      <c r="B27" s="455"/>
      <c r="C27" s="471" t="s">
        <v>942</v>
      </c>
      <c r="D27" s="408" t="str">
        <f>IF(Badges!$T678="A","/","")</f>
        <v/>
      </c>
      <c r="E27" s="408" t="str">
        <f>IF(Badges!$T682="A","/","")</f>
        <v/>
      </c>
      <c r="F27" s="408" t="str">
        <f>IF(Badges!$T686="A","/","")</f>
        <v/>
      </c>
      <c r="G27" s="408" t="str">
        <f>IF(Badges!$T690="A","/","")</f>
        <v/>
      </c>
      <c r="H27" s="408" t="str">
        <f>IF(Badges!$T694="A","/","")</f>
        <v/>
      </c>
      <c r="I27" s="409" t="str">
        <f>IF(Summary!$AH$34="E","E","")</f>
        <v/>
      </c>
      <c r="J27" s="409" t="str">
        <f>IF(Summary!$AI$34="Y","R","")</f>
        <v/>
      </c>
      <c r="K27" s="363"/>
      <c r="L27" s="455"/>
      <c r="M27" s="488" t="s">
        <v>93</v>
      </c>
      <c r="N27" s="473"/>
      <c r="O27" s="473"/>
      <c r="P27" s="473"/>
      <c r="Q27" s="473"/>
      <c r="R27" s="474"/>
      <c r="S27" s="406" t="str">
        <f>IF(Summary!$AH$108="E","E","")</f>
        <v/>
      </c>
      <c r="T27" s="406" t="str">
        <f>IF(Summary!$AI$108="Y","R","")</f>
        <v/>
      </c>
      <c r="U27" s="720"/>
      <c r="W27" s="399" t="str">
        <f>'Fun Patches'!C28</f>
        <v>&lt;LIST PATCH HERE&gt;</v>
      </c>
      <c r="X27" s="406" t="str">
        <f>IF(Summary!$AH$133="E","E","")</f>
        <v/>
      </c>
      <c r="Y27" s="406" t="str">
        <f>IF(Summary!$AI$133="Y","R","")</f>
        <v/>
      </c>
      <c r="AA27" s="366"/>
      <c r="AB27" s="364"/>
      <c r="AC27" s="365"/>
    </row>
    <row r="28" spans="2:29" ht="12.95" customHeight="1">
      <c r="B28" s="455"/>
      <c r="C28" s="468" t="s">
        <v>135</v>
      </c>
      <c r="D28" s="413" t="str">
        <f>IF(Badges!$T701="A","/","")</f>
        <v/>
      </c>
      <c r="E28" s="413" t="str">
        <f>IF(Badges!$T705="A","/","")</f>
        <v/>
      </c>
      <c r="F28" s="413" t="str">
        <f>IF(Badges!$T709="A","/","")</f>
        <v/>
      </c>
      <c r="G28" s="413" t="str">
        <f>IF(Badges!$T713="A","/","")</f>
        <v/>
      </c>
      <c r="H28" s="413" t="str">
        <f>IF(Badges!$T717="A","/","")</f>
        <v/>
      </c>
      <c r="I28" s="411" t="str">
        <f>IF(Summary!$AH$35="E","E","")</f>
        <v/>
      </c>
      <c r="J28" s="411" t="str">
        <f>IF(Summary!$AI$35="Y","R","")</f>
        <v/>
      </c>
      <c r="K28" s="363"/>
      <c r="U28" s="720"/>
      <c r="W28" s="399" t="str">
        <f>'Fun Patches'!C29</f>
        <v>&lt;LIST PATCH HERE&gt;</v>
      </c>
      <c r="X28" s="406" t="str">
        <f>IF(Summary!$AH$134="E","E","")</f>
        <v/>
      </c>
      <c r="Y28" s="406" t="str">
        <f>IF(Summary!$AI$134="Y","R","")</f>
        <v/>
      </c>
      <c r="AA28" s="366"/>
      <c r="AB28" s="364"/>
      <c r="AC28" s="365"/>
    </row>
    <row r="29" spans="2:29" ht="12.95" customHeight="1">
      <c r="B29" s="455"/>
      <c r="C29" s="460" t="s">
        <v>127</v>
      </c>
      <c r="D29" s="405" t="str">
        <f>IF(Badges!$T724="A","/","")</f>
        <v/>
      </c>
      <c r="E29" s="405" t="str">
        <f>IF(Badges!$T728="A","/","")</f>
        <v/>
      </c>
      <c r="F29" s="405" t="str">
        <f>IF(Badges!$T732="A","/","")</f>
        <v/>
      </c>
      <c r="G29" s="405" t="str">
        <f>IF(Badges!$T736="A","/","")</f>
        <v/>
      </c>
      <c r="H29" s="405" t="str">
        <f>IF(Badges!$T740="A","/","")</f>
        <v/>
      </c>
      <c r="I29" s="406" t="str">
        <f>IF(Summary!$AH$36="E","E","")</f>
        <v/>
      </c>
      <c r="J29" s="406" t="str">
        <f>IF(Summary!$AI$36="Y","R","")</f>
        <v/>
      </c>
      <c r="L29" s="401"/>
      <c r="M29" s="401"/>
      <c r="N29" s="401"/>
      <c r="O29" s="401"/>
      <c r="P29" s="401"/>
      <c r="Q29" s="401"/>
      <c r="R29" s="401"/>
      <c r="S29" s="402"/>
      <c r="T29" s="402"/>
      <c r="U29" s="720"/>
      <c r="W29" s="399" t="str">
        <f>'Fun Patches'!C30</f>
        <v>&lt;LIST PATCH HERE&gt;</v>
      </c>
      <c r="X29" s="406" t="str">
        <f>IF(Summary!$AH$135="E","E","")</f>
        <v/>
      </c>
      <c r="Y29" s="406" t="str">
        <f>IF(Summary!$AI$135="Y","R","")</f>
        <v/>
      </c>
      <c r="AA29" s="366"/>
      <c r="AB29" s="364"/>
      <c r="AC29" s="365"/>
    </row>
    <row r="30" spans="2:29" ht="12.95" customHeight="1" thickBot="1">
      <c r="B30" s="455"/>
      <c r="C30" s="471" t="s">
        <v>132</v>
      </c>
      <c r="D30" s="408" t="str">
        <f>IF(Badges!$T747="A","/","")</f>
        <v/>
      </c>
      <c r="E30" s="408" t="str">
        <f>IF(Badges!$T751="A","/","")</f>
        <v/>
      </c>
      <c r="F30" s="408" t="str">
        <f>IF(Badges!$T755="A","/","")</f>
        <v/>
      </c>
      <c r="G30" s="408" t="str">
        <f>IF(Badges!$T759="A","/","")</f>
        <v/>
      </c>
      <c r="H30" s="408" t="str">
        <f>IF(Badges!$T763="A","/","")</f>
        <v/>
      </c>
      <c r="I30" s="409" t="str">
        <f>IF(Summary!$AH$37="E","E","")</f>
        <v/>
      </c>
      <c r="J30" s="409" t="str">
        <f>IF(Summary!$AI$37="Y","R","")</f>
        <v/>
      </c>
      <c r="L30" s="716" t="str">
        <f>'Age-Level'!C136</f>
        <v>Investiture</v>
      </c>
      <c r="M30" s="716"/>
      <c r="N30" s="716"/>
      <c r="O30" s="716"/>
      <c r="P30" s="716"/>
      <c r="Q30" s="716"/>
      <c r="R30" s="719"/>
      <c r="S30" s="406" t="str">
        <f>IF(Summary!$AH$96="E","E","")</f>
        <v/>
      </c>
      <c r="T30" s="406" t="str">
        <f>IF(Summary!$AI$96="Y","R","")</f>
        <v/>
      </c>
      <c r="U30" s="720"/>
      <c r="W30" s="399" t="str">
        <f>'Fun Patches'!C31</f>
        <v>&lt;LIST PATCH HERE&gt;</v>
      </c>
      <c r="X30" s="406" t="str">
        <f>IF(Summary!$AH$136="E","E","")</f>
        <v/>
      </c>
      <c r="Y30" s="406" t="str">
        <f>IF(Summary!$AI$136="Y","R","")</f>
        <v/>
      </c>
      <c r="AA30" s="366"/>
      <c r="AB30" s="364"/>
      <c r="AC30" s="365"/>
    </row>
    <row r="31" spans="2:29" ht="12.95" customHeight="1">
      <c r="B31" s="455"/>
      <c r="C31" s="460" t="s">
        <v>136</v>
      </c>
      <c r="D31" s="410" t="str">
        <f>IF(Badges!$T770="A","/","")</f>
        <v/>
      </c>
      <c r="E31" s="410" t="str">
        <f>IF(Badges!$T774="A","/","")</f>
        <v/>
      </c>
      <c r="F31" s="410" t="str">
        <f>IF(Badges!$T778="A","/","")</f>
        <v/>
      </c>
      <c r="G31" s="410" t="str">
        <f>IF(Badges!$T782="A","/","")</f>
        <v/>
      </c>
      <c r="H31" s="410" t="str">
        <f>IF(Badges!$T786="A","/","")</f>
        <v/>
      </c>
      <c r="I31" s="412" t="str">
        <f>IF(Summary!$AH$38="E","E","")</f>
        <v/>
      </c>
      <c r="J31" s="412" t="str">
        <f>IF(Summary!$AI$38="Y","R","")</f>
        <v/>
      </c>
      <c r="L31" s="716" t="str">
        <f>'Age-Level'!C137</f>
        <v>1st year Rededication</v>
      </c>
      <c r="M31" s="716"/>
      <c r="N31" s="716"/>
      <c r="O31" s="716"/>
      <c r="P31" s="716"/>
      <c r="Q31" s="716"/>
      <c r="R31" s="719"/>
      <c r="S31" s="406" t="str">
        <f>IF(Summary!$AH$97="E","E","")</f>
        <v/>
      </c>
      <c r="T31" s="406" t="str">
        <f>IF(Summary!$AI$97="Y","R","")</f>
        <v/>
      </c>
      <c r="U31" s="720"/>
      <c r="W31" s="399" t="str">
        <f>'Fun Patches'!C32</f>
        <v>&lt;LIST PATCH HERE&gt;</v>
      </c>
      <c r="X31" s="406" t="str">
        <f>IF(Summary!$AH$137="E","E","")</f>
        <v/>
      </c>
      <c r="Y31" s="406" t="str">
        <f>IF(Summary!$AI$137="Y","R","")</f>
        <v/>
      </c>
      <c r="AA31" s="366"/>
      <c r="AB31" s="364"/>
      <c r="AC31" s="365"/>
    </row>
    <row r="32" spans="2:29" ht="12.95" customHeight="1">
      <c r="B32" s="455"/>
      <c r="C32" s="460" t="s">
        <v>126</v>
      </c>
      <c r="D32" s="405" t="str">
        <f>IF(Badges!$T793="A","/","")</f>
        <v/>
      </c>
      <c r="E32" s="405" t="str">
        <f>IF(Badges!$T797="A","/","")</f>
        <v/>
      </c>
      <c r="F32" s="405" t="str">
        <f>IF(Badges!$T801="A","/","")</f>
        <v/>
      </c>
      <c r="G32" s="405" t="str">
        <f>IF(Badges!$T805="A","/","")</f>
        <v/>
      </c>
      <c r="H32" s="405" t="str">
        <f>IF(Badges!$T809="A","/","")</f>
        <v/>
      </c>
      <c r="I32" s="406" t="str">
        <f>IF(Summary!$AH$39="E","E","")</f>
        <v/>
      </c>
      <c r="J32" s="406" t="str">
        <f>IF(Summary!$AI$39="Y","R","")</f>
        <v/>
      </c>
      <c r="L32" s="716" t="str">
        <f>'Age-Level'!C138</f>
        <v>2nd year Rededication</v>
      </c>
      <c r="M32" s="716"/>
      <c r="N32" s="716"/>
      <c r="O32" s="716"/>
      <c r="P32" s="716"/>
      <c r="Q32" s="716"/>
      <c r="R32" s="719"/>
      <c r="S32" s="406" t="str">
        <f>IF(Summary!$AH$98="E","E","")</f>
        <v/>
      </c>
      <c r="T32" s="406" t="str">
        <f>IF(Summary!$AI$98="Y","R","")</f>
        <v/>
      </c>
      <c r="U32" s="720"/>
      <c r="W32" s="399" t="str">
        <f>'Fun Patches'!C33</f>
        <v>&lt;LIST PATCH HERE&gt;</v>
      </c>
      <c r="X32" s="406" t="str">
        <f>IF(Summary!$AH$138="E","E","")</f>
        <v/>
      </c>
      <c r="Y32" s="406" t="str">
        <f>IF(Summary!$AI$138="Y","R","")</f>
        <v/>
      </c>
      <c r="AA32" s="366"/>
      <c r="AB32" s="364"/>
      <c r="AC32" s="365"/>
    </row>
    <row r="33" spans="2:29" ht="12.95" customHeight="1">
      <c r="B33" s="455"/>
      <c r="C33" s="464" t="s">
        <v>943</v>
      </c>
      <c r="D33" s="405" t="str">
        <f>IF(Badges!$T816="A","/","")</f>
        <v/>
      </c>
      <c r="E33" s="405" t="str">
        <f>IF(Badges!$T820="A","/","")</f>
        <v/>
      </c>
      <c r="F33" s="405" t="str">
        <f>IF(Badges!$T824="A","/","")</f>
        <v/>
      </c>
      <c r="G33" s="405" t="str">
        <f>IF(Badges!$T828="A","/","")</f>
        <v/>
      </c>
      <c r="H33" s="405" t="str">
        <f>IF(Badges!$T832="A","/","")</f>
        <v/>
      </c>
      <c r="I33" s="406" t="str">
        <f>IF(Summary!$AH$40="E","E","")</f>
        <v/>
      </c>
      <c r="J33" s="406" t="str">
        <f>IF(Summary!$AI$40="Y","R","")</f>
        <v/>
      </c>
      <c r="L33" s="716" t="str">
        <f>'Age-Level'!C139</f>
        <v>3rd year Rededication</v>
      </c>
      <c r="M33" s="716"/>
      <c r="N33" s="716"/>
      <c r="O33" s="716"/>
      <c r="P33" s="716"/>
      <c r="Q33" s="716"/>
      <c r="R33" s="719"/>
      <c r="S33" s="406" t="str">
        <f>IF(Summary!$AH$99="E","E","")</f>
        <v/>
      </c>
      <c r="T33" s="406" t="str">
        <f>IF(Summary!$AI$99="Y","R","")</f>
        <v/>
      </c>
      <c r="U33" s="720"/>
      <c r="W33" s="399" t="str">
        <f>'Fun Patches'!C34</f>
        <v>&lt;LIST PATCH HERE&gt;</v>
      </c>
      <c r="X33" s="406" t="str">
        <f>IF(Summary!$AH$139="E","E","")</f>
        <v/>
      </c>
      <c r="Y33" s="406" t="str">
        <f>IF(Summary!$AI$139="Y","R","")</f>
        <v/>
      </c>
      <c r="AA33" s="366"/>
      <c r="AB33" s="364"/>
      <c r="AC33" s="365"/>
    </row>
    <row r="34" spans="2:29" ht="12.95" customHeight="1">
      <c r="L34" s="716" t="str">
        <f>'Age-Level'!C140</f>
        <v>4th year Rededication</v>
      </c>
      <c r="M34" s="716"/>
      <c r="N34" s="716"/>
      <c r="O34" s="716"/>
      <c r="P34" s="716"/>
      <c r="Q34" s="716"/>
      <c r="R34" s="719"/>
      <c r="S34" s="406" t="str">
        <f>IF(Summary!$AH$100="E","E","")</f>
        <v/>
      </c>
      <c r="T34" s="406" t="str">
        <f>IF(Summary!$AI$100="Y","R","")</f>
        <v/>
      </c>
      <c r="U34" s="720"/>
      <c r="W34" s="399" t="str">
        <f>'Fun Patches'!C35</f>
        <v>&lt;LIST PATCH HERE&gt;</v>
      </c>
      <c r="X34" s="406" t="str">
        <f>IF(Summary!$AH$140="E","E","")</f>
        <v/>
      </c>
      <c r="Y34" s="406" t="str">
        <f>IF(Summary!$AI$140="Y","R","")</f>
        <v/>
      </c>
      <c r="AA34" s="366"/>
      <c r="AB34" s="364"/>
      <c r="AC34" s="365"/>
    </row>
    <row r="35" spans="2:29" ht="12.95" customHeight="1">
      <c r="L35" s="716" t="str">
        <f>'Age-Level'!C141</f>
        <v>5th year Rededication</v>
      </c>
      <c r="M35" s="716"/>
      <c r="N35" s="716"/>
      <c r="O35" s="716"/>
      <c r="P35" s="716"/>
      <c r="Q35" s="716"/>
      <c r="R35" s="719"/>
      <c r="S35" s="406" t="str">
        <f>IF(Summary!$AH$101="E","E","")</f>
        <v/>
      </c>
      <c r="T35" s="406" t="str">
        <f>IF(Summary!$AI$101="Y","R","")</f>
        <v/>
      </c>
      <c r="U35" s="720"/>
      <c r="W35" s="399" t="str">
        <f>'Fun Patches'!C36</f>
        <v>&lt;LIST PATCH HERE&gt;</v>
      </c>
      <c r="X35" s="406" t="str">
        <f>IF(Summary!$AH$141="E","E","")</f>
        <v/>
      </c>
      <c r="Y35" s="406" t="str">
        <f>IF(Summary!$AI$141="Y","R","")</f>
        <v/>
      </c>
      <c r="AA35" s="366"/>
      <c r="AB35" s="364"/>
      <c r="AC35" s="365"/>
    </row>
    <row r="36" spans="2:29" ht="12.95" customHeight="1">
      <c r="B36" s="455"/>
      <c r="C36" s="456" t="s">
        <v>144</v>
      </c>
      <c r="D36" s="403" t="str">
        <f>IF(Badges!$T298="A","/","")</f>
        <v/>
      </c>
      <c r="E36" s="403" t="str">
        <f>IF(Badges!$T302="A","/","")</f>
        <v/>
      </c>
      <c r="F36" s="403" t="str">
        <f>IF(Badges!$T306="A","/","")</f>
        <v/>
      </c>
      <c r="G36" s="403" t="str">
        <f>IF(Badges!$T310="A","/","")</f>
        <v/>
      </c>
      <c r="H36" s="403" t="str">
        <f>IF(Badges!$T314="A","/","")</f>
        <v/>
      </c>
      <c r="I36" s="406" t="str">
        <f>IF(Summary!$AH$17="E","E","")</f>
        <v/>
      </c>
      <c r="J36" s="406" t="str">
        <f>IF(Summary!$AI$17="Y","R","")</f>
        <v/>
      </c>
      <c r="L36" s="716" t="str">
        <f>'Age-Level'!C142</f>
        <v>6th year Rededication</v>
      </c>
      <c r="M36" s="716"/>
      <c r="N36" s="716"/>
      <c r="O36" s="716"/>
      <c r="P36" s="716"/>
      <c r="Q36" s="716"/>
      <c r="R36" s="719"/>
      <c r="S36" s="406" t="str">
        <f>IF(Summary!$AH$102="E","E","")</f>
        <v/>
      </c>
      <c r="T36" s="406" t="str">
        <f>IF(Summary!$AI$102="Y","R","")</f>
        <v/>
      </c>
      <c r="U36" s="720"/>
      <c r="W36" s="399" t="str">
        <f>'Fun Patches'!C37</f>
        <v>&lt;LIST PATCH HERE&gt;</v>
      </c>
      <c r="X36" s="406" t="str">
        <f>IF(Summary!$AH$142="E","E","")</f>
        <v/>
      </c>
      <c r="Y36" s="406" t="str">
        <f>IF(Summary!$AI$142="Y","R","")</f>
        <v/>
      </c>
      <c r="AA36" s="366"/>
      <c r="AB36" s="364"/>
      <c r="AC36" s="365"/>
    </row>
    <row r="37" spans="2:29" ht="12.95" customHeight="1" thickBot="1">
      <c r="B37" s="455"/>
      <c r="C37" s="471" t="s">
        <v>145</v>
      </c>
      <c r="D37" s="408" t="str">
        <f>IF(Badges!$T125="A","/","")</f>
        <v/>
      </c>
      <c r="E37" s="408" t="str">
        <f>IF(Badges!$T129="A","/","")</f>
        <v/>
      </c>
      <c r="F37" s="408" t="str">
        <f>IF(Badges!$T133="A","/","")</f>
        <v/>
      </c>
      <c r="G37" s="408" t="str">
        <f>IF(Badges!$T137="A","/","")</f>
        <v/>
      </c>
      <c r="H37" s="408" t="str">
        <f>IF(Badges!$T141="A","/","")</f>
        <v/>
      </c>
      <c r="I37" s="409" t="str">
        <f>IF(Summary!$AH$9="E","E","")</f>
        <v/>
      </c>
      <c r="J37" s="409" t="str">
        <f>IF(Summary!$AI$9="Y","R","")</f>
        <v/>
      </c>
      <c r="L37" s="716" t="str">
        <f>'Age-Level'!C143</f>
        <v>7th year Rededication</v>
      </c>
      <c r="M37" s="716"/>
      <c r="N37" s="716"/>
      <c r="O37" s="716"/>
      <c r="P37" s="716"/>
      <c r="Q37" s="716"/>
      <c r="R37" s="719"/>
      <c r="S37" s="406" t="str">
        <f>IF(Summary!$AH$103="E","E","")</f>
        <v/>
      </c>
      <c r="T37" s="406" t="str">
        <f>IF(Summary!$AI$103="Y","R","")</f>
        <v/>
      </c>
      <c r="U37" s="720"/>
      <c r="W37" s="399" t="str">
        <f>'Fun Patches'!C38</f>
        <v>&lt;LIST PATCH HERE&gt;</v>
      </c>
      <c r="X37" s="406" t="str">
        <f>IF(Summary!$AH$143="E","E","")</f>
        <v/>
      </c>
      <c r="Y37" s="406" t="str">
        <f>IF(Summary!$AI$143="Y","R","")</f>
        <v/>
      </c>
      <c r="AA37" s="366"/>
      <c r="AB37" s="364"/>
      <c r="AC37" s="365"/>
    </row>
    <row r="38" spans="2:29" ht="12.95" customHeight="1">
      <c r="B38" s="455"/>
      <c r="C38" s="456" t="s">
        <v>146</v>
      </c>
      <c r="D38" s="413" t="str">
        <f>IF(Badges!$T411="C","/","")</f>
        <v/>
      </c>
      <c r="E38" s="413" t="str">
        <f>IF(Badges!$T413="C","/","")</f>
        <v/>
      </c>
      <c r="F38" s="413" t="str">
        <f>IF(Badges!$T415="C","/","")</f>
        <v/>
      </c>
      <c r="G38" s="413" t="str">
        <f>IF(Badges!$T417="C","/","")</f>
        <v/>
      </c>
      <c r="H38" s="413" t="str">
        <f>IF(Badges!$T419="C","/","")</f>
        <v/>
      </c>
      <c r="I38" s="412" t="str">
        <f>IF(Summary!$AH$22="E","E","")</f>
        <v/>
      </c>
      <c r="J38" s="412" t="str">
        <f>IF(Summary!$AI$22="Y","R","")</f>
        <v/>
      </c>
      <c r="L38" s="716" t="str">
        <f>'Age-Level'!C144</f>
        <v>8th year Rededication</v>
      </c>
      <c r="M38" s="716"/>
      <c r="N38" s="716"/>
      <c r="O38" s="716"/>
      <c r="P38" s="716"/>
      <c r="Q38" s="716"/>
      <c r="R38" s="719"/>
      <c r="S38" s="406" t="str">
        <f>IF(Summary!$AH$104="E","E","")</f>
        <v/>
      </c>
      <c r="T38" s="406" t="str">
        <f>IF(Summary!$AI$104="Y","R","")</f>
        <v/>
      </c>
      <c r="U38" s="720"/>
      <c r="W38" s="399" t="str">
        <f>'Fun Patches'!C39</f>
        <v>&lt;LIST PATCH HERE&gt;</v>
      </c>
      <c r="X38" s="406" t="str">
        <f>IF(Summary!$AH$144="E","E","")</f>
        <v/>
      </c>
      <c r="Y38" s="406" t="str">
        <f>IF(Summary!$AI$144="Y","R","")</f>
        <v/>
      </c>
      <c r="AA38" s="366"/>
      <c r="AB38" s="364"/>
      <c r="AC38" s="365"/>
    </row>
    <row r="39" spans="2:29" ht="12.95" customHeight="1" thickBot="1">
      <c r="B39" s="455"/>
      <c r="C39" s="464" t="s">
        <v>147</v>
      </c>
      <c r="D39" s="398" t="str">
        <f>IF(Badges!$T238="C","/","")</f>
        <v/>
      </c>
      <c r="E39" s="398" t="str">
        <f>IF(Badges!$T240="C","/","")</f>
        <v/>
      </c>
      <c r="F39" s="398" t="str">
        <f>IF(Badges!$T242="C","/","")</f>
        <v/>
      </c>
      <c r="G39" s="398" t="str">
        <f>IF(Badges!$T244="C","/","")</f>
        <v/>
      </c>
      <c r="H39" s="398" t="str">
        <f>IF(Badges!$T246="C","/","")</f>
        <v/>
      </c>
      <c r="I39" s="406" t="str">
        <f>IF(Summary!$AH$14="E","E","")</f>
        <v/>
      </c>
      <c r="J39" s="406" t="str">
        <f>IF(Summary!$AI$14="Y","R","")</f>
        <v/>
      </c>
      <c r="L39" s="716" t="str">
        <f>'Age-Level'!C145</f>
        <v>9th year Rededication</v>
      </c>
      <c r="M39" s="716"/>
      <c r="N39" s="716"/>
      <c r="O39" s="716"/>
      <c r="P39" s="716"/>
      <c r="Q39" s="716"/>
      <c r="R39" s="719"/>
      <c r="S39" s="406" t="str">
        <f>IF(Summary!$AH$105="E","E","")</f>
        <v/>
      </c>
      <c r="T39" s="406" t="str">
        <f>IF(Summary!$AI$105="Y","R","")</f>
        <v/>
      </c>
      <c r="U39" s="720"/>
      <c r="W39" s="399" t="str">
        <f>'Fun Patches'!C40</f>
        <v>&lt;LIST PATCH HERE&gt;</v>
      </c>
      <c r="X39" s="406" t="str">
        <f>IF(Summary!$AH$145="E","E","")</f>
        <v/>
      </c>
      <c r="Y39" s="406" t="str">
        <f>IF(Summary!$AI$145="Y","R","")</f>
        <v/>
      </c>
      <c r="AA39" s="366"/>
      <c r="AB39" s="364"/>
      <c r="AC39" s="365"/>
    </row>
    <row r="40" spans="2:29" ht="12.95" customHeight="1">
      <c r="L40" s="716" t="str">
        <f>'Age-Level'!C146</f>
        <v>10th year Rededication</v>
      </c>
      <c r="M40" s="716"/>
      <c r="N40" s="716"/>
      <c r="O40" s="716"/>
      <c r="P40" s="716"/>
      <c r="Q40" s="716"/>
      <c r="R40" s="719"/>
      <c r="S40" s="406" t="str">
        <f>IF(Summary!$AH$106="E","E","")</f>
        <v/>
      </c>
      <c r="T40" s="406" t="str">
        <f>IF(Summary!$AI$106="Y","R","")</f>
        <v/>
      </c>
      <c r="U40" s="720"/>
      <c r="W40" s="399" t="str">
        <f>'Fun Patches'!C41</f>
        <v>&lt;LIST PATCH HERE&gt;</v>
      </c>
      <c r="X40" s="406" t="str">
        <f>IF(Summary!$AH$146="E","E","")</f>
        <v/>
      </c>
      <c r="Y40" s="406" t="str">
        <f>IF(Summary!$AI$146="Y","R","")</f>
        <v/>
      </c>
      <c r="AA40" s="366"/>
      <c r="AB40" s="364"/>
      <c r="AC40" s="365"/>
    </row>
    <row r="41" spans="2:29" ht="12.95" customHeight="1" thickBot="1">
      <c r="U41" s="720"/>
      <c r="W41" s="399" t="str">
        <f>'Fun Patches'!C42</f>
        <v>&lt;LIST PATCH HERE&gt;</v>
      </c>
      <c r="X41" s="406" t="str">
        <f>IF(Summary!$AH$147="E","E","")</f>
        <v/>
      </c>
      <c r="Y41" s="406" t="str">
        <f>IF(Summary!$AI$147="Y","R","")</f>
        <v/>
      </c>
      <c r="AA41" s="366"/>
      <c r="AB41" s="364"/>
      <c r="AC41" s="365"/>
    </row>
    <row r="42" spans="2:29" ht="12.95" customHeight="1">
      <c r="B42" s="455"/>
      <c r="C42" s="483" t="s">
        <v>944</v>
      </c>
      <c r="D42" s="413" t="str">
        <f>IF(Badges!$T837="C","/","")</f>
        <v/>
      </c>
      <c r="E42" s="413" t="str">
        <f>IF(Badges!$T838="C","/","")</f>
        <v/>
      </c>
      <c r="F42" s="413" t="str">
        <f>IF(Badges!$T839="C","/","")</f>
        <v/>
      </c>
      <c r="G42" s="413" t="str">
        <f>IF(Badges!$T840="C","/","")</f>
        <v/>
      </c>
      <c r="H42" s="413" t="str">
        <f>IF(Badges!$T841="C","/","")</f>
        <v/>
      </c>
      <c r="I42" s="406" t="str">
        <f>IF(Summary!$AH$42="E","E","")</f>
        <v/>
      </c>
      <c r="J42" s="406" t="str">
        <f>IF(Summary!$AI$42="Y","R","")</f>
        <v/>
      </c>
      <c r="U42" s="720"/>
      <c r="W42" s="399" t="str">
        <f>'Fun Patches'!C43</f>
        <v>&lt;LIST PATCH HERE&gt;</v>
      </c>
      <c r="X42" s="406" t="str">
        <f>IF(Summary!$AH$148="E","E","")</f>
        <v/>
      </c>
      <c r="Y42" s="406" t="str">
        <f>IF(Summary!$AI$148="Y","R","")</f>
        <v/>
      </c>
      <c r="AA42" s="366"/>
      <c r="AB42" s="364"/>
      <c r="AC42" s="365"/>
    </row>
    <row r="43" spans="2:29" ht="12.95" customHeight="1">
      <c r="B43" s="455"/>
      <c r="C43" s="484" t="s">
        <v>945</v>
      </c>
      <c r="D43" s="405" t="str">
        <f>IF(Badges!$T844="C","/","")</f>
        <v/>
      </c>
      <c r="E43" s="405" t="str">
        <f>IF(Badges!$T845="C","/","")</f>
        <v/>
      </c>
      <c r="F43" s="405" t="str">
        <f>IF(Badges!$T846="C","/","")</f>
        <v/>
      </c>
      <c r="G43" s="405" t="str">
        <f>IF(Badges!$T847="C","/","")</f>
        <v/>
      </c>
      <c r="H43" s="405" t="str">
        <f>IF(Badges!$T848="C","/","")</f>
        <v/>
      </c>
      <c r="I43" s="406" t="str">
        <f>IF(Summary!$AH$43="E","E","")</f>
        <v/>
      </c>
      <c r="J43" s="406" t="str">
        <f>IF(Summary!$AI$43="Y","R","")</f>
        <v/>
      </c>
      <c r="L43" s="717"/>
      <c r="M43" s="717"/>
      <c r="N43" s="717"/>
      <c r="O43" s="717"/>
      <c r="P43" s="717"/>
      <c r="Q43" s="717"/>
      <c r="R43" s="718"/>
      <c r="S43" s="361"/>
      <c r="T43" s="362"/>
      <c r="U43" s="720"/>
      <c r="W43" s="399" t="str">
        <f>'Fun Patches'!C44</f>
        <v>&lt;LIST PATCH HERE&gt;</v>
      </c>
      <c r="X43" s="406" t="str">
        <f>IF(Summary!$AH$149="E","E","")</f>
        <v/>
      </c>
      <c r="Y43" s="406" t="str">
        <f>IF(Summary!$AI$149="Y","R","")</f>
        <v/>
      </c>
      <c r="AA43" s="366"/>
      <c r="AB43" s="364"/>
      <c r="AC43" s="365"/>
    </row>
    <row r="44" spans="2:29" ht="12.95" customHeight="1" thickBot="1">
      <c r="B44" s="455"/>
      <c r="C44" s="485" t="s">
        <v>946</v>
      </c>
      <c r="D44" s="408" t="str">
        <f>IF(Badges!$T851="C","/","")</f>
        <v/>
      </c>
      <c r="E44" s="408" t="str">
        <f>IF(Badges!$T852="C","/","")</f>
        <v/>
      </c>
      <c r="F44" s="408" t="str">
        <f>IF(Badges!$T853="C","/","")</f>
        <v/>
      </c>
      <c r="G44" s="408" t="str">
        <f>IF(Badges!$T854="C","/","")</f>
        <v/>
      </c>
      <c r="H44" s="408" t="str">
        <f>IF(Badges!$T855="C","/","")</f>
        <v/>
      </c>
      <c r="I44" s="414" t="str">
        <f>IF(Summary!$AH$44="E","E","")</f>
        <v/>
      </c>
      <c r="J44" s="414" t="str">
        <f>IF(Summary!$AI$44="Y","R","")</f>
        <v/>
      </c>
      <c r="L44" s="717"/>
      <c r="M44" s="717"/>
      <c r="N44" s="717"/>
      <c r="O44" s="717"/>
      <c r="P44" s="717"/>
      <c r="Q44" s="717"/>
      <c r="R44" s="718"/>
      <c r="S44" s="364"/>
      <c r="T44" s="365"/>
      <c r="U44" s="720"/>
      <c r="W44" s="399" t="str">
        <f>'Fun Patches'!C45</f>
        <v>&lt;LIST PATCH HERE&gt;</v>
      </c>
      <c r="X44" s="406" t="str">
        <f>IF(Summary!$AH$150="E","E","")</f>
        <v/>
      </c>
      <c r="Y44" s="406" t="str">
        <f>IF(Summary!$AI$150="Y","R","")</f>
        <v/>
      </c>
      <c r="AA44" s="366"/>
      <c r="AB44" s="364"/>
      <c r="AC44" s="365"/>
    </row>
    <row r="45" spans="2:29" ht="12.95" customHeight="1">
      <c r="B45" s="455"/>
      <c r="C45" s="483" t="s">
        <v>947</v>
      </c>
      <c r="D45" s="413" t="str">
        <f>IF(Badges!$T859="C","/","")</f>
        <v/>
      </c>
      <c r="E45" s="413" t="str">
        <f>IF(Badges!$T860="C","/","")</f>
        <v/>
      </c>
      <c r="F45" s="413" t="str">
        <f>IF(Badges!$T861="C","/","")</f>
        <v/>
      </c>
      <c r="G45" s="413" t="str">
        <f>IF(Badges!$T862="C","/","")</f>
        <v/>
      </c>
      <c r="H45" s="413" t="str">
        <f>IF(Badges!$T863="C","/","")</f>
        <v/>
      </c>
      <c r="I45" s="411" t="str">
        <f>IF(Summary!$AH$46="E","E","")</f>
        <v/>
      </c>
      <c r="J45" s="411" t="str">
        <f>IF(Summary!$AI$46="Y","R","")</f>
        <v/>
      </c>
      <c r="L45" s="717"/>
      <c r="M45" s="717"/>
      <c r="N45" s="717"/>
      <c r="O45" s="717"/>
      <c r="P45" s="717"/>
      <c r="Q45" s="717"/>
      <c r="R45" s="718"/>
      <c r="S45" s="364"/>
      <c r="T45" s="365"/>
      <c r="U45" s="720"/>
      <c r="W45" s="399" t="str">
        <f>'Fun Patches'!C46</f>
        <v>&lt;LIST PATCH HERE&gt;</v>
      </c>
      <c r="X45" s="406" t="str">
        <f>IF(Summary!$AH$151="E","E","")</f>
        <v/>
      </c>
      <c r="Y45" s="406" t="str">
        <f>IF(Summary!$AI$151="Y","R","")</f>
        <v/>
      </c>
      <c r="AA45" s="366"/>
      <c r="AB45" s="364"/>
      <c r="AC45" s="365"/>
    </row>
    <row r="46" spans="2:29" ht="12.95" customHeight="1">
      <c r="B46" s="455"/>
      <c r="C46" s="484" t="s">
        <v>948</v>
      </c>
      <c r="D46" s="405" t="str">
        <f>IF(Badges!$T866="C","/","")</f>
        <v/>
      </c>
      <c r="E46" s="405" t="str">
        <f>IF(Badges!$T867="C","/","")</f>
        <v/>
      </c>
      <c r="F46" s="405" t="str">
        <f>IF(Badges!$T868="C","/","")</f>
        <v/>
      </c>
      <c r="G46" s="405" t="str">
        <f>IF(Badges!$T869="C","/","")</f>
        <v/>
      </c>
      <c r="H46" s="405" t="str">
        <f>IF(Badges!$T870="C","/","")</f>
        <v/>
      </c>
      <c r="I46" s="406" t="str">
        <f>IF(Summary!$AH$47="E","E","")</f>
        <v/>
      </c>
      <c r="J46" s="406" t="str">
        <f>IF(Summary!$AI$47="Y","R","")</f>
        <v/>
      </c>
      <c r="L46" s="717"/>
      <c r="M46" s="717"/>
      <c r="N46" s="717"/>
      <c r="O46" s="717"/>
      <c r="P46" s="717"/>
      <c r="Q46" s="717"/>
      <c r="R46" s="718"/>
      <c r="S46" s="364"/>
      <c r="T46" s="365"/>
      <c r="U46" s="720"/>
      <c r="W46" s="399" t="str">
        <f>'Fun Patches'!C47</f>
        <v>&lt;LIST PATCH HERE&gt;</v>
      </c>
      <c r="X46" s="406" t="str">
        <f>IF(Summary!$AH$152="E","E","")</f>
        <v/>
      </c>
      <c r="Y46" s="406" t="str">
        <f>IF(Summary!$AI$152="Y","R","")</f>
        <v/>
      </c>
      <c r="AA46" s="366"/>
      <c r="AB46" s="364"/>
      <c r="AC46" s="365"/>
    </row>
    <row r="47" spans="2:29" ht="12.95" customHeight="1" thickBot="1">
      <c r="B47" s="455"/>
      <c r="C47" s="485" t="s">
        <v>949</v>
      </c>
      <c r="D47" s="408" t="str">
        <f>IF(Badges!$T873="C","/","")</f>
        <v/>
      </c>
      <c r="E47" s="408" t="str">
        <f>IF(Badges!$T874="C","/","")</f>
        <v/>
      </c>
      <c r="F47" s="408" t="str">
        <f>IF(Badges!$T875="C","/","")</f>
        <v/>
      </c>
      <c r="G47" s="408" t="str">
        <f>IF(Badges!$T876="C","/","")</f>
        <v/>
      </c>
      <c r="H47" s="408" t="str">
        <f>IF(Badges!$T877="C","/","")</f>
        <v/>
      </c>
      <c r="I47" s="409" t="str">
        <f>IF(Summary!$AH$48="E","E","")</f>
        <v/>
      </c>
      <c r="J47" s="409" t="str">
        <f>IF(Summary!$AI$48="Y","R","")</f>
        <v/>
      </c>
      <c r="L47" s="717"/>
      <c r="M47" s="717"/>
      <c r="N47" s="717"/>
      <c r="O47" s="717"/>
      <c r="P47" s="717"/>
      <c r="Q47" s="717"/>
      <c r="R47" s="718"/>
      <c r="S47" s="364"/>
      <c r="T47" s="365"/>
      <c r="U47" s="720"/>
      <c r="W47" s="399" t="str">
        <f>'Fun Patches'!C48</f>
        <v>&lt;LIST PATCH HERE&gt;</v>
      </c>
      <c r="X47" s="406" t="str">
        <f>IF(Summary!$AH$153="E","E","")</f>
        <v/>
      </c>
      <c r="Y47" s="406" t="str">
        <f>IF(Summary!$AI$153="Y","R","")</f>
        <v/>
      </c>
      <c r="AA47" s="366"/>
      <c r="AB47" s="364"/>
      <c r="AC47" s="365"/>
    </row>
    <row r="48" spans="2:29" ht="12.95" customHeight="1">
      <c r="B48" s="455"/>
      <c r="C48" s="483" t="s">
        <v>950</v>
      </c>
      <c r="D48" s="413" t="str">
        <f>IF(Badges!$T881="C","/","")</f>
        <v/>
      </c>
      <c r="E48" s="413" t="str">
        <f>IF(Badges!$T882="C","/","")</f>
        <v/>
      </c>
      <c r="F48" s="413" t="str">
        <f>IF(Badges!$T883="C","/","")</f>
        <v/>
      </c>
      <c r="G48" s="413" t="str">
        <f>IF(Badges!$T884="C","/","")</f>
        <v/>
      </c>
      <c r="H48" s="413" t="str">
        <f>IF(Badges!$T885="C","/","")</f>
        <v/>
      </c>
      <c r="I48" s="412" t="str">
        <f>IF(Summary!$AH$50="E","E","")</f>
        <v/>
      </c>
      <c r="J48" s="412" t="str">
        <f>IF(Summary!$AI$50="Y","R","")</f>
        <v/>
      </c>
      <c r="L48" s="717"/>
      <c r="M48" s="717"/>
      <c r="N48" s="717"/>
      <c r="O48" s="717"/>
      <c r="P48" s="717"/>
      <c r="Q48" s="717"/>
      <c r="R48" s="718"/>
      <c r="S48" s="364"/>
      <c r="T48" s="365"/>
      <c r="U48" s="720"/>
      <c r="W48" s="399" t="str">
        <f>'Fun Patches'!C49</f>
        <v>&lt;LIST PATCH HERE&gt;</v>
      </c>
      <c r="X48" s="406" t="str">
        <f>IF(Summary!$AH$154="E","E","")</f>
        <v/>
      </c>
      <c r="Y48" s="406" t="str">
        <f>IF(Summary!$AI$154="Y","R","")</f>
        <v/>
      </c>
      <c r="AA48" s="366"/>
      <c r="AB48" s="364"/>
      <c r="AC48" s="365"/>
    </row>
    <row r="49" spans="2:29" ht="12.95" customHeight="1">
      <c r="B49" s="455"/>
      <c r="C49" s="484" t="s">
        <v>951</v>
      </c>
      <c r="D49" s="405" t="str">
        <f>IF(Badges!$T888="C","/","")</f>
        <v/>
      </c>
      <c r="E49" s="405" t="str">
        <f>IF(Badges!$T889="C","/","")</f>
        <v/>
      </c>
      <c r="F49" s="405" t="str">
        <f>IF(Badges!$T890="C","/","")</f>
        <v/>
      </c>
      <c r="G49" s="405" t="str">
        <f>IF(Badges!$T891="C","/","")</f>
        <v/>
      </c>
      <c r="H49" s="405" t="str">
        <f>IF(Badges!$T892="C","/","")</f>
        <v/>
      </c>
      <c r="I49" s="406" t="str">
        <f>IF(Summary!$AH$51="E","E","")</f>
        <v/>
      </c>
      <c r="J49" s="406" t="str">
        <f>IF(Summary!$AI$51="Y","R","")</f>
        <v/>
      </c>
      <c r="L49" s="717"/>
      <c r="M49" s="717"/>
      <c r="N49" s="717"/>
      <c r="O49" s="717"/>
      <c r="P49" s="717"/>
      <c r="Q49" s="717"/>
      <c r="R49" s="718"/>
      <c r="S49" s="364"/>
      <c r="T49" s="365"/>
      <c r="U49" s="720"/>
      <c r="W49" s="399" t="str">
        <f>'Fun Patches'!C50</f>
        <v>&lt;LIST PATCH HERE&gt;</v>
      </c>
      <c r="X49" s="406" t="str">
        <f>IF(Summary!$AH$155="E","E","")</f>
        <v/>
      </c>
      <c r="Y49" s="406" t="str">
        <f>IF(Summary!$AI$155="Y","R","")</f>
        <v/>
      </c>
      <c r="AA49" s="366"/>
      <c r="AB49" s="364"/>
      <c r="AC49" s="365"/>
    </row>
    <row r="50" spans="2:29" ht="12.95" customHeight="1" thickBot="1">
      <c r="B50" s="455"/>
      <c r="C50" s="486" t="s">
        <v>952</v>
      </c>
      <c r="D50" s="408" t="str">
        <f>IF(Badges!$T895="C","/","")</f>
        <v/>
      </c>
      <c r="E50" s="408" t="str">
        <f>IF(Badges!$T896="C","/","")</f>
        <v/>
      </c>
      <c r="F50" s="408" t="str">
        <f>IF(Badges!$T897="C","/","")</f>
        <v/>
      </c>
      <c r="G50" s="408" t="str">
        <f>IF(Badges!$T898="C","/","")</f>
        <v/>
      </c>
      <c r="H50" s="408" t="str">
        <f>IF(Badges!$T899="C","/","")</f>
        <v/>
      </c>
      <c r="I50" s="406" t="str">
        <f>IF(Summary!$AH$52="E","E","")</f>
        <v/>
      </c>
      <c r="J50" s="406" t="str">
        <f>IF(Summary!$AI$52="Y","R","")</f>
        <v/>
      </c>
      <c r="L50" s="717"/>
      <c r="M50" s="717"/>
      <c r="N50" s="717"/>
      <c r="O50" s="717"/>
      <c r="P50" s="717"/>
      <c r="Q50" s="717"/>
      <c r="R50" s="718"/>
      <c r="S50" s="364"/>
      <c r="T50" s="365"/>
      <c r="U50" s="720"/>
      <c r="W50" s="399" t="str">
        <f>'Fun Patches'!C51</f>
        <v>&lt;LIST PATCH HERE&gt;</v>
      </c>
      <c r="X50" s="406" t="str">
        <f>IF(Summary!$AH$156="E","E","")</f>
        <v/>
      </c>
      <c r="Y50" s="406" t="str">
        <f>IF(Summary!$AI$156="Y","R","")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IF(Summary!$AH$157="E","E","")</f>
        <v/>
      </c>
      <c r="Y51" s="406" t="str">
        <f>IF(Summary!$AI$157="Y","R","")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IF(Summary!$AH$158="E","E","")</f>
        <v/>
      </c>
      <c r="Y52" s="406" t="str">
        <f>IF(Summary!$AI$158="Y","R","")</f>
        <v/>
      </c>
      <c r="AA52" s="366"/>
      <c r="AB52" s="364"/>
      <c r="AC52" s="365"/>
    </row>
    <row r="53" spans="2:29" ht="12.95" customHeight="1">
      <c r="B53" s="455"/>
      <c r="C53" s="457" t="s">
        <v>10</v>
      </c>
      <c r="D53" s="458"/>
      <c r="E53" s="458"/>
      <c r="F53" s="458"/>
      <c r="G53" s="458"/>
      <c r="H53" s="459"/>
      <c r="I53" s="406" t="str">
        <f>IF(Summary!$AH$55="E","E","")</f>
        <v/>
      </c>
      <c r="J53" s="406" t="str">
        <f>IF(Summary!$AI$55="Y","R","")</f>
        <v/>
      </c>
      <c r="K53" s="363" t="str">
        <f>IF(I53="E","C"," ")</f>
        <v xml:space="preserve"> </v>
      </c>
      <c r="L53" s="717"/>
      <c r="M53" s="717"/>
      <c r="N53" s="717"/>
      <c r="O53" s="717"/>
      <c r="P53" s="717"/>
      <c r="Q53" s="717"/>
      <c r="R53" s="718"/>
      <c r="S53" s="364"/>
      <c r="T53" s="365"/>
      <c r="U53" s="720"/>
      <c r="W53" s="400" t="str">
        <f>'Fun Patches'!C54</f>
        <v>&lt;LIST PATCH HERE&gt;</v>
      </c>
      <c r="X53" s="414" t="str">
        <f>IF(Summary!$AH$159="E","E","")</f>
        <v/>
      </c>
      <c r="Y53" s="414" t="str">
        <f>IF(Summary!$AI$159="Y","R","")</f>
        <v/>
      </c>
      <c r="AA53" s="366"/>
      <c r="AB53" s="364"/>
      <c r="AC53" s="365"/>
    </row>
    <row r="54" spans="2:29" ht="12.95" customHeight="1">
      <c r="B54" s="455"/>
      <c r="C54" s="461" t="s">
        <v>928</v>
      </c>
      <c r="D54" s="462"/>
      <c r="E54" s="462"/>
      <c r="F54" s="462"/>
      <c r="G54" s="462"/>
      <c r="H54" s="463"/>
      <c r="I54" s="406" t="str">
        <f>IF(Summary!$AH$57="E","E","")</f>
        <v/>
      </c>
      <c r="J54" s="406" t="str">
        <f>IF(Summary!$AI$57="Y","R","")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IF(Summary!$AH$59="E","E","")</f>
        <v/>
      </c>
      <c r="J55" s="406" t="str">
        <f>IF(Summary!$AI$59="Y","R","")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IF(Badges!$T33="A","/","")</f>
        <v/>
      </c>
      <c r="E56" s="410" t="str">
        <f>IF(Badges!$T37="A","/","")</f>
        <v/>
      </c>
      <c r="F56" s="410" t="str">
        <f>IF(Badges!$T41="A","/","")</f>
        <v/>
      </c>
      <c r="G56" s="410" t="str">
        <f>IF(Badges!$T45="A","/","")</f>
        <v/>
      </c>
      <c r="H56" s="410" t="str">
        <f>IF(Badges!$T49="A","/","")</f>
        <v/>
      </c>
      <c r="I56" s="404" t="str">
        <f>IF(Summary!$AH$5="E","E","")</f>
        <v/>
      </c>
      <c r="J56" s="404" t="str">
        <f>IF(Summary!$AI$5="Y","R","")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IF(Badges!$T321="A","/","")</f>
        <v/>
      </c>
      <c r="E57" s="410" t="str">
        <f>IF(Badges!$T325="A","/","")</f>
        <v/>
      </c>
      <c r="F57" s="410" t="str">
        <f>IF(Badges!$T329="A","/","")</f>
        <v/>
      </c>
      <c r="G57" s="410" t="str">
        <f>IF(Badges!$T333="A","/","")</f>
        <v/>
      </c>
      <c r="H57" s="410" t="str">
        <f>IF(Badges!$T337="A","/","")</f>
        <v/>
      </c>
      <c r="I57" s="406" t="str">
        <f>IF(Summary!$AH$18="E","E","")</f>
        <v/>
      </c>
      <c r="J57" s="406" t="str">
        <f>IF(Summary!$AI$18="Y","R","")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IF(Badges!$T10="A","/","")</f>
        <v/>
      </c>
      <c r="E58" s="410" t="str">
        <f>IF(Badges!$T14="A","/","")</f>
        <v/>
      </c>
      <c r="F58" s="410" t="str">
        <f>IF(Badges!$T18="A","/","")</f>
        <v/>
      </c>
      <c r="G58" s="410" t="str">
        <f>IF(Badges!$T22="A","/","")</f>
        <v/>
      </c>
      <c r="H58" s="410" t="str">
        <f>IF(Badges!$T26="A","/","")</f>
        <v/>
      </c>
      <c r="I58" s="406" t="str">
        <f>IF(Summary!$AH$4="E","E","")</f>
        <v/>
      </c>
      <c r="J58" s="406" t="str">
        <f>IF(Summary!$AI$4="Y","R","")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IF(Summary!$AH$61="E","E","")</f>
        <v/>
      </c>
      <c r="J59" s="414" t="str">
        <f>IF(Summary!$AI$61="Y","R","")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IF(Summary!$AH$63="E","E","")</f>
        <v/>
      </c>
      <c r="J60" s="411" t="str">
        <f>IF(Summary!$AI$63="Y","R","")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IF(Summary!$AH$64="E","E","")</f>
        <v/>
      </c>
      <c r="J61" s="409" t="str">
        <f>IF(Summary!$AI$64="Y","R","")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IF(Summary!$AH$65="E","E","")</f>
        <v/>
      </c>
      <c r="J62" s="411" t="str">
        <f>IF(Summary!$AI$65="Y","R","")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IF(Summary!$AH$66="E","E","")</f>
        <v/>
      </c>
      <c r="J63" s="409" t="str">
        <f>IF(Summary!$AI$66="Y","R","")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IF(Summary!$AH$67="E","E","")</f>
        <v/>
      </c>
      <c r="J64" s="412" t="str">
        <f>IF(Summary!$AI$67="Y","R","")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IF(Summary!$AH$68="E","E","")</f>
        <v/>
      </c>
      <c r="J65" s="406" t="str">
        <f>IF(Summary!$AI$68="Y","R","")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IF('Age-Level'!$T63="A","/","")</f>
        <v/>
      </c>
      <c r="E68" s="410" t="str">
        <f>IF('Age-Level'!$T67="A","/","")</f>
        <v/>
      </c>
      <c r="F68" s="410" t="str">
        <f>IF('Age-Level'!$T71="A","/","")</f>
        <v/>
      </c>
      <c r="G68" s="410" t="str">
        <f>IF('Age-Level'!$T76="A","/","")</f>
        <v/>
      </c>
      <c r="H68" s="410" t="str">
        <f>IF('Age-Level'!$T78="A","/","")</f>
        <v/>
      </c>
      <c r="I68" s="412" t="str">
        <f>IF(Summary!$AH$92="E","E","")</f>
        <v/>
      </c>
      <c r="J68" s="412" t="str">
        <f>IF(Summary!$AI$92="Y","R","")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IF('Age-Level'!$T81="A","/","")</f>
        <v/>
      </c>
      <c r="E69" s="408" t="str">
        <f>IF('Age-Level'!$T85="A","/","")</f>
        <v/>
      </c>
      <c r="F69" s="408" t="str">
        <f>IF('Age-Level'!$T89="A","/","")</f>
        <v/>
      </c>
      <c r="G69" s="408" t="str">
        <f>IF('Age-Level'!$T94="A","/","")</f>
        <v/>
      </c>
      <c r="H69" s="408" t="str">
        <f>IF('Age-Level'!$T96="A","/","")</f>
        <v/>
      </c>
      <c r="I69" s="407" t="str">
        <f>IF(Summary!$AH$93="E","E","")</f>
        <v/>
      </c>
      <c r="J69" s="407" t="str">
        <f>IF(Summary!$AI$93="Y","R","")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IF('Age-Level'!$T99="A","/","")</f>
        <v/>
      </c>
      <c r="E70" s="410" t="str">
        <f>IF('Age-Level'!$T103="A","/","")</f>
        <v/>
      </c>
      <c r="F70" s="410" t="str">
        <f>IF('Age-Level'!$T107="A","/","")</f>
        <v/>
      </c>
      <c r="G70" s="410" t="str">
        <f>IF('Age-Level'!$T112="A","/","")</f>
        <v/>
      </c>
      <c r="H70" s="410" t="str">
        <f>IF('Age-Level'!$T114="A","/","")</f>
        <v/>
      </c>
      <c r="I70" s="411" t="str">
        <f>IF(Summary!$AH$94="E","E","")</f>
        <v/>
      </c>
      <c r="J70" s="411" t="str">
        <f>IF(Summary!$AI$94="Y","R","")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IF('Age-Level'!$T117="A","/","")</f>
        <v/>
      </c>
      <c r="E71" s="408" t="str">
        <f>IF('Age-Level'!$T121="A","/","")</f>
        <v/>
      </c>
      <c r="F71" s="408" t="str">
        <f>IF('Age-Level'!$T125="A","/","")</f>
        <v/>
      </c>
      <c r="G71" s="408" t="str">
        <f>IF('Age-Level'!$T130="A","/","")</f>
        <v/>
      </c>
      <c r="H71" s="408" t="str">
        <f>IF('Age-Level'!$T132="A","/","")</f>
        <v/>
      </c>
      <c r="I71" s="415" t="str">
        <f>IF(Summary!$AH$95="E","E","")</f>
        <v/>
      </c>
      <c r="J71" s="415" t="str">
        <f>IF(Summary!$AI$95="Y","R","")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IF(Bridging!$T9="C","/","")</f>
        <v/>
      </c>
      <c r="G72" s="403" t="str">
        <f>IF(Bridging!$T10="C","/","")</f>
        <v/>
      </c>
      <c r="H72" s="403" t="str">
        <f>IF(Bridging!$T11="C","/","")</f>
        <v/>
      </c>
      <c r="I72" s="412" t="str">
        <f>IF(Summary!$AH$107="E","E","")</f>
        <v/>
      </c>
      <c r="J72" s="412" t="str">
        <f>IF(Summary!$AI$107="Y","R","")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IfBXUC9qGKmSkye0jfP+ZzTst6qgNNQ7auzaI2JkHJsPvwdc8/VvRp3tZVEM+pv1w8qbOmbeEBE+TsIZVRtV+w==" saltValue="Vb6FY3zdY2bAVp2Sa/1IPQ=="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15" priority="3">
      <formula>LEFT($U$1,7)&lt;&gt;"Senior_"</formula>
    </cfRule>
  </conditionalFormatting>
  <conditionalFormatting sqref="T1:W1 T2:T3">
    <cfRule type="expression" dxfId="14" priority="2">
      <formula>LEFT($U$1,7)="Senior_"</formula>
    </cfRule>
  </conditionalFormatting>
  <conditionalFormatting sqref="C1">
    <cfRule type="expression" dxfId="13" priority="1">
      <formula>LEFT($U$1,7)&lt;&gt;"Senior_"</formula>
    </cfRule>
  </conditionalFormatting>
  <conditionalFormatting sqref="W54:W75 AA4:AA75 L43:L75">
    <cfRule type="duplicateValues" dxfId="12" priority="4"/>
  </conditionalFormatting>
  <pageMargins left="0.5" right="0.3" top="0.3" bottom="0.3" header="0.3" footer="0.3"/>
  <pageSetup scale="77" fitToWidth="2" orientation="portrait" r:id="rId1"/>
  <colBreaks count="1" manualBreakCount="1">
    <brk id="21" max="7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76516-07B3-4909-A8AC-76B662A56B1F}">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Senior_18</v>
      </c>
      <c r="U1" s="445" t="str">
        <f ca="1">MID(CELL("filename",A1),FIND(IF(ISERROR(FIND("]",CELL("filename",A1))),"$","]"),CELL("filename",A1))+1,256)</f>
        <v>Senior_18</v>
      </c>
      <c r="W1" s="446" t="str">
        <f ca="1">IF(T1&lt;&gt;"",T1,"")</f>
        <v>Senior_18</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IF(Badges!$U56="A","/","")</f>
        <v/>
      </c>
      <c r="E4" s="413" t="str">
        <f>IF(Badges!$U60="A","/","")</f>
        <v/>
      </c>
      <c r="F4" s="413" t="str">
        <f>IF(Badges!$U64="A","/","")</f>
        <v/>
      </c>
      <c r="G4" s="413" t="str">
        <f>IF(Badges!$U68="A","/","")</f>
        <v/>
      </c>
      <c r="H4" s="413" t="str">
        <f>IF(Badges!$U72="A","/","")</f>
        <v/>
      </c>
      <c r="I4" s="411" t="str">
        <f>IF(Summary!$AJ$6="E","E","")</f>
        <v/>
      </c>
      <c r="J4" s="411" t="str">
        <f>IF(Summary!$AK$6="Y","R","")</f>
        <v/>
      </c>
      <c r="K4" s="363" t="str">
        <f>IF(COUNT(I53:I53)=1,MAX(I53:I53),"")</f>
        <v/>
      </c>
      <c r="L4" s="716" t="str">
        <f>Summary!A70</f>
        <v>&lt;&lt;List Badge 1 Here&gt;&gt;</v>
      </c>
      <c r="M4" s="716"/>
      <c r="N4" s="716"/>
      <c r="O4" s="716"/>
      <c r="P4" s="716"/>
      <c r="Q4" s="716"/>
      <c r="R4" s="719"/>
      <c r="S4" s="404" t="str">
        <f>IF(Summary!$AJ$70="E","E","")</f>
        <v/>
      </c>
      <c r="T4" s="404" t="str">
        <f>IF(Summary!$AK$70="Y","R","")</f>
        <v/>
      </c>
      <c r="W4" s="619" t="str">
        <f>'Fun Patches'!C5</f>
        <v>&lt;LIST PATCH HERE&gt;</v>
      </c>
      <c r="X4" s="404" t="str">
        <f>IF(Summary!$AJ$110="E","E","")</f>
        <v/>
      </c>
      <c r="Y4" s="404" t="str">
        <f>IF(Summary!$AK$110="Y","R","")</f>
        <v/>
      </c>
      <c r="AA4" s="438"/>
      <c r="AB4" s="361"/>
      <c r="AC4" s="362"/>
    </row>
    <row r="5" spans="2:30" ht="12.95" customHeight="1">
      <c r="B5" s="455"/>
      <c r="C5" s="460" t="s">
        <v>139</v>
      </c>
      <c r="D5" s="405" t="str">
        <f>IF(Badges!$U79="A","/","")</f>
        <v/>
      </c>
      <c r="E5" s="405" t="str">
        <f>IF(Badges!$U83="A","/","")</f>
        <v/>
      </c>
      <c r="F5" s="405" t="str">
        <f>IF(Badges!$U87="A","/","")</f>
        <v/>
      </c>
      <c r="G5" s="405" t="str">
        <f>IF(Badges!$U91="A","/","")</f>
        <v/>
      </c>
      <c r="H5" s="405" t="str">
        <f>IF(Badges!$U95="A","/","")</f>
        <v/>
      </c>
      <c r="I5" s="406" t="str">
        <f>IF(Summary!$AJ$7="E","E","")</f>
        <v/>
      </c>
      <c r="J5" s="406" t="str">
        <f>IF(Summary!$AK$7="Y","R","")</f>
        <v/>
      </c>
      <c r="K5" s="363" t="str">
        <f>IF(COUNT(I54:I54)=1,MAX(I54:I54),"")</f>
        <v/>
      </c>
      <c r="L5" s="716" t="str">
        <f>Summary!A71</f>
        <v>&lt;&lt;List Badge 2 Here&gt;&gt;</v>
      </c>
      <c r="M5" s="716"/>
      <c r="N5" s="716"/>
      <c r="O5" s="716"/>
      <c r="P5" s="716"/>
      <c r="Q5" s="716"/>
      <c r="R5" s="719"/>
      <c r="S5" s="406" t="str">
        <f>IF(Summary!$AJ$71="E","E","")</f>
        <v/>
      </c>
      <c r="T5" s="406" t="str">
        <f>IF(Summary!$AK$71="Y","R","")</f>
        <v/>
      </c>
      <c r="W5" s="399" t="str">
        <f>'Fun Patches'!C6</f>
        <v>&lt;LIST PATCH HERE&gt;</v>
      </c>
      <c r="X5" s="406" t="str">
        <f>IF(Summary!$AJ$111="E","E","")</f>
        <v/>
      </c>
      <c r="Y5" s="406" t="str">
        <f>IF(Summary!$AK$111="Y","R","")</f>
        <v/>
      </c>
      <c r="AA5" s="366"/>
      <c r="AB5" s="364"/>
      <c r="AC5" s="365"/>
    </row>
    <row r="6" spans="2:30" ht="12.95" customHeight="1" thickBot="1">
      <c r="B6" s="455"/>
      <c r="C6" s="464" t="s">
        <v>1019</v>
      </c>
      <c r="D6" s="408" t="str">
        <f>IF(Badges!$U102="A","/","")</f>
        <v/>
      </c>
      <c r="E6" s="408" t="str">
        <f>IF(Badges!$U106="A","/","")</f>
        <v/>
      </c>
      <c r="F6" s="408" t="str">
        <f>IF(Badges!$U110="A","/","")</f>
        <v/>
      </c>
      <c r="G6" s="408" t="str">
        <f>IF(Badges!$U114="A","/","")</f>
        <v/>
      </c>
      <c r="H6" s="408" t="str">
        <f>IF(Badges!$U118="A","/","")</f>
        <v/>
      </c>
      <c r="I6" s="409" t="str">
        <f>IF(Summary!$AJ$8="E","E","")</f>
        <v/>
      </c>
      <c r="J6" s="409" t="str">
        <f>IF(Summary!$AK$8="Y","R","")</f>
        <v/>
      </c>
      <c r="K6" s="363"/>
      <c r="L6" s="716" t="str">
        <f>Summary!A72</f>
        <v>&lt;&lt;List Badge 3 Here&gt;&gt;</v>
      </c>
      <c r="M6" s="716"/>
      <c r="N6" s="716"/>
      <c r="O6" s="716"/>
      <c r="P6" s="716"/>
      <c r="Q6" s="716"/>
      <c r="R6" s="719"/>
      <c r="S6" s="406" t="str">
        <f>IF(Summary!$AJ$72="E","E","")</f>
        <v/>
      </c>
      <c r="T6" s="406" t="str">
        <f>IF(Summary!$AK$72="Y","R","")</f>
        <v/>
      </c>
      <c r="W6" s="399" t="str">
        <f>'Fun Patches'!C7</f>
        <v>&lt;LIST PATCH HERE&gt;</v>
      </c>
      <c r="X6" s="406" t="str">
        <f>IF(Summary!$AJ$112="E","E","")</f>
        <v/>
      </c>
      <c r="Y6" s="406" t="str">
        <f>IF(Summary!$AK$112="Y","R","")</f>
        <v/>
      </c>
      <c r="AA6" s="366"/>
      <c r="AB6" s="364"/>
      <c r="AC6" s="365"/>
    </row>
    <row r="7" spans="2:30" ht="12.95" customHeight="1">
      <c r="B7" s="455"/>
      <c r="C7" s="468" t="s">
        <v>134</v>
      </c>
      <c r="D7" s="413" t="str">
        <f>IF(Badges!$U148="A","/","")</f>
        <v/>
      </c>
      <c r="E7" s="413" t="str">
        <f>IF(Badges!$U152="A","/","")</f>
        <v/>
      </c>
      <c r="F7" s="413" t="str">
        <f>IF(Badges!$U156="A","/","")</f>
        <v/>
      </c>
      <c r="G7" s="413" t="str">
        <f>IF(Badges!$U160="A","/","")</f>
        <v/>
      </c>
      <c r="H7" s="413" t="str">
        <f>IF(Badges!$U164="A","/","")</f>
        <v/>
      </c>
      <c r="I7" s="411" t="str">
        <f>IF(Summary!$AJ$10="E","E","")</f>
        <v/>
      </c>
      <c r="J7" s="411" t="str">
        <f>IF(Summary!$AK$10="Y","R","")</f>
        <v/>
      </c>
      <c r="K7" s="363" t="str">
        <f>IF(COUNT(I55:I55)=1,MAX(I55:I55),"")</f>
        <v/>
      </c>
      <c r="L7" s="716" t="str">
        <f>Summary!A73</f>
        <v>&lt;&lt;List Badge 4 Here&gt;&gt;</v>
      </c>
      <c r="M7" s="716"/>
      <c r="N7" s="716"/>
      <c r="O7" s="716"/>
      <c r="P7" s="716"/>
      <c r="Q7" s="716"/>
      <c r="R7" s="719"/>
      <c r="S7" s="406" t="str">
        <f>IF(Summary!$AJ$73="E","E","")</f>
        <v/>
      </c>
      <c r="T7" s="406" t="str">
        <f>IF(Summary!$AK$73="Y","R","")</f>
        <v/>
      </c>
      <c r="W7" s="399" t="str">
        <f>'Fun Patches'!C8</f>
        <v>&lt;LIST PATCH HERE&gt;</v>
      </c>
      <c r="X7" s="406" t="str">
        <f>IF(Summary!$AJ$113="E","E","")</f>
        <v/>
      </c>
      <c r="Y7" s="406" t="str">
        <f>IF(Summary!$AK$113="Y","R","")</f>
        <v/>
      </c>
      <c r="AA7" s="366"/>
      <c r="AB7" s="364"/>
      <c r="AC7" s="365"/>
    </row>
    <row r="8" spans="2:30" ht="12.95" customHeight="1">
      <c r="B8" s="455"/>
      <c r="C8" s="460" t="s">
        <v>1022</v>
      </c>
      <c r="D8" s="405" t="str">
        <f>IF(Badges!$U194="A","/","")</f>
        <v/>
      </c>
      <c r="E8" s="405" t="str">
        <f>IF(Badges!$U198="A","/","")</f>
        <v/>
      </c>
      <c r="F8" s="405" t="str">
        <f>IF(Badges!$U202="A","/","")</f>
        <v/>
      </c>
      <c r="G8" s="405" t="str">
        <f>IF(Badges!$U206="A","/","")</f>
        <v/>
      </c>
      <c r="H8" s="405" t="str">
        <f>IF(Badges!$U210="A","/","")</f>
        <v/>
      </c>
      <c r="I8" s="406" t="str">
        <f>IF(Summary!$AJ$12="E","E","")</f>
        <v/>
      </c>
      <c r="J8" s="406" t="str">
        <f>IF(Summary!$AK$12="Y","R","")</f>
        <v/>
      </c>
      <c r="K8" s="363" t="str">
        <f>IF(COUNT(I56:I59)=4,MAX(I56:I59),"")</f>
        <v/>
      </c>
      <c r="L8" s="716" t="str">
        <f>Summary!A74</f>
        <v>&lt;&lt;List Badge 5 Here&gt;&gt;</v>
      </c>
      <c r="M8" s="716"/>
      <c r="N8" s="716"/>
      <c r="O8" s="716"/>
      <c r="P8" s="716"/>
      <c r="Q8" s="716"/>
      <c r="R8" s="719"/>
      <c r="S8" s="406" t="str">
        <f>IF(Summary!$AJ$74="E","E","")</f>
        <v/>
      </c>
      <c r="T8" s="406" t="str">
        <f>IF(Summary!$AK$74="Y","R","")</f>
        <v/>
      </c>
      <c r="W8" s="399" t="str">
        <f>'Fun Patches'!C9</f>
        <v>&lt;LIST PATCH HERE&gt;</v>
      </c>
      <c r="X8" s="406" t="str">
        <f>IF(Summary!$AJ$114="E","E","")</f>
        <v/>
      </c>
      <c r="Y8" s="406" t="str">
        <f>IF(Summary!$AK$114="Y","R","")</f>
        <v/>
      </c>
      <c r="AA8" s="366"/>
      <c r="AB8" s="364"/>
      <c r="AC8" s="365"/>
    </row>
    <row r="9" spans="2:30" ht="12.95" customHeight="1" thickBot="1">
      <c r="B9" s="455"/>
      <c r="C9" s="471" t="s">
        <v>140</v>
      </c>
      <c r="D9" s="408" t="str">
        <f>IF(Badges!$U217="A","/","")</f>
        <v/>
      </c>
      <c r="E9" s="408" t="str">
        <f>IF(Badges!$U221="A","/","")</f>
        <v/>
      </c>
      <c r="F9" s="408" t="str">
        <f>IF(Badges!$U225="A","/","")</f>
        <v/>
      </c>
      <c r="G9" s="408" t="str">
        <f>IF(Badges!$U229="A","/","")</f>
        <v/>
      </c>
      <c r="H9" s="408" t="str">
        <f>IF(Badges!$U233="A","/","")</f>
        <v/>
      </c>
      <c r="I9" s="409" t="str">
        <f>IF(Summary!$AJ$13="E","E","")</f>
        <v/>
      </c>
      <c r="J9" s="409" t="str">
        <f>IF(Summary!$AK$13="Y","R","")</f>
        <v/>
      </c>
      <c r="K9" s="363"/>
      <c r="L9" s="716" t="str">
        <f>Summary!A75</f>
        <v>&lt;&lt;List Badge 6 Here&gt;&gt;</v>
      </c>
      <c r="M9" s="716"/>
      <c r="N9" s="716"/>
      <c r="O9" s="716"/>
      <c r="P9" s="716"/>
      <c r="Q9" s="716"/>
      <c r="R9" s="719"/>
      <c r="S9" s="406" t="str">
        <f>IF(Summary!$AJ$75="E","E","")</f>
        <v/>
      </c>
      <c r="T9" s="406" t="str">
        <f>IF(Summary!$AK$75="Y","R","")</f>
        <v/>
      </c>
      <c r="W9" s="399" t="str">
        <f>'Fun Patches'!C10</f>
        <v>&lt;LIST PATCH HERE&gt;</v>
      </c>
      <c r="X9" s="406" t="str">
        <f>IF(Summary!$AJ$115="E","E","")</f>
        <v/>
      </c>
      <c r="Y9" s="406" t="str">
        <f>IF(Summary!$AK$115="Y","R","")</f>
        <v/>
      </c>
      <c r="AA9" s="366"/>
      <c r="AB9" s="364"/>
      <c r="AC9" s="365"/>
    </row>
    <row r="10" spans="2:30" ht="12.95" customHeight="1">
      <c r="B10" s="455"/>
      <c r="C10" s="456" t="s">
        <v>1020</v>
      </c>
      <c r="D10" s="413" t="str">
        <f>IF(Badges!$U252="A","/","")</f>
        <v/>
      </c>
      <c r="E10" s="413" t="str">
        <f>IF(Badges!$U256="A","/","")</f>
        <v/>
      </c>
      <c r="F10" s="413" t="str">
        <f>IF(Badges!$U260="A","/","")</f>
        <v/>
      </c>
      <c r="G10" s="413" t="str">
        <f>IF(Badges!$U264="A","/","")</f>
        <v/>
      </c>
      <c r="H10" s="413" t="str">
        <f>IF(Badges!$U268="A","/","")</f>
        <v/>
      </c>
      <c r="I10" s="411" t="str">
        <f>IF(Summary!$AJ$15="E","E","")</f>
        <v/>
      </c>
      <c r="J10" s="411" t="str">
        <f>IF(Summary!$AK$15="Y","R","")</f>
        <v/>
      </c>
      <c r="K10" s="363"/>
      <c r="L10" s="716" t="str">
        <f>Summary!A76</f>
        <v>&lt;&lt;List Badge 7 Here&gt;&gt;</v>
      </c>
      <c r="M10" s="716"/>
      <c r="N10" s="716"/>
      <c r="O10" s="716"/>
      <c r="P10" s="716"/>
      <c r="Q10" s="716"/>
      <c r="R10" s="719"/>
      <c r="S10" s="406" t="str">
        <f>IF(Summary!$AJ$76="E","E","")</f>
        <v/>
      </c>
      <c r="T10" s="406" t="str">
        <f>IF(Summary!$AK$76="Y","R","")</f>
        <v/>
      </c>
      <c r="W10" s="399" t="str">
        <f>'Fun Patches'!C11</f>
        <v>&lt;LIST PATCH HERE&gt;</v>
      </c>
      <c r="X10" s="406" t="str">
        <f>IF(Summary!$AJ$116="E","E","")</f>
        <v/>
      </c>
      <c r="Y10" s="406" t="str">
        <f>IF(Summary!$AK$116="Y","R","")</f>
        <v/>
      </c>
      <c r="AA10" s="366"/>
      <c r="AB10" s="364"/>
      <c r="AC10" s="365"/>
    </row>
    <row r="11" spans="2:30" ht="12.95" customHeight="1">
      <c r="B11" s="455"/>
      <c r="C11" s="460" t="s">
        <v>765</v>
      </c>
      <c r="D11" s="405" t="str">
        <f>IF(Badges!$U275="A","/","")</f>
        <v/>
      </c>
      <c r="E11" s="405" t="str">
        <f>IF(Badges!$U279="A","/","")</f>
        <v/>
      </c>
      <c r="F11" s="405" t="str">
        <f>IF(Badges!$U283="A","/","")</f>
        <v/>
      </c>
      <c r="G11" s="405" t="str">
        <f>IF(Badges!$U287="A","/","")</f>
        <v/>
      </c>
      <c r="H11" s="405" t="str">
        <f>IF(Badges!$U291="A","/","")</f>
        <v/>
      </c>
      <c r="I11" s="406" t="str">
        <f>IF(Summary!$AJ$16="E","E","")</f>
        <v/>
      </c>
      <c r="J11" s="406" t="str">
        <f>IF(Summary!$AK$16="Y","R","")</f>
        <v/>
      </c>
      <c r="K11" s="363"/>
      <c r="L11" s="716" t="str">
        <f>Summary!A77</f>
        <v>&lt;&lt;List Badge 8 Here&gt;&gt;</v>
      </c>
      <c r="M11" s="716"/>
      <c r="N11" s="716"/>
      <c r="O11" s="716"/>
      <c r="P11" s="716"/>
      <c r="Q11" s="716"/>
      <c r="R11" s="719"/>
      <c r="S11" s="406" t="str">
        <f>IF(Summary!$AJ$77="E","E","")</f>
        <v/>
      </c>
      <c r="T11" s="406" t="str">
        <f>IF(Summary!$AK$77="Y","R","")</f>
        <v/>
      </c>
      <c r="W11" s="399" t="str">
        <f>'Fun Patches'!C12</f>
        <v>&lt;LIST PATCH HERE&gt;</v>
      </c>
      <c r="X11" s="406" t="str">
        <f>IF(Summary!$AJ$117="E","E","")</f>
        <v/>
      </c>
      <c r="Y11" s="406" t="str">
        <f>IF(Summary!$AK$117="Y","R","")</f>
        <v/>
      </c>
      <c r="AA11" s="366"/>
      <c r="AB11" s="364"/>
      <c r="AC11" s="365"/>
    </row>
    <row r="12" spans="2:30" ht="12.95" customHeight="1" thickBot="1">
      <c r="B12" s="455"/>
      <c r="C12" s="464" t="s">
        <v>137</v>
      </c>
      <c r="D12" s="408" t="str">
        <f>IF(Badges!$U344="A","/","")</f>
        <v/>
      </c>
      <c r="E12" s="408" t="str">
        <f>IF(Badges!$U348="A","/","")</f>
        <v/>
      </c>
      <c r="F12" s="408" t="str">
        <f>IF(Badges!$U352="A","/","")</f>
        <v/>
      </c>
      <c r="G12" s="408" t="str">
        <f>IF(Badges!$U356="A","/","")</f>
        <v/>
      </c>
      <c r="H12" s="408" t="str">
        <f>IF(Badges!$U360="A","/","")</f>
        <v/>
      </c>
      <c r="I12" s="409" t="str">
        <f>IF(Summary!$AJ$19="E","E","")</f>
        <v/>
      </c>
      <c r="J12" s="409" t="str">
        <f>IF(Summary!$AK$19="Y","R","")</f>
        <v/>
      </c>
      <c r="K12" s="363"/>
      <c r="L12" s="716" t="str">
        <f>Summary!A78</f>
        <v>&lt;&lt;List Badge 9 Here&gt;&gt;</v>
      </c>
      <c r="M12" s="716"/>
      <c r="N12" s="716"/>
      <c r="O12" s="716"/>
      <c r="P12" s="716"/>
      <c r="Q12" s="716"/>
      <c r="R12" s="719"/>
      <c r="S12" s="406" t="str">
        <f>IF(Summary!$AJ$78="E","E","")</f>
        <v/>
      </c>
      <c r="T12" s="406" t="str">
        <f>IF(Summary!$AK$78="Y","R","")</f>
        <v/>
      </c>
      <c r="W12" s="399" t="str">
        <f>'Fun Patches'!C13</f>
        <v>&lt;LIST PATCH HERE&gt;</v>
      </c>
      <c r="X12" s="406" t="str">
        <f>IF(Summary!$AJ$118="E","E","")</f>
        <v/>
      </c>
      <c r="Y12" s="406" t="str">
        <f>IF(Summary!$AK$118="Y","R","")</f>
        <v/>
      </c>
      <c r="AA12" s="366"/>
      <c r="AB12" s="364"/>
      <c r="AC12" s="365"/>
    </row>
    <row r="13" spans="2:30" ht="12.95" customHeight="1">
      <c r="B13" s="455"/>
      <c r="C13" s="468" t="s">
        <v>934</v>
      </c>
      <c r="D13" s="413" t="str">
        <f>IF(Badges!$U367="A","/","")</f>
        <v/>
      </c>
      <c r="E13" s="413" t="str">
        <f>IF(Badges!$U371="A","/","")</f>
        <v/>
      </c>
      <c r="F13" s="413" t="str">
        <f>IF(Badges!$U375="A","/","")</f>
        <v/>
      </c>
      <c r="G13" s="413" t="str">
        <f>IF(Badges!$U379="A","/","")</f>
        <v/>
      </c>
      <c r="H13" s="413" t="str">
        <f>IF(Badges!$U383="A","/","")</f>
        <v/>
      </c>
      <c r="I13" s="411" t="str">
        <f>IF(Summary!$AJ$20="E","E","")</f>
        <v/>
      </c>
      <c r="J13" s="411" t="str">
        <f>IF(Summary!$AK$20="Y","R","")</f>
        <v/>
      </c>
      <c r="K13" s="363" t="str">
        <f>IF(COUNT(I60:I61)=2,MAX(I60:I61),"")</f>
        <v/>
      </c>
      <c r="L13" s="716" t="str">
        <f>Summary!A79</f>
        <v>&lt;&lt;List Badge 10 Here&gt;&gt;</v>
      </c>
      <c r="M13" s="716"/>
      <c r="N13" s="716"/>
      <c r="O13" s="716"/>
      <c r="P13" s="716"/>
      <c r="Q13" s="716"/>
      <c r="R13" s="719"/>
      <c r="S13" s="406" t="str">
        <f>IF(Summary!$AJ$79="E","E","")</f>
        <v/>
      </c>
      <c r="T13" s="406" t="str">
        <f>IF(Summary!$AK$79="Y","R","")</f>
        <v/>
      </c>
      <c r="W13" s="399" t="str">
        <f>'Fun Patches'!C14</f>
        <v>&lt;LIST PATCH HERE&gt;</v>
      </c>
      <c r="X13" s="406" t="str">
        <f>IF(Summary!$AJ$119="E","E","")</f>
        <v/>
      </c>
      <c r="Y13" s="406" t="str">
        <f>IF(Summary!$AK$119="Y","R","")</f>
        <v/>
      </c>
      <c r="AA13" s="366"/>
      <c r="AB13" s="364"/>
      <c r="AC13" s="365"/>
    </row>
    <row r="14" spans="2:30" ht="12.95" customHeight="1">
      <c r="B14" s="455"/>
      <c r="C14" s="460" t="s">
        <v>142</v>
      </c>
      <c r="D14" s="405" t="str">
        <f>IF(Badges!$U390="A","/","")</f>
        <v/>
      </c>
      <c r="E14" s="405" t="str">
        <f>IF(Badges!$U394="A","/","")</f>
        <v/>
      </c>
      <c r="F14" s="405" t="str">
        <f>IF(Badges!$U398="A","/","")</f>
        <v/>
      </c>
      <c r="G14" s="405" t="str">
        <f>IF(Badges!$U402="A","/","")</f>
        <v/>
      </c>
      <c r="H14" s="405" t="str">
        <f>IF(Badges!$U406="A","/","")</f>
        <v/>
      </c>
      <c r="I14" s="406" t="str">
        <f>IF(Summary!$AJ$21="E","E","")</f>
        <v/>
      </c>
      <c r="J14" s="406" t="str">
        <f>IF(Summary!$AK$21="Y","R","")</f>
        <v/>
      </c>
      <c r="K14" s="363"/>
      <c r="L14" s="401"/>
      <c r="M14" s="401"/>
      <c r="N14" s="401"/>
      <c r="O14" s="401"/>
      <c r="P14" s="401"/>
      <c r="Q14" s="401"/>
      <c r="R14" s="401"/>
      <c r="S14" s="402"/>
      <c r="T14" s="402"/>
      <c r="W14" s="399" t="str">
        <f>'Fun Patches'!C15</f>
        <v>&lt;LIST PATCH HERE&gt;</v>
      </c>
      <c r="X14" s="406" t="str">
        <f>IF(Summary!$AJ$120="E","E","")</f>
        <v/>
      </c>
      <c r="Y14" s="406" t="str">
        <f>IF(Summary!$AK$120="Y","R","")</f>
        <v/>
      </c>
      <c r="AA14" s="366"/>
      <c r="AB14" s="364"/>
      <c r="AC14" s="365"/>
    </row>
    <row r="15" spans="2:30" ht="12.95" customHeight="1" thickBot="1">
      <c r="B15" s="455"/>
      <c r="C15" s="471" t="s">
        <v>129</v>
      </c>
      <c r="D15" s="408" t="str">
        <f>IF(Badges!$U425="A","/","")</f>
        <v/>
      </c>
      <c r="E15" s="408" t="str">
        <f>IF(Badges!$U429="A","/","")</f>
        <v/>
      </c>
      <c r="F15" s="408" t="str">
        <f>IF(Badges!$U433="A","/","")</f>
        <v/>
      </c>
      <c r="G15" s="408" t="str">
        <f>IF(Badges!$U437="A","/","")</f>
        <v/>
      </c>
      <c r="H15" s="408" t="str">
        <f>IF(Badges!$U441="A","/","")</f>
        <v/>
      </c>
      <c r="I15" s="409" t="str">
        <f>IF(Summary!$AJ$23="E","E","")</f>
        <v/>
      </c>
      <c r="J15" s="409" t="str">
        <f>IF(Summary!$AK$23="Y","R","")</f>
        <v/>
      </c>
      <c r="K15" s="363" t="str">
        <f>IF(COUNT(I62:I63)=2,MAX(I62:I63),"")</f>
        <v/>
      </c>
      <c r="N15" s="451"/>
      <c r="O15" s="451"/>
      <c r="P15" s="451"/>
      <c r="Q15" s="451"/>
      <c r="R15" s="451"/>
      <c r="W15" s="399" t="str">
        <f>'Fun Patches'!C16</f>
        <v>&lt;LIST PATCH HERE&gt;</v>
      </c>
      <c r="X15" s="406" t="str">
        <f>IF(Summary!$AJ$121="E","E","")</f>
        <v/>
      </c>
      <c r="Y15" s="406" t="str">
        <f>IF(Summary!$AK$121="Y","R","")</f>
        <v/>
      </c>
      <c r="AA15" s="366"/>
      <c r="AB15" s="364"/>
      <c r="AC15" s="365"/>
    </row>
    <row r="16" spans="2:30" ht="12.95" customHeight="1">
      <c r="B16" s="455"/>
      <c r="C16" s="456" t="s">
        <v>739</v>
      </c>
      <c r="D16" s="413" t="str">
        <f>IF(Badges!$U448="A","/","")</f>
        <v/>
      </c>
      <c r="E16" s="413" t="str">
        <f>IF(Badges!$U452="A","/","")</f>
        <v/>
      </c>
      <c r="F16" s="413" t="str">
        <f>IF(Badges!$U456="A","/","")</f>
        <v/>
      </c>
      <c r="G16" s="413" t="str">
        <f>IF(Badges!$U460="A","/","")</f>
        <v/>
      </c>
      <c r="H16" s="413" t="str">
        <f>IF(Badges!$U464="A","/","")</f>
        <v/>
      </c>
      <c r="I16" s="411" t="str">
        <f>IF(Summary!$AJ$24="E","E","")</f>
        <v/>
      </c>
      <c r="J16" s="411" t="str">
        <f>IF(Summary!$AK$24="Y","R","")</f>
        <v/>
      </c>
      <c r="K16" s="363"/>
      <c r="L16" s="455"/>
      <c r="M16" s="487" t="s">
        <v>953</v>
      </c>
      <c r="N16" s="413" t="str">
        <f>IF('Age-Level'!$U6="C","/","")</f>
        <v/>
      </c>
      <c r="O16" s="413" t="str">
        <f>IF('Age-Level'!$U7="C","/","")</f>
        <v/>
      </c>
      <c r="P16" s="413" t="str">
        <f>IF('Age-Level'!$U8="C","/","")</f>
        <v/>
      </c>
      <c r="Q16" s="413" t="str">
        <f>IF('Age-Level'!$U9="C","/","")</f>
        <v/>
      </c>
      <c r="R16" s="413" t="str">
        <f>IF('Age-Level'!$U10="C","/","")</f>
        <v/>
      </c>
      <c r="S16" s="404" t="str">
        <f>IF(Summary!$AJ$81="E","E","")</f>
        <v/>
      </c>
      <c r="T16" s="411" t="str">
        <f>IF(Summary!$AK$81="Y","R","")</f>
        <v/>
      </c>
      <c r="W16" s="399" t="str">
        <f>'Fun Patches'!C17</f>
        <v>&lt;LIST PATCH HERE&gt;</v>
      </c>
      <c r="X16" s="406" t="str">
        <f>IF(Summary!$AJ$122="E","E","")</f>
        <v/>
      </c>
      <c r="Y16" s="406" t="str">
        <f>IF(Summary!$AK$122="Y","R","")</f>
        <v/>
      </c>
      <c r="AA16" s="366"/>
      <c r="AB16" s="364"/>
      <c r="AC16" s="365"/>
    </row>
    <row r="17" spans="2:29" ht="12.95" customHeight="1" thickBot="1">
      <c r="B17" s="455"/>
      <c r="C17" s="460" t="s">
        <v>626</v>
      </c>
      <c r="D17" s="405" t="str">
        <f>IF(Badges!$U471="A","/","")</f>
        <v/>
      </c>
      <c r="E17" s="405" t="str">
        <f>IF(Badges!$U475="A","/","")</f>
        <v/>
      </c>
      <c r="F17" s="405" t="str">
        <f>IF(Badges!$U479="A","/","")</f>
        <v/>
      </c>
      <c r="G17" s="405" t="str">
        <f>IF(Badges!$U483="A","/","")</f>
        <v/>
      </c>
      <c r="H17" s="405" t="str">
        <f>IF(Badges!$U487="A","/","")</f>
        <v/>
      </c>
      <c r="I17" s="406" t="str">
        <f>IF(Summary!$AJ$25="E","E","")</f>
        <v/>
      </c>
      <c r="J17" s="406" t="str">
        <f>IF(Summary!$AK$25="Y","R","")</f>
        <v/>
      </c>
      <c r="K17" s="363" t="str">
        <f>IF(COUNT(I64:I65)=2,MAX(I64:I65),"")</f>
        <v/>
      </c>
      <c r="L17" s="455"/>
      <c r="M17" s="488" t="s">
        <v>954</v>
      </c>
      <c r="N17" s="398" t="str">
        <f>IF('Age-Level'!$U13="C","/","")</f>
        <v/>
      </c>
      <c r="O17" s="398" t="str">
        <f>IF('Age-Level'!$U14="C","/","")</f>
        <v/>
      </c>
      <c r="P17" s="398" t="str">
        <f>IF('Age-Level'!$U15="C","/","")</f>
        <v/>
      </c>
      <c r="Q17" s="398" t="str">
        <f>IF('Age-Level'!$U16="C","/","")</f>
        <v/>
      </c>
      <c r="R17" s="398" t="str">
        <f>IF('Age-Level'!$U17="C","/","")</f>
        <v/>
      </c>
      <c r="S17" s="409" t="str">
        <f>IF(Summary!$AJ$82="E","E","")</f>
        <v/>
      </c>
      <c r="T17" s="406" t="str">
        <f>IF(Summary!$AK$82="Y","R","")</f>
        <v/>
      </c>
      <c r="W17" s="399" t="str">
        <f>'Fun Patches'!C18</f>
        <v>&lt;LIST PATCH HERE&gt;</v>
      </c>
      <c r="X17" s="406" t="str">
        <f>IF(Summary!$AJ$123="E","E","")</f>
        <v/>
      </c>
      <c r="Y17" s="406" t="str">
        <f>IF(Summary!$AK$123="Y","R","")</f>
        <v/>
      </c>
      <c r="AA17" s="366"/>
      <c r="AB17" s="364"/>
      <c r="AC17" s="365"/>
    </row>
    <row r="18" spans="2:29" ht="12.95" customHeight="1" thickBot="1">
      <c r="B18" s="455"/>
      <c r="C18" s="460" t="s">
        <v>131</v>
      </c>
      <c r="D18" s="408" t="str">
        <f>IF(Badges!$U494="A","/","")</f>
        <v/>
      </c>
      <c r="E18" s="408" t="str">
        <f>IF(Badges!$U498="A","/","")</f>
        <v/>
      </c>
      <c r="F18" s="408" t="str">
        <f>IF(Badges!$U502="A","/","")</f>
        <v/>
      </c>
      <c r="G18" s="408" t="str">
        <f>IF(Badges!$U506="A","/","")</f>
        <v/>
      </c>
      <c r="H18" s="408" t="str">
        <f>IF(Badges!$U510="A","/","")</f>
        <v/>
      </c>
      <c r="I18" s="409" t="str">
        <f>IF(Summary!$AJ$26="E","E","")</f>
        <v/>
      </c>
      <c r="J18" s="409" t="str">
        <f>IF(Summary!$AK$26="Y","R","")</f>
        <v/>
      </c>
      <c r="K18" s="363"/>
      <c r="L18" s="455"/>
      <c r="M18" s="489" t="s">
        <v>955</v>
      </c>
      <c r="N18" s="413" t="str">
        <f>IF('Age-Level'!$U20="C","/","")</f>
        <v/>
      </c>
      <c r="O18" s="413" t="str">
        <f>IF('Age-Level'!$U21="C","/","")</f>
        <v/>
      </c>
      <c r="P18" s="413" t="str">
        <f>IF('Age-Level'!$U22="C","/","")</f>
        <v/>
      </c>
      <c r="Q18" s="413" t="str">
        <f>IF('Age-Level'!$U23="C","/","")</f>
        <v/>
      </c>
      <c r="R18" s="413" t="str">
        <f>IF('Age-Level'!$U24="C","/","")</f>
        <v/>
      </c>
      <c r="S18" s="412" t="str">
        <f>IF(Summary!$AJ$83="E","E","")</f>
        <v/>
      </c>
      <c r="T18" s="411" t="str">
        <f>IF(Summary!$AK$83="Y","R","")</f>
        <v/>
      </c>
      <c r="W18" s="399" t="str">
        <f>'Fun Patches'!C19</f>
        <v>&lt;LIST PATCH HERE&gt;</v>
      </c>
      <c r="X18" s="406" t="str">
        <f>IF(Summary!$AJ$124="E","E","")</f>
        <v/>
      </c>
      <c r="Y18" s="406" t="str">
        <f>IF(Summary!$AK$124="Y","R","")</f>
        <v/>
      </c>
      <c r="AA18" s="366"/>
      <c r="AB18" s="364"/>
      <c r="AC18" s="365"/>
    </row>
    <row r="19" spans="2:29" ht="12.95" customHeight="1" thickBot="1">
      <c r="B19" s="455"/>
      <c r="C19" s="468" t="s">
        <v>128</v>
      </c>
      <c r="D19" s="413" t="str">
        <f>IF(Badges!$U517="A","/","")</f>
        <v/>
      </c>
      <c r="E19" s="413" t="str">
        <f>IF(Badges!$U521="A","/","")</f>
        <v/>
      </c>
      <c r="F19" s="413" t="str">
        <f>IF(Badges!$U525="A","/","")</f>
        <v/>
      </c>
      <c r="G19" s="413" t="str">
        <f>IF(Badges!$U529="A","/","")</f>
        <v/>
      </c>
      <c r="H19" s="413" t="str">
        <f>IF(Badges!$U533="A","/","")</f>
        <v/>
      </c>
      <c r="I19" s="411" t="str">
        <f>IF(Summary!$AJ$27="E","E","")</f>
        <v/>
      </c>
      <c r="J19" s="411" t="str">
        <f>IF(Summary!$AK$27="Y","R","")</f>
        <v/>
      </c>
      <c r="K19" s="363"/>
      <c r="L19" s="455"/>
      <c r="M19" s="490" t="s">
        <v>956</v>
      </c>
      <c r="N19" s="398" t="str">
        <f>IF('Age-Level'!$U27="C","/","")</f>
        <v/>
      </c>
      <c r="O19" s="398" t="str">
        <f>IF('Age-Level'!$U28="C","/","")</f>
        <v/>
      </c>
      <c r="P19" s="398" t="str">
        <f>IF('Age-Level'!$U29="C","/","")</f>
        <v/>
      </c>
      <c r="Q19" s="398" t="str">
        <f>IF('Age-Level'!$U30="C","/","")</f>
        <v/>
      </c>
      <c r="R19" s="398" t="str">
        <f>IF('Age-Level'!$U31="C","/","")</f>
        <v/>
      </c>
      <c r="S19" s="409" t="str">
        <f>IF(Summary!$AJ$84="E","E","")</f>
        <v/>
      </c>
      <c r="T19" s="406" t="str">
        <f>IF(Summary!$AK$84="Y","R","")</f>
        <v/>
      </c>
      <c r="W19" s="399" t="str">
        <f>'Fun Patches'!C20</f>
        <v>&lt;LIST PATCH HERE&gt;</v>
      </c>
      <c r="X19" s="406" t="str">
        <f>IF(Summary!$AJ$125="E","E","")</f>
        <v/>
      </c>
      <c r="Y19" s="406" t="str">
        <f>IF(Summary!$AK$125="Y","R","")</f>
        <v/>
      </c>
      <c r="AA19" s="366"/>
      <c r="AB19" s="364"/>
      <c r="AC19" s="365"/>
    </row>
    <row r="20" spans="2:29" ht="12.95" customHeight="1">
      <c r="B20" s="455"/>
      <c r="C20" s="460" t="s">
        <v>143</v>
      </c>
      <c r="D20" s="405" t="str">
        <f>IF(Badges!$U540="A","/","")</f>
        <v/>
      </c>
      <c r="E20" s="405" t="str">
        <f>IF(Badges!$U544="A","/","")</f>
        <v/>
      </c>
      <c r="F20" s="405" t="str">
        <f>IF(Badges!$U548="A","/","")</f>
        <v/>
      </c>
      <c r="G20" s="405" t="str">
        <f>IF(Badges!$U552="A","/","")</f>
        <v/>
      </c>
      <c r="H20" s="405" t="str">
        <f>IF(Badges!$U556="A","/","")</f>
        <v/>
      </c>
      <c r="I20" s="406" t="str">
        <f>IF(Summary!$AJ$28="E","E","")</f>
        <v/>
      </c>
      <c r="J20" s="406" t="str">
        <f>IF(Summary!$AK$28="Y","R","")</f>
        <v/>
      </c>
      <c r="K20" s="363"/>
      <c r="L20" s="455"/>
      <c r="M20" s="487" t="s">
        <v>957</v>
      </c>
      <c r="N20" s="458"/>
      <c r="O20" s="458"/>
      <c r="P20" s="458"/>
      <c r="Q20" s="458"/>
      <c r="R20" s="459"/>
      <c r="S20" s="412" t="str">
        <f>IF(Summary!$AJ$85="E","E","")</f>
        <v/>
      </c>
      <c r="T20" s="411" t="str">
        <f>IF(Summary!$AK$85="Y","R","")</f>
        <v/>
      </c>
      <c r="U20" s="594"/>
      <c r="W20" s="399" t="str">
        <f>'Fun Patches'!C21</f>
        <v>&lt;LIST PATCH HERE&gt;</v>
      </c>
      <c r="X20" s="406" t="str">
        <f>IF(Summary!$AJ$126="E","E","")</f>
        <v/>
      </c>
      <c r="Y20" s="406" t="str">
        <f>IF(Summary!$AK$126="Y","R","")</f>
        <v/>
      </c>
      <c r="AA20" s="366"/>
      <c r="AB20" s="364"/>
      <c r="AC20" s="365"/>
    </row>
    <row r="21" spans="2:29" ht="12.95" customHeight="1" thickBot="1">
      <c r="B21" s="455"/>
      <c r="C21" s="471" t="s">
        <v>939</v>
      </c>
      <c r="D21" s="408" t="str">
        <f>IF(Badges!$U171="A","/","")</f>
        <v/>
      </c>
      <c r="E21" s="408" t="str">
        <f>IF(Badges!$U175="A","/","")</f>
        <v/>
      </c>
      <c r="F21" s="408" t="str">
        <f>IF(Badges!$U179="A","/","")</f>
        <v/>
      </c>
      <c r="G21" s="408" t="str">
        <f>IF(Badges!$U183="A","/","")</f>
        <v/>
      </c>
      <c r="H21" s="408" t="str">
        <f>IF(Badges!$U187="A","/","")</f>
        <v/>
      </c>
      <c r="I21" s="409" t="str">
        <f>IF(Summary!$AJ$11="E","E","")</f>
        <v/>
      </c>
      <c r="J21" s="409" t="str">
        <f>IF(Summary!$AK$11="Y","R","")</f>
        <v/>
      </c>
      <c r="K21" s="363"/>
      <c r="L21" s="455"/>
      <c r="M21" s="488" t="s">
        <v>958</v>
      </c>
      <c r="N21" s="473"/>
      <c r="O21" s="473"/>
      <c r="P21" s="473"/>
      <c r="Q21" s="473"/>
      <c r="R21" s="474"/>
      <c r="S21" s="409" t="str">
        <f>IF(Summary!$AJ$86="E","E","")</f>
        <v/>
      </c>
      <c r="T21" s="406" t="str">
        <f>IF(Summary!$AK$86="Y","R","")</f>
        <v/>
      </c>
      <c r="U21" s="594"/>
      <c r="W21" s="399" t="str">
        <f>'Fun Patches'!C22</f>
        <v>&lt;LIST PATCH HERE&gt;</v>
      </c>
      <c r="X21" s="406" t="str">
        <f>IF(Summary!$AJ$127="E","E","")</f>
        <v/>
      </c>
      <c r="Y21" s="406" t="str">
        <f>IF(Summary!$AK$127="Y","R","")</f>
        <v/>
      </c>
      <c r="AA21" s="366"/>
      <c r="AB21" s="364"/>
      <c r="AC21" s="365"/>
    </row>
    <row r="22" spans="2:29" ht="12.95" customHeight="1">
      <c r="B22" s="455"/>
      <c r="C22" s="460" t="s">
        <v>940</v>
      </c>
      <c r="D22" s="413" t="str">
        <f>IF(Badges!$U563="A","/","")</f>
        <v/>
      </c>
      <c r="E22" s="413" t="str">
        <f>IF(Badges!$U567="A","/","")</f>
        <v/>
      </c>
      <c r="F22" s="413" t="str">
        <f>IF(Badges!$U571="A","/","")</f>
        <v/>
      </c>
      <c r="G22" s="413" t="str">
        <f>IF(Badges!$U575="A","/","")</f>
        <v/>
      </c>
      <c r="H22" s="413" t="str">
        <f>IF(Badges!$U579="A","/","")</f>
        <v/>
      </c>
      <c r="I22" s="411" t="str">
        <f>IF(Summary!$AJ$29="E","E","")</f>
        <v/>
      </c>
      <c r="J22" s="411" t="str">
        <f>IF(Summary!$AK$29="Y","R","")</f>
        <v/>
      </c>
      <c r="K22" s="363"/>
      <c r="L22" s="455"/>
      <c r="M22" s="489" t="s">
        <v>959</v>
      </c>
      <c r="N22" s="476"/>
      <c r="O22" s="476"/>
      <c r="P22" s="476"/>
      <c r="Q22" s="476"/>
      <c r="R22" s="477"/>
      <c r="S22" s="412" t="str">
        <f>IF(Summary!$AJ$87="E","E","")</f>
        <v/>
      </c>
      <c r="T22" s="411" t="str">
        <f>IF(Summary!$AK$87="Y","R","")</f>
        <v/>
      </c>
      <c r="U22" s="720" t="s">
        <v>1079</v>
      </c>
      <c r="W22" s="399" t="str">
        <f>'Fun Patches'!C23</f>
        <v>&lt;LIST PATCH HERE&gt;</v>
      </c>
      <c r="X22" s="406" t="str">
        <f>IF(Summary!$AJ$128="E","E","")</f>
        <v/>
      </c>
      <c r="Y22" s="406" t="str">
        <f>IF(Summary!$AK$128="Y","R","")</f>
        <v/>
      </c>
      <c r="AA22" s="366"/>
      <c r="AB22" s="364"/>
      <c r="AC22" s="365"/>
    </row>
    <row r="23" spans="2:29" ht="12.95" customHeight="1" thickBot="1">
      <c r="B23" s="455"/>
      <c r="C23" s="460" t="s">
        <v>138</v>
      </c>
      <c r="D23" s="405" t="str">
        <f>IF(Badges!$U586="A","/","")</f>
        <v/>
      </c>
      <c r="E23" s="405" t="str">
        <f>IF(Badges!$U590="A","/","")</f>
        <v/>
      </c>
      <c r="F23" s="405" t="str">
        <f>IF(Badges!$U594="A","/","")</f>
        <v/>
      </c>
      <c r="G23" s="405" t="str">
        <f>IF(Badges!$U598="A","/","")</f>
        <v/>
      </c>
      <c r="H23" s="405" t="str">
        <f>IF(Badges!$U602="A","/","")</f>
        <v/>
      </c>
      <c r="I23" s="406" t="str">
        <f>IF(Summary!$AJ$30="E","E","")</f>
        <v/>
      </c>
      <c r="J23" s="406" t="str">
        <f>IF(Summary!$AK$30="Y","R","")</f>
        <v/>
      </c>
      <c r="K23" s="363"/>
      <c r="L23" s="455"/>
      <c r="M23" s="490" t="s">
        <v>960</v>
      </c>
      <c r="N23" s="466"/>
      <c r="O23" s="466"/>
      <c r="P23" s="466"/>
      <c r="Q23" s="466"/>
      <c r="R23" s="467"/>
      <c r="S23" s="409" t="str">
        <f>IF(Summary!$AJ$88="E","E","")</f>
        <v/>
      </c>
      <c r="T23" s="406" t="str">
        <f>IF(Summary!$AK$88="Y","R","")</f>
        <v/>
      </c>
      <c r="U23" s="720"/>
      <c r="W23" s="399" t="str">
        <f>'Fun Patches'!C24</f>
        <v>&lt;LIST PATCH HERE&gt;</v>
      </c>
      <c r="X23" s="406" t="str">
        <f>IF(Summary!$AJ$129="E","E","")</f>
        <v/>
      </c>
      <c r="Y23" s="406" t="str">
        <f>IF(Summary!$AK$129="Y","R","")</f>
        <v/>
      </c>
      <c r="AA23" s="366"/>
      <c r="AB23" s="364"/>
      <c r="AC23" s="365"/>
    </row>
    <row r="24" spans="2:29" ht="12.95" customHeight="1" thickBot="1">
      <c r="B24" s="455"/>
      <c r="C24" s="460" t="s">
        <v>837</v>
      </c>
      <c r="D24" s="408" t="str">
        <f>IF(Badges!$U609="A","/","")</f>
        <v/>
      </c>
      <c r="E24" s="408" t="str">
        <f>IF(Badges!$U613="A","/","")</f>
        <v/>
      </c>
      <c r="F24" s="408" t="str">
        <f>IF(Badges!$U617="A","/","")</f>
        <v/>
      </c>
      <c r="G24" s="408" t="str">
        <f>IF(Badges!$U621="A","/","")</f>
        <v/>
      </c>
      <c r="H24" s="408" t="str">
        <f>IF(Badges!$U625="A","/","")</f>
        <v/>
      </c>
      <c r="I24" s="409" t="str">
        <f>IF(Summary!$AJ$31="E","E","")</f>
        <v/>
      </c>
      <c r="J24" s="409" t="str">
        <f>IF(Summary!$AK$31="Y","R","")</f>
        <v/>
      </c>
      <c r="K24" s="363"/>
      <c r="L24" s="455"/>
      <c r="M24" s="491" t="s">
        <v>360</v>
      </c>
      <c r="N24" s="413" t="str">
        <f>IF('Age-Level'!$U49="C","/","")</f>
        <v/>
      </c>
      <c r="O24" s="413" t="str">
        <f>IF('Age-Level'!$U50="C","/","")</f>
        <v/>
      </c>
      <c r="P24" s="510" t="str">
        <f>IF('Age-Level'!$U51="C","/","")</f>
        <v/>
      </c>
      <c r="Q24" s="510" t="str">
        <f>IF('Age-Level'!$U52="C","/","")</f>
        <v/>
      </c>
      <c r="R24" s="510" t="str">
        <f>IF('Age-Level'!$U53="C","/","")</f>
        <v/>
      </c>
      <c r="S24" s="409" t="str">
        <f>IF(Summary!$AJ$89="E","E","")</f>
        <v/>
      </c>
      <c r="T24" s="411" t="str">
        <f>IF(Summary!$AK$89="Y","R","")</f>
        <v/>
      </c>
      <c r="U24" s="720"/>
      <c r="W24" s="399" t="str">
        <f>'Fun Patches'!C25</f>
        <v>&lt;LIST PATCH HERE&gt;</v>
      </c>
      <c r="X24" s="406" t="str">
        <f>IF(Summary!$AJ$130="E","E","")</f>
        <v/>
      </c>
      <c r="Y24" s="406" t="str">
        <f>IF(Summary!$AK$130="Y","R","")</f>
        <v/>
      </c>
      <c r="AA24" s="366"/>
      <c r="AB24" s="364"/>
      <c r="AC24" s="365"/>
    </row>
    <row r="25" spans="2:29" ht="12.95" customHeight="1">
      <c r="B25" s="455"/>
      <c r="C25" s="468" t="s">
        <v>130</v>
      </c>
      <c r="D25" s="413" t="str">
        <f>IF(Badges!$U632="A","/","")</f>
        <v/>
      </c>
      <c r="E25" s="413" t="str">
        <f>IF(Badges!$U636="A","/","")</f>
        <v/>
      </c>
      <c r="F25" s="413" t="str">
        <f>IF(Badges!$U640="A","/","")</f>
        <v/>
      </c>
      <c r="G25" s="413" t="str">
        <f>IF(Badges!$U644="A","/","")</f>
        <v/>
      </c>
      <c r="H25" s="413" t="str">
        <f>IF(Badges!$U648="A","/","")</f>
        <v/>
      </c>
      <c r="I25" s="411" t="str">
        <f>IF(Summary!$AJ$32="E","E","")</f>
        <v/>
      </c>
      <c r="J25" s="411" t="str">
        <f>IF(Summary!$AK$32="Y","R","")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IF(Summary!$AJ$90="E","E","")</f>
        <v/>
      </c>
      <c r="T25" s="411" t="str">
        <f>IF(Summary!$AK$90="Y","R","")</f>
        <v/>
      </c>
      <c r="U25" s="720"/>
      <c r="W25" s="399" t="str">
        <f>'Fun Patches'!C26</f>
        <v>&lt;LIST PATCH HERE&gt;</v>
      </c>
      <c r="X25" s="406" t="str">
        <f>IF(Summary!$AJ$131="E","E","")</f>
        <v/>
      </c>
      <c r="Y25" s="406" t="str">
        <f>IF(Summary!$AK$131="Y","R","")</f>
        <v/>
      </c>
      <c r="AA25" s="366"/>
      <c r="AB25" s="364"/>
      <c r="AC25" s="365"/>
    </row>
    <row r="26" spans="2:29" ht="12.95" customHeight="1">
      <c r="B26" s="455"/>
      <c r="C26" s="460" t="s">
        <v>941</v>
      </c>
      <c r="D26" s="405" t="str">
        <f>IF(Badges!$U655="A","/","")</f>
        <v/>
      </c>
      <c r="E26" s="405" t="str">
        <f>IF(Badges!$U659="A","/","")</f>
        <v/>
      </c>
      <c r="F26" s="405" t="str">
        <f>IF(Badges!$U663="A","/","")</f>
        <v/>
      </c>
      <c r="G26" s="405" t="str">
        <f>IF(Badges!$U667="A","/","")</f>
        <v/>
      </c>
      <c r="H26" s="405" t="str">
        <f>IF(Badges!$U671="A","/","")</f>
        <v/>
      </c>
      <c r="I26" s="406" t="str">
        <f>IF(Summary!$AJ$33="E","E","")</f>
        <v/>
      </c>
      <c r="J26" s="406" t="str">
        <f>IF(Summary!$AK$33="Y","R","")</f>
        <v/>
      </c>
      <c r="K26" s="363"/>
      <c r="L26" s="455"/>
      <c r="M26" s="487" t="s">
        <v>962</v>
      </c>
      <c r="N26" s="458"/>
      <c r="O26" s="458"/>
      <c r="P26" s="458"/>
      <c r="Q26" s="458"/>
      <c r="R26" s="459"/>
      <c r="S26" s="412" t="str">
        <f>IF(Summary!$AJ$91="E","E","")</f>
        <v/>
      </c>
      <c r="T26" s="406" t="str">
        <f>IF(Summary!$AK$91="Y","R","")</f>
        <v/>
      </c>
      <c r="U26" s="720"/>
      <c r="W26" s="399" t="str">
        <f>'Fun Patches'!C27</f>
        <v>&lt;LIST PATCH HERE&gt;</v>
      </c>
      <c r="X26" s="406" t="str">
        <f>IF(Summary!$AJ$132="E","E","")</f>
        <v/>
      </c>
      <c r="Y26" s="406" t="str">
        <f>IF(Summary!$AK$132="Y","R","")</f>
        <v/>
      </c>
      <c r="AA26" s="366"/>
      <c r="AB26" s="364"/>
      <c r="AC26" s="365"/>
    </row>
    <row r="27" spans="2:29" ht="12.95" customHeight="1" thickBot="1">
      <c r="B27" s="455"/>
      <c r="C27" s="471" t="s">
        <v>942</v>
      </c>
      <c r="D27" s="408" t="str">
        <f>IF(Badges!$U678="A","/","")</f>
        <v/>
      </c>
      <c r="E27" s="408" t="str">
        <f>IF(Badges!$U682="A","/","")</f>
        <v/>
      </c>
      <c r="F27" s="408" t="str">
        <f>IF(Badges!$U686="A","/","")</f>
        <v/>
      </c>
      <c r="G27" s="408" t="str">
        <f>IF(Badges!$U690="A","/","")</f>
        <v/>
      </c>
      <c r="H27" s="408" t="str">
        <f>IF(Badges!$U694="A","/","")</f>
        <v/>
      </c>
      <c r="I27" s="409" t="str">
        <f>IF(Summary!$AJ$34="E","E","")</f>
        <v/>
      </c>
      <c r="J27" s="409" t="str">
        <f>IF(Summary!$AK$34="Y","R","")</f>
        <v/>
      </c>
      <c r="K27" s="363"/>
      <c r="L27" s="455"/>
      <c r="M27" s="488" t="s">
        <v>93</v>
      </c>
      <c r="N27" s="473"/>
      <c r="O27" s="473"/>
      <c r="P27" s="473"/>
      <c r="Q27" s="473"/>
      <c r="R27" s="474"/>
      <c r="S27" s="406" t="str">
        <f>IF(Summary!$AJ$108="E","E","")</f>
        <v/>
      </c>
      <c r="T27" s="406" t="str">
        <f>IF(Summary!$AK$108="Y","R","")</f>
        <v/>
      </c>
      <c r="U27" s="720"/>
      <c r="W27" s="399" t="str">
        <f>'Fun Patches'!C28</f>
        <v>&lt;LIST PATCH HERE&gt;</v>
      </c>
      <c r="X27" s="406" t="str">
        <f>IF(Summary!$AJ$133="E","E","")</f>
        <v/>
      </c>
      <c r="Y27" s="406" t="str">
        <f>IF(Summary!$AK$133="Y","R","")</f>
        <v/>
      </c>
      <c r="AA27" s="366"/>
      <c r="AB27" s="364"/>
      <c r="AC27" s="365"/>
    </row>
    <row r="28" spans="2:29" ht="12.95" customHeight="1">
      <c r="B28" s="455"/>
      <c r="C28" s="468" t="s">
        <v>135</v>
      </c>
      <c r="D28" s="413" t="str">
        <f>IF(Badges!$U701="A","/","")</f>
        <v/>
      </c>
      <c r="E28" s="413" t="str">
        <f>IF(Badges!$U705="A","/","")</f>
        <v/>
      </c>
      <c r="F28" s="413" t="str">
        <f>IF(Badges!$U709="A","/","")</f>
        <v/>
      </c>
      <c r="G28" s="413" t="str">
        <f>IF(Badges!$U713="A","/","")</f>
        <v/>
      </c>
      <c r="H28" s="413" t="str">
        <f>IF(Badges!$U717="A","/","")</f>
        <v/>
      </c>
      <c r="I28" s="411" t="str">
        <f>IF(Summary!$AJ$35="E","E","")</f>
        <v/>
      </c>
      <c r="J28" s="411" t="str">
        <f>IF(Summary!$AK$35="Y","R","")</f>
        <v/>
      </c>
      <c r="K28" s="363"/>
      <c r="U28" s="720"/>
      <c r="W28" s="399" t="str">
        <f>'Fun Patches'!C29</f>
        <v>&lt;LIST PATCH HERE&gt;</v>
      </c>
      <c r="X28" s="406" t="str">
        <f>IF(Summary!$AJ$134="E","E","")</f>
        <v/>
      </c>
      <c r="Y28" s="406" t="str">
        <f>IF(Summary!$AK$134="Y","R","")</f>
        <v/>
      </c>
      <c r="AA28" s="366"/>
      <c r="AB28" s="364"/>
      <c r="AC28" s="365"/>
    </row>
    <row r="29" spans="2:29" ht="12.95" customHeight="1">
      <c r="B29" s="455"/>
      <c r="C29" s="460" t="s">
        <v>127</v>
      </c>
      <c r="D29" s="405" t="str">
        <f>IF(Badges!$U724="A","/","")</f>
        <v/>
      </c>
      <c r="E29" s="405" t="str">
        <f>IF(Badges!$U728="A","/","")</f>
        <v/>
      </c>
      <c r="F29" s="405" t="str">
        <f>IF(Badges!$U732="A","/","")</f>
        <v/>
      </c>
      <c r="G29" s="405" t="str">
        <f>IF(Badges!$U736="A","/","")</f>
        <v/>
      </c>
      <c r="H29" s="405" t="str">
        <f>IF(Badges!$U740="A","/","")</f>
        <v/>
      </c>
      <c r="I29" s="406" t="str">
        <f>IF(Summary!$AJ$36="E","E","")</f>
        <v/>
      </c>
      <c r="J29" s="406" t="str">
        <f>IF(Summary!$AK$36="Y","R","")</f>
        <v/>
      </c>
      <c r="L29" s="401"/>
      <c r="M29" s="401"/>
      <c r="N29" s="401"/>
      <c r="O29" s="401"/>
      <c r="P29" s="401"/>
      <c r="Q29" s="401"/>
      <c r="R29" s="401"/>
      <c r="S29" s="402"/>
      <c r="T29" s="402"/>
      <c r="U29" s="720"/>
      <c r="W29" s="399" t="str">
        <f>'Fun Patches'!C30</f>
        <v>&lt;LIST PATCH HERE&gt;</v>
      </c>
      <c r="X29" s="406" t="str">
        <f>IF(Summary!$AJ$135="E","E","")</f>
        <v/>
      </c>
      <c r="Y29" s="406" t="str">
        <f>IF(Summary!$AK$135="Y","R","")</f>
        <v/>
      </c>
      <c r="AA29" s="366"/>
      <c r="AB29" s="364"/>
      <c r="AC29" s="365"/>
    </row>
    <row r="30" spans="2:29" ht="12.95" customHeight="1" thickBot="1">
      <c r="B30" s="455"/>
      <c r="C30" s="471" t="s">
        <v>132</v>
      </c>
      <c r="D30" s="408" t="str">
        <f>IF(Badges!$U747="A","/","")</f>
        <v/>
      </c>
      <c r="E30" s="408" t="str">
        <f>IF(Badges!$U751="A","/","")</f>
        <v/>
      </c>
      <c r="F30" s="408" t="str">
        <f>IF(Badges!$U755="A","/","")</f>
        <v/>
      </c>
      <c r="G30" s="408" t="str">
        <f>IF(Badges!$U759="A","/","")</f>
        <v/>
      </c>
      <c r="H30" s="408" t="str">
        <f>IF(Badges!$U763="A","/","")</f>
        <v/>
      </c>
      <c r="I30" s="409" t="str">
        <f>IF(Summary!$AJ$37="E","E","")</f>
        <v/>
      </c>
      <c r="J30" s="409" t="str">
        <f>IF(Summary!$AK$37="Y","R","")</f>
        <v/>
      </c>
      <c r="L30" s="716" t="str">
        <f>'Age-Level'!C136</f>
        <v>Investiture</v>
      </c>
      <c r="M30" s="716"/>
      <c r="N30" s="716"/>
      <c r="O30" s="716"/>
      <c r="P30" s="716"/>
      <c r="Q30" s="716"/>
      <c r="R30" s="719"/>
      <c r="S30" s="406" t="str">
        <f>IF(Summary!$AJ$96="E","E","")</f>
        <v/>
      </c>
      <c r="T30" s="406" t="str">
        <f>IF(Summary!$AK$96="Y","R","")</f>
        <v/>
      </c>
      <c r="U30" s="720"/>
      <c r="W30" s="399" t="str">
        <f>'Fun Patches'!C31</f>
        <v>&lt;LIST PATCH HERE&gt;</v>
      </c>
      <c r="X30" s="406" t="str">
        <f>IF(Summary!$AJ$136="E","E","")</f>
        <v/>
      </c>
      <c r="Y30" s="406" t="str">
        <f>IF(Summary!$AK$136="Y","R","")</f>
        <v/>
      </c>
      <c r="AA30" s="366"/>
      <c r="AB30" s="364"/>
      <c r="AC30" s="365"/>
    </row>
    <row r="31" spans="2:29" ht="12.95" customHeight="1">
      <c r="B31" s="455"/>
      <c r="C31" s="460" t="s">
        <v>136</v>
      </c>
      <c r="D31" s="410" t="str">
        <f>IF(Badges!$U770="A","/","")</f>
        <v/>
      </c>
      <c r="E31" s="410" t="str">
        <f>IF(Badges!$U774="A","/","")</f>
        <v/>
      </c>
      <c r="F31" s="410" t="str">
        <f>IF(Badges!$U778="A","/","")</f>
        <v/>
      </c>
      <c r="G31" s="410" t="str">
        <f>IF(Badges!$U782="A","/","")</f>
        <v/>
      </c>
      <c r="H31" s="410" t="str">
        <f>IF(Badges!$U786="A","/","")</f>
        <v/>
      </c>
      <c r="I31" s="412" t="str">
        <f>IF(Summary!$AJ$38="E","E","")</f>
        <v/>
      </c>
      <c r="J31" s="412" t="str">
        <f>IF(Summary!$AK$38="Y","R","")</f>
        <v/>
      </c>
      <c r="L31" s="716" t="str">
        <f>'Age-Level'!C137</f>
        <v>1st year Rededication</v>
      </c>
      <c r="M31" s="716"/>
      <c r="N31" s="716"/>
      <c r="O31" s="716"/>
      <c r="P31" s="716"/>
      <c r="Q31" s="716"/>
      <c r="R31" s="719"/>
      <c r="S31" s="406" t="str">
        <f>IF(Summary!$AJ$97="E","E","")</f>
        <v/>
      </c>
      <c r="T31" s="406" t="str">
        <f>IF(Summary!$AK$97="Y","R","")</f>
        <v/>
      </c>
      <c r="U31" s="720"/>
      <c r="W31" s="399" t="str">
        <f>'Fun Patches'!C32</f>
        <v>&lt;LIST PATCH HERE&gt;</v>
      </c>
      <c r="X31" s="406" t="str">
        <f>IF(Summary!$AJ$137="E","E","")</f>
        <v/>
      </c>
      <c r="Y31" s="406" t="str">
        <f>IF(Summary!$AK$137="Y","R","")</f>
        <v/>
      </c>
      <c r="AA31" s="366"/>
      <c r="AB31" s="364"/>
      <c r="AC31" s="365"/>
    </row>
    <row r="32" spans="2:29" ht="12.95" customHeight="1">
      <c r="B32" s="455"/>
      <c r="C32" s="460" t="s">
        <v>126</v>
      </c>
      <c r="D32" s="405" t="str">
        <f>IF(Badges!$U793="A","/","")</f>
        <v/>
      </c>
      <c r="E32" s="405" t="str">
        <f>IF(Badges!$U797="A","/","")</f>
        <v/>
      </c>
      <c r="F32" s="405" t="str">
        <f>IF(Badges!$U801="A","/","")</f>
        <v/>
      </c>
      <c r="G32" s="405" t="str">
        <f>IF(Badges!$U805="A","/","")</f>
        <v/>
      </c>
      <c r="H32" s="405" t="str">
        <f>IF(Badges!$U809="A","/","")</f>
        <v/>
      </c>
      <c r="I32" s="406" t="str">
        <f>IF(Summary!$AJ$39="E","E","")</f>
        <v/>
      </c>
      <c r="J32" s="406" t="str">
        <f>IF(Summary!$AK$39="Y","R","")</f>
        <v/>
      </c>
      <c r="L32" s="716" t="str">
        <f>'Age-Level'!C138</f>
        <v>2nd year Rededication</v>
      </c>
      <c r="M32" s="716"/>
      <c r="N32" s="716"/>
      <c r="O32" s="716"/>
      <c r="P32" s="716"/>
      <c r="Q32" s="716"/>
      <c r="R32" s="719"/>
      <c r="S32" s="406" t="str">
        <f>IF(Summary!$AJ$98="E","E","")</f>
        <v/>
      </c>
      <c r="T32" s="406" t="str">
        <f>IF(Summary!$AK$98="Y","R","")</f>
        <v/>
      </c>
      <c r="U32" s="720"/>
      <c r="W32" s="399" t="str">
        <f>'Fun Patches'!C33</f>
        <v>&lt;LIST PATCH HERE&gt;</v>
      </c>
      <c r="X32" s="406" t="str">
        <f>IF(Summary!$AJ$138="E","E","")</f>
        <v/>
      </c>
      <c r="Y32" s="406" t="str">
        <f>IF(Summary!$AK$138="Y","R","")</f>
        <v/>
      </c>
      <c r="AA32" s="366"/>
      <c r="AB32" s="364"/>
      <c r="AC32" s="365"/>
    </row>
    <row r="33" spans="2:29" ht="12.95" customHeight="1">
      <c r="B33" s="455"/>
      <c r="C33" s="464" t="s">
        <v>943</v>
      </c>
      <c r="D33" s="405" t="str">
        <f>IF(Badges!$U816="A","/","")</f>
        <v/>
      </c>
      <c r="E33" s="405" t="str">
        <f>IF(Badges!$U820="A","/","")</f>
        <v/>
      </c>
      <c r="F33" s="405" t="str">
        <f>IF(Badges!$U824="A","/","")</f>
        <v/>
      </c>
      <c r="G33" s="405" t="str">
        <f>IF(Badges!$U828="A","/","")</f>
        <v/>
      </c>
      <c r="H33" s="405" t="str">
        <f>IF(Badges!$U832="A","/","")</f>
        <v/>
      </c>
      <c r="I33" s="406" t="str">
        <f>IF(Summary!$AJ$40="E","E","")</f>
        <v/>
      </c>
      <c r="J33" s="406" t="str">
        <f>IF(Summary!$AK$40="Y","R","")</f>
        <v/>
      </c>
      <c r="L33" s="716" t="str">
        <f>'Age-Level'!C139</f>
        <v>3rd year Rededication</v>
      </c>
      <c r="M33" s="716"/>
      <c r="N33" s="716"/>
      <c r="O33" s="716"/>
      <c r="P33" s="716"/>
      <c r="Q33" s="716"/>
      <c r="R33" s="719"/>
      <c r="S33" s="406" t="str">
        <f>IF(Summary!$AJ$99="E","E","")</f>
        <v/>
      </c>
      <c r="T33" s="406" t="str">
        <f>IF(Summary!$AK$99="Y","R","")</f>
        <v/>
      </c>
      <c r="U33" s="720"/>
      <c r="W33" s="399" t="str">
        <f>'Fun Patches'!C34</f>
        <v>&lt;LIST PATCH HERE&gt;</v>
      </c>
      <c r="X33" s="406" t="str">
        <f>IF(Summary!$AJ$139="E","E","")</f>
        <v/>
      </c>
      <c r="Y33" s="406" t="str">
        <f>IF(Summary!$AK$139="Y","R","")</f>
        <v/>
      </c>
      <c r="AA33" s="366"/>
      <c r="AB33" s="364"/>
      <c r="AC33" s="365"/>
    </row>
    <row r="34" spans="2:29" ht="12.95" customHeight="1">
      <c r="L34" s="716" t="str">
        <f>'Age-Level'!C140</f>
        <v>4th year Rededication</v>
      </c>
      <c r="M34" s="716"/>
      <c r="N34" s="716"/>
      <c r="O34" s="716"/>
      <c r="P34" s="716"/>
      <c r="Q34" s="716"/>
      <c r="R34" s="719"/>
      <c r="S34" s="406" t="str">
        <f>IF(Summary!$AJ$100="E","E","")</f>
        <v/>
      </c>
      <c r="T34" s="406" t="str">
        <f>IF(Summary!$AK$100="Y","R","")</f>
        <v/>
      </c>
      <c r="U34" s="720"/>
      <c r="W34" s="399" t="str">
        <f>'Fun Patches'!C35</f>
        <v>&lt;LIST PATCH HERE&gt;</v>
      </c>
      <c r="X34" s="406" t="str">
        <f>IF(Summary!$AJ$140="E","E","")</f>
        <v/>
      </c>
      <c r="Y34" s="406" t="str">
        <f>IF(Summary!$AK$140="Y","R","")</f>
        <v/>
      </c>
      <c r="AA34" s="366"/>
      <c r="AB34" s="364"/>
      <c r="AC34" s="365"/>
    </row>
    <row r="35" spans="2:29" ht="12.95" customHeight="1">
      <c r="L35" s="716" t="str">
        <f>'Age-Level'!C141</f>
        <v>5th year Rededication</v>
      </c>
      <c r="M35" s="716"/>
      <c r="N35" s="716"/>
      <c r="O35" s="716"/>
      <c r="P35" s="716"/>
      <c r="Q35" s="716"/>
      <c r="R35" s="719"/>
      <c r="S35" s="406" t="str">
        <f>IF(Summary!$AJ$101="E","E","")</f>
        <v/>
      </c>
      <c r="T35" s="406" t="str">
        <f>IF(Summary!$AK$101="Y","R","")</f>
        <v/>
      </c>
      <c r="U35" s="720"/>
      <c r="W35" s="399" t="str">
        <f>'Fun Patches'!C36</f>
        <v>&lt;LIST PATCH HERE&gt;</v>
      </c>
      <c r="X35" s="406" t="str">
        <f>IF(Summary!$AJ$141="E","E","")</f>
        <v/>
      </c>
      <c r="Y35" s="406" t="str">
        <f>IF(Summary!$AK$141="Y","R","")</f>
        <v/>
      </c>
      <c r="AA35" s="366"/>
      <c r="AB35" s="364"/>
      <c r="AC35" s="365"/>
    </row>
    <row r="36" spans="2:29" ht="12.95" customHeight="1">
      <c r="B36" s="455"/>
      <c r="C36" s="456" t="s">
        <v>144</v>
      </c>
      <c r="D36" s="403" t="str">
        <f>IF(Badges!$U298="A","/","")</f>
        <v/>
      </c>
      <c r="E36" s="403" t="str">
        <f>IF(Badges!$U302="A","/","")</f>
        <v/>
      </c>
      <c r="F36" s="403" t="str">
        <f>IF(Badges!$U306="A","/","")</f>
        <v/>
      </c>
      <c r="G36" s="403" t="str">
        <f>IF(Badges!$U310="A","/","")</f>
        <v/>
      </c>
      <c r="H36" s="403" t="str">
        <f>IF(Badges!$U314="A","/","")</f>
        <v/>
      </c>
      <c r="I36" s="406" t="str">
        <f>IF(Summary!$AJ$17="E","E","")</f>
        <v/>
      </c>
      <c r="J36" s="406" t="str">
        <f>IF(Summary!$AK$17="Y","R","")</f>
        <v/>
      </c>
      <c r="L36" s="716" t="str">
        <f>'Age-Level'!C142</f>
        <v>6th year Rededication</v>
      </c>
      <c r="M36" s="716"/>
      <c r="N36" s="716"/>
      <c r="O36" s="716"/>
      <c r="P36" s="716"/>
      <c r="Q36" s="716"/>
      <c r="R36" s="719"/>
      <c r="S36" s="406" t="str">
        <f>IF(Summary!$AJ$102="E","E","")</f>
        <v/>
      </c>
      <c r="T36" s="406" t="str">
        <f>IF(Summary!$AK$102="Y","R","")</f>
        <v/>
      </c>
      <c r="U36" s="720"/>
      <c r="W36" s="399" t="str">
        <f>'Fun Patches'!C37</f>
        <v>&lt;LIST PATCH HERE&gt;</v>
      </c>
      <c r="X36" s="406" t="str">
        <f>IF(Summary!$AJ$142="E","E","")</f>
        <v/>
      </c>
      <c r="Y36" s="406" t="str">
        <f>IF(Summary!$AK$142="Y","R","")</f>
        <v/>
      </c>
      <c r="AA36" s="366"/>
      <c r="AB36" s="364"/>
      <c r="AC36" s="365"/>
    </row>
    <row r="37" spans="2:29" ht="12.95" customHeight="1" thickBot="1">
      <c r="B37" s="455"/>
      <c r="C37" s="471" t="s">
        <v>145</v>
      </c>
      <c r="D37" s="408" t="str">
        <f>IF(Badges!$U125="A","/","")</f>
        <v/>
      </c>
      <c r="E37" s="408" t="str">
        <f>IF(Badges!$U129="A","/","")</f>
        <v/>
      </c>
      <c r="F37" s="408" t="str">
        <f>IF(Badges!$U133="A","/","")</f>
        <v/>
      </c>
      <c r="G37" s="408" t="str">
        <f>IF(Badges!$U137="A","/","")</f>
        <v/>
      </c>
      <c r="H37" s="408" t="str">
        <f>IF(Badges!$U141="A","/","")</f>
        <v/>
      </c>
      <c r="I37" s="409" t="str">
        <f>IF(Summary!$AJ$9="E","E","")</f>
        <v/>
      </c>
      <c r="J37" s="409" t="str">
        <f>IF(Summary!$AK$9="Y","R","")</f>
        <v/>
      </c>
      <c r="L37" s="716" t="str">
        <f>'Age-Level'!C143</f>
        <v>7th year Rededication</v>
      </c>
      <c r="M37" s="716"/>
      <c r="N37" s="716"/>
      <c r="O37" s="716"/>
      <c r="P37" s="716"/>
      <c r="Q37" s="716"/>
      <c r="R37" s="719"/>
      <c r="S37" s="406" t="str">
        <f>IF(Summary!$AJ$103="E","E","")</f>
        <v/>
      </c>
      <c r="T37" s="406" t="str">
        <f>IF(Summary!$AK$103="Y","R","")</f>
        <v/>
      </c>
      <c r="U37" s="720"/>
      <c r="W37" s="399" t="str">
        <f>'Fun Patches'!C38</f>
        <v>&lt;LIST PATCH HERE&gt;</v>
      </c>
      <c r="X37" s="406" t="str">
        <f>IF(Summary!$AJ$143="E","E","")</f>
        <v/>
      </c>
      <c r="Y37" s="406" t="str">
        <f>IF(Summary!$AK$143="Y","R","")</f>
        <v/>
      </c>
      <c r="AA37" s="366"/>
      <c r="AB37" s="364"/>
      <c r="AC37" s="365"/>
    </row>
    <row r="38" spans="2:29" ht="12.95" customHeight="1">
      <c r="B38" s="455"/>
      <c r="C38" s="456" t="s">
        <v>146</v>
      </c>
      <c r="D38" s="413" t="str">
        <f>IF(Badges!$U411="C","/","")</f>
        <v/>
      </c>
      <c r="E38" s="413" t="str">
        <f>IF(Badges!$U413="C","/","")</f>
        <v/>
      </c>
      <c r="F38" s="413" t="str">
        <f>IF(Badges!$U415="C","/","")</f>
        <v/>
      </c>
      <c r="G38" s="413" t="str">
        <f>IF(Badges!$U417="C","/","")</f>
        <v/>
      </c>
      <c r="H38" s="413" t="str">
        <f>IF(Badges!$U419="C","/","")</f>
        <v/>
      </c>
      <c r="I38" s="412" t="str">
        <f>IF(Summary!$AJ$22="E","E","")</f>
        <v/>
      </c>
      <c r="J38" s="412" t="str">
        <f>IF(Summary!$AK$22="Y","R","")</f>
        <v/>
      </c>
      <c r="L38" s="716" t="str">
        <f>'Age-Level'!C144</f>
        <v>8th year Rededication</v>
      </c>
      <c r="M38" s="716"/>
      <c r="N38" s="716"/>
      <c r="O38" s="716"/>
      <c r="P38" s="716"/>
      <c r="Q38" s="716"/>
      <c r="R38" s="719"/>
      <c r="S38" s="406" t="str">
        <f>IF(Summary!$AJ$104="E","E","")</f>
        <v/>
      </c>
      <c r="T38" s="406" t="str">
        <f>IF(Summary!$AK$104="Y","R","")</f>
        <v/>
      </c>
      <c r="U38" s="720"/>
      <c r="W38" s="399" t="str">
        <f>'Fun Patches'!C39</f>
        <v>&lt;LIST PATCH HERE&gt;</v>
      </c>
      <c r="X38" s="406" t="str">
        <f>IF(Summary!$AJ$144="E","E","")</f>
        <v/>
      </c>
      <c r="Y38" s="406" t="str">
        <f>IF(Summary!$AK$144="Y","R","")</f>
        <v/>
      </c>
      <c r="AA38" s="366"/>
      <c r="AB38" s="364"/>
      <c r="AC38" s="365"/>
    </row>
    <row r="39" spans="2:29" ht="12.95" customHeight="1" thickBot="1">
      <c r="B39" s="455"/>
      <c r="C39" s="464" t="s">
        <v>147</v>
      </c>
      <c r="D39" s="398" t="str">
        <f>IF(Badges!$U238="C","/","")</f>
        <v/>
      </c>
      <c r="E39" s="398" t="str">
        <f>IF(Badges!$U240="C","/","")</f>
        <v/>
      </c>
      <c r="F39" s="398" t="str">
        <f>IF(Badges!$U242="C","/","")</f>
        <v/>
      </c>
      <c r="G39" s="398" t="str">
        <f>IF(Badges!$U244="C","/","")</f>
        <v/>
      </c>
      <c r="H39" s="398" t="str">
        <f>IF(Badges!$U246="C","/","")</f>
        <v/>
      </c>
      <c r="I39" s="406" t="str">
        <f>IF(Summary!$AJ$14="E","E","")</f>
        <v/>
      </c>
      <c r="J39" s="406" t="str">
        <f>IF(Summary!$AK$14="Y","R","")</f>
        <v/>
      </c>
      <c r="L39" s="716" t="str">
        <f>'Age-Level'!C145</f>
        <v>9th year Rededication</v>
      </c>
      <c r="M39" s="716"/>
      <c r="N39" s="716"/>
      <c r="O39" s="716"/>
      <c r="P39" s="716"/>
      <c r="Q39" s="716"/>
      <c r="R39" s="719"/>
      <c r="S39" s="406" t="str">
        <f>IF(Summary!$AJ$105="E","E","")</f>
        <v/>
      </c>
      <c r="T39" s="406" t="str">
        <f>IF(Summary!$AK$105="Y","R","")</f>
        <v/>
      </c>
      <c r="U39" s="720"/>
      <c r="W39" s="399" t="str">
        <f>'Fun Patches'!C40</f>
        <v>&lt;LIST PATCH HERE&gt;</v>
      </c>
      <c r="X39" s="406" t="str">
        <f>IF(Summary!$AJ$145="E","E","")</f>
        <v/>
      </c>
      <c r="Y39" s="406" t="str">
        <f>IF(Summary!$AK$145="Y","R","")</f>
        <v/>
      </c>
      <c r="AA39" s="366"/>
      <c r="AB39" s="364"/>
      <c r="AC39" s="365"/>
    </row>
    <row r="40" spans="2:29" ht="12.95" customHeight="1">
      <c r="L40" s="716" t="str">
        <f>'Age-Level'!C146</f>
        <v>10th year Rededication</v>
      </c>
      <c r="M40" s="716"/>
      <c r="N40" s="716"/>
      <c r="O40" s="716"/>
      <c r="P40" s="716"/>
      <c r="Q40" s="716"/>
      <c r="R40" s="719"/>
      <c r="S40" s="406" t="str">
        <f>IF(Summary!$AJ$106="E","E","")</f>
        <v/>
      </c>
      <c r="T40" s="406" t="str">
        <f>IF(Summary!$AK$106="Y","R","")</f>
        <v/>
      </c>
      <c r="U40" s="720"/>
      <c r="W40" s="399" t="str">
        <f>'Fun Patches'!C41</f>
        <v>&lt;LIST PATCH HERE&gt;</v>
      </c>
      <c r="X40" s="406" t="str">
        <f>IF(Summary!$AJ$146="E","E","")</f>
        <v/>
      </c>
      <c r="Y40" s="406" t="str">
        <f>IF(Summary!$AK$146="Y","R","")</f>
        <v/>
      </c>
      <c r="AA40" s="366"/>
      <c r="AB40" s="364"/>
      <c r="AC40" s="365"/>
    </row>
    <row r="41" spans="2:29" ht="12.95" customHeight="1" thickBot="1">
      <c r="U41" s="720"/>
      <c r="W41" s="399" t="str">
        <f>'Fun Patches'!C42</f>
        <v>&lt;LIST PATCH HERE&gt;</v>
      </c>
      <c r="X41" s="406" t="str">
        <f>IF(Summary!$AJ$147="E","E","")</f>
        <v/>
      </c>
      <c r="Y41" s="406" t="str">
        <f>IF(Summary!$AK$147="Y","R","")</f>
        <v/>
      </c>
      <c r="AA41" s="366"/>
      <c r="AB41" s="364"/>
      <c r="AC41" s="365"/>
    </row>
    <row r="42" spans="2:29" ht="12.95" customHeight="1">
      <c r="B42" s="455"/>
      <c r="C42" s="483" t="s">
        <v>944</v>
      </c>
      <c r="D42" s="413" t="str">
        <f>IF(Badges!$U837="C","/","")</f>
        <v/>
      </c>
      <c r="E42" s="413" t="str">
        <f>IF(Badges!$U838="C","/","")</f>
        <v/>
      </c>
      <c r="F42" s="413" t="str">
        <f>IF(Badges!$U839="C","/","")</f>
        <v/>
      </c>
      <c r="G42" s="413" t="str">
        <f>IF(Badges!$U840="C","/","")</f>
        <v/>
      </c>
      <c r="H42" s="413" t="str">
        <f>IF(Badges!$U841="C","/","")</f>
        <v/>
      </c>
      <c r="I42" s="406" t="str">
        <f>IF(Summary!$AJ$42="E","E","")</f>
        <v/>
      </c>
      <c r="J42" s="406" t="str">
        <f>IF(Summary!$AK$42="Y","R","")</f>
        <v/>
      </c>
      <c r="U42" s="720"/>
      <c r="W42" s="399" t="str">
        <f>'Fun Patches'!C43</f>
        <v>&lt;LIST PATCH HERE&gt;</v>
      </c>
      <c r="X42" s="406" t="str">
        <f>IF(Summary!$AJ$148="E","E","")</f>
        <v/>
      </c>
      <c r="Y42" s="406" t="str">
        <f>IF(Summary!$AK$148="Y","R","")</f>
        <v/>
      </c>
      <c r="AA42" s="366"/>
      <c r="AB42" s="364"/>
      <c r="AC42" s="365"/>
    </row>
    <row r="43" spans="2:29" ht="12.95" customHeight="1">
      <c r="B43" s="455"/>
      <c r="C43" s="484" t="s">
        <v>945</v>
      </c>
      <c r="D43" s="405" t="str">
        <f>IF(Badges!$U844="C","/","")</f>
        <v/>
      </c>
      <c r="E43" s="405" t="str">
        <f>IF(Badges!$U845="C","/","")</f>
        <v/>
      </c>
      <c r="F43" s="405" t="str">
        <f>IF(Badges!$U846="C","/","")</f>
        <v/>
      </c>
      <c r="G43" s="405" t="str">
        <f>IF(Badges!$U847="C","/","")</f>
        <v/>
      </c>
      <c r="H43" s="405" t="str">
        <f>IF(Badges!$U848="C","/","")</f>
        <v/>
      </c>
      <c r="I43" s="406" t="str">
        <f>IF(Summary!$AJ$43="E","E","")</f>
        <v/>
      </c>
      <c r="J43" s="406" t="str">
        <f>IF(Summary!$AK$43="Y","R","")</f>
        <v/>
      </c>
      <c r="L43" s="717"/>
      <c r="M43" s="717"/>
      <c r="N43" s="717"/>
      <c r="O43" s="717"/>
      <c r="P43" s="717"/>
      <c r="Q43" s="717"/>
      <c r="R43" s="718"/>
      <c r="S43" s="361"/>
      <c r="T43" s="362"/>
      <c r="U43" s="720"/>
      <c r="W43" s="399" t="str">
        <f>'Fun Patches'!C44</f>
        <v>&lt;LIST PATCH HERE&gt;</v>
      </c>
      <c r="X43" s="406" t="str">
        <f>IF(Summary!$AJ$149="E","E","")</f>
        <v/>
      </c>
      <c r="Y43" s="406" t="str">
        <f>IF(Summary!$AK$149="Y","R","")</f>
        <v/>
      </c>
      <c r="AA43" s="366"/>
      <c r="AB43" s="364"/>
      <c r="AC43" s="365"/>
    </row>
    <row r="44" spans="2:29" ht="12.95" customHeight="1" thickBot="1">
      <c r="B44" s="455"/>
      <c r="C44" s="485" t="s">
        <v>946</v>
      </c>
      <c r="D44" s="408" t="str">
        <f>IF(Badges!$U851="C","/","")</f>
        <v/>
      </c>
      <c r="E44" s="408" t="str">
        <f>IF(Badges!$U852="C","/","")</f>
        <v/>
      </c>
      <c r="F44" s="408" t="str">
        <f>IF(Badges!$U853="C","/","")</f>
        <v/>
      </c>
      <c r="G44" s="408" t="str">
        <f>IF(Badges!$U854="C","/","")</f>
        <v/>
      </c>
      <c r="H44" s="408" t="str">
        <f>IF(Badges!$U855="C","/","")</f>
        <v/>
      </c>
      <c r="I44" s="414" t="str">
        <f>IF(Summary!$AJ$44="E","E","")</f>
        <v/>
      </c>
      <c r="J44" s="414" t="str">
        <f>IF(Summary!$AK$44="Y","R","")</f>
        <v/>
      </c>
      <c r="L44" s="717"/>
      <c r="M44" s="717"/>
      <c r="N44" s="717"/>
      <c r="O44" s="717"/>
      <c r="P44" s="717"/>
      <c r="Q44" s="717"/>
      <c r="R44" s="718"/>
      <c r="S44" s="364"/>
      <c r="T44" s="365"/>
      <c r="U44" s="720"/>
      <c r="W44" s="399" t="str">
        <f>'Fun Patches'!C45</f>
        <v>&lt;LIST PATCH HERE&gt;</v>
      </c>
      <c r="X44" s="406" t="str">
        <f>IF(Summary!$AJ$150="E","E","")</f>
        <v/>
      </c>
      <c r="Y44" s="406" t="str">
        <f>IF(Summary!$AK$150="Y","R","")</f>
        <v/>
      </c>
      <c r="AA44" s="366"/>
      <c r="AB44" s="364"/>
      <c r="AC44" s="365"/>
    </row>
    <row r="45" spans="2:29" ht="12.95" customHeight="1">
      <c r="B45" s="455"/>
      <c r="C45" s="483" t="s">
        <v>947</v>
      </c>
      <c r="D45" s="413" t="str">
        <f>IF(Badges!$U859="C","/","")</f>
        <v/>
      </c>
      <c r="E45" s="413" t="str">
        <f>IF(Badges!$U860="C","/","")</f>
        <v/>
      </c>
      <c r="F45" s="413" t="str">
        <f>IF(Badges!$U861="C","/","")</f>
        <v/>
      </c>
      <c r="G45" s="413" t="str">
        <f>IF(Badges!$U862="C","/","")</f>
        <v/>
      </c>
      <c r="H45" s="413" t="str">
        <f>IF(Badges!$U863="C","/","")</f>
        <v/>
      </c>
      <c r="I45" s="411" t="str">
        <f>IF(Summary!$AJ$46="E","E","")</f>
        <v/>
      </c>
      <c r="J45" s="411" t="str">
        <f>IF(Summary!$AK$46="Y","R","")</f>
        <v/>
      </c>
      <c r="L45" s="717"/>
      <c r="M45" s="717"/>
      <c r="N45" s="717"/>
      <c r="O45" s="717"/>
      <c r="P45" s="717"/>
      <c r="Q45" s="717"/>
      <c r="R45" s="718"/>
      <c r="S45" s="364"/>
      <c r="T45" s="365"/>
      <c r="U45" s="720"/>
      <c r="W45" s="399" t="str">
        <f>'Fun Patches'!C46</f>
        <v>&lt;LIST PATCH HERE&gt;</v>
      </c>
      <c r="X45" s="406" t="str">
        <f>IF(Summary!$AJ$151="E","E","")</f>
        <v/>
      </c>
      <c r="Y45" s="406" t="str">
        <f>IF(Summary!$AK$151="Y","R","")</f>
        <v/>
      </c>
      <c r="AA45" s="366"/>
      <c r="AB45" s="364"/>
      <c r="AC45" s="365"/>
    </row>
    <row r="46" spans="2:29" ht="12.95" customHeight="1">
      <c r="B46" s="455"/>
      <c r="C46" s="484" t="s">
        <v>948</v>
      </c>
      <c r="D46" s="405" t="str">
        <f>IF(Badges!$U866="C","/","")</f>
        <v/>
      </c>
      <c r="E46" s="405" t="str">
        <f>IF(Badges!$U867="C","/","")</f>
        <v/>
      </c>
      <c r="F46" s="405" t="str">
        <f>IF(Badges!$U868="C","/","")</f>
        <v/>
      </c>
      <c r="G46" s="405" t="str">
        <f>IF(Badges!$U869="C","/","")</f>
        <v/>
      </c>
      <c r="H46" s="405" t="str">
        <f>IF(Badges!$U870="C","/","")</f>
        <v/>
      </c>
      <c r="I46" s="406" t="str">
        <f>IF(Summary!$AJ$47="E","E","")</f>
        <v/>
      </c>
      <c r="J46" s="406" t="str">
        <f>IF(Summary!$AK$47="Y","R","")</f>
        <v/>
      </c>
      <c r="L46" s="717"/>
      <c r="M46" s="717"/>
      <c r="N46" s="717"/>
      <c r="O46" s="717"/>
      <c r="P46" s="717"/>
      <c r="Q46" s="717"/>
      <c r="R46" s="718"/>
      <c r="S46" s="364"/>
      <c r="T46" s="365"/>
      <c r="U46" s="720"/>
      <c r="W46" s="399" t="str">
        <f>'Fun Patches'!C47</f>
        <v>&lt;LIST PATCH HERE&gt;</v>
      </c>
      <c r="X46" s="406" t="str">
        <f>IF(Summary!$AJ$152="E","E","")</f>
        <v/>
      </c>
      <c r="Y46" s="406" t="str">
        <f>IF(Summary!$AK$152="Y","R","")</f>
        <v/>
      </c>
      <c r="AA46" s="366"/>
      <c r="AB46" s="364"/>
      <c r="AC46" s="365"/>
    </row>
    <row r="47" spans="2:29" ht="12.95" customHeight="1" thickBot="1">
      <c r="B47" s="455"/>
      <c r="C47" s="485" t="s">
        <v>949</v>
      </c>
      <c r="D47" s="408" t="str">
        <f>IF(Badges!$U873="C","/","")</f>
        <v/>
      </c>
      <c r="E47" s="408" t="str">
        <f>IF(Badges!$U874="C","/","")</f>
        <v/>
      </c>
      <c r="F47" s="408" t="str">
        <f>IF(Badges!$U875="C","/","")</f>
        <v/>
      </c>
      <c r="G47" s="408" t="str">
        <f>IF(Badges!$U876="C","/","")</f>
        <v/>
      </c>
      <c r="H47" s="408" t="str">
        <f>IF(Badges!$U877="C","/","")</f>
        <v/>
      </c>
      <c r="I47" s="409" t="str">
        <f>IF(Summary!$AJ$48="E","E","")</f>
        <v/>
      </c>
      <c r="J47" s="409" t="str">
        <f>IF(Summary!$AK$48="Y","R","")</f>
        <v/>
      </c>
      <c r="L47" s="717"/>
      <c r="M47" s="717"/>
      <c r="N47" s="717"/>
      <c r="O47" s="717"/>
      <c r="P47" s="717"/>
      <c r="Q47" s="717"/>
      <c r="R47" s="718"/>
      <c r="S47" s="364"/>
      <c r="T47" s="365"/>
      <c r="U47" s="720"/>
      <c r="W47" s="399" t="str">
        <f>'Fun Patches'!C48</f>
        <v>&lt;LIST PATCH HERE&gt;</v>
      </c>
      <c r="X47" s="406" t="str">
        <f>IF(Summary!$AJ$153="E","E","")</f>
        <v/>
      </c>
      <c r="Y47" s="406" t="str">
        <f>IF(Summary!$AK$153="Y","R","")</f>
        <v/>
      </c>
      <c r="AA47" s="366"/>
      <c r="AB47" s="364"/>
      <c r="AC47" s="365"/>
    </row>
    <row r="48" spans="2:29" ht="12.95" customHeight="1">
      <c r="B48" s="455"/>
      <c r="C48" s="483" t="s">
        <v>950</v>
      </c>
      <c r="D48" s="413" t="str">
        <f>IF(Badges!$U881="C","/","")</f>
        <v/>
      </c>
      <c r="E48" s="413" t="str">
        <f>IF(Badges!$U882="C","/","")</f>
        <v/>
      </c>
      <c r="F48" s="413" t="str">
        <f>IF(Badges!$U883="C","/","")</f>
        <v/>
      </c>
      <c r="G48" s="413" t="str">
        <f>IF(Badges!$U884="C","/","")</f>
        <v/>
      </c>
      <c r="H48" s="413" t="str">
        <f>IF(Badges!$U885="C","/","")</f>
        <v/>
      </c>
      <c r="I48" s="412" t="str">
        <f>IF(Summary!$AJ$50="E","E","")</f>
        <v/>
      </c>
      <c r="J48" s="412" t="str">
        <f>IF(Summary!$AK$50="Y","R","")</f>
        <v/>
      </c>
      <c r="L48" s="717"/>
      <c r="M48" s="717"/>
      <c r="N48" s="717"/>
      <c r="O48" s="717"/>
      <c r="P48" s="717"/>
      <c r="Q48" s="717"/>
      <c r="R48" s="718"/>
      <c r="S48" s="364"/>
      <c r="T48" s="365"/>
      <c r="U48" s="720"/>
      <c r="W48" s="399" t="str">
        <f>'Fun Patches'!C49</f>
        <v>&lt;LIST PATCH HERE&gt;</v>
      </c>
      <c r="X48" s="406" t="str">
        <f>IF(Summary!$AJ$154="E","E","")</f>
        <v/>
      </c>
      <c r="Y48" s="406" t="str">
        <f>IF(Summary!$AK$154="Y","R","")</f>
        <v/>
      </c>
      <c r="AA48" s="366"/>
      <c r="AB48" s="364"/>
      <c r="AC48" s="365"/>
    </row>
    <row r="49" spans="2:29" ht="12.95" customHeight="1">
      <c r="B49" s="455"/>
      <c r="C49" s="484" t="s">
        <v>951</v>
      </c>
      <c r="D49" s="405" t="str">
        <f>IF(Badges!$U888="C","/","")</f>
        <v/>
      </c>
      <c r="E49" s="405" t="str">
        <f>IF(Badges!$U889="C","/","")</f>
        <v/>
      </c>
      <c r="F49" s="405" t="str">
        <f>IF(Badges!$U890="C","/","")</f>
        <v/>
      </c>
      <c r="G49" s="405" t="str">
        <f>IF(Badges!$U891="C","/","")</f>
        <v/>
      </c>
      <c r="H49" s="405" t="str">
        <f>IF(Badges!$U892="C","/","")</f>
        <v/>
      </c>
      <c r="I49" s="406" t="str">
        <f>IF(Summary!$AJ$51="E","E","")</f>
        <v/>
      </c>
      <c r="J49" s="406" t="str">
        <f>IF(Summary!$AK$51="Y","R","")</f>
        <v/>
      </c>
      <c r="L49" s="717"/>
      <c r="M49" s="717"/>
      <c r="N49" s="717"/>
      <c r="O49" s="717"/>
      <c r="P49" s="717"/>
      <c r="Q49" s="717"/>
      <c r="R49" s="718"/>
      <c r="S49" s="364"/>
      <c r="T49" s="365"/>
      <c r="U49" s="720"/>
      <c r="W49" s="399" t="str">
        <f>'Fun Patches'!C50</f>
        <v>&lt;LIST PATCH HERE&gt;</v>
      </c>
      <c r="X49" s="406" t="str">
        <f>IF(Summary!$AJ$155="E","E","")</f>
        <v/>
      </c>
      <c r="Y49" s="406" t="str">
        <f>IF(Summary!$AK$155="Y","R","")</f>
        <v/>
      </c>
      <c r="AA49" s="366"/>
      <c r="AB49" s="364"/>
      <c r="AC49" s="365"/>
    </row>
    <row r="50" spans="2:29" ht="12.95" customHeight="1" thickBot="1">
      <c r="B50" s="455"/>
      <c r="C50" s="486" t="s">
        <v>952</v>
      </c>
      <c r="D50" s="408" t="str">
        <f>IF(Badges!$U895="C","/","")</f>
        <v/>
      </c>
      <c r="E50" s="408" t="str">
        <f>IF(Badges!$U896="C","/","")</f>
        <v/>
      </c>
      <c r="F50" s="408" t="str">
        <f>IF(Badges!$U897="C","/","")</f>
        <v/>
      </c>
      <c r="G50" s="408" t="str">
        <f>IF(Badges!$U898="C","/","")</f>
        <v/>
      </c>
      <c r="H50" s="408" t="str">
        <f>IF(Badges!$U899="C","/","")</f>
        <v/>
      </c>
      <c r="I50" s="406" t="str">
        <f>IF(Summary!$AJ$52="E","E","")</f>
        <v/>
      </c>
      <c r="J50" s="406" t="str">
        <f>IF(Summary!$AK$52="Y","R","")</f>
        <v/>
      </c>
      <c r="L50" s="717"/>
      <c r="M50" s="717"/>
      <c r="N50" s="717"/>
      <c r="O50" s="717"/>
      <c r="P50" s="717"/>
      <c r="Q50" s="717"/>
      <c r="R50" s="718"/>
      <c r="S50" s="364"/>
      <c r="T50" s="365"/>
      <c r="U50" s="720"/>
      <c r="W50" s="399" t="str">
        <f>'Fun Patches'!C51</f>
        <v>&lt;LIST PATCH HERE&gt;</v>
      </c>
      <c r="X50" s="406" t="str">
        <f>IF(Summary!$AJ$156="E","E","")</f>
        <v/>
      </c>
      <c r="Y50" s="406" t="str">
        <f>IF(Summary!$AK$156="Y","R","")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IF(Summary!$AJ$157="E","E","")</f>
        <v/>
      </c>
      <c r="Y51" s="406" t="str">
        <f>IF(Summary!$AK$157="Y","R","")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IF(Summary!$AJ$158="E","E","")</f>
        <v/>
      </c>
      <c r="Y52" s="406" t="str">
        <f>IF(Summary!$AK$158="Y","R","")</f>
        <v/>
      </c>
      <c r="AA52" s="366"/>
      <c r="AB52" s="364"/>
      <c r="AC52" s="365"/>
    </row>
    <row r="53" spans="2:29" ht="12.95" customHeight="1">
      <c r="B53" s="455"/>
      <c r="C53" s="457" t="s">
        <v>10</v>
      </c>
      <c r="D53" s="458"/>
      <c r="E53" s="458"/>
      <c r="F53" s="458"/>
      <c r="G53" s="458"/>
      <c r="H53" s="459"/>
      <c r="I53" s="406" t="str">
        <f>IF(Summary!$AJ$55="E","E","")</f>
        <v/>
      </c>
      <c r="J53" s="406" t="str">
        <f>IF(Summary!$AK$55="Y","R","")</f>
        <v/>
      </c>
      <c r="K53" s="363" t="str">
        <f>IF(I53="E","C"," ")</f>
        <v xml:space="preserve"> </v>
      </c>
      <c r="L53" s="717"/>
      <c r="M53" s="717"/>
      <c r="N53" s="717"/>
      <c r="O53" s="717"/>
      <c r="P53" s="717"/>
      <c r="Q53" s="717"/>
      <c r="R53" s="718"/>
      <c r="S53" s="364"/>
      <c r="T53" s="365"/>
      <c r="U53" s="720"/>
      <c r="W53" s="400" t="str">
        <f>'Fun Patches'!C54</f>
        <v>&lt;LIST PATCH HERE&gt;</v>
      </c>
      <c r="X53" s="414" t="str">
        <f>IF(Summary!$AJ$159="E","E","")</f>
        <v/>
      </c>
      <c r="Y53" s="414" t="str">
        <f>IF(Summary!$AK$159="Y","R","")</f>
        <v/>
      </c>
      <c r="AA53" s="366"/>
      <c r="AB53" s="364"/>
      <c r="AC53" s="365"/>
    </row>
    <row r="54" spans="2:29" ht="12.95" customHeight="1">
      <c r="B54" s="455"/>
      <c r="C54" s="461" t="s">
        <v>928</v>
      </c>
      <c r="D54" s="462"/>
      <c r="E54" s="462"/>
      <c r="F54" s="462"/>
      <c r="G54" s="462"/>
      <c r="H54" s="463"/>
      <c r="I54" s="406" t="str">
        <f>IF(Summary!$AJ$57="E","E","")</f>
        <v/>
      </c>
      <c r="J54" s="406" t="str">
        <f>IF(Summary!$AK$57="Y","R","")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IF(Summary!$AJ$59="E","E","")</f>
        <v/>
      </c>
      <c r="J55" s="406" t="str">
        <f>IF(Summary!$AK$59="Y","R","")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IF(Badges!$U33="A","/","")</f>
        <v/>
      </c>
      <c r="E56" s="410" t="str">
        <f>IF(Badges!$U37="A","/","")</f>
        <v/>
      </c>
      <c r="F56" s="410" t="str">
        <f>IF(Badges!$U41="A","/","")</f>
        <v/>
      </c>
      <c r="G56" s="410" t="str">
        <f>IF(Badges!$U45="A","/","")</f>
        <v/>
      </c>
      <c r="H56" s="410" t="str">
        <f>IF(Badges!$U49="A","/","")</f>
        <v/>
      </c>
      <c r="I56" s="404" t="str">
        <f>IF(Summary!$AJ$5="E","E","")</f>
        <v/>
      </c>
      <c r="J56" s="404" t="str">
        <f>IF(Summary!$AK$5="Y","R","")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IF(Badges!$U321="A","/","")</f>
        <v/>
      </c>
      <c r="E57" s="410" t="str">
        <f>IF(Badges!$U325="A","/","")</f>
        <v/>
      </c>
      <c r="F57" s="410" t="str">
        <f>IF(Badges!$U329="A","/","")</f>
        <v/>
      </c>
      <c r="G57" s="410" t="str">
        <f>IF(Badges!$U333="A","/","")</f>
        <v/>
      </c>
      <c r="H57" s="410" t="str">
        <f>IF(Badges!$U337="A","/","")</f>
        <v/>
      </c>
      <c r="I57" s="406" t="str">
        <f>IF(Summary!$AJ$18="E","E","")</f>
        <v/>
      </c>
      <c r="J57" s="406" t="str">
        <f>IF(Summary!$AK$18="Y","R","")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IF(Badges!$U10="A","/","")</f>
        <v/>
      </c>
      <c r="E58" s="410" t="str">
        <f>IF(Badges!$U14="A","/","")</f>
        <v/>
      </c>
      <c r="F58" s="410" t="str">
        <f>IF(Badges!$U18="A","/","")</f>
        <v/>
      </c>
      <c r="G58" s="410" t="str">
        <f>IF(Badges!$U22="A","/","")</f>
        <v/>
      </c>
      <c r="H58" s="410" t="str">
        <f>IF(Badges!$U26="A","/","")</f>
        <v/>
      </c>
      <c r="I58" s="406" t="str">
        <f>IF(Summary!$AJ$4="E","E","")</f>
        <v/>
      </c>
      <c r="J58" s="406" t="str">
        <f>IF(Summary!$AK$4="Y","R","")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IF(Summary!$AJ$61="E","E","")</f>
        <v/>
      </c>
      <c r="J59" s="414" t="str">
        <f>IF(Summary!$AK$61="Y","R","")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IF(Summary!$AJ$63="E","E","")</f>
        <v/>
      </c>
      <c r="J60" s="411" t="str">
        <f>IF(Summary!$AK$63="Y","R","")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IF(Summary!$AJ$64="E","E","")</f>
        <v/>
      </c>
      <c r="J61" s="409" t="str">
        <f>IF(Summary!$AK$64="Y","R","")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IF(Summary!$AJ$65="E","E","")</f>
        <v/>
      </c>
      <c r="J62" s="411" t="str">
        <f>IF(Summary!$AK$65="Y","R","")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IF(Summary!$AJ$66="E","E","")</f>
        <v/>
      </c>
      <c r="J63" s="409" t="str">
        <f>IF(Summary!$AK$66="Y","R","")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IF(Summary!$AJ$67="E","E","")</f>
        <v/>
      </c>
      <c r="J64" s="412" t="str">
        <f>IF(Summary!$AK$67="Y","R","")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IF(Summary!$AJ$68="E","E","")</f>
        <v/>
      </c>
      <c r="J65" s="406" t="str">
        <f>IF(Summary!$AK$68="Y","R","")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IF('Age-Level'!$U63="A","/","")</f>
        <v/>
      </c>
      <c r="E68" s="410" t="str">
        <f>IF('Age-Level'!$U67="A","/","")</f>
        <v/>
      </c>
      <c r="F68" s="410" t="str">
        <f>IF('Age-Level'!$U71="A","/","")</f>
        <v/>
      </c>
      <c r="G68" s="410" t="str">
        <f>IF('Age-Level'!$U76="A","/","")</f>
        <v/>
      </c>
      <c r="H68" s="410" t="str">
        <f>IF('Age-Level'!$U78="A","/","")</f>
        <v/>
      </c>
      <c r="I68" s="412" t="str">
        <f>IF(Summary!$AJ$92="E","E","")</f>
        <v/>
      </c>
      <c r="J68" s="412" t="str">
        <f>IF(Summary!$AK$92="Y","R","")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IF('Age-Level'!$U81="A","/","")</f>
        <v/>
      </c>
      <c r="E69" s="408" t="str">
        <f>IF('Age-Level'!$U85="A","/","")</f>
        <v/>
      </c>
      <c r="F69" s="408" t="str">
        <f>IF('Age-Level'!$U89="A","/","")</f>
        <v/>
      </c>
      <c r="G69" s="408" t="str">
        <f>IF('Age-Level'!$U94="A","/","")</f>
        <v/>
      </c>
      <c r="H69" s="408" t="str">
        <f>IF('Age-Level'!$U96="A","/","")</f>
        <v/>
      </c>
      <c r="I69" s="407" t="str">
        <f>IF(Summary!$AJ$93="E","E","")</f>
        <v/>
      </c>
      <c r="J69" s="407" t="str">
        <f>IF(Summary!$AK$93="Y","R","")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IF('Age-Level'!$U99="A","/","")</f>
        <v/>
      </c>
      <c r="E70" s="410" t="str">
        <f>IF('Age-Level'!$U103="A","/","")</f>
        <v/>
      </c>
      <c r="F70" s="410" t="str">
        <f>IF('Age-Level'!$U107="A","/","")</f>
        <v/>
      </c>
      <c r="G70" s="410" t="str">
        <f>IF('Age-Level'!$U112="A","/","")</f>
        <v/>
      </c>
      <c r="H70" s="410" t="str">
        <f>IF('Age-Level'!$U114="A","/","")</f>
        <v/>
      </c>
      <c r="I70" s="411" t="str">
        <f>IF(Summary!$AJ$94="E","E","")</f>
        <v/>
      </c>
      <c r="J70" s="411" t="str">
        <f>IF(Summary!$AK$94="Y","R","")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IF('Age-Level'!$U117="A","/","")</f>
        <v/>
      </c>
      <c r="E71" s="408" t="str">
        <f>IF('Age-Level'!$U121="A","/","")</f>
        <v/>
      </c>
      <c r="F71" s="408" t="str">
        <f>IF('Age-Level'!$U125="A","/","")</f>
        <v/>
      </c>
      <c r="G71" s="408" t="str">
        <f>IF('Age-Level'!$U130="A","/","")</f>
        <v/>
      </c>
      <c r="H71" s="408" t="str">
        <f>IF('Age-Level'!$U132="A","/","")</f>
        <v/>
      </c>
      <c r="I71" s="415" t="str">
        <f>IF(Summary!$AJ$95="E","E","")</f>
        <v/>
      </c>
      <c r="J71" s="415" t="str">
        <f>IF(Summary!$AK$95="Y","R","")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IF(Bridging!$U9="C","/","")</f>
        <v/>
      </c>
      <c r="G72" s="403" t="str">
        <f>IF(Bridging!$U10="C","/","")</f>
        <v/>
      </c>
      <c r="H72" s="403" t="str">
        <f>IF(Bridging!$U11="C","/","")</f>
        <v/>
      </c>
      <c r="I72" s="412" t="str">
        <f>IF(Summary!$AJ$107="E","E","")</f>
        <v/>
      </c>
      <c r="J72" s="412" t="str">
        <f>IF(Summary!$AK$107="Y","R","")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bt/LiFrh0/QUhgGejCPBe3QhBKdo4hFTQfHqqoAxCMivj2sKvJa3K4IG5WwgEiJzSbk8TtlSCuBAVRA1zSTBRg==" saltValue="tBYrTk72YpSS0JD+Qdh+Jg=="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11" priority="3">
      <formula>LEFT($U$1,7)&lt;&gt;"Senior_"</formula>
    </cfRule>
  </conditionalFormatting>
  <conditionalFormatting sqref="T1:W1 T2:T3">
    <cfRule type="expression" dxfId="10" priority="2">
      <formula>LEFT($U$1,7)="Senior_"</formula>
    </cfRule>
  </conditionalFormatting>
  <conditionalFormatting sqref="C1">
    <cfRule type="expression" dxfId="9" priority="1">
      <formula>LEFT($U$1,7)&lt;&gt;"Senior_"</formula>
    </cfRule>
  </conditionalFormatting>
  <conditionalFormatting sqref="W54:W75 AA4:AA75 L43:L75">
    <cfRule type="duplicateValues" dxfId="8" priority="4"/>
  </conditionalFormatting>
  <pageMargins left="0.5" right="0.3" top="0.3" bottom="0.3" header="0.3" footer="0.3"/>
  <pageSetup scale="77" fitToWidth="2" orientation="portrait" r:id="rId1"/>
  <colBreaks count="1" manualBreakCount="1">
    <brk id="21" max="7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E8A03-48EE-408D-A471-201EE10D22F0}">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Senior_19</v>
      </c>
      <c r="U1" s="445" t="str">
        <f ca="1">MID(CELL("filename",A1),FIND(IF(ISERROR(FIND("]",CELL("filename",A1))),"$","]"),CELL("filename",A1))+1,256)</f>
        <v>Senior_19</v>
      </c>
      <c r="W1" s="446" t="str">
        <f ca="1">IF(T1&lt;&gt;"",T1,"")</f>
        <v>Senior_19</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IF(Badges!$V56="A","/","")</f>
        <v/>
      </c>
      <c r="E4" s="413" t="str">
        <f>IF(Badges!$V60="A","/","")</f>
        <v/>
      </c>
      <c r="F4" s="413" t="str">
        <f>IF(Badges!$V64="A","/","")</f>
        <v/>
      </c>
      <c r="G4" s="413" t="str">
        <f>IF(Badges!$V68="A","/","")</f>
        <v/>
      </c>
      <c r="H4" s="413" t="str">
        <f>IF(Badges!$V72="A","/","")</f>
        <v/>
      </c>
      <c r="I4" s="411" t="str">
        <f>IF(Summary!$AL$6="E","E","")</f>
        <v/>
      </c>
      <c r="J4" s="411" t="str">
        <f>IF(Summary!$AM$6="Y","R","")</f>
        <v/>
      </c>
      <c r="K4" s="363" t="str">
        <f>IF(COUNT(I53:I53)=1,MAX(I53:I53),"")</f>
        <v/>
      </c>
      <c r="L4" s="716" t="str">
        <f>Summary!A70</f>
        <v>&lt;&lt;List Badge 1 Here&gt;&gt;</v>
      </c>
      <c r="M4" s="716"/>
      <c r="N4" s="716"/>
      <c r="O4" s="716"/>
      <c r="P4" s="716"/>
      <c r="Q4" s="716"/>
      <c r="R4" s="719"/>
      <c r="S4" s="404" t="str">
        <f>IF(Summary!$AL$70="E","E","")</f>
        <v/>
      </c>
      <c r="T4" s="404" t="str">
        <f>IF(Summary!$AM$70="Y","R","")</f>
        <v/>
      </c>
      <c r="W4" s="619" t="str">
        <f>'Fun Patches'!C5</f>
        <v>&lt;LIST PATCH HERE&gt;</v>
      </c>
      <c r="X4" s="404" t="str">
        <f>IF(Summary!$AL$110="E","E","")</f>
        <v/>
      </c>
      <c r="Y4" s="404" t="str">
        <f>IF(Summary!$AM$110="Y","R","")</f>
        <v/>
      </c>
      <c r="AA4" s="438"/>
      <c r="AB4" s="361"/>
      <c r="AC4" s="362"/>
    </row>
    <row r="5" spans="2:30" ht="12.95" customHeight="1">
      <c r="B5" s="455"/>
      <c r="C5" s="460" t="s">
        <v>139</v>
      </c>
      <c r="D5" s="405" t="str">
        <f>IF(Badges!$V79="A","/","")</f>
        <v/>
      </c>
      <c r="E5" s="405" t="str">
        <f>IF(Badges!$V83="A","/","")</f>
        <v/>
      </c>
      <c r="F5" s="405" t="str">
        <f>IF(Badges!$V87="A","/","")</f>
        <v/>
      </c>
      <c r="G5" s="405" t="str">
        <f>IF(Badges!$V91="A","/","")</f>
        <v/>
      </c>
      <c r="H5" s="405" t="str">
        <f>IF(Badges!$V95="A","/","")</f>
        <v/>
      </c>
      <c r="I5" s="406" t="str">
        <f>IF(Summary!$AL$7="E","E","")</f>
        <v/>
      </c>
      <c r="J5" s="406" t="str">
        <f>IF(Summary!$AM$7="Y","R","")</f>
        <v/>
      </c>
      <c r="K5" s="363" t="str">
        <f>IF(COUNT(I54:I54)=1,MAX(I54:I54),"")</f>
        <v/>
      </c>
      <c r="L5" s="716" t="str">
        <f>Summary!A71</f>
        <v>&lt;&lt;List Badge 2 Here&gt;&gt;</v>
      </c>
      <c r="M5" s="716"/>
      <c r="N5" s="716"/>
      <c r="O5" s="716"/>
      <c r="P5" s="716"/>
      <c r="Q5" s="716"/>
      <c r="R5" s="719"/>
      <c r="S5" s="406" t="str">
        <f>IF(Summary!$AL$71="E","E","")</f>
        <v/>
      </c>
      <c r="T5" s="406" t="str">
        <f>IF(Summary!$AM$71="Y","R","")</f>
        <v/>
      </c>
      <c r="W5" s="399" t="str">
        <f>'Fun Patches'!C6</f>
        <v>&lt;LIST PATCH HERE&gt;</v>
      </c>
      <c r="X5" s="406" t="str">
        <f>IF(Summary!$AL$111="E","E","")</f>
        <v/>
      </c>
      <c r="Y5" s="406" t="str">
        <f>IF(Summary!$AM$111="Y","R","")</f>
        <v/>
      </c>
      <c r="AA5" s="366"/>
      <c r="AB5" s="364"/>
      <c r="AC5" s="365"/>
    </row>
    <row r="6" spans="2:30" ht="12.95" customHeight="1" thickBot="1">
      <c r="B6" s="455"/>
      <c r="C6" s="464" t="s">
        <v>1019</v>
      </c>
      <c r="D6" s="408" t="str">
        <f>IF(Badges!$V102="A","/","")</f>
        <v/>
      </c>
      <c r="E6" s="408" t="str">
        <f>IF(Badges!$V106="A","/","")</f>
        <v/>
      </c>
      <c r="F6" s="408" t="str">
        <f>IF(Badges!$V110="A","/","")</f>
        <v/>
      </c>
      <c r="G6" s="408" t="str">
        <f>IF(Badges!$V114="A","/","")</f>
        <v/>
      </c>
      <c r="H6" s="408" t="str">
        <f>IF(Badges!$V118="A","/","")</f>
        <v/>
      </c>
      <c r="I6" s="409" t="str">
        <f>IF(Summary!$AL$8="E","E","")</f>
        <v/>
      </c>
      <c r="J6" s="409" t="str">
        <f>IF(Summary!$AM$8="Y","R","")</f>
        <v/>
      </c>
      <c r="K6" s="363"/>
      <c r="L6" s="716" t="str">
        <f>Summary!A72</f>
        <v>&lt;&lt;List Badge 3 Here&gt;&gt;</v>
      </c>
      <c r="M6" s="716"/>
      <c r="N6" s="716"/>
      <c r="O6" s="716"/>
      <c r="P6" s="716"/>
      <c r="Q6" s="716"/>
      <c r="R6" s="719"/>
      <c r="S6" s="406" t="str">
        <f>IF(Summary!$AL$72="E","E","")</f>
        <v/>
      </c>
      <c r="T6" s="406" t="str">
        <f>IF(Summary!$AM$72="Y","R","")</f>
        <v/>
      </c>
      <c r="W6" s="399" t="str">
        <f>'Fun Patches'!C7</f>
        <v>&lt;LIST PATCH HERE&gt;</v>
      </c>
      <c r="X6" s="406" t="str">
        <f>IF(Summary!$AL$112="E","E","")</f>
        <v/>
      </c>
      <c r="Y6" s="406" t="str">
        <f>IF(Summary!$AM$112="Y","R","")</f>
        <v/>
      </c>
      <c r="AA6" s="366"/>
      <c r="AB6" s="364"/>
      <c r="AC6" s="365"/>
    </row>
    <row r="7" spans="2:30" ht="12.95" customHeight="1">
      <c r="B7" s="455"/>
      <c r="C7" s="468" t="s">
        <v>134</v>
      </c>
      <c r="D7" s="413" t="str">
        <f>IF(Badges!$V148="A","/","")</f>
        <v/>
      </c>
      <c r="E7" s="413" t="str">
        <f>IF(Badges!$V152="A","/","")</f>
        <v/>
      </c>
      <c r="F7" s="413" t="str">
        <f>IF(Badges!$V156="A","/","")</f>
        <v/>
      </c>
      <c r="G7" s="413" t="str">
        <f>IF(Badges!$V160="A","/","")</f>
        <v/>
      </c>
      <c r="H7" s="413" t="str">
        <f>IF(Badges!$V164="A","/","")</f>
        <v/>
      </c>
      <c r="I7" s="411" t="str">
        <f>IF(Summary!$AL$10="E","E","")</f>
        <v/>
      </c>
      <c r="J7" s="411" t="str">
        <f>IF(Summary!$AM$10="Y","R","")</f>
        <v/>
      </c>
      <c r="K7" s="363" t="str">
        <f>IF(COUNT(I55:I55)=1,MAX(I55:I55),"")</f>
        <v/>
      </c>
      <c r="L7" s="716" t="str">
        <f>Summary!A73</f>
        <v>&lt;&lt;List Badge 4 Here&gt;&gt;</v>
      </c>
      <c r="M7" s="716"/>
      <c r="N7" s="716"/>
      <c r="O7" s="716"/>
      <c r="P7" s="716"/>
      <c r="Q7" s="716"/>
      <c r="R7" s="719"/>
      <c r="S7" s="406" t="str">
        <f>IF(Summary!$AL$73="E","E","")</f>
        <v/>
      </c>
      <c r="T7" s="406" t="str">
        <f>IF(Summary!$AM$73="Y","R","")</f>
        <v/>
      </c>
      <c r="W7" s="399" t="str">
        <f>'Fun Patches'!C8</f>
        <v>&lt;LIST PATCH HERE&gt;</v>
      </c>
      <c r="X7" s="406" t="str">
        <f>IF(Summary!$AL$113="E","E","")</f>
        <v/>
      </c>
      <c r="Y7" s="406" t="str">
        <f>IF(Summary!$AM$113="Y","R","")</f>
        <v/>
      </c>
      <c r="AA7" s="366"/>
      <c r="AB7" s="364"/>
      <c r="AC7" s="365"/>
    </row>
    <row r="8" spans="2:30" ht="12.95" customHeight="1">
      <c r="B8" s="455"/>
      <c r="C8" s="460" t="s">
        <v>1022</v>
      </c>
      <c r="D8" s="405" t="str">
        <f>IF(Badges!$V194="A","/","")</f>
        <v/>
      </c>
      <c r="E8" s="405" t="str">
        <f>IF(Badges!$V198="A","/","")</f>
        <v/>
      </c>
      <c r="F8" s="405" t="str">
        <f>IF(Badges!$V202="A","/","")</f>
        <v/>
      </c>
      <c r="G8" s="405" t="str">
        <f>IF(Badges!$V206="A","/","")</f>
        <v/>
      </c>
      <c r="H8" s="405" t="str">
        <f>IF(Badges!$V210="A","/","")</f>
        <v/>
      </c>
      <c r="I8" s="406" t="str">
        <f>IF(Summary!$AL$12="E","E","")</f>
        <v/>
      </c>
      <c r="J8" s="406" t="str">
        <f>IF(Summary!$AM$12="Y","R","")</f>
        <v/>
      </c>
      <c r="K8" s="363" t="str">
        <f>IF(COUNT(I56:I59)=4,MAX(I56:I59),"")</f>
        <v/>
      </c>
      <c r="L8" s="716" t="str">
        <f>Summary!A74</f>
        <v>&lt;&lt;List Badge 5 Here&gt;&gt;</v>
      </c>
      <c r="M8" s="716"/>
      <c r="N8" s="716"/>
      <c r="O8" s="716"/>
      <c r="P8" s="716"/>
      <c r="Q8" s="716"/>
      <c r="R8" s="719"/>
      <c r="S8" s="406" t="str">
        <f>IF(Summary!$AL$74="E","E","")</f>
        <v/>
      </c>
      <c r="T8" s="406" t="str">
        <f>IF(Summary!$AM$74="Y","R","")</f>
        <v/>
      </c>
      <c r="W8" s="399" t="str">
        <f>'Fun Patches'!C9</f>
        <v>&lt;LIST PATCH HERE&gt;</v>
      </c>
      <c r="X8" s="406" t="str">
        <f>IF(Summary!$AL$114="E","E","")</f>
        <v/>
      </c>
      <c r="Y8" s="406" t="str">
        <f>IF(Summary!$AM$114="Y","R","")</f>
        <v/>
      </c>
      <c r="AA8" s="366"/>
      <c r="AB8" s="364"/>
      <c r="AC8" s="365"/>
    </row>
    <row r="9" spans="2:30" ht="12.95" customHeight="1" thickBot="1">
      <c r="B9" s="455"/>
      <c r="C9" s="471" t="s">
        <v>140</v>
      </c>
      <c r="D9" s="408" t="str">
        <f>IF(Badges!$V217="A","/","")</f>
        <v/>
      </c>
      <c r="E9" s="408" t="str">
        <f>IF(Badges!$V221="A","/","")</f>
        <v/>
      </c>
      <c r="F9" s="408" t="str">
        <f>IF(Badges!$V225="A","/","")</f>
        <v/>
      </c>
      <c r="G9" s="408" t="str">
        <f>IF(Badges!$V229="A","/","")</f>
        <v/>
      </c>
      <c r="H9" s="408" t="str">
        <f>IF(Badges!$V233="A","/","")</f>
        <v/>
      </c>
      <c r="I9" s="409" t="str">
        <f>IF(Summary!$AL$13="E","E","")</f>
        <v/>
      </c>
      <c r="J9" s="409" t="str">
        <f>IF(Summary!$AM$13="Y","R","")</f>
        <v/>
      </c>
      <c r="K9" s="363"/>
      <c r="L9" s="716" t="str">
        <f>Summary!A75</f>
        <v>&lt;&lt;List Badge 6 Here&gt;&gt;</v>
      </c>
      <c r="M9" s="716"/>
      <c r="N9" s="716"/>
      <c r="O9" s="716"/>
      <c r="P9" s="716"/>
      <c r="Q9" s="716"/>
      <c r="R9" s="719"/>
      <c r="S9" s="406" t="str">
        <f>IF(Summary!$AL$75="E","E","")</f>
        <v/>
      </c>
      <c r="T9" s="406" t="str">
        <f>IF(Summary!$AM$75="Y","R","")</f>
        <v/>
      </c>
      <c r="W9" s="399" t="str">
        <f>'Fun Patches'!C10</f>
        <v>&lt;LIST PATCH HERE&gt;</v>
      </c>
      <c r="X9" s="406" t="str">
        <f>IF(Summary!$AL$115="E","E","")</f>
        <v/>
      </c>
      <c r="Y9" s="406" t="str">
        <f>IF(Summary!$AM$115="Y","R","")</f>
        <v/>
      </c>
      <c r="AA9" s="366"/>
      <c r="AB9" s="364"/>
      <c r="AC9" s="365"/>
    </row>
    <row r="10" spans="2:30" ht="12.95" customHeight="1">
      <c r="B10" s="455"/>
      <c r="C10" s="456" t="s">
        <v>1020</v>
      </c>
      <c r="D10" s="413" t="str">
        <f>IF(Badges!$V252="A","/","")</f>
        <v/>
      </c>
      <c r="E10" s="413" t="str">
        <f>IF(Badges!$V256="A","/","")</f>
        <v/>
      </c>
      <c r="F10" s="413" t="str">
        <f>IF(Badges!$V260="A","/","")</f>
        <v/>
      </c>
      <c r="G10" s="413" t="str">
        <f>IF(Badges!$V264="A","/","")</f>
        <v/>
      </c>
      <c r="H10" s="413" t="str">
        <f>IF(Badges!$V268="A","/","")</f>
        <v/>
      </c>
      <c r="I10" s="411" t="str">
        <f>IF(Summary!$AL$15="E","E","")</f>
        <v/>
      </c>
      <c r="J10" s="411" t="str">
        <f>IF(Summary!$AM$15="Y","R","")</f>
        <v/>
      </c>
      <c r="K10" s="363"/>
      <c r="L10" s="716" t="str">
        <f>Summary!A76</f>
        <v>&lt;&lt;List Badge 7 Here&gt;&gt;</v>
      </c>
      <c r="M10" s="716"/>
      <c r="N10" s="716"/>
      <c r="O10" s="716"/>
      <c r="P10" s="716"/>
      <c r="Q10" s="716"/>
      <c r="R10" s="719"/>
      <c r="S10" s="406" t="str">
        <f>IF(Summary!$AL$76="E","E","")</f>
        <v/>
      </c>
      <c r="T10" s="406" t="str">
        <f>IF(Summary!$AM$76="Y","R","")</f>
        <v/>
      </c>
      <c r="W10" s="399" t="str">
        <f>'Fun Patches'!C11</f>
        <v>&lt;LIST PATCH HERE&gt;</v>
      </c>
      <c r="X10" s="406" t="str">
        <f>IF(Summary!$AL$116="E","E","")</f>
        <v/>
      </c>
      <c r="Y10" s="406" t="str">
        <f>IF(Summary!$AM$116="Y","R","")</f>
        <v/>
      </c>
      <c r="AA10" s="366"/>
      <c r="AB10" s="364"/>
      <c r="AC10" s="365"/>
    </row>
    <row r="11" spans="2:30" ht="12.95" customHeight="1">
      <c r="B11" s="455"/>
      <c r="C11" s="460" t="s">
        <v>765</v>
      </c>
      <c r="D11" s="405" t="str">
        <f>IF(Badges!$V275="A","/","")</f>
        <v/>
      </c>
      <c r="E11" s="405" t="str">
        <f>IF(Badges!$V279="A","/","")</f>
        <v/>
      </c>
      <c r="F11" s="405" t="str">
        <f>IF(Badges!$V283="A","/","")</f>
        <v/>
      </c>
      <c r="G11" s="405" t="str">
        <f>IF(Badges!$V287="A","/","")</f>
        <v/>
      </c>
      <c r="H11" s="405" t="str">
        <f>IF(Badges!$V291="A","/","")</f>
        <v/>
      </c>
      <c r="I11" s="406" t="str">
        <f>IF(Summary!$AL$16="E","E","")</f>
        <v/>
      </c>
      <c r="J11" s="406" t="str">
        <f>IF(Summary!$AM$16="Y","R","")</f>
        <v/>
      </c>
      <c r="K11" s="363"/>
      <c r="L11" s="716" t="str">
        <f>Summary!A77</f>
        <v>&lt;&lt;List Badge 8 Here&gt;&gt;</v>
      </c>
      <c r="M11" s="716"/>
      <c r="N11" s="716"/>
      <c r="O11" s="716"/>
      <c r="P11" s="716"/>
      <c r="Q11" s="716"/>
      <c r="R11" s="719"/>
      <c r="S11" s="406" t="str">
        <f>IF(Summary!$AL$77="E","E","")</f>
        <v/>
      </c>
      <c r="T11" s="406" t="str">
        <f>IF(Summary!$AM$77="Y","R","")</f>
        <v/>
      </c>
      <c r="W11" s="399" t="str">
        <f>'Fun Patches'!C12</f>
        <v>&lt;LIST PATCH HERE&gt;</v>
      </c>
      <c r="X11" s="406" t="str">
        <f>IF(Summary!$AL$117="E","E","")</f>
        <v/>
      </c>
      <c r="Y11" s="406" t="str">
        <f>IF(Summary!$AM$117="Y","R","")</f>
        <v/>
      </c>
      <c r="AA11" s="366"/>
      <c r="AB11" s="364"/>
      <c r="AC11" s="365"/>
    </row>
    <row r="12" spans="2:30" ht="12.95" customHeight="1" thickBot="1">
      <c r="B12" s="455"/>
      <c r="C12" s="464" t="s">
        <v>137</v>
      </c>
      <c r="D12" s="408" t="str">
        <f>IF(Badges!$V344="A","/","")</f>
        <v/>
      </c>
      <c r="E12" s="408" t="str">
        <f>IF(Badges!$V348="A","/","")</f>
        <v/>
      </c>
      <c r="F12" s="408" t="str">
        <f>IF(Badges!$V352="A","/","")</f>
        <v/>
      </c>
      <c r="G12" s="408" t="str">
        <f>IF(Badges!$V356="A","/","")</f>
        <v/>
      </c>
      <c r="H12" s="408" t="str">
        <f>IF(Badges!$V360="A","/","")</f>
        <v/>
      </c>
      <c r="I12" s="409" t="str">
        <f>IF(Summary!$AL$19="E","E","")</f>
        <v/>
      </c>
      <c r="J12" s="409" t="str">
        <f>IF(Summary!$AM$19="Y","R","")</f>
        <v/>
      </c>
      <c r="K12" s="363"/>
      <c r="L12" s="716" t="str">
        <f>Summary!A78</f>
        <v>&lt;&lt;List Badge 9 Here&gt;&gt;</v>
      </c>
      <c r="M12" s="716"/>
      <c r="N12" s="716"/>
      <c r="O12" s="716"/>
      <c r="P12" s="716"/>
      <c r="Q12" s="716"/>
      <c r="R12" s="719"/>
      <c r="S12" s="406" t="str">
        <f>IF(Summary!$AL$78="E","E","")</f>
        <v/>
      </c>
      <c r="T12" s="406" t="str">
        <f>IF(Summary!$AM$78="Y","R","")</f>
        <v/>
      </c>
      <c r="W12" s="399" t="str">
        <f>'Fun Patches'!C13</f>
        <v>&lt;LIST PATCH HERE&gt;</v>
      </c>
      <c r="X12" s="406" t="str">
        <f>IF(Summary!$AL$118="E","E","")</f>
        <v/>
      </c>
      <c r="Y12" s="406" t="str">
        <f>IF(Summary!$AM$118="Y","R","")</f>
        <v/>
      </c>
      <c r="AA12" s="366"/>
      <c r="AB12" s="364"/>
      <c r="AC12" s="365"/>
    </row>
    <row r="13" spans="2:30" ht="12.95" customHeight="1">
      <c r="B13" s="455"/>
      <c r="C13" s="468" t="s">
        <v>934</v>
      </c>
      <c r="D13" s="413" t="str">
        <f>IF(Badges!$V367="A","/","")</f>
        <v/>
      </c>
      <c r="E13" s="413" t="str">
        <f>IF(Badges!$V371="A","/","")</f>
        <v/>
      </c>
      <c r="F13" s="413" t="str">
        <f>IF(Badges!$V375="A","/","")</f>
        <v/>
      </c>
      <c r="G13" s="413" t="str">
        <f>IF(Badges!$V379="A","/","")</f>
        <v/>
      </c>
      <c r="H13" s="413" t="str">
        <f>IF(Badges!$V383="A","/","")</f>
        <v/>
      </c>
      <c r="I13" s="411" t="str">
        <f>IF(Summary!$AL$20="E","E","")</f>
        <v/>
      </c>
      <c r="J13" s="411" t="str">
        <f>IF(Summary!$AM$20="Y","R","")</f>
        <v/>
      </c>
      <c r="K13" s="363" t="str">
        <f>IF(COUNT(I60:I61)=2,MAX(I60:I61),"")</f>
        <v/>
      </c>
      <c r="L13" s="716" t="str">
        <f>Summary!A79</f>
        <v>&lt;&lt;List Badge 10 Here&gt;&gt;</v>
      </c>
      <c r="M13" s="716"/>
      <c r="N13" s="716"/>
      <c r="O13" s="716"/>
      <c r="P13" s="716"/>
      <c r="Q13" s="716"/>
      <c r="R13" s="719"/>
      <c r="S13" s="406" t="str">
        <f>IF(Summary!$AL$79="E","E","")</f>
        <v/>
      </c>
      <c r="T13" s="406" t="str">
        <f>IF(Summary!$AM$79="Y","R","")</f>
        <v/>
      </c>
      <c r="W13" s="399" t="str">
        <f>'Fun Patches'!C14</f>
        <v>&lt;LIST PATCH HERE&gt;</v>
      </c>
      <c r="X13" s="406" t="str">
        <f>IF(Summary!$AL$119="E","E","")</f>
        <v/>
      </c>
      <c r="Y13" s="406" t="str">
        <f>IF(Summary!$AM$119="Y","R","")</f>
        <v/>
      </c>
      <c r="AA13" s="366"/>
      <c r="AB13" s="364"/>
      <c r="AC13" s="365"/>
    </row>
    <row r="14" spans="2:30" ht="12.95" customHeight="1">
      <c r="B14" s="455"/>
      <c r="C14" s="460" t="s">
        <v>142</v>
      </c>
      <c r="D14" s="405" t="str">
        <f>IF(Badges!$V390="A","/","")</f>
        <v/>
      </c>
      <c r="E14" s="405" t="str">
        <f>IF(Badges!$V394="A","/","")</f>
        <v/>
      </c>
      <c r="F14" s="405" t="str">
        <f>IF(Badges!$V398="A","/","")</f>
        <v/>
      </c>
      <c r="G14" s="405" t="str">
        <f>IF(Badges!$V402="A","/","")</f>
        <v/>
      </c>
      <c r="H14" s="405" t="str">
        <f>IF(Badges!$V406="A","/","")</f>
        <v/>
      </c>
      <c r="I14" s="406" t="str">
        <f>IF(Summary!$AL$21="E","E","")</f>
        <v/>
      </c>
      <c r="J14" s="406" t="str">
        <f>IF(Summary!$AM$21="Y","R","")</f>
        <v/>
      </c>
      <c r="K14" s="363"/>
      <c r="L14" s="401"/>
      <c r="M14" s="401"/>
      <c r="N14" s="401"/>
      <c r="O14" s="401"/>
      <c r="P14" s="401"/>
      <c r="Q14" s="401"/>
      <c r="R14" s="401"/>
      <c r="S14" s="402"/>
      <c r="T14" s="402"/>
      <c r="W14" s="399" t="str">
        <f>'Fun Patches'!C15</f>
        <v>&lt;LIST PATCH HERE&gt;</v>
      </c>
      <c r="X14" s="406" t="str">
        <f>IF(Summary!$AL$120="E","E","")</f>
        <v/>
      </c>
      <c r="Y14" s="406" t="str">
        <f>IF(Summary!$AM$120="Y","R","")</f>
        <v/>
      </c>
      <c r="AA14" s="366"/>
      <c r="AB14" s="364"/>
      <c r="AC14" s="365"/>
    </row>
    <row r="15" spans="2:30" ht="12.95" customHeight="1" thickBot="1">
      <c r="B15" s="455"/>
      <c r="C15" s="471" t="s">
        <v>129</v>
      </c>
      <c r="D15" s="408" t="str">
        <f>IF(Badges!$V425="A","/","")</f>
        <v/>
      </c>
      <c r="E15" s="408" t="str">
        <f>IF(Badges!$V429="A","/","")</f>
        <v/>
      </c>
      <c r="F15" s="408" t="str">
        <f>IF(Badges!$V433="A","/","")</f>
        <v/>
      </c>
      <c r="G15" s="408" t="str">
        <f>IF(Badges!$V437="A","/","")</f>
        <v/>
      </c>
      <c r="H15" s="408" t="str">
        <f>IF(Badges!$V441="A","/","")</f>
        <v/>
      </c>
      <c r="I15" s="409" t="str">
        <f>IF(Summary!$AL$23="E","E","")</f>
        <v/>
      </c>
      <c r="J15" s="409" t="str">
        <f>IF(Summary!$AM$23="Y","R","")</f>
        <v/>
      </c>
      <c r="K15" s="363" t="str">
        <f>IF(COUNT(I62:I63)=2,MAX(I62:I63),"")</f>
        <v/>
      </c>
      <c r="N15" s="451"/>
      <c r="O15" s="451"/>
      <c r="P15" s="451"/>
      <c r="Q15" s="451"/>
      <c r="R15" s="451"/>
      <c r="W15" s="399" t="str">
        <f>'Fun Patches'!C16</f>
        <v>&lt;LIST PATCH HERE&gt;</v>
      </c>
      <c r="X15" s="406" t="str">
        <f>IF(Summary!$AL$121="E","E","")</f>
        <v/>
      </c>
      <c r="Y15" s="406" t="str">
        <f>IF(Summary!$AM$121="Y","R","")</f>
        <v/>
      </c>
      <c r="AA15" s="366"/>
      <c r="AB15" s="364"/>
      <c r="AC15" s="365"/>
    </row>
    <row r="16" spans="2:30" ht="12.95" customHeight="1">
      <c r="B16" s="455"/>
      <c r="C16" s="456" t="s">
        <v>739</v>
      </c>
      <c r="D16" s="413" t="str">
        <f>IF(Badges!$V448="A","/","")</f>
        <v/>
      </c>
      <c r="E16" s="413" t="str">
        <f>IF(Badges!$V452="A","/","")</f>
        <v/>
      </c>
      <c r="F16" s="413" t="str">
        <f>IF(Badges!$V456="A","/","")</f>
        <v/>
      </c>
      <c r="G16" s="413" t="str">
        <f>IF(Badges!$V460="A","/","")</f>
        <v/>
      </c>
      <c r="H16" s="413" t="str">
        <f>IF(Badges!$V464="A","/","")</f>
        <v/>
      </c>
      <c r="I16" s="411" t="str">
        <f>IF(Summary!$AL$24="E","E","")</f>
        <v/>
      </c>
      <c r="J16" s="411" t="str">
        <f>IF(Summary!$AM$24="Y","R","")</f>
        <v/>
      </c>
      <c r="K16" s="363"/>
      <c r="L16" s="455"/>
      <c r="M16" s="487" t="s">
        <v>953</v>
      </c>
      <c r="N16" s="413" t="str">
        <f>IF('Age-Level'!$V6="C","/","")</f>
        <v/>
      </c>
      <c r="O16" s="413" t="str">
        <f>IF('Age-Level'!$V7="C","/","")</f>
        <v/>
      </c>
      <c r="P16" s="413" t="str">
        <f>IF('Age-Level'!$V8="C","/","")</f>
        <v/>
      </c>
      <c r="Q16" s="413" t="str">
        <f>IF('Age-Level'!$V9="C","/","")</f>
        <v/>
      </c>
      <c r="R16" s="413" t="str">
        <f>IF('Age-Level'!$V10="C","/","")</f>
        <v/>
      </c>
      <c r="S16" s="404" t="str">
        <f>IF(Summary!$AL$81="E","E","")</f>
        <v/>
      </c>
      <c r="T16" s="411" t="str">
        <f>IF(Summary!$AM$81="Y","R","")</f>
        <v/>
      </c>
      <c r="W16" s="399" t="str">
        <f>'Fun Patches'!C17</f>
        <v>&lt;LIST PATCH HERE&gt;</v>
      </c>
      <c r="X16" s="406" t="str">
        <f>IF(Summary!$AL$122="E","E","")</f>
        <v/>
      </c>
      <c r="Y16" s="406" t="str">
        <f>IF(Summary!$AM$122="Y","R","")</f>
        <v/>
      </c>
      <c r="AA16" s="366"/>
      <c r="AB16" s="364"/>
      <c r="AC16" s="365"/>
    </row>
    <row r="17" spans="2:29" ht="12.95" customHeight="1" thickBot="1">
      <c r="B17" s="455"/>
      <c r="C17" s="460" t="s">
        <v>626</v>
      </c>
      <c r="D17" s="405" t="str">
        <f>IF(Badges!$V471="A","/","")</f>
        <v/>
      </c>
      <c r="E17" s="405" t="str">
        <f>IF(Badges!$V475="A","/","")</f>
        <v/>
      </c>
      <c r="F17" s="405" t="str">
        <f>IF(Badges!$V479="A","/","")</f>
        <v/>
      </c>
      <c r="G17" s="405" t="str">
        <f>IF(Badges!$V483="A","/","")</f>
        <v/>
      </c>
      <c r="H17" s="405" t="str">
        <f>IF(Badges!$V487="A","/","")</f>
        <v/>
      </c>
      <c r="I17" s="406" t="str">
        <f>IF(Summary!$AL$25="E","E","")</f>
        <v/>
      </c>
      <c r="J17" s="406" t="str">
        <f>IF(Summary!$AM$25="Y","R","")</f>
        <v/>
      </c>
      <c r="K17" s="363" t="str">
        <f>IF(COUNT(I64:I65)=2,MAX(I64:I65),"")</f>
        <v/>
      </c>
      <c r="L17" s="455"/>
      <c r="M17" s="488" t="s">
        <v>954</v>
      </c>
      <c r="N17" s="398" t="str">
        <f>IF('Age-Level'!$V13="C","/","")</f>
        <v/>
      </c>
      <c r="O17" s="398" t="str">
        <f>IF('Age-Level'!$V14="C","/","")</f>
        <v/>
      </c>
      <c r="P17" s="398" t="str">
        <f>IF('Age-Level'!$V15="C","/","")</f>
        <v/>
      </c>
      <c r="Q17" s="398" t="str">
        <f>IF('Age-Level'!$V16="C","/","")</f>
        <v/>
      </c>
      <c r="R17" s="398" t="str">
        <f>IF('Age-Level'!$V17="C","/","")</f>
        <v/>
      </c>
      <c r="S17" s="409" t="str">
        <f>IF(Summary!$AL$82="E","E","")</f>
        <v/>
      </c>
      <c r="T17" s="406" t="str">
        <f>IF(Summary!$AM$82="Y","R","")</f>
        <v/>
      </c>
      <c r="W17" s="399" t="str">
        <f>'Fun Patches'!C18</f>
        <v>&lt;LIST PATCH HERE&gt;</v>
      </c>
      <c r="X17" s="406" t="str">
        <f>IF(Summary!$AL$123="E","E","")</f>
        <v/>
      </c>
      <c r="Y17" s="406" t="str">
        <f>IF(Summary!$AM$123="Y","R","")</f>
        <v/>
      </c>
      <c r="AA17" s="366"/>
      <c r="AB17" s="364"/>
      <c r="AC17" s="365"/>
    </row>
    <row r="18" spans="2:29" ht="12.95" customHeight="1" thickBot="1">
      <c r="B18" s="455"/>
      <c r="C18" s="460" t="s">
        <v>131</v>
      </c>
      <c r="D18" s="408" t="str">
        <f>IF(Badges!$V494="A","/","")</f>
        <v/>
      </c>
      <c r="E18" s="408" t="str">
        <f>IF(Badges!$V498="A","/","")</f>
        <v/>
      </c>
      <c r="F18" s="408" t="str">
        <f>IF(Badges!$V502="A","/","")</f>
        <v/>
      </c>
      <c r="G18" s="408" t="str">
        <f>IF(Badges!$V506="A","/","")</f>
        <v/>
      </c>
      <c r="H18" s="408" t="str">
        <f>IF(Badges!$V510="A","/","")</f>
        <v/>
      </c>
      <c r="I18" s="409" t="str">
        <f>IF(Summary!$AL$26="E","E","")</f>
        <v/>
      </c>
      <c r="J18" s="409" t="str">
        <f>IF(Summary!$AM$26="Y","R","")</f>
        <v/>
      </c>
      <c r="K18" s="363"/>
      <c r="L18" s="455"/>
      <c r="M18" s="489" t="s">
        <v>955</v>
      </c>
      <c r="N18" s="413" t="str">
        <f>IF('Age-Level'!$V20="C","/","")</f>
        <v/>
      </c>
      <c r="O18" s="413" t="str">
        <f>IF('Age-Level'!$V21="C","/","")</f>
        <v/>
      </c>
      <c r="P18" s="413" t="str">
        <f>IF('Age-Level'!$V22="C","/","")</f>
        <v/>
      </c>
      <c r="Q18" s="413" t="str">
        <f>IF('Age-Level'!$V23="C","/","")</f>
        <v/>
      </c>
      <c r="R18" s="413" t="str">
        <f>IF('Age-Level'!$V24="C","/","")</f>
        <v/>
      </c>
      <c r="S18" s="412" t="str">
        <f>IF(Summary!$AL$83="E","E","")</f>
        <v/>
      </c>
      <c r="T18" s="411" t="str">
        <f>IF(Summary!$AM$83="Y","R","")</f>
        <v/>
      </c>
      <c r="W18" s="399" t="str">
        <f>'Fun Patches'!C19</f>
        <v>&lt;LIST PATCH HERE&gt;</v>
      </c>
      <c r="X18" s="406" t="str">
        <f>IF(Summary!$AL$124="E","E","")</f>
        <v/>
      </c>
      <c r="Y18" s="406" t="str">
        <f>IF(Summary!$AM$124="Y","R","")</f>
        <v/>
      </c>
      <c r="AA18" s="366"/>
      <c r="AB18" s="364"/>
      <c r="AC18" s="365"/>
    </row>
    <row r="19" spans="2:29" ht="12.95" customHeight="1" thickBot="1">
      <c r="B19" s="455"/>
      <c r="C19" s="468" t="s">
        <v>128</v>
      </c>
      <c r="D19" s="413" t="str">
        <f>IF(Badges!$V517="A","/","")</f>
        <v/>
      </c>
      <c r="E19" s="413" t="str">
        <f>IF(Badges!$V521="A","/","")</f>
        <v/>
      </c>
      <c r="F19" s="413" t="str">
        <f>IF(Badges!$V525="A","/","")</f>
        <v/>
      </c>
      <c r="G19" s="413" t="str">
        <f>IF(Badges!$V529="A","/","")</f>
        <v/>
      </c>
      <c r="H19" s="413" t="str">
        <f>IF(Badges!$V533="A","/","")</f>
        <v/>
      </c>
      <c r="I19" s="411" t="str">
        <f>IF(Summary!$AL$27="E","E","")</f>
        <v/>
      </c>
      <c r="J19" s="411" t="str">
        <f>IF(Summary!$AM$27="Y","R","")</f>
        <v/>
      </c>
      <c r="K19" s="363"/>
      <c r="L19" s="455"/>
      <c r="M19" s="490" t="s">
        <v>956</v>
      </c>
      <c r="N19" s="398" t="str">
        <f>IF('Age-Level'!$V27="C","/","")</f>
        <v/>
      </c>
      <c r="O19" s="398" t="str">
        <f>IF('Age-Level'!$V28="C","/","")</f>
        <v/>
      </c>
      <c r="P19" s="398" t="str">
        <f>IF('Age-Level'!$V29="C","/","")</f>
        <v/>
      </c>
      <c r="Q19" s="398" t="str">
        <f>IF('Age-Level'!$V30="C","/","")</f>
        <v/>
      </c>
      <c r="R19" s="398" t="str">
        <f>IF('Age-Level'!$V31="C","/","")</f>
        <v/>
      </c>
      <c r="S19" s="409" t="str">
        <f>IF(Summary!$AL$84="E","E","")</f>
        <v/>
      </c>
      <c r="T19" s="406" t="str">
        <f>IF(Summary!$AM$84="Y","R","")</f>
        <v/>
      </c>
      <c r="W19" s="399" t="str">
        <f>'Fun Patches'!C20</f>
        <v>&lt;LIST PATCH HERE&gt;</v>
      </c>
      <c r="X19" s="406" t="str">
        <f>IF(Summary!$AL$125="E","E","")</f>
        <v/>
      </c>
      <c r="Y19" s="406" t="str">
        <f>IF(Summary!$AM$125="Y","R","")</f>
        <v/>
      </c>
      <c r="AA19" s="366"/>
      <c r="AB19" s="364"/>
      <c r="AC19" s="365"/>
    </row>
    <row r="20" spans="2:29" ht="12.95" customHeight="1">
      <c r="B20" s="455"/>
      <c r="C20" s="460" t="s">
        <v>143</v>
      </c>
      <c r="D20" s="405" t="str">
        <f>IF(Badges!$V540="A","/","")</f>
        <v/>
      </c>
      <c r="E20" s="405" t="str">
        <f>IF(Badges!$V544="A","/","")</f>
        <v/>
      </c>
      <c r="F20" s="405" t="str">
        <f>IF(Badges!$V548="A","/","")</f>
        <v/>
      </c>
      <c r="G20" s="405" t="str">
        <f>IF(Badges!$V552="A","/","")</f>
        <v/>
      </c>
      <c r="H20" s="405" t="str">
        <f>IF(Badges!$V556="A","/","")</f>
        <v/>
      </c>
      <c r="I20" s="406" t="str">
        <f>IF(Summary!$AL$28="E","E","")</f>
        <v/>
      </c>
      <c r="J20" s="406" t="str">
        <f>IF(Summary!$AM$28="Y","R","")</f>
        <v/>
      </c>
      <c r="K20" s="363"/>
      <c r="L20" s="455"/>
      <c r="M20" s="487" t="s">
        <v>957</v>
      </c>
      <c r="N20" s="458"/>
      <c r="O20" s="458"/>
      <c r="P20" s="458"/>
      <c r="Q20" s="458"/>
      <c r="R20" s="459"/>
      <c r="S20" s="412" t="str">
        <f>IF(Summary!$AL$85="E","E","")</f>
        <v/>
      </c>
      <c r="T20" s="411" t="str">
        <f>IF(Summary!$AM$85="Y","R","")</f>
        <v/>
      </c>
      <c r="U20" s="594"/>
      <c r="W20" s="399" t="str">
        <f>'Fun Patches'!C21</f>
        <v>&lt;LIST PATCH HERE&gt;</v>
      </c>
      <c r="X20" s="406" t="str">
        <f>IF(Summary!$AL$126="E","E","")</f>
        <v/>
      </c>
      <c r="Y20" s="406" t="str">
        <f>IF(Summary!$AM$126="Y","R","")</f>
        <v/>
      </c>
      <c r="AA20" s="366"/>
      <c r="AB20" s="364"/>
      <c r="AC20" s="365"/>
    </row>
    <row r="21" spans="2:29" ht="12.95" customHeight="1" thickBot="1">
      <c r="B21" s="455"/>
      <c r="C21" s="471" t="s">
        <v>939</v>
      </c>
      <c r="D21" s="408" t="str">
        <f>IF(Badges!$V171="A","/","")</f>
        <v/>
      </c>
      <c r="E21" s="408" t="str">
        <f>IF(Badges!$V175="A","/","")</f>
        <v/>
      </c>
      <c r="F21" s="408" t="str">
        <f>IF(Badges!$V179="A","/","")</f>
        <v/>
      </c>
      <c r="G21" s="408" t="str">
        <f>IF(Badges!$V183="A","/","")</f>
        <v/>
      </c>
      <c r="H21" s="408" t="str">
        <f>IF(Badges!$V187="A","/","")</f>
        <v/>
      </c>
      <c r="I21" s="409" t="str">
        <f>IF(Summary!$AL$11="E","E","")</f>
        <v/>
      </c>
      <c r="J21" s="409" t="str">
        <f>IF(Summary!$AM$11="Y","R","")</f>
        <v/>
      </c>
      <c r="K21" s="363"/>
      <c r="L21" s="455"/>
      <c r="M21" s="488" t="s">
        <v>958</v>
      </c>
      <c r="N21" s="473"/>
      <c r="O21" s="473"/>
      <c r="P21" s="473"/>
      <c r="Q21" s="473"/>
      <c r="R21" s="474"/>
      <c r="S21" s="409" t="str">
        <f>IF(Summary!$AL$86="E","E","")</f>
        <v/>
      </c>
      <c r="T21" s="406" t="str">
        <f>IF(Summary!$AM$86="Y","R","")</f>
        <v/>
      </c>
      <c r="U21" s="594"/>
      <c r="W21" s="399" t="str">
        <f>'Fun Patches'!C22</f>
        <v>&lt;LIST PATCH HERE&gt;</v>
      </c>
      <c r="X21" s="406" t="str">
        <f>IF(Summary!$AL$127="E","E","")</f>
        <v/>
      </c>
      <c r="Y21" s="406" t="str">
        <f>IF(Summary!$AM$127="Y","R","")</f>
        <v/>
      </c>
      <c r="AA21" s="366"/>
      <c r="AB21" s="364"/>
      <c r="AC21" s="365"/>
    </row>
    <row r="22" spans="2:29" ht="12.95" customHeight="1">
      <c r="B22" s="455"/>
      <c r="C22" s="460" t="s">
        <v>940</v>
      </c>
      <c r="D22" s="413" t="str">
        <f>IF(Badges!$V563="A","/","")</f>
        <v/>
      </c>
      <c r="E22" s="413" t="str">
        <f>IF(Badges!$V567="A","/","")</f>
        <v/>
      </c>
      <c r="F22" s="413" t="str">
        <f>IF(Badges!$V571="A","/","")</f>
        <v/>
      </c>
      <c r="G22" s="413" t="str">
        <f>IF(Badges!$V575="A","/","")</f>
        <v/>
      </c>
      <c r="H22" s="413" t="str">
        <f>IF(Badges!$V579="A","/","")</f>
        <v/>
      </c>
      <c r="I22" s="411" t="str">
        <f>IF(Summary!$AL$29="E","E","")</f>
        <v/>
      </c>
      <c r="J22" s="411" t="str">
        <f>IF(Summary!$AM$29="Y","R","")</f>
        <v/>
      </c>
      <c r="K22" s="363"/>
      <c r="L22" s="455"/>
      <c r="M22" s="489" t="s">
        <v>959</v>
      </c>
      <c r="N22" s="476"/>
      <c r="O22" s="476"/>
      <c r="P22" s="476"/>
      <c r="Q22" s="476"/>
      <c r="R22" s="477"/>
      <c r="S22" s="412" t="str">
        <f>IF(Summary!$AL$87="E","E","")</f>
        <v/>
      </c>
      <c r="T22" s="411" t="str">
        <f>IF(Summary!$AM$87="Y","R","")</f>
        <v/>
      </c>
      <c r="U22" s="720" t="s">
        <v>1079</v>
      </c>
      <c r="W22" s="399" t="str">
        <f>'Fun Patches'!C23</f>
        <v>&lt;LIST PATCH HERE&gt;</v>
      </c>
      <c r="X22" s="406" t="str">
        <f>IF(Summary!$AL$128="E","E","")</f>
        <v/>
      </c>
      <c r="Y22" s="406" t="str">
        <f>IF(Summary!$AM$128="Y","R","")</f>
        <v/>
      </c>
      <c r="AA22" s="366"/>
      <c r="AB22" s="364"/>
      <c r="AC22" s="365"/>
    </row>
    <row r="23" spans="2:29" ht="12.95" customHeight="1" thickBot="1">
      <c r="B23" s="455"/>
      <c r="C23" s="460" t="s">
        <v>138</v>
      </c>
      <c r="D23" s="405" t="str">
        <f>IF(Badges!$V586="A","/","")</f>
        <v/>
      </c>
      <c r="E23" s="405" t="str">
        <f>IF(Badges!$V590="A","/","")</f>
        <v/>
      </c>
      <c r="F23" s="405" t="str">
        <f>IF(Badges!$V594="A","/","")</f>
        <v/>
      </c>
      <c r="G23" s="405" t="str">
        <f>IF(Badges!$V598="A","/","")</f>
        <v/>
      </c>
      <c r="H23" s="405" t="str">
        <f>IF(Badges!$V602="A","/","")</f>
        <v/>
      </c>
      <c r="I23" s="406" t="str">
        <f>IF(Summary!$AL$30="E","E","")</f>
        <v/>
      </c>
      <c r="J23" s="406" t="str">
        <f>IF(Summary!$AM$30="Y","R","")</f>
        <v/>
      </c>
      <c r="K23" s="363"/>
      <c r="L23" s="455"/>
      <c r="M23" s="490" t="s">
        <v>960</v>
      </c>
      <c r="N23" s="466"/>
      <c r="O23" s="466"/>
      <c r="P23" s="466"/>
      <c r="Q23" s="466"/>
      <c r="R23" s="467"/>
      <c r="S23" s="409" t="str">
        <f>IF(Summary!$AL$88="E","E","")</f>
        <v/>
      </c>
      <c r="T23" s="406" t="str">
        <f>IF(Summary!$AM$88="Y","R","")</f>
        <v/>
      </c>
      <c r="U23" s="720"/>
      <c r="W23" s="399" t="str">
        <f>'Fun Patches'!C24</f>
        <v>&lt;LIST PATCH HERE&gt;</v>
      </c>
      <c r="X23" s="406" t="str">
        <f>IF(Summary!$AL$129="E","E","")</f>
        <v/>
      </c>
      <c r="Y23" s="406" t="str">
        <f>IF(Summary!$AM$129="Y","R","")</f>
        <v/>
      </c>
      <c r="AA23" s="366"/>
      <c r="AB23" s="364"/>
      <c r="AC23" s="365"/>
    </row>
    <row r="24" spans="2:29" ht="12.95" customHeight="1" thickBot="1">
      <c r="B24" s="455"/>
      <c r="C24" s="460" t="s">
        <v>837</v>
      </c>
      <c r="D24" s="408" t="str">
        <f>IF(Badges!$V609="A","/","")</f>
        <v/>
      </c>
      <c r="E24" s="408" t="str">
        <f>IF(Badges!$V613="A","/","")</f>
        <v/>
      </c>
      <c r="F24" s="408" t="str">
        <f>IF(Badges!$V617="A","/","")</f>
        <v/>
      </c>
      <c r="G24" s="408" t="str">
        <f>IF(Badges!$V621="A","/","")</f>
        <v/>
      </c>
      <c r="H24" s="408" t="str">
        <f>IF(Badges!$V625="A","/","")</f>
        <v/>
      </c>
      <c r="I24" s="409" t="str">
        <f>IF(Summary!$AL$31="E","E","")</f>
        <v/>
      </c>
      <c r="J24" s="409" t="str">
        <f>IF(Summary!$AM$31="Y","R","")</f>
        <v/>
      </c>
      <c r="K24" s="363"/>
      <c r="L24" s="455"/>
      <c r="M24" s="491" t="s">
        <v>360</v>
      </c>
      <c r="N24" s="413" t="str">
        <f>IF('Age-Level'!$V49="C","/","")</f>
        <v/>
      </c>
      <c r="O24" s="413" t="str">
        <f>IF('Age-Level'!$V50="C","/","")</f>
        <v/>
      </c>
      <c r="P24" s="510" t="str">
        <f>IF('Age-Level'!$V51="C","/","")</f>
        <v/>
      </c>
      <c r="Q24" s="510" t="str">
        <f>IF('Age-Level'!$V52="C","/","")</f>
        <v/>
      </c>
      <c r="R24" s="510" t="str">
        <f>IF('Age-Level'!$V53="C","/","")</f>
        <v/>
      </c>
      <c r="S24" s="409" t="str">
        <f>IF(Summary!$AL$89="E","E","")</f>
        <v/>
      </c>
      <c r="T24" s="411" t="str">
        <f>IF(Summary!$AM$89="Y","R","")</f>
        <v/>
      </c>
      <c r="U24" s="720"/>
      <c r="W24" s="399" t="str">
        <f>'Fun Patches'!C25</f>
        <v>&lt;LIST PATCH HERE&gt;</v>
      </c>
      <c r="X24" s="406" t="str">
        <f>IF(Summary!$AL$130="E","E","")</f>
        <v/>
      </c>
      <c r="Y24" s="406" t="str">
        <f>IF(Summary!$AM$130="Y","R","")</f>
        <v/>
      </c>
      <c r="AA24" s="366"/>
      <c r="AB24" s="364"/>
      <c r="AC24" s="365"/>
    </row>
    <row r="25" spans="2:29" ht="12.95" customHeight="1">
      <c r="B25" s="455"/>
      <c r="C25" s="468" t="s">
        <v>130</v>
      </c>
      <c r="D25" s="413" t="str">
        <f>IF(Badges!$V632="A","/","")</f>
        <v/>
      </c>
      <c r="E25" s="413" t="str">
        <f>IF(Badges!$V636="A","/","")</f>
        <v/>
      </c>
      <c r="F25" s="413" t="str">
        <f>IF(Badges!$V640="A","/","")</f>
        <v/>
      </c>
      <c r="G25" s="413" t="str">
        <f>IF(Badges!$V644="A","/","")</f>
        <v/>
      </c>
      <c r="H25" s="413" t="str">
        <f>IF(Badges!$V648="A","/","")</f>
        <v/>
      </c>
      <c r="I25" s="411" t="str">
        <f>IF(Summary!$AL$32="E","E","")</f>
        <v/>
      </c>
      <c r="J25" s="411" t="str">
        <f>IF(Summary!$AM$32="Y","R","")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IF(Summary!$AL$90="E","E","")</f>
        <v/>
      </c>
      <c r="T25" s="411" t="str">
        <f>IF(Summary!$AM$90="Y","R","")</f>
        <v/>
      </c>
      <c r="U25" s="720"/>
      <c r="W25" s="399" t="str">
        <f>'Fun Patches'!C26</f>
        <v>&lt;LIST PATCH HERE&gt;</v>
      </c>
      <c r="X25" s="406" t="str">
        <f>IF(Summary!$AL$131="E","E","")</f>
        <v/>
      </c>
      <c r="Y25" s="406" t="str">
        <f>IF(Summary!$AM$131="Y","R","")</f>
        <v/>
      </c>
      <c r="AA25" s="366"/>
      <c r="AB25" s="364"/>
      <c r="AC25" s="365"/>
    </row>
    <row r="26" spans="2:29" ht="12.95" customHeight="1">
      <c r="B26" s="455"/>
      <c r="C26" s="460" t="s">
        <v>941</v>
      </c>
      <c r="D26" s="405" t="str">
        <f>IF(Badges!$V655="A","/","")</f>
        <v/>
      </c>
      <c r="E26" s="405" t="str">
        <f>IF(Badges!$V659="A","/","")</f>
        <v/>
      </c>
      <c r="F26" s="405" t="str">
        <f>IF(Badges!$V663="A","/","")</f>
        <v/>
      </c>
      <c r="G26" s="405" t="str">
        <f>IF(Badges!$V667="A","/","")</f>
        <v/>
      </c>
      <c r="H26" s="405" t="str">
        <f>IF(Badges!$V671="A","/","")</f>
        <v/>
      </c>
      <c r="I26" s="406" t="str">
        <f>IF(Summary!$AL$33="E","E","")</f>
        <v/>
      </c>
      <c r="J26" s="406" t="str">
        <f>IF(Summary!$AM$33="Y","R","")</f>
        <v/>
      </c>
      <c r="K26" s="363"/>
      <c r="L26" s="455"/>
      <c r="M26" s="487" t="s">
        <v>962</v>
      </c>
      <c r="N26" s="458"/>
      <c r="O26" s="458"/>
      <c r="P26" s="458"/>
      <c r="Q26" s="458"/>
      <c r="R26" s="459"/>
      <c r="S26" s="412" t="str">
        <f>IF(Summary!$AL$91="E","E","")</f>
        <v/>
      </c>
      <c r="T26" s="406" t="str">
        <f>IF(Summary!$AM$91="Y","R","")</f>
        <v/>
      </c>
      <c r="U26" s="720"/>
      <c r="W26" s="399" t="str">
        <f>'Fun Patches'!C27</f>
        <v>&lt;LIST PATCH HERE&gt;</v>
      </c>
      <c r="X26" s="406" t="str">
        <f>IF(Summary!$AL$132="E","E","")</f>
        <v/>
      </c>
      <c r="Y26" s="406" t="str">
        <f>IF(Summary!$AM$132="Y","R","")</f>
        <v/>
      </c>
      <c r="AA26" s="366"/>
      <c r="AB26" s="364"/>
      <c r="AC26" s="365"/>
    </row>
    <row r="27" spans="2:29" ht="12.95" customHeight="1" thickBot="1">
      <c r="B27" s="455"/>
      <c r="C27" s="471" t="s">
        <v>942</v>
      </c>
      <c r="D27" s="408" t="str">
        <f>IF(Badges!$V678="A","/","")</f>
        <v/>
      </c>
      <c r="E27" s="408" t="str">
        <f>IF(Badges!$V682="A","/","")</f>
        <v/>
      </c>
      <c r="F27" s="408" t="str">
        <f>IF(Badges!$V686="A","/","")</f>
        <v/>
      </c>
      <c r="G27" s="408" t="str">
        <f>IF(Badges!$V690="A","/","")</f>
        <v/>
      </c>
      <c r="H27" s="408" t="str">
        <f>IF(Badges!$V694="A","/","")</f>
        <v/>
      </c>
      <c r="I27" s="409" t="str">
        <f>IF(Summary!$AL$34="E","E","")</f>
        <v/>
      </c>
      <c r="J27" s="409" t="str">
        <f>IF(Summary!$AM$34="Y","R","")</f>
        <v/>
      </c>
      <c r="K27" s="363"/>
      <c r="L27" s="455"/>
      <c r="M27" s="488" t="s">
        <v>93</v>
      </c>
      <c r="N27" s="473"/>
      <c r="O27" s="473"/>
      <c r="P27" s="473"/>
      <c r="Q27" s="473"/>
      <c r="R27" s="474"/>
      <c r="S27" s="406" t="str">
        <f>IF(Summary!$AL$108="E","E","")</f>
        <v/>
      </c>
      <c r="T27" s="406" t="str">
        <f>IF(Summary!$AM$108="Y","R","")</f>
        <v/>
      </c>
      <c r="U27" s="720"/>
      <c r="W27" s="399" t="str">
        <f>'Fun Patches'!C28</f>
        <v>&lt;LIST PATCH HERE&gt;</v>
      </c>
      <c r="X27" s="406" t="str">
        <f>IF(Summary!$AL$133="E","E","")</f>
        <v/>
      </c>
      <c r="Y27" s="406" t="str">
        <f>IF(Summary!$AM$133="Y","R","")</f>
        <v/>
      </c>
      <c r="AA27" s="366"/>
      <c r="AB27" s="364"/>
      <c r="AC27" s="365"/>
    </row>
    <row r="28" spans="2:29" ht="12.95" customHeight="1">
      <c r="B28" s="455"/>
      <c r="C28" s="468" t="s">
        <v>135</v>
      </c>
      <c r="D28" s="413" t="str">
        <f>IF(Badges!$V701="A","/","")</f>
        <v/>
      </c>
      <c r="E28" s="413" t="str">
        <f>IF(Badges!$V705="A","/","")</f>
        <v/>
      </c>
      <c r="F28" s="413" t="str">
        <f>IF(Badges!$V709="A","/","")</f>
        <v/>
      </c>
      <c r="G28" s="413" t="str">
        <f>IF(Badges!$V713="A","/","")</f>
        <v/>
      </c>
      <c r="H28" s="413" t="str">
        <f>IF(Badges!$V717="A","/","")</f>
        <v/>
      </c>
      <c r="I28" s="411" t="str">
        <f>IF(Summary!$AL$35="E","E","")</f>
        <v/>
      </c>
      <c r="J28" s="411" t="str">
        <f>IF(Summary!$AM$35="Y","R","")</f>
        <v/>
      </c>
      <c r="K28" s="363"/>
      <c r="U28" s="720"/>
      <c r="W28" s="399" t="str">
        <f>'Fun Patches'!C29</f>
        <v>&lt;LIST PATCH HERE&gt;</v>
      </c>
      <c r="X28" s="406" t="str">
        <f>IF(Summary!$AL$134="E","E","")</f>
        <v/>
      </c>
      <c r="Y28" s="406" t="str">
        <f>IF(Summary!$AM$134="Y","R","")</f>
        <v/>
      </c>
      <c r="AA28" s="366"/>
      <c r="AB28" s="364"/>
      <c r="AC28" s="365"/>
    </row>
    <row r="29" spans="2:29" ht="12.95" customHeight="1">
      <c r="B29" s="455"/>
      <c r="C29" s="460" t="s">
        <v>127</v>
      </c>
      <c r="D29" s="405" t="str">
        <f>IF(Badges!$V724="A","/","")</f>
        <v/>
      </c>
      <c r="E29" s="405" t="str">
        <f>IF(Badges!$V728="A","/","")</f>
        <v/>
      </c>
      <c r="F29" s="405" t="str">
        <f>IF(Badges!$V732="A","/","")</f>
        <v/>
      </c>
      <c r="G29" s="405" t="str">
        <f>IF(Badges!$V736="A","/","")</f>
        <v/>
      </c>
      <c r="H29" s="405" t="str">
        <f>IF(Badges!$V740="A","/","")</f>
        <v/>
      </c>
      <c r="I29" s="406" t="str">
        <f>IF(Summary!$AL$36="E","E","")</f>
        <v/>
      </c>
      <c r="J29" s="406" t="str">
        <f>IF(Summary!$AM$36="Y","R","")</f>
        <v/>
      </c>
      <c r="L29" s="401"/>
      <c r="M29" s="401"/>
      <c r="N29" s="401"/>
      <c r="O29" s="401"/>
      <c r="P29" s="401"/>
      <c r="Q29" s="401"/>
      <c r="R29" s="401"/>
      <c r="S29" s="402"/>
      <c r="T29" s="402"/>
      <c r="U29" s="720"/>
      <c r="W29" s="399" t="str">
        <f>'Fun Patches'!C30</f>
        <v>&lt;LIST PATCH HERE&gt;</v>
      </c>
      <c r="X29" s="406" t="str">
        <f>IF(Summary!$AL$135="E","E","")</f>
        <v/>
      </c>
      <c r="Y29" s="406" t="str">
        <f>IF(Summary!$AM$135="Y","R","")</f>
        <v/>
      </c>
      <c r="AA29" s="366"/>
      <c r="AB29" s="364"/>
      <c r="AC29" s="365"/>
    </row>
    <row r="30" spans="2:29" ht="12.95" customHeight="1" thickBot="1">
      <c r="B30" s="455"/>
      <c r="C30" s="471" t="s">
        <v>132</v>
      </c>
      <c r="D30" s="408" t="str">
        <f>IF(Badges!$V747="A","/","")</f>
        <v/>
      </c>
      <c r="E30" s="408" t="str">
        <f>IF(Badges!$V751="A","/","")</f>
        <v/>
      </c>
      <c r="F30" s="408" t="str">
        <f>IF(Badges!$V755="A","/","")</f>
        <v/>
      </c>
      <c r="G30" s="408" t="str">
        <f>IF(Badges!$V759="A","/","")</f>
        <v/>
      </c>
      <c r="H30" s="408" t="str">
        <f>IF(Badges!$V763="A","/","")</f>
        <v/>
      </c>
      <c r="I30" s="409" t="str">
        <f>IF(Summary!$AL$37="E","E","")</f>
        <v/>
      </c>
      <c r="J30" s="409" t="str">
        <f>IF(Summary!$AM$37="Y","R","")</f>
        <v/>
      </c>
      <c r="L30" s="716" t="str">
        <f>'Age-Level'!C136</f>
        <v>Investiture</v>
      </c>
      <c r="M30" s="716"/>
      <c r="N30" s="716"/>
      <c r="O30" s="716"/>
      <c r="P30" s="716"/>
      <c r="Q30" s="716"/>
      <c r="R30" s="719"/>
      <c r="S30" s="406" t="str">
        <f>IF(Summary!$AL$96="E","E","")</f>
        <v/>
      </c>
      <c r="T30" s="406" t="str">
        <f>IF(Summary!$AM$96="Y","R","")</f>
        <v/>
      </c>
      <c r="U30" s="720"/>
      <c r="W30" s="399" t="str">
        <f>'Fun Patches'!C31</f>
        <v>&lt;LIST PATCH HERE&gt;</v>
      </c>
      <c r="X30" s="406" t="str">
        <f>IF(Summary!$AL$136="E","E","")</f>
        <v/>
      </c>
      <c r="Y30" s="406" t="str">
        <f>IF(Summary!$AM$136="Y","R","")</f>
        <v/>
      </c>
      <c r="AA30" s="366"/>
      <c r="AB30" s="364"/>
      <c r="AC30" s="365"/>
    </row>
    <row r="31" spans="2:29" ht="12.95" customHeight="1">
      <c r="B31" s="455"/>
      <c r="C31" s="460" t="s">
        <v>136</v>
      </c>
      <c r="D31" s="410" t="str">
        <f>IF(Badges!$V770="A","/","")</f>
        <v/>
      </c>
      <c r="E31" s="410" t="str">
        <f>IF(Badges!$V774="A","/","")</f>
        <v/>
      </c>
      <c r="F31" s="410" t="str">
        <f>IF(Badges!$V778="A","/","")</f>
        <v/>
      </c>
      <c r="G31" s="410" t="str">
        <f>IF(Badges!$V782="A","/","")</f>
        <v/>
      </c>
      <c r="H31" s="410" t="str">
        <f>IF(Badges!$V786="A","/","")</f>
        <v/>
      </c>
      <c r="I31" s="412" t="str">
        <f>IF(Summary!$AL$38="E","E","")</f>
        <v/>
      </c>
      <c r="J31" s="412" t="str">
        <f>IF(Summary!$AM$38="Y","R","")</f>
        <v/>
      </c>
      <c r="L31" s="716" t="str">
        <f>'Age-Level'!C137</f>
        <v>1st year Rededication</v>
      </c>
      <c r="M31" s="716"/>
      <c r="N31" s="716"/>
      <c r="O31" s="716"/>
      <c r="P31" s="716"/>
      <c r="Q31" s="716"/>
      <c r="R31" s="719"/>
      <c r="S31" s="406" t="str">
        <f>IF(Summary!$AL$97="E","E","")</f>
        <v/>
      </c>
      <c r="T31" s="406" t="str">
        <f>IF(Summary!$AM$97="Y","R","")</f>
        <v/>
      </c>
      <c r="U31" s="720"/>
      <c r="W31" s="399" t="str">
        <f>'Fun Patches'!C32</f>
        <v>&lt;LIST PATCH HERE&gt;</v>
      </c>
      <c r="X31" s="406" t="str">
        <f>IF(Summary!$AL$137="E","E","")</f>
        <v/>
      </c>
      <c r="Y31" s="406" t="str">
        <f>IF(Summary!$AM$137="Y","R","")</f>
        <v/>
      </c>
      <c r="AA31" s="366"/>
      <c r="AB31" s="364"/>
      <c r="AC31" s="365"/>
    </row>
    <row r="32" spans="2:29" ht="12.95" customHeight="1">
      <c r="B32" s="455"/>
      <c r="C32" s="460" t="s">
        <v>126</v>
      </c>
      <c r="D32" s="405" t="str">
        <f>IF(Badges!$V793="A","/","")</f>
        <v/>
      </c>
      <c r="E32" s="405" t="str">
        <f>IF(Badges!$V797="A","/","")</f>
        <v/>
      </c>
      <c r="F32" s="405" t="str">
        <f>IF(Badges!$V801="A","/","")</f>
        <v/>
      </c>
      <c r="G32" s="405" t="str">
        <f>IF(Badges!$V805="A","/","")</f>
        <v/>
      </c>
      <c r="H32" s="405" t="str">
        <f>IF(Badges!$V809="A","/","")</f>
        <v/>
      </c>
      <c r="I32" s="406" t="str">
        <f>IF(Summary!$AL$39="E","E","")</f>
        <v/>
      </c>
      <c r="J32" s="406" t="str">
        <f>IF(Summary!$AM$39="Y","R","")</f>
        <v/>
      </c>
      <c r="L32" s="716" t="str">
        <f>'Age-Level'!C138</f>
        <v>2nd year Rededication</v>
      </c>
      <c r="M32" s="716"/>
      <c r="N32" s="716"/>
      <c r="O32" s="716"/>
      <c r="P32" s="716"/>
      <c r="Q32" s="716"/>
      <c r="R32" s="719"/>
      <c r="S32" s="406" t="str">
        <f>IF(Summary!$AL$98="E","E","")</f>
        <v/>
      </c>
      <c r="T32" s="406" t="str">
        <f>IF(Summary!$AM$98="Y","R","")</f>
        <v/>
      </c>
      <c r="U32" s="720"/>
      <c r="W32" s="399" t="str">
        <f>'Fun Patches'!C33</f>
        <v>&lt;LIST PATCH HERE&gt;</v>
      </c>
      <c r="X32" s="406" t="str">
        <f>IF(Summary!$AL$138="E","E","")</f>
        <v/>
      </c>
      <c r="Y32" s="406" t="str">
        <f>IF(Summary!$AM$138="Y","R","")</f>
        <v/>
      </c>
      <c r="AA32" s="366"/>
      <c r="AB32" s="364"/>
      <c r="AC32" s="365"/>
    </row>
    <row r="33" spans="2:29" ht="12.95" customHeight="1">
      <c r="B33" s="455"/>
      <c r="C33" s="464" t="s">
        <v>943</v>
      </c>
      <c r="D33" s="405" t="str">
        <f>IF(Badges!$V816="A","/","")</f>
        <v/>
      </c>
      <c r="E33" s="405" t="str">
        <f>IF(Badges!$V820="A","/","")</f>
        <v/>
      </c>
      <c r="F33" s="405" t="str">
        <f>IF(Badges!$V824="A","/","")</f>
        <v/>
      </c>
      <c r="G33" s="405" t="str">
        <f>IF(Badges!$V828="A","/","")</f>
        <v/>
      </c>
      <c r="H33" s="405" t="str">
        <f>IF(Badges!$V832="A","/","")</f>
        <v/>
      </c>
      <c r="I33" s="406" t="str">
        <f>IF(Summary!$AL$40="E","E","")</f>
        <v/>
      </c>
      <c r="J33" s="406" t="str">
        <f>IF(Summary!$AM$40="Y","R","")</f>
        <v/>
      </c>
      <c r="L33" s="716" t="str">
        <f>'Age-Level'!C139</f>
        <v>3rd year Rededication</v>
      </c>
      <c r="M33" s="716"/>
      <c r="N33" s="716"/>
      <c r="O33" s="716"/>
      <c r="P33" s="716"/>
      <c r="Q33" s="716"/>
      <c r="R33" s="719"/>
      <c r="S33" s="406" t="str">
        <f>IF(Summary!$AL$99="E","E","")</f>
        <v/>
      </c>
      <c r="T33" s="406" t="str">
        <f>IF(Summary!$AM$99="Y","R","")</f>
        <v/>
      </c>
      <c r="U33" s="720"/>
      <c r="W33" s="399" t="str">
        <f>'Fun Patches'!C34</f>
        <v>&lt;LIST PATCH HERE&gt;</v>
      </c>
      <c r="X33" s="406" t="str">
        <f>IF(Summary!$AL$139="E","E","")</f>
        <v/>
      </c>
      <c r="Y33" s="406" t="str">
        <f>IF(Summary!$AM$139="Y","R","")</f>
        <v/>
      </c>
      <c r="AA33" s="366"/>
      <c r="AB33" s="364"/>
      <c r="AC33" s="365"/>
    </row>
    <row r="34" spans="2:29" ht="12.95" customHeight="1">
      <c r="L34" s="716" t="str">
        <f>'Age-Level'!C140</f>
        <v>4th year Rededication</v>
      </c>
      <c r="M34" s="716"/>
      <c r="N34" s="716"/>
      <c r="O34" s="716"/>
      <c r="P34" s="716"/>
      <c r="Q34" s="716"/>
      <c r="R34" s="719"/>
      <c r="S34" s="406" t="str">
        <f>IF(Summary!$AL$100="E","E","")</f>
        <v/>
      </c>
      <c r="T34" s="406" t="str">
        <f>IF(Summary!$AM$100="Y","R","")</f>
        <v/>
      </c>
      <c r="U34" s="720"/>
      <c r="W34" s="399" t="str">
        <f>'Fun Patches'!C35</f>
        <v>&lt;LIST PATCH HERE&gt;</v>
      </c>
      <c r="X34" s="406" t="str">
        <f>IF(Summary!$AL$140="E","E","")</f>
        <v/>
      </c>
      <c r="Y34" s="406" t="str">
        <f>IF(Summary!$AM$140="Y","R","")</f>
        <v/>
      </c>
      <c r="AA34" s="366"/>
      <c r="AB34" s="364"/>
      <c r="AC34" s="365"/>
    </row>
    <row r="35" spans="2:29" ht="12.95" customHeight="1">
      <c r="L35" s="716" t="str">
        <f>'Age-Level'!C141</f>
        <v>5th year Rededication</v>
      </c>
      <c r="M35" s="716"/>
      <c r="N35" s="716"/>
      <c r="O35" s="716"/>
      <c r="P35" s="716"/>
      <c r="Q35" s="716"/>
      <c r="R35" s="719"/>
      <c r="S35" s="406" t="str">
        <f>IF(Summary!$AL$101="E","E","")</f>
        <v/>
      </c>
      <c r="T35" s="406" t="str">
        <f>IF(Summary!$AM$101="Y","R","")</f>
        <v/>
      </c>
      <c r="U35" s="720"/>
      <c r="W35" s="399" t="str">
        <f>'Fun Patches'!C36</f>
        <v>&lt;LIST PATCH HERE&gt;</v>
      </c>
      <c r="X35" s="406" t="str">
        <f>IF(Summary!$AL$141="E","E","")</f>
        <v/>
      </c>
      <c r="Y35" s="406" t="str">
        <f>IF(Summary!$AM$141="Y","R","")</f>
        <v/>
      </c>
      <c r="AA35" s="366"/>
      <c r="AB35" s="364"/>
      <c r="AC35" s="365"/>
    </row>
    <row r="36" spans="2:29" ht="12.95" customHeight="1">
      <c r="B36" s="455"/>
      <c r="C36" s="456" t="s">
        <v>144</v>
      </c>
      <c r="D36" s="403" t="str">
        <f>IF(Badges!$V298="A","/","")</f>
        <v/>
      </c>
      <c r="E36" s="403" t="str">
        <f>IF(Badges!$V302="A","/","")</f>
        <v/>
      </c>
      <c r="F36" s="403" t="str">
        <f>IF(Badges!$V306="A","/","")</f>
        <v/>
      </c>
      <c r="G36" s="403" t="str">
        <f>IF(Badges!$V310="A","/","")</f>
        <v/>
      </c>
      <c r="H36" s="403" t="str">
        <f>IF(Badges!$V314="A","/","")</f>
        <v/>
      </c>
      <c r="I36" s="406" t="str">
        <f>IF(Summary!$AL$17="E","E","")</f>
        <v/>
      </c>
      <c r="J36" s="406" t="str">
        <f>IF(Summary!$AM$17="Y","R","")</f>
        <v/>
      </c>
      <c r="L36" s="716" t="str">
        <f>'Age-Level'!C142</f>
        <v>6th year Rededication</v>
      </c>
      <c r="M36" s="716"/>
      <c r="N36" s="716"/>
      <c r="O36" s="716"/>
      <c r="P36" s="716"/>
      <c r="Q36" s="716"/>
      <c r="R36" s="719"/>
      <c r="S36" s="406" t="str">
        <f>IF(Summary!$AL$102="E","E","")</f>
        <v/>
      </c>
      <c r="T36" s="406" t="str">
        <f>IF(Summary!$AM$102="Y","R","")</f>
        <v/>
      </c>
      <c r="U36" s="720"/>
      <c r="W36" s="399" t="str">
        <f>'Fun Patches'!C37</f>
        <v>&lt;LIST PATCH HERE&gt;</v>
      </c>
      <c r="X36" s="406" t="str">
        <f>IF(Summary!$AL$142="E","E","")</f>
        <v/>
      </c>
      <c r="Y36" s="406" t="str">
        <f>IF(Summary!$AM$142="Y","R","")</f>
        <v/>
      </c>
      <c r="AA36" s="366"/>
      <c r="AB36" s="364"/>
      <c r="AC36" s="365"/>
    </row>
    <row r="37" spans="2:29" ht="12.95" customHeight="1" thickBot="1">
      <c r="B37" s="455"/>
      <c r="C37" s="471" t="s">
        <v>145</v>
      </c>
      <c r="D37" s="408" t="str">
        <f>IF(Badges!$V125="A","/","")</f>
        <v/>
      </c>
      <c r="E37" s="408" t="str">
        <f>IF(Badges!$V129="A","/","")</f>
        <v/>
      </c>
      <c r="F37" s="408" t="str">
        <f>IF(Badges!$V133="A","/","")</f>
        <v/>
      </c>
      <c r="G37" s="408" t="str">
        <f>IF(Badges!$V137="A","/","")</f>
        <v/>
      </c>
      <c r="H37" s="408" t="str">
        <f>IF(Badges!$V141="A","/","")</f>
        <v/>
      </c>
      <c r="I37" s="409" t="str">
        <f>IF(Summary!$AL$9="E","E","")</f>
        <v/>
      </c>
      <c r="J37" s="409" t="str">
        <f>IF(Summary!$AM$9="Y","R","")</f>
        <v/>
      </c>
      <c r="L37" s="716" t="str">
        <f>'Age-Level'!C143</f>
        <v>7th year Rededication</v>
      </c>
      <c r="M37" s="716"/>
      <c r="N37" s="716"/>
      <c r="O37" s="716"/>
      <c r="P37" s="716"/>
      <c r="Q37" s="716"/>
      <c r="R37" s="719"/>
      <c r="S37" s="406" t="str">
        <f>IF(Summary!$AL$103="E","E","")</f>
        <v/>
      </c>
      <c r="T37" s="406" t="str">
        <f>IF(Summary!$AM$103="Y","R","")</f>
        <v/>
      </c>
      <c r="U37" s="720"/>
      <c r="W37" s="399" t="str">
        <f>'Fun Patches'!C38</f>
        <v>&lt;LIST PATCH HERE&gt;</v>
      </c>
      <c r="X37" s="406" t="str">
        <f>IF(Summary!$AL$143="E","E","")</f>
        <v/>
      </c>
      <c r="Y37" s="406" t="str">
        <f>IF(Summary!$AM$143="Y","R","")</f>
        <v/>
      </c>
      <c r="AA37" s="366"/>
      <c r="AB37" s="364"/>
      <c r="AC37" s="365"/>
    </row>
    <row r="38" spans="2:29" ht="12.95" customHeight="1">
      <c r="B38" s="455"/>
      <c r="C38" s="456" t="s">
        <v>146</v>
      </c>
      <c r="D38" s="413" t="str">
        <f>IF(Badges!$V411="C","/","")</f>
        <v/>
      </c>
      <c r="E38" s="413" t="str">
        <f>IF(Badges!$V413="C","/","")</f>
        <v/>
      </c>
      <c r="F38" s="413" t="str">
        <f>IF(Badges!$V415="C","/","")</f>
        <v/>
      </c>
      <c r="G38" s="413" t="str">
        <f>IF(Badges!$V417="C","/","")</f>
        <v/>
      </c>
      <c r="H38" s="413" t="str">
        <f>IF(Badges!$V419="C","/","")</f>
        <v/>
      </c>
      <c r="I38" s="412" t="str">
        <f>IF(Summary!$AL$22="E","E","")</f>
        <v/>
      </c>
      <c r="J38" s="412" t="str">
        <f>IF(Summary!$AM$22="Y","R","")</f>
        <v/>
      </c>
      <c r="L38" s="716" t="str">
        <f>'Age-Level'!C144</f>
        <v>8th year Rededication</v>
      </c>
      <c r="M38" s="716"/>
      <c r="N38" s="716"/>
      <c r="O38" s="716"/>
      <c r="P38" s="716"/>
      <c r="Q38" s="716"/>
      <c r="R38" s="719"/>
      <c r="S38" s="406" t="str">
        <f>IF(Summary!$AL$104="E","E","")</f>
        <v/>
      </c>
      <c r="T38" s="406" t="str">
        <f>IF(Summary!$AM$104="Y","R","")</f>
        <v/>
      </c>
      <c r="U38" s="720"/>
      <c r="W38" s="399" t="str">
        <f>'Fun Patches'!C39</f>
        <v>&lt;LIST PATCH HERE&gt;</v>
      </c>
      <c r="X38" s="406" t="str">
        <f>IF(Summary!$AL$144="E","E","")</f>
        <v/>
      </c>
      <c r="Y38" s="406" t="str">
        <f>IF(Summary!$AM$144="Y","R","")</f>
        <v/>
      </c>
      <c r="AA38" s="366"/>
      <c r="AB38" s="364"/>
      <c r="AC38" s="365"/>
    </row>
    <row r="39" spans="2:29" ht="12.95" customHeight="1" thickBot="1">
      <c r="B39" s="455"/>
      <c r="C39" s="464" t="s">
        <v>147</v>
      </c>
      <c r="D39" s="398" t="str">
        <f>IF(Badges!$V238="C","/","")</f>
        <v/>
      </c>
      <c r="E39" s="398" t="str">
        <f>IF(Badges!$V240="C","/","")</f>
        <v/>
      </c>
      <c r="F39" s="398" t="str">
        <f>IF(Badges!$V242="C","/","")</f>
        <v/>
      </c>
      <c r="G39" s="398" t="str">
        <f>IF(Badges!$V244="C","/","")</f>
        <v/>
      </c>
      <c r="H39" s="398" t="str">
        <f>IF(Badges!$V246="C","/","")</f>
        <v/>
      </c>
      <c r="I39" s="406" t="str">
        <f>IF(Summary!$AL$14="E","E","")</f>
        <v/>
      </c>
      <c r="J39" s="406" t="str">
        <f>IF(Summary!$AM$14="Y","R","")</f>
        <v/>
      </c>
      <c r="L39" s="716" t="str">
        <f>'Age-Level'!C145</f>
        <v>9th year Rededication</v>
      </c>
      <c r="M39" s="716"/>
      <c r="N39" s="716"/>
      <c r="O39" s="716"/>
      <c r="P39" s="716"/>
      <c r="Q39" s="716"/>
      <c r="R39" s="719"/>
      <c r="S39" s="406" t="str">
        <f>IF(Summary!$AL$105="E","E","")</f>
        <v/>
      </c>
      <c r="T39" s="406" t="str">
        <f>IF(Summary!$AM$105="Y","R","")</f>
        <v/>
      </c>
      <c r="U39" s="720"/>
      <c r="W39" s="399" t="str">
        <f>'Fun Patches'!C40</f>
        <v>&lt;LIST PATCH HERE&gt;</v>
      </c>
      <c r="X39" s="406" t="str">
        <f>IF(Summary!$AL$145="E","E","")</f>
        <v/>
      </c>
      <c r="Y39" s="406" t="str">
        <f>IF(Summary!$AM$145="Y","R","")</f>
        <v/>
      </c>
      <c r="AA39" s="366"/>
      <c r="AB39" s="364"/>
      <c r="AC39" s="365"/>
    </row>
    <row r="40" spans="2:29" ht="12.95" customHeight="1">
      <c r="L40" s="716" t="str">
        <f>'Age-Level'!C146</f>
        <v>10th year Rededication</v>
      </c>
      <c r="M40" s="716"/>
      <c r="N40" s="716"/>
      <c r="O40" s="716"/>
      <c r="P40" s="716"/>
      <c r="Q40" s="716"/>
      <c r="R40" s="719"/>
      <c r="S40" s="406" t="str">
        <f>IF(Summary!$AL$106="E","E","")</f>
        <v/>
      </c>
      <c r="T40" s="406" t="str">
        <f>IF(Summary!$AM$106="Y","R","")</f>
        <v/>
      </c>
      <c r="U40" s="720"/>
      <c r="W40" s="399" t="str">
        <f>'Fun Patches'!C41</f>
        <v>&lt;LIST PATCH HERE&gt;</v>
      </c>
      <c r="X40" s="406" t="str">
        <f>IF(Summary!$AL$146="E","E","")</f>
        <v/>
      </c>
      <c r="Y40" s="406" t="str">
        <f>IF(Summary!$AM$146="Y","R","")</f>
        <v/>
      </c>
      <c r="AA40" s="366"/>
      <c r="AB40" s="364"/>
      <c r="AC40" s="365"/>
    </row>
    <row r="41" spans="2:29" ht="12.95" customHeight="1" thickBot="1">
      <c r="U41" s="720"/>
      <c r="W41" s="399" t="str">
        <f>'Fun Patches'!C42</f>
        <v>&lt;LIST PATCH HERE&gt;</v>
      </c>
      <c r="X41" s="406" t="str">
        <f>IF(Summary!$AL$147="E","E","")</f>
        <v/>
      </c>
      <c r="Y41" s="406" t="str">
        <f>IF(Summary!$AM$147="Y","R","")</f>
        <v/>
      </c>
      <c r="AA41" s="366"/>
      <c r="AB41" s="364"/>
      <c r="AC41" s="365"/>
    </row>
    <row r="42" spans="2:29" ht="12.95" customHeight="1">
      <c r="B42" s="455"/>
      <c r="C42" s="483" t="s">
        <v>944</v>
      </c>
      <c r="D42" s="413" t="str">
        <f>IF(Badges!$V837="C","/","")</f>
        <v/>
      </c>
      <c r="E42" s="413" t="str">
        <f>IF(Badges!$V838="C","/","")</f>
        <v/>
      </c>
      <c r="F42" s="413" t="str">
        <f>IF(Badges!$V839="C","/","")</f>
        <v/>
      </c>
      <c r="G42" s="413" t="str">
        <f>IF(Badges!$V840="C","/","")</f>
        <v/>
      </c>
      <c r="H42" s="413" t="str">
        <f>IF(Badges!$V841="C","/","")</f>
        <v/>
      </c>
      <c r="I42" s="406" t="str">
        <f>IF(Summary!$AL$42="E","E","")</f>
        <v/>
      </c>
      <c r="J42" s="406" t="str">
        <f>IF(Summary!$AM$42="Y","R","")</f>
        <v/>
      </c>
      <c r="U42" s="720"/>
      <c r="W42" s="399" t="str">
        <f>'Fun Patches'!C43</f>
        <v>&lt;LIST PATCH HERE&gt;</v>
      </c>
      <c r="X42" s="406" t="str">
        <f>IF(Summary!$AL$148="E","E","")</f>
        <v/>
      </c>
      <c r="Y42" s="406" t="str">
        <f>IF(Summary!$AM$148="Y","R","")</f>
        <v/>
      </c>
      <c r="AA42" s="366"/>
      <c r="AB42" s="364"/>
      <c r="AC42" s="365"/>
    </row>
    <row r="43" spans="2:29" ht="12.95" customHeight="1">
      <c r="B43" s="455"/>
      <c r="C43" s="484" t="s">
        <v>945</v>
      </c>
      <c r="D43" s="405" t="str">
        <f>IF(Badges!$V844="C","/","")</f>
        <v/>
      </c>
      <c r="E43" s="405" t="str">
        <f>IF(Badges!$V845="C","/","")</f>
        <v/>
      </c>
      <c r="F43" s="405" t="str">
        <f>IF(Badges!$V846="C","/","")</f>
        <v/>
      </c>
      <c r="G43" s="405" t="str">
        <f>IF(Badges!$V847="C","/","")</f>
        <v/>
      </c>
      <c r="H43" s="405" t="str">
        <f>IF(Badges!$V848="C","/","")</f>
        <v/>
      </c>
      <c r="I43" s="406" t="str">
        <f>IF(Summary!$AL$43="E","E","")</f>
        <v/>
      </c>
      <c r="J43" s="406" t="str">
        <f>IF(Summary!$AM$43="Y","R","")</f>
        <v/>
      </c>
      <c r="L43" s="717"/>
      <c r="M43" s="717"/>
      <c r="N43" s="717"/>
      <c r="O43" s="717"/>
      <c r="P43" s="717"/>
      <c r="Q43" s="717"/>
      <c r="R43" s="718"/>
      <c r="S43" s="361"/>
      <c r="T43" s="362"/>
      <c r="U43" s="720"/>
      <c r="W43" s="399" t="str">
        <f>'Fun Patches'!C44</f>
        <v>&lt;LIST PATCH HERE&gt;</v>
      </c>
      <c r="X43" s="406" t="str">
        <f>IF(Summary!$AL$149="E","E","")</f>
        <v/>
      </c>
      <c r="Y43" s="406" t="str">
        <f>IF(Summary!$AM$149="Y","R","")</f>
        <v/>
      </c>
      <c r="AA43" s="366"/>
      <c r="AB43" s="364"/>
      <c r="AC43" s="365"/>
    </row>
    <row r="44" spans="2:29" ht="12.95" customHeight="1" thickBot="1">
      <c r="B44" s="455"/>
      <c r="C44" s="485" t="s">
        <v>946</v>
      </c>
      <c r="D44" s="408" t="str">
        <f>IF(Badges!$V851="C","/","")</f>
        <v/>
      </c>
      <c r="E44" s="408" t="str">
        <f>IF(Badges!$V852="C","/","")</f>
        <v/>
      </c>
      <c r="F44" s="408" t="str">
        <f>IF(Badges!$V853="C","/","")</f>
        <v/>
      </c>
      <c r="G44" s="408" t="str">
        <f>IF(Badges!$V854="C","/","")</f>
        <v/>
      </c>
      <c r="H44" s="408" t="str">
        <f>IF(Badges!$V855="C","/","")</f>
        <v/>
      </c>
      <c r="I44" s="414" t="str">
        <f>IF(Summary!$AL$44="E","E","")</f>
        <v/>
      </c>
      <c r="J44" s="414" t="str">
        <f>IF(Summary!$AM$44="Y","R","")</f>
        <v/>
      </c>
      <c r="L44" s="717"/>
      <c r="M44" s="717"/>
      <c r="N44" s="717"/>
      <c r="O44" s="717"/>
      <c r="P44" s="717"/>
      <c r="Q44" s="717"/>
      <c r="R44" s="718"/>
      <c r="S44" s="364"/>
      <c r="T44" s="365"/>
      <c r="U44" s="720"/>
      <c r="W44" s="399" t="str">
        <f>'Fun Patches'!C45</f>
        <v>&lt;LIST PATCH HERE&gt;</v>
      </c>
      <c r="X44" s="406" t="str">
        <f>IF(Summary!$AL$150="E","E","")</f>
        <v/>
      </c>
      <c r="Y44" s="406" t="str">
        <f>IF(Summary!$AM$150="Y","R","")</f>
        <v/>
      </c>
      <c r="AA44" s="366"/>
      <c r="AB44" s="364"/>
      <c r="AC44" s="365"/>
    </row>
    <row r="45" spans="2:29" ht="12.95" customHeight="1">
      <c r="B45" s="455"/>
      <c r="C45" s="483" t="s">
        <v>947</v>
      </c>
      <c r="D45" s="413" t="str">
        <f>IF(Badges!$V859="C","/","")</f>
        <v/>
      </c>
      <c r="E45" s="413" t="str">
        <f>IF(Badges!$V860="C","/","")</f>
        <v/>
      </c>
      <c r="F45" s="413" t="str">
        <f>IF(Badges!$V861="C","/","")</f>
        <v/>
      </c>
      <c r="G45" s="413" t="str">
        <f>IF(Badges!$V862="C","/","")</f>
        <v/>
      </c>
      <c r="H45" s="413" t="str">
        <f>IF(Badges!$V863="C","/","")</f>
        <v/>
      </c>
      <c r="I45" s="411" t="str">
        <f>IF(Summary!$AL$46="E","E","")</f>
        <v/>
      </c>
      <c r="J45" s="411" t="str">
        <f>IF(Summary!$AM$46="Y","R","")</f>
        <v/>
      </c>
      <c r="L45" s="717"/>
      <c r="M45" s="717"/>
      <c r="N45" s="717"/>
      <c r="O45" s="717"/>
      <c r="P45" s="717"/>
      <c r="Q45" s="717"/>
      <c r="R45" s="718"/>
      <c r="S45" s="364"/>
      <c r="T45" s="365"/>
      <c r="U45" s="720"/>
      <c r="W45" s="399" t="str">
        <f>'Fun Patches'!C46</f>
        <v>&lt;LIST PATCH HERE&gt;</v>
      </c>
      <c r="X45" s="406" t="str">
        <f>IF(Summary!$AL$151="E","E","")</f>
        <v/>
      </c>
      <c r="Y45" s="406" t="str">
        <f>IF(Summary!$AM$151="Y","R","")</f>
        <v/>
      </c>
      <c r="AA45" s="366"/>
      <c r="AB45" s="364"/>
      <c r="AC45" s="365"/>
    </row>
    <row r="46" spans="2:29" ht="12.95" customHeight="1">
      <c r="B46" s="455"/>
      <c r="C46" s="484" t="s">
        <v>948</v>
      </c>
      <c r="D46" s="405" t="str">
        <f>IF(Badges!$V866="C","/","")</f>
        <v/>
      </c>
      <c r="E46" s="405" t="str">
        <f>IF(Badges!$V867="C","/","")</f>
        <v/>
      </c>
      <c r="F46" s="405" t="str">
        <f>IF(Badges!$V868="C","/","")</f>
        <v/>
      </c>
      <c r="G46" s="405" t="str">
        <f>IF(Badges!$V869="C","/","")</f>
        <v/>
      </c>
      <c r="H46" s="405" t="str">
        <f>IF(Badges!$V870="C","/","")</f>
        <v/>
      </c>
      <c r="I46" s="406" t="str">
        <f>IF(Summary!$AL$47="E","E","")</f>
        <v/>
      </c>
      <c r="J46" s="406" t="str">
        <f>IF(Summary!$AM$47="Y","R","")</f>
        <v/>
      </c>
      <c r="L46" s="717"/>
      <c r="M46" s="717"/>
      <c r="N46" s="717"/>
      <c r="O46" s="717"/>
      <c r="P46" s="717"/>
      <c r="Q46" s="717"/>
      <c r="R46" s="718"/>
      <c r="S46" s="364"/>
      <c r="T46" s="365"/>
      <c r="U46" s="720"/>
      <c r="W46" s="399" t="str">
        <f>'Fun Patches'!C47</f>
        <v>&lt;LIST PATCH HERE&gt;</v>
      </c>
      <c r="X46" s="406" t="str">
        <f>IF(Summary!$AL$152="E","E","")</f>
        <v/>
      </c>
      <c r="Y46" s="406" t="str">
        <f>IF(Summary!$AM$152="Y","R","")</f>
        <v/>
      </c>
      <c r="AA46" s="366"/>
      <c r="AB46" s="364"/>
      <c r="AC46" s="365"/>
    </row>
    <row r="47" spans="2:29" ht="12.95" customHeight="1" thickBot="1">
      <c r="B47" s="455"/>
      <c r="C47" s="485" t="s">
        <v>949</v>
      </c>
      <c r="D47" s="408" t="str">
        <f>IF(Badges!$V873="C","/","")</f>
        <v/>
      </c>
      <c r="E47" s="408" t="str">
        <f>IF(Badges!$V874="C","/","")</f>
        <v/>
      </c>
      <c r="F47" s="408" t="str">
        <f>IF(Badges!$V875="C","/","")</f>
        <v/>
      </c>
      <c r="G47" s="408" t="str">
        <f>IF(Badges!$V876="C","/","")</f>
        <v/>
      </c>
      <c r="H47" s="408" t="str">
        <f>IF(Badges!$V877="C","/","")</f>
        <v/>
      </c>
      <c r="I47" s="409" t="str">
        <f>IF(Summary!$AL$48="E","E","")</f>
        <v/>
      </c>
      <c r="J47" s="409" t="str">
        <f>IF(Summary!$AM$48="Y","R","")</f>
        <v/>
      </c>
      <c r="L47" s="717"/>
      <c r="M47" s="717"/>
      <c r="N47" s="717"/>
      <c r="O47" s="717"/>
      <c r="P47" s="717"/>
      <c r="Q47" s="717"/>
      <c r="R47" s="718"/>
      <c r="S47" s="364"/>
      <c r="T47" s="365"/>
      <c r="U47" s="720"/>
      <c r="W47" s="399" t="str">
        <f>'Fun Patches'!C48</f>
        <v>&lt;LIST PATCH HERE&gt;</v>
      </c>
      <c r="X47" s="406" t="str">
        <f>IF(Summary!$AL$153="E","E","")</f>
        <v/>
      </c>
      <c r="Y47" s="406" t="str">
        <f>IF(Summary!$AM$153="Y","R","")</f>
        <v/>
      </c>
      <c r="AA47" s="366"/>
      <c r="AB47" s="364"/>
      <c r="AC47" s="365"/>
    </row>
    <row r="48" spans="2:29" ht="12.95" customHeight="1">
      <c r="B48" s="455"/>
      <c r="C48" s="483" t="s">
        <v>950</v>
      </c>
      <c r="D48" s="413" t="str">
        <f>IF(Badges!$V881="C","/","")</f>
        <v/>
      </c>
      <c r="E48" s="413" t="str">
        <f>IF(Badges!$V882="C","/","")</f>
        <v/>
      </c>
      <c r="F48" s="413" t="str">
        <f>IF(Badges!$V883="C","/","")</f>
        <v/>
      </c>
      <c r="G48" s="413" t="str">
        <f>IF(Badges!$V884="C","/","")</f>
        <v/>
      </c>
      <c r="H48" s="413" t="str">
        <f>IF(Badges!$V885="C","/","")</f>
        <v/>
      </c>
      <c r="I48" s="412" t="str">
        <f>IF(Summary!$AL$50="E","E","")</f>
        <v/>
      </c>
      <c r="J48" s="412" t="str">
        <f>IF(Summary!$AM$50="Y","R","")</f>
        <v/>
      </c>
      <c r="L48" s="717"/>
      <c r="M48" s="717"/>
      <c r="N48" s="717"/>
      <c r="O48" s="717"/>
      <c r="P48" s="717"/>
      <c r="Q48" s="717"/>
      <c r="R48" s="718"/>
      <c r="S48" s="364"/>
      <c r="T48" s="365"/>
      <c r="U48" s="720"/>
      <c r="W48" s="399" t="str">
        <f>'Fun Patches'!C49</f>
        <v>&lt;LIST PATCH HERE&gt;</v>
      </c>
      <c r="X48" s="406" t="str">
        <f>IF(Summary!$AL$154="E","E","")</f>
        <v/>
      </c>
      <c r="Y48" s="406" t="str">
        <f>IF(Summary!$AM$154="Y","R","")</f>
        <v/>
      </c>
      <c r="AA48" s="366"/>
      <c r="AB48" s="364"/>
      <c r="AC48" s="365"/>
    </row>
    <row r="49" spans="2:29" ht="12.95" customHeight="1">
      <c r="B49" s="455"/>
      <c r="C49" s="484" t="s">
        <v>951</v>
      </c>
      <c r="D49" s="405" t="str">
        <f>IF(Badges!$V888="C","/","")</f>
        <v/>
      </c>
      <c r="E49" s="405" t="str">
        <f>IF(Badges!$V889="C","/","")</f>
        <v/>
      </c>
      <c r="F49" s="405" t="str">
        <f>IF(Badges!$V890="C","/","")</f>
        <v/>
      </c>
      <c r="G49" s="405" t="str">
        <f>IF(Badges!$V891="C","/","")</f>
        <v/>
      </c>
      <c r="H49" s="405" t="str">
        <f>IF(Badges!$V892="C","/","")</f>
        <v/>
      </c>
      <c r="I49" s="406" t="str">
        <f>IF(Summary!$AL$51="E","E","")</f>
        <v/>
      </c>
      <c r="J49" s="406" t="str">
        <f>IF(Summary!$AM$51="Y","R","")</f>
        <v/>
      </c>
      <c r="L49" s="717"/>
      <c r="M49" s="717"/>
      <c r="N49" s="717"/>
      <c r="O49" s="717"/>
      <c r="P49" s="717"/>
      <c r="Q49" s="717"/>
      <c r="R49" s="718"/>
      <c r="S49" s="364"/>
      <c r="T49" s="365"/>
      <c r="U49" s="720"/>
      <c r="W49" s="399" t="str">
        <f>'Fun Patches'!C50</f>
        <v>&lt;LIST PATCH HERE&gt;</v>
      </c>
      <c r="X49" s="406" t="str">
        <f>IF(Summary!$AL$155="E","E","")</f>
        <v/>
      </c>
      <c r="Y49" s="406" t="str">
        <f>IF(Summary!$AM$155="Y","R","")</f>
        <v/>
      </c>
      <c r="AA49" s="366"/>
      <c r="AB49" s="364"/>
      <c r="AC49" s="365"/>
    </row>
    <row r="50" spans="2:29" ht="12.95" customHeight="1" thickBot="1">
      <c r="B50" s="455"/>
      <c r="C50" s="486" t="s">
        <v>952</v>
      </c>
      <c r="D50" s="408" t="str">
        <f>IF(Badges!$V895="C","/","")</f>
        <v/>
      </c>
      <c r="E50" s="408" t="str">
        <f>IF(Badges!$V896="C","/","")</f>
        <v/>
      </c>
      <c r="F50" s="408" t="str">
        <f>IF(Badges!$V897="C","/","")</f>
        <v/>
      </c>
      <c r="G50" s="408" t="str">
        <f>IF(Badges!$V898="C","/","")</f>
        <v/>
      </c>
      <c r="H50" s="408" t="str">
        <f>IF(Badges!$V899="C","/","")</f>
        <v/>
      </c>
      <c r="I50" s="406" t="str">
        <f>IF(Summary!$AL$52="E","E","")</f>
        <v/>
      </c>
      <c r="J50" s="406" t="str">
        <f>IF(Summary!$AM$52="Y","R","")</f>
        <v/>
      </c>
      <c r="L50" s="717"/>
      <c r="M50" s="717"/>
      <c r="N50" s="717"/>
      <c r="O50" s="717"/>
      <c r="P50" s="717"/>
      <c r="Q50" s="717"/>
      <c r="R50" s="718"/>
      <c r="S50" s="364"/>
      <c r="T50" s="365"/>
      <c r="U50" s="720"/>
      <c r="W50" s="399" t="str">
        <f>'Fun Patches'!C51</f>
        <v>&lt;LIST PATCH HERE&gt;</v>
      </c>
      <c r="X50" s="406" t="str">
        <f>IF(Summary!$AL$156="E","E","")</f>
        <v/>
      </c>
      <c r="Y50" s="406" t="str">
        <f>IF(Summary!$AM$156="Y","R","")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IF(Summary!$AL$157="E","E","")</f>
        <v/>
      </c>
      <c r="Y51" s="406" t="str">
        <f>IF(Summary!$AM$157="Y","R","")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IF(Summary!$AL$158="E","E","")</f>
        <v/>
      </c>
      <c r="Y52" s="406" t="str">
        <f>IF(Summary!$AM$158="Y","R","")</f>
        <v/>
      </c>
      <c r="AA52" s="366"/>
      <c r="AB52" s="364"/>
      <c r="AC52" s="365"/>
    </row>
    <row r="53" spans="2:29" ht="12.95" customHeight="1">
      <c r="B53" s="455"/>
      <c r="C53" s="457" t="s">
        <v>10</v>
      </c>
      <c r="D53" s="458"/>
      <c r="E53" s="458"/>
      <c r="F53" s="458"/>
      <c r="G53" s="458"/>
      <c r="H53" s="459"/>
      <c r="I53" s="406" t="str">
        <f>IF(Summary!$AL$55="E","E","")</f>
        <v/>
      </c>
      <c r="J53" s="406" t="str">
        <f>IF(Summary!$AM$55="Y","R","")</f>
        <v/>
      </c>
      <c r="K53" s="363" t="str">
        <f>IF(I53="E","C"," ")</f>
        <v xml:space="preserve"> </v>
      </c>
      <c r="L53" s="717"/>
      <c r="M53" s="717"/>
      <c r="N53" s="717"/>
      <c r="O53" s="717"/>
      <c r="P53" s="717"/>
      <c r="Q53" s="717"/>
      <c r="R53" s="718"/>
      <c r="S53" s="364"/>
      <c r="T53" s="365"/>
      <c r="U53" s="720"/>
      <c r="W53" s="400" t="str">
        <f>'Fun Patches'!C54</f>
        <v>&lt;LIST PATCH HERE&gt;</v>
      </c>
      <c r="X53" s="414" t="str">
        <f>IF(Summary!$AL$159="E","E","")</f>
        <v/>
      </c>
      <c r="Y53" s="414" t="str">
        <f>IF(Summary!$AM$159="Y","R","")</f>
        <v/>
      </c>
      <c r="AA53" s="366"/>
      <c r="AB53" s="364"/>
      <c r="AC53" s="365"/>
    </row>
    <row r="54" spans="2:29" ht="12.95" customHeight="1">
      <c r="B54" s="455"/>
      <c r="C54" s="461" t="s">
        <v>928</v>
      </c>
      <c r="D54" s="462"/>
      <c r="E54" s="462"/>
      <c r="F54" s="462"/>
      <c r="G54" s="462"/>
      <c r="H54" s="463"/>
      <c r="I54" s="406" t="str">
        <f>IF(Summary!$AL$57="E","E","")</f>
        <v/>
      </c>
      <c r="J54" s="406" t="str">
        <f>IF(Summary!$AM$57="Y","R","")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IF(Summary!$AL$59="E","E","")</f>
        <v/>
      </c>
      <c r="J55" s="406" t="str">
        <f>IF(Summary!$AM$59="Y","R","")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IF(Badges!$V33="A","/","")</f>
        <v/>
      </c>
      <c r="E56" s="410" t="str">
        <f>IF(Badges!$V37="A","/","")</f>
        <v/>
      </c>
      <c r="F56" s="410" t="str">
        <f>IF(Badges!$V41="A","/","")</f>
        <v/>
      </c>
      <c r="G56" s="410" t="str">
        <f>IF(Badges!$V45="A","/","")</f>
        <v/>
      </c>
      <c r="H56" s="410" t="str">
        <f>IF(Badges!$V49="A","/","")</f>
        <v/>
      </c>
      <c r="I56" s="404" t="str">
        <f>IF(Summary!$AL$5="E","E","")</f>
        <v/>
      </c>
      <c r="J56" s="404" t="str">
        <f>IF(Summary!$AM$5="Y","R","")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IF(Badges!$V321="A","/","")</f>
        <v/>
      </c>
      <c r="E57" s="410" t="str">
        <f>IF(Badges!$V325="A","/","")</f>
        <v/>
      </c>
      <c r="F57" s="410" t="str">
        <f>IF(Badges!$V329="A","/","")</f>
        <v/>
      </c>
      <c r="G57" s="410" t="str">
        <f>IF(Badges!$V333="A","/","")</f>
        <v/>
      </c>
      <c r="H57" s="410" t="str">
        <f>IF(Badges!$V337="A","/","")</f>
        <v/>
      </c>
      <c r="I57" s="406" t="str">
        <f>IF(Summary!$AL$18="E","E","")</f>
        <v/>
      </c>
      <c r="J57" s="406" t="str">
        <f>IF(Summary!$AM$18="Y","R","")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IF(Badges!$V10="A","/","")</f>
        <v/>
      </c>
      <c r="E58" s="410" t="str">
        <f>IF(Badges!$V14="A","/","")</f>
        <v/>
      </c>
      <c r="F58" s="410" t="str">
        <f>IF(Badges!$V18="A","/","")</f>
        <v/>
      </c>
      <c r="G58" s="410" t="str">
        <f>IF(Badges!$V22="A","/","")</f>
        <v/>
      </c>
      <c r="H58" s="410" t="str">
        <f>IF(Badges!$V26="A","/","")</f>
        <v/>
      </c>
      <c r="I58" s="406" t="str">
        <f>IF(Summary!$AL$4="E","E","")</f>
        <v/>
      </c>
      <c r="J58" s="406" t="str">
        <f>IF(Summary!$AM$4="Y","R","")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IF(Summary!$AL$61="E","E","")</f>
        <v/>
      </c>
      <c r="J59" s="414" t="str">
        <f>IF(Summary!$AM$61="Y","R","")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IF(Summary!$AL$63="E","E","")</f>
        <v/>
      </c>
      <c r="J60" s="411" t="str">
        <f>IF(Summary!$AM$63="Y","R","")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IF(Summary!$AL$64="E","E","")</f>
        <v/>
      </c>
      <c r="J61" s="409" t="str">
        <f>IF(Summary!$AM$64="Y","R","")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IF(Summary!$AL$65="E","E","")</f>
        <v/>
      </c>
      <c r="J62" s="411" t="str">
        <f>IF(Summary!$AM$65="Y","R","")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IF(Summary!$AL$66="E","E","")</f>
        <v/>
      </c>
      <c r="J63" s="409" t="str">
        <f>IF(Summary!$AM$66="Y","R","")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IF(Summary!$AL$67="E","E","")</f>
        <v/>
      </c>
      <c r="J64" s="412" t="str">
        <f>IF(Summary!$AM$67="Y","R","")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IF(Summary!$AL$68="E","E","")</f>
        <v/>
      </c>
      <c r="J65" s="406" t="str">
        <f>IF(Summary!$AM$68="Y","R","")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IF('Age-Level'!$V63="A","/","")</f>
        <v/>
      </c>
      <c r="E68" s="410" t="str">
        <f>IF('Age-Level'!$V67="A","/","")</f>
        <v/>
      </c>
      <c r="F68" s="410" t="str">
        <f>IF('Age-Level'!$V71="A","/","")</f>
        <v/>
      </c>
      <c r="G68" s="410" t="str">
        <f>IF('Age-Level'!$V76="A","/","")</f>
        <v/>
      </c>
      <c r="H68" s="410" t="str">
        <f>IF('Age-Level'!$V78="A","/","")</f>
        <v/>
      </c>
      <c r="I68" s="412" t="str">
        <f>IF(Summary!$AL$92="E","E","")</f>
        <v/>
      </c>
      <c r="J68" s="412" t="str">
        <f>IF(Summary!$AM$92="Y","R","")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IF('Age-Level'!$V81="A","/","")</f>
        <v/>
      </c>
      <c r="E69" s="408" t="str">
        <f>IF('Age-Level'!$V85="A","/","")</f>
        <v/>
      </c>
      <c r="F69" s="408" t="str">
        <f>IF('Age-Level'!$V89="A","/","")</f>
        <v/>
      </c>
      <c r="G69" s="408" t="str">
        <f>IF('Age-Level'!$V94="A","/","")</f>
        <v/>
      </c>
      <c r="H69" s="408" t="str">
        <f>IF('Age-Level'!$V96="A","/","")</f>
        <v/>
      </c>
      <c r="I69" s="407" t="str">
        <f>IF(Summary!$AL$93="E","E","")</f>
        <v/>
      </c>
      <c r="J69" s="407" t="str">
        <f>IF(Summary!$AM$93="Y","R","")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IF('Age-Level'!$V99="A","/","")</f>
        <v/>
      </c>
      <c r="E70" s="410" t="str">
        <f>IF('Age-Level'!$V103="A","/","")</f>
        <v/>
      </c>
      <c r="F70" s="410" t="str">
        <f>IF('Age-Level'!$V107="A","/","")</f>
        <v/>
      </c>
      <c r="G70" s="410" t="str">
        <f>IF('Age-Level'!$V112="A","/","")</f>
        <v/>
      </c>
      <c r="H70" s="410" t="str">
        <f>IF('Age-Level'!$V114="A","/","")</f>
        <v/>
      </c>
      <c r="I70" s="411" t="str">
        <f>IF(Summary!$AL$94="E","E","")</f>
        <v/>
      </c>
      <c r="J70" s="411" t="str">
        <f>IF(Summary!$AM$94="Y","R","")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IF('Age-Level'!$V117="A","/","")</f>
        <v/>
      </c>
      <c r="E71" s="408" t="str">
        <f>IF('Age-Level'!$V121="A","/","")</f>
        <v/>
      </c>
      <c r="F71" s="408" t="str">
        <f>IF('Age-Level'!$V125="A","/","")</f>
        <v/>
      </c>
      <c r="G71" s="408" t="str">
        <f>IF('Age-Level'!$V130="A","/","")</f>
        <v/>
      </c>
      <c r="H71" s="408" t="str">
        <f>IF('Age-Level'!$V132="A","/","")</f>
        <v/>
      </c>
      <c r="I71" s="415" t="str">
        <f>IF(Summary!$AL$95="E","E","")</f>
        <v/>
      </c>
      <c r="J71" s="415" t="str">
        <f>IF(Summary!$AM$95="Y","R","")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IF(Bridging!$V9="C","/","")</f>
        <v/>
      </c>
      <c r="G72" s="403" t="str">
        <f>IF(Bridging!$V10="C","/","")</f>
        <v/>
      </c>
      <c r="H72" s="403" t="str">
        <f>IF(Bridging!$V11="C","/","")</f>
        <v/>
      </c>
      <c r="I72" s="412" t="str">
        <f>IF(Summary!$AL$107="E","E","")</f>
        <v/>
      </c>
      <c r="J72" s="412" t="str">
        <f>IF(Summary!$AM$107="Y","R","")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sU5UKbrr5jDNiNDXGiQulP3INwzW4RZcuqZrPQMD2m+suQPw2bztXG2TWiB/1ILcGcYBbHA3kmlV0xHILZOaLQ==" saltValue="b6LQQIPwkXTcrRjGHHbZqA=="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7" priority="3">
      <formula>LEFT($U$1,7)&lt;&gt;"Senior_"</formula>
    </cfRule>
  </conditionalFormatting>
  <conditionalFormatting sqref="T1:W1 T2:T3">
    <cfRule type="expression" dxfId="6" priority="2">
      <formula>LEFT($U$1,7)="Senior_"</formula>
    </cfRule>
  </conditionalFormatting>
  <conditionalFormatting sqref="C1">
    <cfRule type="expression" dxfId="5" priority="1">
      <formula>LEFT($U$1,7)&lt;&gt;"Senior_"</formula>
    </cfRule>
  </conditionalFormatting>
  <conditionalFormatting sqref="W54:W75 AA4:AA75 L43:L75">
    <cfRule type="duplicateValues" dxfId="4" priority="4"/>
  </conditionalFormatting>
  <pageMargins left="0.5" right="0.3" top="0.3" bottom="0.3" header="0.3" footer="0.3"/>
  <pageSetup scale="77" fitToWidth="2" orientation="portrait" r:id="rId1"/>
  <colBreaks count="1" manualBreakCount="1">
    <brk id="21" max="7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23516-B7CE-4A27-A17A-077CE8473479}">
  <sheetPr>
    <tabColor rgb="FFFF8837"/>
  </sheetPr>
  <dimension ref="A1:AD83"/>
  <sheetViews>
    <sheetView showGridLines="0" zoomScaleNormal="100" workbookViewId="0">
      <selection activeCell="T1" sqref="T1"/>
    </sheetView>
  </sheetViews>
  <sheetFormatPr defaultColWidth="9.140625" defaultRowHeight="12.75"/>
  <cols>
    <col min="1" max="1" width="0.85546875" style="450" customWidth="1"/>
    <col min="2" max="2" width="18.5703125" style="450" customWidth="1"/>
    <col min="3" max="3" width="24.5703125" style="450" customWidth="1"/>
    <col min="4" max="8" width="0.85546875" style="451" customWidth="1"/>
    <col min="9" max="10" width="7" style="452" customWidth="1"/>
    <col min="11" max="11" width="1.7109375" style="450" customWidth="1"/>
    <col min="12" max="12" width="18.5703125" style="450" customWidth="1"/>
    <col min="13" max="13" width="24.5703125" style="450" customWidth="1"/>
    <col min="14" max="18" width="0.85546875" style="450" customWidth="1"/>
    <col min="19" max="20" width="7" style="452" customWidth="1"/>
    <col min="21" max="21" width="2.7109375" style="450" customWidth="1"/>
    <col min="22" max="22" width="0.85546875" style="450" customWidth="1"/>
    <col min="23" max="23" width="46.85546875" style="453" customWidth="1"/>
    <col min="24" max="25" width="8.42578125" style="452" customWidth="1"/>
    <col min="26" max="26" width="1.7109375" style="452" customWidth="1"/>
    <col min="27" max="27" width="46.85546875" style="453" customWidth="1"/>
    <col min="28" max="29" width="8.42578125" style="452" customWidth="1"/>
    <col min="30" max="30" width="2.7109375" style="454" customWidth="1"/>
    <col min="31" max="16384" width="9.140625" style="450"/>
  </cols>
  <sheetData>
    <row r="1" spans="2:30" s="439" customFormat="1" ht="29.25" customHeight="1" thickBot="1">
      <c r="C1" s="440" t="s">
        <v>927</v>
      </c>
      <c r="D1" s="441"/>
      <c r="E1" s="441"/>
      <c r="F1" s="441"/>
      <c r="G1" s="441"/>
      <c r="H1" s="441"/>
      <c r="I1" s="442"/>
      <c r="J1" s="442"/>
      <c r="K1" s="443"/>
      <c r="L1" s="444"/>
      <c r="M1" s="444"/>
      <c r="N1" s="444"/>
      <c r="O1" s="444"/>
      <c r="P1" s="444"/>
      <c r="Q1" s="444"/>
      <c r="R1" s="444"/>
      <c r="S1" s="444"/>
      <c r="T1" s="360" t="str">
        <f ca="1">MID(CELL("filename",A1),FIND(IF(ISERROR(FIND("]",CELL("filename",A1))),"$","]"),CELL("filename",A1))+1,256)</f>
        <v>Senior_20</v>
      </c>
      <c r="U1" s="445" t="str">
        <f ca="1">MID(CELL("filename",A1),FIND(IF(ISERROR(FIND("]",CELL("filename",A1))),"$","]"),CELL("filename",A1))+1,256)</f>
        <v>Senior_20</v>
      </c>
      <c r="W1" s="446" t="str">
        <f ca="1">IF(T1&lt;&gt;"",T1,"")</f>
        <v>Senior_20</v>
      </c>
      <c r="X1" s="447"/>
      <c r="Y1" s="447"/>
      <c r="Z1" s="447"/>
      <c r="AA1" s="448"/>
      <c r="AB1" s="447"/>
      <c r="AC1" s="447"/>
      <c r="AD1" s="449"/>
    </row>
    <row r="2" spans="2:30" ht="12.95" customHeight="1">
      <c r="L2" s="499"/>
      <c r="M2" s="499"/>
      <c r="N2" s="499"/>
      <c r="O2" s="499"/>
      <c r="P2" s="499"/>
      <c r="Q2" s="499"/>
      <c r="R2" s="499"/>
      <c r="S2" s="499"/>
      <c r="T2" s="500"/>
    </row>
    <row r="3" spans="2:30" ht="12.95" customHeight="1" thickBot="1">
      <c r="L3" s="401"/>
      <c r="M3" s="401"/>
      <c r="N3" s="401"/>
      <c r="O3" s="401"/>
      <c r="P3" s="401"/>
      <c r="Q3" s="401"/>
      <c r="R3" s="401"/>
      <c r="S3" s="402"/>
      <c r="T3" s="402"/>
    </row>
    <row r="4" spans="2:30" ht="12.95" customHeight="1">
      <c r="B4" s="455"/>
      <c r="C4" s="456" t="s">
        <v>141</v>
      </c>
      <c r="D4" s="413" t="str">
        <f>IF(Badges!$W56="A","/","")</f>
        <v/>
      </c>
      <c r="E4" s="413" t="str">
        <f>IF(Badges!$W60="A","/","")</f>
        <v/>
      </c>
      <c r="F4" s="413" t="str">
        <f>IF(Badges!$W64="A","/","")</f>
        <v/>
      </c>
      <c r="G4" s="413" t="str">
        <f>IF(Badges!$W68="A","/","")</f>
        <v/>
      </c>
      <c r="H4" s="413" t="str">
        <f>IF(Badges!$W72="A","/","")</f>
        <v/>
      </c>
      <c r="I4" s="411" t="str">
        <f>IF(Summary!$AN$6="E","E","")</f>
        <v/>
      </c>
      <c r="J4" s="411" t="str">
        <f>IF(Summary!$AO$6="Y","R","")</f>
        <v/>
      </c>
      <c r="K4" s="363" t="str">
        <f>IF(COUNT(I53:I53)=1,MAX(I53:I53),"")</f>
        <v/>
      </c>
      <c r="L4" s="716" t="str">
        <f>Summary!A70</f>
        <v>&lt;&lt;List Badge 1 Here&gt;&gt;</v>
      </c>
      <c r="M4" s="716"/>
      <c r="N4" s="716"/>
      <c r="O4" s="716"/>
      <c r="P4" s="716"/>
      <c r="Q4" s="716"/>
      <c r="R4" s="719"/>
      <c r="S4" s="404" t="str">
        <f>IF(Summary!$AN$70="E","E","")</f>
        <v/>
      </c>
      <c r="T4" s="404" t="str">
        <f>IF(Summary!$AO$70="Y","R","")</f>
        <v/>
      </c>
      <c r="W4" s="619" t="str">
        <f>'Fun Patches'!C5</f>
        <v>&lt;LIST PATCH HERE&gt;</v>
      </c>
      <c r="X4" s="404" t="str">
        <f>IF(Summary!$AN$110="E","E","")</f>
        <v/>
      </c>
      <c r="Y4" s="404" t="str">
        <f>IF(Summary!$AO$110="Y","R","")</f>
        <v/>
      </c>
      <c r="AA4" s="438"/>
      <c r="AB4" s="361"/>
      <c r="AC4" s="362"/>
    </row>
    <row r="5" spans="2:30" ht="12.95" customHeight="1">
      <c r="B5" s="455"/>
      <c r="C5" s="460" t="s">
        <v>139</v>
      </c>
      <c r="D5" s="405" t="str">
        <f>IF(Badges!$W79="A","/","")</f>
        <v/>
      </c>
      <c r="E5" s="405" t="str">
        <f>IF(Badges!$W83="A","/","")</f>
        <v/>
      </c>
      <c r="F5" s="405" t="str">
        <f>IF(Badges!$W87="A","/","")</f>
        <v/>
      </c>
      <c r="G5" s="405" t="str">
        <f>IF(Badges!$W91="A","/","")</f>
        <v/>
      </c>
      <c r="H5" s="405" t="str">
        <f>IF(Badges!$W95="A","/","")</f>
        <v/>
      </c>
      <c r="I5" s="406" t="str">
        <f>IF(Summary!$AN$7="E","E","")</f>
        <v/>
      </c>
      <c r="J5" s="406" t="str">
        <f>IF(Summary!$AO$7="Y","R","")</f>
        <v/>
      </c>
      <c r="K5" s="363" t="str">
        <f>IF(COUNT(I54:I54)=1,MAX(I54:I54),"")</f>
        <v/>
      </c>
      <c r="L5" s="716" t="str">
        <f>Summary!A71</f>
        <v>&lt;&lt;List Badge 2 Here&gt;&gt;</v>
      </c>
      <c r="M5" s="716"/>
      <c r="N5" s="716"/>
      <c r="O5" s="716"/>
      <c r="P5" s="716"/>
      <c r="Q5" s="716"/>
      <c r="R5" s="719"/>
      <c r="S5" s="406" t="str">
        <f>IF(Summary!$AN$71="E","E","")</f>
        <v/>
      </c>
      <c r="T5" s="406" t="str">
        <f>IF(Summary!$AO$71="Y","R","")</f>
        <v/>
      </c>
      <c r="W5" s="399" t="str">
        <f>'Fun Patches'!C6</f>
        <v>&lt;LIST PATCH HERE&gt;</v>
      </c>
      <c r="X5" s="406" t="str">
        <f>IF(Summary!$AN$111="E","E","")</f>
        <v/>
      </c>
      <c r="Y5" s="406" t="str">
        <f>IF(Summary!$AO$111="Y","R","")</f>
        <v/>
      </c>
      <c r="AA5" s="366"/>
      <c r="AB5" s="364"/>
      <c r="AC5" s="365"/>
    </row>
    <row r="6" spans="2:30" ht="12.95" customHeight="1" thickBot="1">
      <c r="B6" s="455"/>
      <c r="C6" s="464" t="s">
        <v>1019</v>
      </c>
      <c r="D6" s="408" t="str">
        <f>IF(Badges!$W102="A","/","")</f>
        <v/>
      </c>
      <c r="E6" s="408" t="str">
        <f>IF(Badges!$W106="A","/","")</f>
        <v/>
      </c>
      <c r="F6" s="408" t="str">
        <f>IF(Badges!$W110="A","/","")</f>
        <v/>
      </c>
      <c r="G6" s="408" t="str">
        <f>IF(Badges!$W114="A","/","")</f>
        <v/>
      </c>
      <c r="H6" s="408" t="str">
        <f>IF(Badges!$W118="A","/","")</f>
        <v/>
      </c>
      <c r="I6" s="409" t="str">
        <f>IF(Summary!$AN$8="E","E","")</f>
        <v/>
      </c>
      <c r="J6" s="409" t="str">
        <f>IF(Summary!$AO$8="Y","R","")</f>
        <v/>
      </c>
      <c r="K6" s="363"/>
      <c r="L6" s="716" t="str">
        <f>Summary!A72</f>
        <v>&lt;&lt;List Badge 3 Here&gt;&gt;</v>
      </c>
      <c r="M6" s="716"/>
      <c r="N6" s="716"/>
      <c r="O6" s="716"/>
      <c r="P6" s="716"/>
      <c r="Q6" s="716"/>
      <c r="R6" s="719"/>
      <c r="S6" s="406" t="str">
        <f>IF(Summary!$AN$72="E","E","")</f>
        <v/>
      </c>
      <c r="T6" s="406" t="str">
        <f>IF(Summary!$AO$72="Y","R","")</f>
        <v/>
      </c>
      <c r="W6" s="399" t="str">
        <f>'Fun Patches'!C7</f>
        <v>&lt;LIST PATCH HERE&gt;</v>
      </c>
      <c r="X6" s="406" t="str">
        <f>IF(Summary!$AN$112="E","E","")</f>
        <v/>
      </c>
      <c r="Y6" s="406" t="str">
        <f>IF(Summary!$AO$112="Y","R","")</f>
        <v/>
      </c>
      <c r="AA6" s="366"/>
      <c r="AB6" s="364"/>
      <c r="AC6" s="365"/>
    </row>
    <row r="7" spans="2:30" ht="12.95" customHeight="1">
      <c r="B7" s="455"/>
      <c r="C7" s="468" t="s">
        <v>134</v>
      </c>
      <c r="D7" s="413" t="str">
        <f>IF(Badges!$W148="A","/","")</f>
        <v/>
      </c>
      <c r="E7" s="413" t="str">
        <f>IF(Badges!$W152="A","/","")</f>
        <v/>
      </c>
      <c r="F7" s="413" t="str">
        <f>IF(Badges!$W156="A","/","")</f>
        <v/>
      </c>
      <c r="G7" s="413" t="str">
        <f>IF(Badges!$W160="A","/","")</f>
        <v/>
      </c>
      <c r="H7" s="413" t="str">
        <f>IF(Badges!$W164="A","/","")</f>
        <v/>
      </c>
      <c r="I7" s="411" t="str">
        <f>IF(Summary!$AN$10="E","E","")</f>
        <v/>
      </c>
      <c r="J7" s="411" t="str">
        <f>IF(Summary!$AO$10="Y","R","")</f>
        <v/>
      </c>
      <c r="K7" s="363" t="str">
        <f>IF(COUNT(I55:I55)=1,MAX(I55:I55),"")</f>
        <v/>
      </c>
      <c r="L7" s="716" t="str">
        <f>Summary!A73</f>
        <v>&lt;&lt;List Badge 4 Here&gt;&gt;</v>
      </c>
      <c r="M7" s="716"/>
      <c r="N7" s="716"/>
      <c r="O7" s="716"/>
      <c r="P7" s="716"/>
      <c r="Q7" s="716"/>
      <c r="R7" s="719"/>
      <c r="S7" s="406" t="str">
        <f>IF(Summary!$AN$73="E","E","")</f>
        <v/>
      </c>
      <c r="T7" s="406" t="str">
        <f>IF(Summary!$AO$73="Y","R","")</f>
        <v/>
      </c>
      <c r="W7" s="399" t="str">
        <f>'Fun Patches'!C8</f>
        <v>&lt;LIST PATCH HERE&gt;</v>
      </c>
      <c r="X7" s="406" t="str">
        <f>IF(Summary!$AN$113="E","E","")</f>
        <v/>
      </c>
      <c r="Y7" s="406" t="str">
        <f>IF(Summary!$AO$113="Y","R","")</f>
        <v/>
      </c>
      <c r="AA7" s="366"/>
      <c r="AB7" s="364"/>
      <c r="AC7" s="365"/>
    </row>
    <row r="8" spans="2:30" ht="12.95" customHeight="1">
      <c r="B8" s="455"/>
      <c r="C8" s="460" t="s">
        <v>1022</v>
      </c>
      <c r="D8" s="405" t="str">
        <f>IF(Badges!$W194="A","/","")</f>
        <v/>
      </c>
      <c r="E8" s="405" t="str">
        <f>IF(Badges!$W198="A","/","")</f>
        <v/>
      </c>
      <c r="F8" s="405" t="str">
        <f>IF(Badges!$W202="A","/","")</f>
        <v/>
      </c>
      <c r="G8" s="405" t="str">
        <f>IF(Badges!$W206="A","/","")</f>
        <v/>
      </c>
      <c r="H8" s="405" t="str">
        <f>IF(Badges!$W210="A","/","")</f>
        <v/>
      </c>
      <c r="I8" s="406" t="str">
        <f>IF(Summary!$AN$12="E","E","")</f>
        <v/>
      </c>
      <c r="J8" s="406" t="str">
        <f>IF(Summary!$AO$12="Y","R","")</f>
        <v/>
      </c>
      <c r="K8" s="363" t="str">
        <f>IF(COUNT(I56:I59)=4,MAX(I56:I59),"")</f>
        <v/>
      </c>
      <c r="L8" s="716" t="str">
        <f>Summary!A74</f>
        <v>&lt;&lt;List Badge 5 Here&gt;&gt;</v>
      </c>
      <c r="M8" s="716"/>
      <c r="N8" s="716"/>
      <c r="O8" s="716"/>
      <c r="P8" s="716"/>
      <c r="Q8" s="716"/>
      <c r="R8" s="719"/>
      <c r="S8" s="406" t="str">
        <f>IF(Summary!$AN$74="E","E","")</f>
        <v/>
      </c>
      <c r="T8" s="406" t="str">
        <f>IF(Summary!$AO$74="Y","R","")</f>
        <v/>
      </c>
      <c r="W8" s="399" t="str">
        <f>'Fun Patches'!C9</f>
        <v>&lt;LIST PATCH HERE&gt;</v>
      </c>
      <c r="X8" s="406" t="str">
        <f>IF(Summary!$AN$114="E","E","")</f>
        <v/>
      </c>
      <c r="Y8" s="406" t="str">
        <f>IF(Summary!$AO$114="Y","R","")</f>
        <v/>
      </c>
      <c r="AA8" s="366"/>
      <c r="AB8" s="364"/>
      <c r="AC8" s="365"/>
    </row>
    <row r="9" spans="2:30" ht="12.95" customHeight="1" thickBot="1">
      <c r="B9" s="455"/>
      <c r="C9" s="471" t="s">
        <v>140</v>
      </c>
      <c r="D9" s="408" t="str">
        <f>IF(Badges!$W217="A","/","")</f>
        <v/>
      </c>
      <c r="E9" s="408" t="str">
        <f>IF(Badges!$W221="A","/","")</f>
        <v/>
      </c>
      <c r="F9" s="408" t="str">
        <f>IF(Badges!$W225="A","/","")</f>
        <v/>
      </c>
      <c r="G9" s="408" t="str">
        <f>IF(Badges!$W229="A","/","")</f>
        <v/>
      </c>
      <c r="H9" s="408" t="str">
        <f>IF(Badges!$W233="A","/","")</f>
        <v/>
      </c>
      <c r="I9" s="409" t="str">
        <f>IF(Summary!$AN$13="E","E","")</f>
        <v/>
      </c>
      <c r="J9" s="409" t="str">
        <f>IF(Summary!$AO$13="Y","R","")</f>
        <v/>
      </c>
      <c r="K9" s="363"/>
      <c r="L9" s="716" t="str">
        <f>Summary!A75</f>
        <v>&lt;&lt;List Badge 6 Here&gt;&gt;</v>
      </c>
      <c r="M9" s="716"/>
      <c r="N9" s="716"/>
      <c r="O9" s="716"/>
      <c r="P9" s="716"/>
      <c r="Q9" s="716"/>
      <c r="R9" s="719"/>
      <c r="S9" s="406" t="str">
        <f>IF(Summary!$AN$75="E","E","")</f>
        <v/>
      </c>
      <c r="T9" s="406" t="str">
        <f>IF(Summary!$AO$75="Y","R","")</f>
        <v/>
      </c>
      <c r="W9" s="399" t="str">
        <f>'Fun Patches'!C10</f>
        <v>&lt;LIST PATCH HERE&gt;</v>
      </c>
      <c r="X9" s="406" t="str">
        <f>IF(Summary!$AN$115="E","E","")</f>
        <v/>
      </c>
      <c r="Y9" s="406" t="str">
        <f>IF(Summary!$AO$115="Y","R","")</f>
        <v/>
      </c>
      <c r="AA9" s="366"/>
      <c r="AB9" s="364"/>
      <c r="AC9" s="365"/>
    </row>
    <row r="10" spans="2:30" ht="12.95" customHeight="1">
      <c r="B10" s="455"/>
      <c r="C10" s="456" t="s">
        <v>1020</v>
      </c>
      <c r="D10" s="413" t="str">
        <f>IF(Badges!$W252="A","/","")</f>
        <v/>
      </c>
      <c r="E10" s="413" t="str">
        <f>IF(Badges!$W256="A","/","")</f>
        <v/>
      </c>
      <c r="F10" s="413" t="str">
        <f>IF(Badges!$W260="A","/","")</f>
        <v/>
      </c>
      <c r="G10" s="413" t="str">
        <f>IF(Badges!$W264="A","/","")</f>
        <v/>
      </c>
      <c r="H10" s="413" t="str">
        <f>IF(Badges!$W268="A","/","")</f>
        <v/>
      </c>
      <c r="I10" s="411" t="str">
        <f>IF(Summary!$AN$15="E","E","")</f>
        <v/>
      </c>
      <c r="J10" s="411" t="str">
        <f>IF(Summary!$AO$15="Y","R","")</f>
        <v/>
      </c>
      <c r="K10" s="363"/>
      <c r="L10" s="716" t="str">
        <f>Summary!A76</f>
        <v>&lt;&lt;List Badge 7 Here&gt;&gt;</v>
      </c>
      <c r="M10" s="716"/>
      <c r="N10" s="716"/>
      <c r="O10" s="716"/>
      <c r="P10" s="716"/>
      <c r="Q10" s="716"/>
      <c r="R10" s="719"/>
      <c r="S10" s="406" t="str">
        <f>IF(Summary!$AN$76="E","E","")</f>
        <v/>
      </c>
      <c r="T10" s="406" t="str">
        <f>IF(Summary!$AO$76="Y","R","")</f>
        <v/>
      </c>
      <c r="W10" s="399" t="str">
        <f>'Fun Patches'!C11</f>
        <v>&lt;LIST PATCH HERE&gt;</v>
      </c>
      <c r="X10" s="406" t="str">
        <f>IF(Summary!$AN$116="E","E","")</f>
        <v/>
      </c>
      <c r="Y10" s="406" t="str">
        <f>IF(Summary!$AO$116="Y","R","")</f>
        <v/>
      </c>
      <c r="AA10" s="366"/>
      <c r="AB10" s="364"/>
      <c r="AC10" s="365"/>
    </row>
    <row r="11" spans="2:30" ht="12.95" customHeight="1">
      <c r="B11" s="455"/>
      <c r="C11" s="460" t="s">
        <v>765</v>
      </c>
      <c r="D11" s="405" t="str">
        <f>IF(Badges!$W275="A","/","")</f>
        <v/>
      </c>
      <c r="E11" s="405" t="str">
        <f>IF(Badges!$W279="A","/","")</f>
        <v/>
      </c>
      <c r="F11" s="405" t="str">
        <f>IF(Badges!$W283="A","/","")</f>
        <v/>
      </c>
      <c r="G11" s="405" t="str">
        <f>IF(Badges!$W287="A","/","")</f>
        <v/>
      </c>
      <c r="H11" s="405" t="str">
        <f>IF(Badges!$W291="A","/","")</f>
        <v/>
      </c>
      <c r="I11" s="406" t="str">
        <f>IF(Summary!$AN$16="E","E","")</f>
        <v/>
      </c>
      <c r="J11" s="406" t="str">
        <f>IF(Summary!$AO$16="Y","R","")</f>
        <v/>
      </c>
      <c r="K11" s="363"/>
      <c r="L11" s="716" t="str">
        <f>Summary!A77</f>
        <v>&lt;&lt;List Badge 8 Here&gt;&gt;</v>
      </c>
      <c r="M11" s="716"/>
      <c r="N11" s="716"/>
      <c r="O11" s="716"/>
      <c r="P11" s="716"/>
      <c r="Q11" s="716"/>
      <c r="R11" s="719"/>
      <c r="S11" s="406" t="str">
        <f>IF(Summary!$AN$77="E","E","")</f>
        <v/>
      </c>
      <c r="T11" s="406" t="str">
        <f>IF(Summary!$AO$77="Y","R","")</f>
        <v/>
      </c>
      <c r="W11" s="399" t="str">
        <f>'Fun Patches'!C12</f>
        <v>&lt;LIST PATCH HERE&gt;</v>
      </c>
      <c r="X11" s="406" t="str">
        <f>IF(Summary!$AN$117="E","E","")</f>
        <v/>
      </c>
      <c r="Y11" s="406" t="str">
        <f>IF(Summary!$AO$117="Y","R","")</f>
        <v/>
      </c>
      <c r="AA11" s="366"/>
      <c r="AB11" s="364"/>
      <c r="AC11" s="365"/>
    </row>
    <row r="12" spans="2:30" ht="12.95" customHeight="1" thickBot="1">
      <c r="B12" s="455"/>
      <c r="C12" s="464" t="s">
        <v>137</v>
      </c>
      <c r="D12" s="408" t="str">
        <f>IF(Badges!$W344="A","/","")</f>
        <v/>
      </c>
      <c r="E12" s="408" t="str">
        <f>IF(Badges!$W348="A","/","")</f>
        <v/>
      </c>
      <c r="F12" s="408" t="str">
        <f>IF(Badges!$W352="A","/","")</f>
        <v/>
      </c>
      <c r="G12" s="408" t="str">
        <f>IF(Badges!$W356="A","/","")</f>
        <v/>
      </c>
      <c r="H12" s="408" t="str">
        <f>IF(Badges!$W360="A","/","")</f>
        <v/>
      </c>
      <c r="I12" s="409" t="str">
        <f>IF(Summary!$AN$19="E","E","")</f>
        <v/>
      </c>
      <c r="J12" s="409" t="str">
        <f>IF(Summary!$AO$19="Y","R","")</f>
        <v/>
      </c>
      <c r="K12" s="363"/>
      <c r="L12" s="716" t="str">
        <f>Summary!A78</f>
        <v>&lt;&lt;List Badge 9 Here&gt;&gt;</v>
      </c>
      <c r="M12" s="716"/>
      <c r="N12" s="716"/>
      <c r="O12" s="716"/>
      <c r="P12" s="716"/>
      <c r="Q12" s="716"/>
      <c r="R12" s="719"/>
      <c r="S12" s="406" t="str">
        <f>IF(Summary!$AN$78="E","E","")</f>
        <v/>
      </c>
      <c r="T12" s="406" t="str">
        <f>IF(Summary!$AO$78="Y","R","")</f>
        <v/>
      </c>
      <c r="W12" s="399" t="str">
        <f>'Fun Patches'!C13</f>
        <v>&lt;LIST PATCH HERE&gt;</v>
      </c>
      <c r="X12" s="406" t="str">
        <f>IF(Summary!$AN$118="E","E","")</f>
        <v/>
      </c>
      <c r="Y12" s="406" t="str">
        <f>IF(Summary!$AO$118="Y","R","")</f>
        <v/>
      </c>
      <c r="AA12" s="366"/>
      <c r="AB12" s="364"/>
      <c r="AC12" s="365"/>
    </row>
    <row r="13" spans="2:30" ht="12.95" customHeight="1">
      <c r="B13" s="455"/>
      <c r="C13" s="468" t="s">
        <v>934</v>
      </c>
      <c r="D13" s="413" t="str">
        <f>IF(Badges!$W367="A","/","")</f>
        <v/>
      </c>
      <c r="E13" s="413" t="str">
        <f>IF(Badges!$W371="A","/","")</f>
        <v/>
      </c>
      <c r="F13" s="413" t="str">
        <f>IF(Badges!$W375="A","/","")</f>
        <v/>
      </c>
      <c r="G13" s="413" t="str">
        <f>IF(Badges!$W379="A","/","")</f>
        <v/>
      </c>
      <c r="H13" s="413" t="str">
        <f>IF(Badges!$W383="A","/","")</f>
        <v/>
      </c>
      <c r="I13" s="411" t="str">
        <f>IF(Summary!$AN$20="E","E","")</f>
        <v/>
      </c>
      <c r="J13" s="411" t="str">
        <f>IF(Summary!$AO$20="Y","R","")</f>
        <v/>
      </c>
      <c r="K13" s="363" t="str">
        <f>IF(COUNT(I60:I61)=2,MAX(I60:I61),"")</f>
        <v/>
      </c>
      <c r="L13" s="716" t="str">
        <f>Summary!A79</f>
        <v>&lt;&lt;List Badge 10 Here&gt;&gt;</v>
      </c>
      <c r="M13" s="716"/>
      <c r="N13" s="716"/>
      <c r="O13" s="716"/>
      <c r="P13" s="716"/>
      <c r="Q13" s="716"/>
      <c r="R13" s="719"/>
      <c r="S13" s="406" t="str">
        <f>IF(Summary!$AN$79="E","E","")</f>
        <v/>
      </c>
      <c r="T13" s="406" t="str">
        <f>IF(Summary!$AO$79="Y","R","")</f>
        <v/>
      </c>
      <c r="W13" s="399" t="str">
        <f>'Fun Patches'!C14</f>
        <v>&lt;LIST PATCH HERE&gt;</v>
      </c>
      <c r="X13" s="406" t="str">
        <f>IF(Summary!$AN$119="E","E","")</f>
        <v/>
      </c>
      <c r="Y13" s="406" t="str">
        <f>IF(Summary!$AO$119="Y","R","")</f>
        <v/>
      </c>
      <c r="AA13" s="366"/>
      <c r="AB13" s="364"/>
      <c r="AC13" s="365"/>
    </row>
    <row r="14" spans="2:30" ht="12.95" customHeight="1">
      <c r="B14" s="455"/>
      <c r="C14" s="460" t="s">
        <v>142</v>
      </c>
      <c r="D14" s="405" t="str">
        <f>IF(Badges!$W390="A","/","")</f>
        <v/>
      </c>
      <c r="E14" s="405" t="str">
        <f>IF(Badges!$W394="A","/","")</f>
        <v/>
      </c>
      <c r="F14" s="405" t="str">
        <f>IF(Badges!$W398="A","/","")</f>
        <v/>
      </c>
      <c r="G14" s="405" t="str">
        <f>IF(Badges!$W402="A","/","")</f>
        <v/>
      </c>
      <c r="H14" s="405" t="str">
        <f>IF(Badges!$W406="A","/","")</f>
        <v/>
      </c>
      <c r="I14" s="406" t="str">
        <f>IF(Summary!$AN$21="E","E","")</f>
        <v/>
      </c>
      <c r="J14" s="406" t="str">
        <f>IF(Summary!$AO$21="Y","R","")</f>
        <v/>
      </c>
      <c r="K14" s="363"/>
      <c r="L14" s="401"/>
      <c r="M14" s="401"/>
      <c r="N14" s="401"/>
      <c r="O14" s="401"/>
      <c r="P14" s="401"/>
      <c r="Q14" s="401"/>
      <c r="R14" s="401"/>
      <c r="S14" s="402"/>
      <c r="T14" s="402"/>
      <c r="W14" s="399" t="str">
        <f>'Fun Patches'!C15</f>
        <v>&lt;LIST PATCH HERE&gt;</v>
      </c>
      <c r="X14" s="406" t="str">
        <f>IF(Summary!$AN$120="E","E","")</f>
        <v/>
      </c>
      <c r="Y14" s="406" t="str">
        <f>IF(Summary!$AO$120="Y","R","")</f>
        <v/>
      </c>
      <c r="AA14" s="366"/>
      <c r="AB14" s="364"/>
      <c r="AC14" s="365"/>
    </row>
    <row r="15" spans="2:30" ht="12.95" customHeight="1" thickBot="1">
      <c r="B15" s="455"/>
      <c r="C15" s="471" t="s">
        <v>129</v>
      </c>
      <c r="D15" s="408" t="str">
        <f>IF(Badges!$W425="A","/","")</f>
        <v/>
      </c>
      <c r="E15" s="408" t="str">
        <f>IF(Badges!$W429="A","/","")</f>
        <v/>
      </c>
      <c r="F15" s="408" t="str">
        <f>IF(Badges!$W433="A","/","")</f>
        <v/>
      </c>
      <c r="G15" s="408" t="str">
        <f>IF(Badges!$W437="A","/","")</f>
        <v/>
      </c>
      <c r="H15" s="408" t="str">
        <f>IF(Badges!$W441="A","/","")</f>
        <v/>
      </c>
      <c r="I15" s="409" t="str">
        <f>IF(Summary!$AN$23="E","E","")</f>
        <v/>
      </c>
      <c r="J15" s="409" t="str">
        <f>IF(Summary!$AO$23="Y","R","")</f>
        <v/>
      </c>
      <c r="K15" s="363" t="str">
        <f>IF(COUNT(I62:I63)=2,MAX(I62:I63),"")</f>
        <v/>
      </c>
      <c r="N15" s="451"/>
      <c r="O15" s="451"/>
      <c r="P15" s="451"/>
      <c r="Q15" s="451"/>
      <c r="R15" s="451"/>
      <c r="W15" s="399" t="str">
        <f>'Fun Patches'!C16</f>
        <v>&lt;LIST PATCH HERE&gt;</v>
      </c>
      <c r="X15" s="406" t="str">
        <f>IF(Summary!$AN$121="E","E","")</f>
        <v/>
      </c>
      <c r="Y15" s="406" t="str">
        <f>IF(Summary!$AO$121="Y","R","")</f>
        <v/>
      </c>
      <c r="AA15" s="366"/>
      <c r="AB15" s="364"/>
      <c r="AC15" s="365"/>
    </row>
    <row r="16" spans="2:30" ht="12.95" customHeight="1">
      <c r="B16" s="455"/>
      <c r="C16" s="456" t="s">
        <v>739</v>
      </c>
      <c r="D16" s="413" t="str">
        <f>IF(Badges!$W448="A","/","")</f>
        <v/>
      </c>
      <c r="E16" s="413" t="str">
        <f>IF(Badges!$W452="A","/","")</f>
        <v/>
      </c>
      <c r="F16" s="413" t="str">
        <f>IF(Badges!$W456="A","/","")</f>
        <v/>
      </c>
      <c r="G16" s="413" t="str">
        <f>IF(Badges!$W460="A","/","")</f>
        <v/>
      </c>
      <c r="H16" s="413" t="str">
        <f>IF(Badges!$W464="A","/","")</f>
        <v/>
      </c>
      <c r="I16" s="411" t="str">
        <f>IF(Summary!$AN$24="E","E","")</f>
        <v/>
      </c>
      <c r="J16" s="411" t="str">
        <f>IF(Summary!$AO$24="Y","R","")</f>
        <v/>
      </c>
      <c r="K16" s="363"/>
      <c r="L16" s="455"/>
      <c r="M16" s="487" t="s">
        <v>953</v>
      </c>
      <c r="N16" s="413" t="str">
        <f>IF('Age-Level'!$W6="C","/","")</f>
        <v/>
      </c>
      <c r="O16" s="413" t="str">
        <f>IF('Age-Level'!$W7="C","/","")</f>
        <v/>
      </c>
      <c r="P16" s="413" t="str">
        <f>IF('Age-Level'!$W8="C","/","")</f>
        <v/>
      </c>
      <c r="Q16" s="413" t="str">
        <f>IF('Age-Level'!$W9="C","/","")</f>
        <v/>
      </c>
      <c r="R16" s="413" t="str">
        <f>IF('Age-Level'!$W10="C","/","")</f>
        <v/>
      </c>
      <c r="S16" s="404" t="str">
        <f>IF(Summary!$AN$81="E","E","")</f>
        <v/>
      </c>
      <c r="T16" s="411" t="str">
        <f>IF(Summary!$AO$81="Y","R","")</f>
        <v/>
      </c>
      <c r="W16" s="399" t="str">
        <f>'Fun Patches'!C17</f>
        <v>&lt;LIST PATCH HERE&gt;</v>
      </c>
      <c r="X16" s="406" t="str">
        <f>IF(Summary!$AN$122="E","E","")</f>
        <v/>
      </c>
      <c r="Y16" s="406" t="str">
        <f>IF(Summary!$AO$122="Y","R","")</f>
        <v/>
      </c>
      <c r="AA16" s="366"/>
      <c r="AB16" s="364"/>
      <c r="AC16" s="365"/>
    </row>
    <row r="17" spans="2:29" ht="12.95" customHeight="1" thickBot="1">
      <c r="B17" s="455"/>
      <c r="C17" s="460" t="s">
        <v>626</v>
      </c>
      <c r="D17" s="405" t="str">
        <f>IF(Badges!$W471="A","/","")</f>
        <v/>
      </c>
      <c r="E17" s="405" t="str">
        <f>IF(Badges!$W475="A","/","")</f>
        <v/>
      </c>
      <c r="F17" s="405" t="str">
        <f>IF(Badges!$W479="A","/","")</f>
        <v/>
      </c>
      <c r="G17" s="405" t="str">
        <f>IF(Badges!$W483="A","/","")</f>
        <v/>
      </c>
      <c r="H17" s="405" t="str">
        <f>IF(Badges!$W487="A","/","")</f>
        <v/>
      </c>
      <c r="I17" s="406" t="str">
        <f>IF(Summary!$AN$25="E","E","")</f>
        <v/>
      </c>
      <c r="J17" s="406" t="str">
        <f>IF(Summary!$AO$25="Y","R","")</f>
        <v/>
      </c>
      <c r="K17" s="363" t="str">
        <f>IF(COUNT(I64:I65)=2,MAX(I64:I65),"")</f>
        <v/>
      </c>
      <c r="L17" s="455"/>
      <c r="M17" s="488" t="s">
        <v>954</v>
      </c>
      <c r="N17" s="398" t="str">
        <f>IF('Age-Level'!$W13="C","/","")</f>
        <v/>
      </c>
      <c r="O17" s="398" t="str">
        <f>IF('Age-Level'!$W14="C","/","")</f>
        <v/>
      </c>
      <c r="P17" s="398" t="str">
        <f>IF('Age-Level'!$W15="C","/","")</f>
        <v/>
      </c>
      <c r="Q17" s="398" t="str">
        <f>IF('Age-Level'!$W16="C","/","")</f>
        <v/>
      </c>
      <c r="R17" s="398" t="str">
        <f>IF('Age-Level'!$W17="C","/","")</f>
        <v/>
      </c>
      <c r="S17" s="409" t="str">
        <f>IF(Summary!$AN$82="E","E","")</f>
        <v/>
      </c>
      <c r="T17" s="406" t="str">
        <f>IF(Summary!$AO$82="Y","R","")</f>
        <v/>
      </c>
      <c r="W17" s="399" t="str">
        <f>'Fun Patches'!C18</f>
        <v>&lt;LIST PATCH HERE&gt;</v>
      </c>
      <c r="X17" s="406" t="str">
        <f>IF(Summary!$AN$123="E","E","")</f>
        <v/>
      </c>
      <c r="Y17" s="406" t="str">
        <f>IF(Summary!$AO$123="Y","R","")</f>
        <v/>
      </c>
      <c r="AA17" s="366"/>
      <c r="AB17" s="364"/>
      <c r="AC17" s="365"/>
    </row>
    <row r="18" spans="2:29" ht="12.95" customHeight="1" thickBot="1">
      <c r="B18" s="455"/>
      <c r="C18" s="460" t="s">
        <v>131</v>
      </c>
      <c r="D18" s="408" t="str">
        <f>IF(Badges!$W494="A","/","")</f>
        <v/>
      </c>
      <c r="E18" s="408" t="str">
        <f>IF(Badges!$W498="A","/","")</f>
        <v/>
      </c>
      <c r="F18" s="408" t="str">
        <f>IF(Badges!$W502="A","/","")</f>
        <v/>
      </c>
      <c r="G18" s="408" t="str">
        <f>IF(Badges!$W506="A","/","")</f>
        <v/>
      </c>
      <c r="H18" s="408" t="str">
        <f>IF(Badges!$W510="A","/","")</f>
        <v/>
      </c>
      <c r="I18" s="409" t="str">
        <f>IF(Summary!$AN$26="E","E","")</f>
        <v/>
      </c>
      <c r="J18" s="409" t="str">
        <f>IF(Summary!$AO$26="Y","R","")</f>
        <v/>
      </c>
      <c r="K18" s="363"/>
      <c r="L18" s="455"/>
      <c r="M18" s="489" t="s">
        <v>955</v>
      </c>
      <c r="N18" s="413" t="str">
        <f>IF('Age-Level'!$W20="C","/","")</f>
        <v/>
      </c>
      <c r="O18" s="413" t="str">
        <f>IF('Age-Level'!$W21="C","/","")</f>
        <v/>
      </c>
      <c r="P18" s="413" t="str">
        <f>IF('Age-Level'!$W22="C","/","")</f>
        <v/>
      </c>
      <c r="Q18" s="413" t="str">
        <f>IF('Age-Level'!$W23="C","/","")</f>
        <v/>
      </c>
      <c r="R18" s="413" t="str">
        <f>IF('Age-Level'!$W24="C","/","")</f>
        <v/>
      </c>
      <c r="S18" s="412" t="str">
        <f>IF(Summary!$AN$83="E","E","")</f>
        <v/>
      </c>
      <c r="T18" s="411" t="str">
        <f>IF(Summary!$AO$83="Y","R","")</f>
        <v/>
      </c>
      <c r="W18" s="399" t="str">
        <f>'Fun Patches'!C19</f>
        <v>&lt;LIST PATCH HERE&gt;</v>
      </c>
      <c r="X18" s="406" t="str">
        <f>IF(Summary!$AN$124="E","E","")</f>
        <v/>
      </c>
      <c r="Y18" s="406" t="str">
        <f>IF(Summary!$AO$124="Y","R","")</f>
        <v/>
      </c>
      <c r="AA18" s="366"/>
      <c r="AB18" s="364"/>
      <c r="AC18" s="365"/>
    </row>
    <row r="19" spans="2:29" ht="12.95" customHeight="1" thickBot="1">
      <c r="B19" s="455"/>
      <c r="C19" s="468" t="s">
        <v>128</v>
      </c>
      <c r="D19" s="413" t="str">
        <f>IF(Badges!$W517="A","/","")</f>
        <v/>
      </c>
      <c r="E19" s="413" t="str">
        <f>IF(Badges!$W521="A","/","")</f>
        <v/>
      </c>
      <c r="F19" s="413" t="str">
        <f>IF(Badges!$W525="A","/","")</f>
        <v/>
      </c>
      <c r="G19" s="413" t="str">
        <f>IF(Badges!$W529="A","/","")</f>
        <v/>
      </c>
      <c r="H19" s="413" t="str">
        <f>IF(Badges!$W533="A","/","")</f>
        <v/>
      </c>
      <c r="I19" s="411" t="str">
        <f>IF(Summary!$AN$27="E","E","")</f>
        <v/>
      </c>
      <c r="J19" s="411" t="str">
        <f>IF(Summary!$AO$27="Y","R","")</f>
        <v/>
      </c>
      <c r="K19" s="363"/>
      <c r="L19" s="455"/>
      <c r="M19" s="490" t="s">
        <v>956</v>
      </c>
      <c r="N19" s="398" t="str">
        <f>IF('Age-Level'!$W27="C","/","")</f>
        <v/>
      </c>
      <c r="O19" s="398" t="str">
        <f>IF('Age-Level'!$W28="C","/","")</f>
        <v/>
      </c>
      <c r="P19" s="398" t="str">
        <f>IF('Age-Level'!$W29="C","/","")</f>
        <v/>
      </c>
      <c r="Q19" s="398" t="str">
        <f>IF('Age-Level'!$W30="C","/","")</f>
        <v/>
      </c>
      <c r="R19" s="398" t="str">
        <f>IF('Age-Level'!$W31="C","/","")</f>
        <v/>
      </c>
      <c r="S19" s="409" t="str">
        <f>IF(Summary!$AN$84="E","E","")</f>
        <v/>
      </c>
      <c r="T19" s="406" t="str">
        <f>IF(Summary!$AO$84="Y","R","")</f>
        <v/>
      </c>
      <c r="W19" s="399" t="str">
        <f>'Fun Patches'!C20</f>
        <v>&lt;LIST PATCH HERE&gt;</v>
      </c>
      <c r="X19" s="406" t="str">
        <f>IF(Summary!$AN$125="E","E","")</f>
        <v/>
      </c>
      <c r="Y19" s="406" t="str">
        <f>IF(Summary!$AO$125="Y","R","")</f>
        <v/>
      </c>
      <c r="AA19" s="366"/>
      <c r="AB19" s="364"/>
      <c r="AC19" s="365"/>
    </row>
    <row r="20" spans="2:29" ht="12.95" customHeight="1">
      <c r="B20" s="455"/>
      <c r="C20" s="460" t="s">
        <v>143</v>
      </c>
      <c r="D20" s="405" t="str">
        <f>IF(Badges!$W540="A","/","")</f>
        <v/>
      </c>
      <c r="E20" s="405" t="str">
        <f>IF(Badges!$W544="A","/","")</f>
        <v/>
      </c>
      <c r="F20" s="405" t="str">
        <f>IF(Badges!$W548="A","/","")</f>
        <v/>
      </c>
      <c r="G20" s="405" t="str">
        <f>IF(Badges!$W552="A","/","")</f>
        <v/>
      </c>
      <c r="H20" s="405" t="str">
        <f>IF(Badges!$W556="A","/","")</f>
        <v/>
      </c>
      <c r="I20" s="406" t="str">
        <f>IF(Summary!$AN$28="E","E","")</f>
        <v/>
      </c>
      <c r="J20" s="406" t="str">
        <f>IF(Summary!$AO$28="Y","R","")</f>
        <v/>
      </c>
      <c r="K20" s="363"/>
      <c r="L20" s="455"/>
      <c r="M20" s="487" t="s">
        <v>957</v>
      </c>
      <c r="N20" s="458"/>
      <c r="O20" s="458"/>
      <c r="P20" s="458"/>
      <c r="Q20" s="458"/>
      <c r="R20" s="459"/>
      <c r="S20" s="412" t="str">
        <f>IF(Summary!$AN$85="E","E","")</f>
        <v/>
      </c>
      <c r="T20" s="411" t="str">
        <f>IF(Summary!$AO$85="Y","R","")</f>
        <v/>
      </c>
      <c r="U20" s="594"/>
      <c r="W20" s="399" t="str">
        <f>'Fun Patches'!C21</f>
        <v>&lt;LIST PATCH HERE&gt;</v>
      </c>
      <c r="X20" s="406" t="str">
        <f>IF(Summary!$AN$126="E","E","")</f>
        <v/>
      </c>
      <c r="Y20" s="406" t="str">
        <f>IF(Summary!$AO$126="Y","R","")</f>
        <v/>
      </c>
      <c r="AA20" s="366"/>
      <c r="AB20" s="364"/>
      <c r="AC20" s="365"/>
    </row>
    <row r="21" spans="2:29" ht="12.95" customHeight="1" thickBot="1">
      <c r="B21" s="455"/>
      <c r="C21" s="471" t="s">
        <v>939</v>
      </c>
      <c r="D21" s="408" t="str">
        <f>IF(Badges!$W171="A","/","")</f>
        <v/>
      </c>
      <c r="E21" s="408" t="str">
        <f>IF(Badges!$W175="A","/","")</f>
        <v/>
      </c>
      <c r="F21" s="408" t="str">
        <f>IF(Badges!$W179="A","/","")</f>
        <v/>
      </c>
      <c r="G21" s="408" t="str">
        <f>IF(Badges!$W183="A","/","")</f>
        <v/>
      </c>
      <c r="H21" s="408" t="str">
        <f>IF(Badges!$W187="A","/","")</f>
        <v/>
      </c>
      <c r="I21" s="409" t="str">
        <f>IF(Summary!$AN$11="E","E","")</f>
        <v/>
      </c>
      <c r="J21" s="409" t="str">
        <f>IF(Summary!$AO$11="Y","R","")</f>
        <v/>
      </c>
      <c r="K21" s="363"/>
      <c r="L21" s="455"/>
      <c r="M21" s="488" t="s">
        <v>958</v>
      </c>
      <c r="N21" s="473"/>
      <c r="O21" s="473"/>
      <c r="P21" s="473"/>
      <c r="Q21" s="473"/>
      <c r="R21" s="474"/>
      <c r="S21" s="409" t="str">
        <f>IF(Summary!$AN$86="E","E","")</f>
        <v/>
      </c>
      <c r="T21" s="406" t="str">
        <f>IF(Summary!$AO$86="Y","R","")</f>
        <v/>
      </c>
      <c r="U21" s="594"/>
      <c r="W21" s="399" t="str">
        <f>'Fun Patches'!C22</f>
        <v>&lt;LIST PATCH HERE&gt;</v>
      </c>
      <c r="X21" s="406" t="str">
        <f>IF(Summary!$AN$127="E","E","")</f>
        <v/>
      </c>
      <c r="Y21" s="406" t="str">
        <f>IF(Summary!$AO$127="Y","R","")</f>
        <v/>
      </c>
      <c r="AA21" s="366"/>
      <c r="AB21" s="364"/>
      <c r="AC21" s="365"/>
    </row>
    <row r="22" spans="2:29" ht="12.95" customHeight="1">
      <c r="B22" s="455"/>
      <c r="C22" s="460" t="s">
        <v>940</v>
      </c>
      <c r="D22" s="413" t="str">
        <f>IF(Badges!$W563="A","/","")</f>
        <v/>
      </c>
      <c r="E22" s="413" t="str">
        <f>IF(Badges!$W567="A","/","")</f>
        <v/>
      </c>
      <c r="F22" s="413" t="str">
        <f>IF(Badges!$W571="A","/","")</f>
        <v/>
      </c>
      <c r="G22" s="413" t="str">
        <f>IF(Badges!$W575="A","/","")</f>
        <v/>
      </c>
      <c r="H22" s="413" t="str">
        <f>IF(Badges!$W579="A","/","")</f>
        <v/>
      </c>
      <c r="I22" s="411" t="str">
        <f>IF(Summary!$AN$29="E","E","")</f>
        <v/>
      </c>
      <c r="J22" s="411" t="str">
        <f>IF(Summary!$AO$29="Y","R","")</f>
        <v/>
      </c>
      <c r="K22" s="363"/>
      <c r="L22" s="455"/>
      <c r="M22" s="489" t="s">
        <v>959</v>
      </c>
      <c r="N22" s="476"/>
      <c r="O22" s="476"/>
      <c r="P22" s="476"/>
      <c r="Q22" s="476"/>
      <c r="R22" s="477"/>
      <c r="S22" s="412" t="str">
        <f>IF(Summary!$AN$87="E","E","")</f>
        <v/>
      </c>
      <c r="T22" s="411" t="str">
        <f>IF(Summary!$AO$87="Y","R","")</f>
        <v/>
      </c>
      <c r="U22" s="720" t="s">
        <v>1079</v>
      </c>
      <c r="W22" s="399" t="str">
        <f>'Fun Patches'!C23</f>
        <v>&lt;LIST PATCH HERE&gt;</v>
      </c>
      <c r="X22" s="406" t="str">
        <f>IF(Summary!$AN$128="E","E","")</f>
        <v/>
      </c>
      <c r="Y22" s="406" t="str">
        <f>IF(Summary!$AO$128="Y","R","")</f>
        <v/>
      </c>
      <c r="AA22" s="366"/>
      <c r="AB22" s="364"/>
      <c r="AC22" s="365"/>
    </row>
    <row r="23" spans="2:29" ht="12.95" customHeight="1" thickBot="1">
      <c r="B23" s="455"/>
      <c r="C23" s="460" t="s">
        <v>138</v>
      </c>
      <c r="D23" s="405" t="str">
        <f>IF(Badges!$W586="A","/","")</f>
        <v/>
      </c>
      <c r="E23" s="405" t="str">
        <f>IF(Badges!$W590="A","/","")</f>
        <v/>
      </c>
      <c r="F23" s="405" t="str">
        <f>IF(Badges!$W594="A","/","")</f>
        <v/>
      </c>
      <c r="G23" s="405" t="str">
        <f>IF(Badges!$W598="A","/","")</f>
        <v/>
      </c>
      <c r="H23" s="405" t="str">
        <f>IF(Badges!$W602="A","/","")</f>
        <v/>
      </c>
      <c r="I23" s="406" t="str">
        <f>IF(Summary!$AN$30="E","E","")</f>
        <v/>
      </c>
      <c r="J23" s="406" t="str">
        <f>IF(Summary!$AO$30="Y","R","")</f>
        <v/>
      </c>
      <c r="K23" s="363"/>
      <c r="L23" s="455"/>
      <c r="M23" s="490" t="s">
        <v>960</v>
      </c>
      <c r="N23" s="466"/>
      <c r="O23" s="466"/>
      <c r="P23" s="466"/>
      <c r="Q23" s="466"/>
      <c r="R23" s="467"/>
      <c r="S23" s="409" t="str">
        <f>IF(Summary!$AN$88="E","E","")</f>
        <v/>
      </c>
      <c r="T23" s="406" t="str">
        <f>IF(Summary!$AO$88="Y","R","")</f>
        <v/>
      </c>
      <c r="U23" s="720"/>
      <c r="W23" s="399" t="str">
        <f>'Fun Patches'!C24</f>
        <v>&lt;LIST PATCH HERE&gt;</v>
      </c>
      <c r="X23" s="406" t="str">
        <f>IF(Summary!$AN$129="E","E","")</f>
        <v/>
      </c>
      <c r="Y23" s="406" t="str">
        <f>IF(Summary!$AO$129="Y","R","")</f>
        <v/>
      </c>
      <c r="AA23" s="366"/>
      <c r="AB23" s="364"/>
      <c r="AC23" s="365"/>
    </row>
    <row r="24" spans="2:29" ht="12.95" customHeight="1" thickBot="1">
      <c r="B24" s="455"/>
      <c r="C24" s="460" t="s">
        <v>837</v>
      </c>
      <c r="D24" s="408" t="str">
        <f>IF(Badges!$W609="A","/","")</f>
        <v/>
      </c>
      <c r="E24" s="408" t="str">
        <f>IF(Badges!$W613="A","/","")</f>
        <v/>
      </c>
      <c r="F24" s="408" t="str">
        <f>IF(Badges!$W617="A","/","")</f>
        <v/>
      </c>
      <c r="G24" s="408" t="str">
        <f>IF(Badges!$W621="A","/","")</f>
        <v/>
      </c>
      <c r="H24" s="408" t="str">
        <f>IF(Badges!$W625="A","/","")</f>
        <v/>
      </c>
      <c r="I24" s="409" t="str">
        <f>IF(Summary!$AN$31="E","E","")</f>
        <v/>
      </c>
      <c r="J24" s="409" t="str">
        <f>IF(Summary!$AO$31="Y","R","")</f>
        <v/>
      </c>
      <c r="K24" s="363"/>
      <c r="L24" s="455"/>
      <c r="M24" s="491" t="s">
        <v>360</v>
      </c>
      <c r="N24" s="413" t="str">
        <f>IF('Age-Level'!$W49="C","/","")</f>
        <v/>
      </c>
      <c r="O24" s="413" t="str">
        <f>IF('Age-Level'!$W50="C","/","")</f>
        <v/>
      </c>
      <c r="P24" s="510" t="str">
        <f>IF('Age-Level'!$W51="C","/","")</f>
        <v/>
      </c>
      <c r="Q24" s="510" t="str">
        <f>IF('Age-Level'!$W52="C","/","")</f>
        <v/>
      </c>
      <c r="R24" s="510" t="str">
        <f>IF('Age-Level'!$W53="C","/","")</f>
        <v/>
      </c>
      <c r="S24" s="409" t="str">
        <f>IF(Summary!$AN$89="E","E","")</f>
        <v/>
      </c>
      <c r="T24" s="411" t="str">
        <f>IF(Summary!$AO$89="Y","R","")</f>
        <v/>
      </c>
      <c r="U24" s="720"/>
      <c r="W24" s="399" t="str">
        <f>'Fun Patches'!C25</f>
        <v>&lt;LIST PATCH HERE&gt;</v>
      </c>
      <c r="X24" s="406" t="str">
        <f>IF(Summary!$AN$130="E","E","")</f>
        <v/>
      </c>
      <c r="Y24" s="406" t="str">
        <f>IF(Summary!$AO$130="Y","R","")</f>
        <v/>
      </c>
      <c r="AA24" s="366"/>
      <c r="AB24" s="364"/>
      <c r="AC24" s="365"/>
    </row>
    <row r="25" spans="2:29" ht="12.95" customHeight="1">
      <c r="B25" s="455"/>
      <c r="C25" s="468" t="s">
        <v>130</v>
      </c>
      <c r="D25" s="413" t="str">
        <f>IF(Badges!$W632="A","/","")</f>
        <v/>
      </c>
      <c r="E25" s="413" t="str">
        <f>IF(Badges!$W636="A","/","")</f>
        <v/>
      </c>
      <c r="F25" s="413" t="str">
        <f>IF(Badges!$W640="A","/","")</f>
        <v/>
      </c>
      <c r="G25" s="413" t="str">
        <f>IF(Badges!$W644="A","/","")</f>
        <v/>
      </c>
      <c r="H25" s="413" t="str">
        <f>IF(Badges!$W648="A","/","")</f>
        <v/>
      </c>
      <c r="I25" s="411" t="str">
        <f>IF(Summary!$AN$32="E","E","")</f>
        <v/>
      </c>
      <c r="J25" s="411" t="str">
        <f>IF(Summary!$AO$32="Y","R","")</f>
        <v/>
      </c>
      <c r="K25" s="363"/>
      <c r="L25" s="455"/>
      <c r="M25" s="489" t="s">
        <v>961</v>
      </c>
      <c r="N25" s="492"/>
      <c r="O25" s="492"/>
      <c r="P25" s="511" t="str">
        <f>IF(COUNTIF(K53:K65,"C")&gt;0,"/"," ")</f>
        <v xml:space="preserve"> </v>
      </c>
      <c r="Q25" s="511" t="str">
        <f>IF(COUNTIF(K53:K65,"C")&gt;1,"/"," ")</f>
        <v xml:space="preserve"> </v>
      </c>
      <c r="R25" s="511" t="str">
        <f>IF(COUNTIF(K53:K65,"C")&gt;2,"/"," ")</f>
        <v xml:space="preserve"> </v>
      </c>
      <c r="S25" s="412" t="str">
        <f>IF(Summary!$AN$90="E","E","")</f>
        <v/>
      </c>
      <c r="T25" s="411" t="str">
        <f>IF(Summary!$AO$90="Y","R","")</f>
        <v/>
      </c>
      <c r="U25" s="720"/>
      <c r="W25" s="399" t="str">
        <f>'Fun Patches'!C26</f>
        <v>&lt;LIST PATCH HERE&gt;</v>
      </c>
      <c r="X25" s="406" t="str">
        <f>IF(Summary!$AN$131="E","E","")</f>
        <v/>
      </c>
      <c r="Y25" s="406" t="str">
        <f>IF(Summary!$AO$131="Y","R","")</f>
        <v/>
      </c>
      <c r="AA25" s="366"/>
      <c r="AB25" s="364"/>
      <c r="AC25" s="365"/>
    </row>
    <row r="26" spans="2:29" ht="12.95" customHeight="1">
      <c r="B26" s="455"/>
      <c r="C26" s="460" t="s">
        <v>941</v>
      </c>
      <c r="D26" s="405" t="str">
        <f>IF(Badges!$W655="A","/","")</f>
        <v/>
      </c>
      <c r="E26" s="405" t="str">
        <f>IF(Badges!$W659="A","/","")</f>
        <v/>
      </c>
      <c r="F26" s="405" t="str">
        <f>IF(Badges!$W663="A","/","")</f>
        <v/>
      </c>
      <c r="G26" s="405" t="str">
        <f>IF(Badges!$W667="A","/","")</f>
        <v/>
      </c>
      <c r="H26" s="405" t="str">
        <f>IF(Badges!$W671="A","/","")</f>
        <v/>
      </c>
      <c r="I26" s="406" t="str">
        <f>IF(Summary!$AN$33="E","E","")</f>
        <v/>
      </c>
      <c r="J26" s="406" t="str">
        <f>IF(Summary!$AO$33="Y","R","")</f>
        <v/>
      </c>
      <c r="K26" s="363"/>
      <c r="L26" s="455"/>
      <c r="M26" s="487" t="s">
        <v>962</v>
      </c>
      <c r="N26" s="458"/>
      <c r="O26" s="458"/>
      <c r="P26" s="458"/>
      <c r="Q26" s="458"/>
      <c r="R26" s="459"/>
      <c r="S26" s="412" t="str">
        <f>IF(Summary!$AN$91="E","E","")</f>
        <v/>
      </c>
      <c r="T26" s="406" t="str">
        <f>IF(Summary!$AO$91="Y","R","")</f>
        <v/>
      </c>
      <c r="U26" s="720"/>
      <c r="W26" s="399" t="str">
        <f>'Fun Patches'!C27</f>
        <v>&lt;LIST PATCH HERE&gt;</v>
      </c>
      <c r="X26" s="406" t="str">
        <f>IF(Summary!$AN$132="E","E","")</f>
        <v/>
      </c>
      <c r="Y26" s="406" t="str">
        <f>IF(Summary!$AO$132="Y","R","")</f>
        <v/>
      </c>
      <c r="AA26" s="366"/>
      <c r="AB26" s="364"/>
      <c r="AC26" s="365"/>
    </row>
    <row r="27" spans="2:29" ht="12.95" customHeight="1" thickBot="1">
      <c r="B27" s="455"/>
      <c r="C27" s="471" t="s">
        <v>942</v>
      </c>
      <c r="D27" s="408" t="str">
        <f>IF(Badges!$W678="A","/","")</f>
        <v/>
      </c>
      <c r="E27" s="408" t="str">
        <f>IF(Badges!$W682="A","/","")</f>
        <v/>
      </c>
      <c r="F27" s="408" t="str">
        <f>IF(Badges!$W686="A","/","")</f>
        <v/>
      </c>
      <c r="G27" s="408" t="str">
        <f>IF(Badges!$W690="A","/","")</f>
        <v/>
      </c>
      <c r="H27" s="408" t="str">
        <f>IF(Badges!$W694="A","/","")</f>
        <v/>
      </c>
      <c r="I27" s="409" t="str">
        <f>IF(Summary!$AN$34="E","E","")</f>
        <v/>
      </c>
      <c r="J27" s="409" t="str">
        <f>IF(Summary!$AO$34="Y","R","")</f>
        <v/>
      </c>
      <c r="K27" s="363"/>
      <c r="L27" s="455"/>
      <c r="M27" s="488" t="s">
        <v>93</v>
      </c>
      <c r="N27" s="473"/>
      <c r="O27" s="473"/>
      <c r="P27" s="473"/>
      <c r="Q27" s="473"/>
      <c r="R27" s="474"/>
      <c r="S27" s="406" t="str">
        <f>IF(Summary!$AN$108="E","E","")</f>
        <v/>
      </c>
      <c r="T27" s="406" t="str">
        <f>IF(Summary!$AO$108="Y","R","")</f>
        <v/>
      </c>
      <c r="U27" s="720"/>
      <c r="W27" s="399" t="str">
        <f>'Fun Patches'!C28</f>
        <v>&lt;LIST PATCH HERE&gt;</v>
      </c>
      <c r="X27" s="406" t="str">
        <f>IF(Summary!$AN$133="E","E","")</f>
        <v/>
      </c>
      <c r="Y27" s="406" t="str">
        <f>IF(Summary!$AO$133="Y","R","")</f>
        <v/>
      </c>
      <c r="AA27" s="366"/>
      <c r="AB27" s="364"/>
      <c r="AC27" s="365"/>
    </row>
    <row r="28" spans="2:29" ht="12.95" customHeight="1">
      <c r="B28" s="455"/>
      <c r="C28" s="468" t="s">
        <v>135</v>
      </c>
      <c r="D28" s="413" t="str">
        <f>IF(Badges!$W701="A","/","")</f>
        <v/>
      </c>
      <c r="E28" s="413" t="str">
        <f>IF(Badges!$W705="A","/","")</f>
        <v/>
      </c>
      <c r="F28" s="413" t="str">
        <f>IF(Badges!$W709="A","/","")</f>
        <v/>
      </c>
      <c r="G28" s="413" t="str">
        <f>IF(Badges!$W713="A","/","")</f>
        <v/>
      </c>
      <c r="H28" s="413" t="str">
        <f>IF(Badges!$W717="A","/","")</f>
        <v/>
      </c>
      <c r="I28" s="411" t="str">
        <f>IF(Summary!$AN$35="E","E","")</f>
        <v/>
      </c>
      <c r="J28" s="411" t="str">
        <f>IF(Summary!$AO$35="Y","R","")</f>
        <v/>
      </c>
      <c r="K28" s="363"/>
      <c r="U28" s="720"/>
      <c r="W28" s="399" t="str">
        <f>'Fun Patches'!C29</f>
        <v>&lt;LIST PATCH HERE&gt;</v>
      </c>
      <c r="X28" s="406" t="str">
        <f>IF(Summary!$AN$134="E","E","")</f>
        <v/>
      </c>
      <c r="Y28" s="406" t="str">
        <f>IF(Summary!$AO$134="Y","R","")</f>
        <v/>
      </c>
      <c r="AA28" s="366"/>
      <c r="AB28" s="364"/>
      <c r="AC28" s="365"/>
    </row>
    <row r="29" spans="2:29" ht="12.95" customHeight="1">
      <c r="B29" s="455"/>
      <c r="C29" s="460" t="s">
        <v>127</v>
      </c>
      <c r="D29" s="405" t="str">
        <f>IF(Badges!$W724="A","/","")</f>
        <v/>
      </c>
      <c r="E29" s="405" t="str">
        <f>IF(Badges!$W728="A","/","")</f>
        <v/>
      </c>
      <c r="F29" s="405" t="str">
        <f>IF(Badges!$W732="A","/","")</f>
        <v/>
      </c>
      <c r="G29" s="405" t="str">
        <f>IF(Badges!$W736="A","/","")</f>
        <v/>
      </c>
      <c r="H29" s="405" t="str">
        <f>IF(Badges!$W740="A","/","")</f>
        <v/>
      </c>
      <c r="I29" s="406" t="str">
        <f>IF(Summary!$AN$36="E","E","")</f>
        <v/>
      </c>
      <c r="J29" s="406" t="str">
        <f>IF(Summary!$AO$36="Y","R","")</f>
        <v/>
      </c>
      <c r="L29" s="401"/>
      <c r="M29" s="401"/>
      <c r="N29" s="401"/>
      <c r="O29" s="401"/>
      <c r="P29" s="401"/>
      <c r="Q29" s="401"/>
      <c r="R29" s="401"/>
      <c r="S29" s="402"/>
      <c r="T29" s="402"/>
      <c r="U29" s="720"/>
      <c r="W29" s="399" t="str">
        <f>'Fun Patches'!C30</f>
        <v>&lt;LIST PATCH HERE&gt;</v>
      </c>
      <c r="X29" s="406" t="str">
        <f>IF(Summary!$AN$135="E","E","")</f>
        <v/>
      </c>
      <c r="Y29" s="406" t="str">
        <f>IF(Summary!$AO$135="Y","R","")</f>
        <v/>
      </c>
      <c r="AA29" s="366"/>
      <c r="AB29" s="364"/>
      <c r="AC29" s="365"/>
    </row>
    <row r="30" spans="2:29" ht="12.95" customHeight="1" thickBot="1">
      <c r="B30" s="455"/>
      <c r="C30" s="471" t="s">
        <v>132</v>
      </c>
      <c r="D30" s="408" t="str">
        <f>IF(Badges!$W747="A","/","")</f>
        <v/>
      </c>
      <c r="E30" s="408" t="str">
        <f>IF(Badges!$W751="A","/","")</f>
        <v/>
      </c>
      <c r="F30" s="408" t="str">
        <f>IF(Badges!$W755="A","/","")</f>
        <v/>
      </c>
      <c r="G30" s="408" t="str">
        <f>IF(Badges!$W759="A","/","")</f>
        <v/>
      </c>
      <c r="H30" s="408" t="str">
        <f>IF(Badges!$W763="A","/","")</f>
        <v/>
      </c>
      <c r="I30" s="409" t="str">
        <f>IF(Summary!$AN$37="E","E","")</f>
        <v/>
      </c>
      <c r="J30" s="409" t="str">
        <f>IF(Summary!$AO$37="Y","R","")</f>
        <v/>
      </c>
      <c r="L30" s="716" t="str">
        <f>'Age-Level'!C136</f>
        <v>Investiture</v>
      </c>
      <c r="M30" s="716"/>
      <c r="N30" s="716"/>
      <c r="O30" s="716"/>
      <c r="P30" s="716"/>
      <c r="Q30" s="716"/>
      <c r="R30" s="719"/>
      <c r="S30" s="406" t="str">
        <f>IF(Summary!$AN$96="E","E","")</f>
        <v/>
      </c>
      <c r="T30" s="406" t="str">
        <f>IF(Summary!$AO$96="Y","R","")</f>
        <v/>
      </c>
      <c r="U30" s="720"/>
      <c r="W30" s="399" t="str">
        <f>'Fun Patches'!C31</f>
        <v>&lt;LIST PATCH HERE&gt;</v>
      </c>
      <c r="X30" s="406" t="str">
        <f>IF(Summary!$AN$136="E","E","")</f>
        <v/>
      </c>
      <c r="Y30" s="406" t="str">
        <f>IF(Summary!$AO$136="Y","R","")</f>
        <v/>
      </c>
      <c r="AA30" s="366"/>
      <c r="AB30" s="364"/>
      <c r="AC30" s="365"/>
    </row>
    <row r="31" spans="2:29" ht="12.95" customHeight="1">
      <c r="B31" s="455"/>
      <c r="C31" s="460" t="s">
        <v>136</v>
      </c>
      <c r="D31" s="410" t="str">
        <f>IF(Badges!$W770="A","/","")</f>
        <v/>
      </c>
      <c r="E31" s="410" t="str">
        <f>IF(Badges!$W774="A","/","")</f>
        <v/>
      </c>
      <c r="F31" s="410" t="str">
        <f>IF(Badges!$W778="A","/","")</f>
        <v/>
      </c>
      <c r="G31" s="410" t="str">
        <f>IF(Badges!$W782="A","/","")</f>
        <v/>
      </c>
      <c r="H31" s="410" t="str">
        <f>IF(Badges!$W786="A","/","")</f>
        <v/>
      </c>
      <c r="I31" s="412" t="str">
        <f>IF(Summary!$AN$38="E","E","")</f>
        <v/>
      </c>
      <c r="J31" s="412" t="str">
        <f>IF(Summary!$AO$38="Y","R","")</f>
        <v/>
      </c>
      <c r="L31" s="716" t="str">
        <f>'Age-Level'!C137</f>
        <v>1st year Rededication</v>
      </c>
      <c r="M31" s="716"/>
      <c r="N31" s="716"/>
      <c r="O31" s="716"/>
      <c r="P31" s="716"/>
      <c r="Q31" s="716"/>
      <c r="R31" s="719"/>
      <c r="S31" s="406" t="str">
        <f>IF(Summary!$AN$97="E","E","")</f>
        <v/>
      </c>
      <c r="T31" s="406" t="str">
        <f>IF(Summary!$AO$97="Y","R","")</f>
        <v/>
      </c>
      <c r="U31" s="720"/>
      <c r="W31" s="399" t="str">
        <f>'Fun Patches'!C32</f>
        <v>&lt;LIST PATCH HERE&gt;</v>
      </c>
      <c r="X31" s="406" t="str">
        <f>IF(Summary!$AN$137="E","E","")</f>
        <v/>
      </c>
      <c r="Y31" s="406" t="str">
        <f>IF(Summary!$AO$137="Y","R","")</f>
        <v/>
      </c>
      <c r="AA31" s="366"/>
      <c r="AB31" s="364"/>
      <c r="AC31" s="365"/>
    </row>
    <row r="32" spans="2:29" ht="12.95" customHeight="1">
      <c r="B32" s="455"/>
      <c r="C32" s="460" t="s">
        <v>126</v>
      </c>
      <c r="D32" s="405" t="str">
        <f>IF(Badges!$W793="A","/","")</f>
        <v/>
      </c>
      <c r="E32" s="405" t="str">
        <f>IF(Badges!$W797="A","/","")</f>
        <v/>
      </c>
      <c r="F32" s="405" t="str">
        <f>IF(Badges!$W801="A","/","")</f>
        <v/>
      </c>
      <c r="G32" s="405" t="str">
        <f>IF(Badges!$W805="A","/","")</f>
        <v/>
      </c>
      <c r="H32" s="405" t="str">
        <f>IF(Badges!$W809="A","/","")</f>
        <v/>
      </c>
      <c r="I32" s="406" t="str">
        <f>IF(Summary!$AN$39="E","E","")</f>
        <v/>
      </c>
      <c r="J32" s="406" t="str">
        <f>IF(Summary!$AO$39="Y","R","")</f>
        <v/>
      </c>
      <c r="L32" s="716" t="str">
        <f>'Age-Level'!C138</f>
        <v>2nd year Rededication</v>
      </c>
      <c r="M32" s="716"/>
      <c r="N32" s="716"/>
      <c r="O32" s="716"/>
      <c r="P32" s="716"/>
      <c r="Q32" s="716"/>
      <c r="R32" s="719"/>
      <c r="S32" s="406" t="str">
        <f>IF(Summary!$AN$98="E","E","")</f>
        <v/>
      </c>
      <c r="T32" s="406" t="str">
        <f>IF(Summary!$AO$98="Y","R","")</f>
        <v/>
      </c>
      <c r="U32" s="720"/>
      <c r="W32" s="399" t="str">
        <f>'Fun Patches'!C33</f>
        <v>&lt;LIST PATCH HERE&gt;</v>
      </c>
      <c r="X32" s="406" t="str">
        <f>IF(Summary!$AN$138="E","E","")</f>
        <v/>
      </c>
      <c r="Y32" s="406" t="str">
        <f>IF(Summary!$AO$138="Y","R","")</f>
        <v/>
      </c>
      <c r="AA32" s="366"/>
      <c r="AB32" s="364"/>
      <c r="AC32" s="365"/>
    </row>
    <row r="33" spans="2:29" ht="12.95" customHeight="1">
      <c r="B33" s="455"/>
      <c r="C33" s="464" t="s">
        <v>943</v>
      </c>
      <c r="D33" s="405" t="str">
        <f>IF(Badges!$W816="A","/","")</f>
        <v/>
      </c>
      <c r="E33" s="405" t="str">
        <f>IF(Badges!$W820="A","/","")</f>
        <v/>
      </c>
      <c r="F33" s="405" t="str">
        <f>IF(Badges!$W824="A","/","")</f>
        <v/>
      </c>
      <c r="G33" s="405" t="str">
        <f>IF(Badges!$W828="A","/","")</f>
        <v/>
      </c>
      <c r="H33" s="405" t="str">
        <f>IF(Badges!$W832="A","/","")</f>
        <v/>
      </c>
      <c r="I33" s="406" t="str">
        <f>IF(Summary!$AN$40="E","E","")</f>
        <v/>
      </c>
      <c r="J33" s="406" t="str">
        <f>IF(Summary!$AO$40="Y","R","")</f>
        <v/>
      </c>
      <c r="L33" s="716" t="str">
        <f>'Age-Level'!C139</f>
        <v>3rd year Rededication</v>
      </c>
      <c r="M33" s="716"/>
      <c r="N33" s="716"/>
      <c r="O33" s="716"/>
      <c r="P33" s="716"/>
      <c r="Q33" s="716"/>
      <c r="R33" s="719"/>
      <c r="S33" s="406" t="str">
        <f>IF(Summary!$AN$99="E","E","")</f>
        <v/>
      </c>
      <c r="T33" s="406" t="str">
        <f>IF(Summary!$AO$99="Y","R","")</f>
        <v/>
      </c>
      <c r="U33" s="720"/>
      <c r="W33" s="399" t="str">
        <f>'Fun Patches'!C34</f>
        <v>&lt;LIST PATCH HERE&gt;</v>
      </c>
      <c r="X33" s="406" t="str">
        <f>IF(Summary!$AN$139="E","E","")</f>
        <v/>
      </c>
      <c r="Y33" s="406" t="str">
        <f>IF(Summary!$AO$139="Y","R","")</f>
        <v/>
      </c>
      <c r="AA33" s="366"/>
      <c r="AB33" s="364"/>
      <c r="AC33" s="365"/>
    </row>
    <row r="34" spans="2:29" ht="12.95" customHeight="1">
      <c r="L34" s="716" t="str">
        <f>'Age-Level'!C140</f>
        <v>4th year Rededication</v>
      </c>
      <c r="M34" s="716"/>
      <c r="N34" s="716"/>
      <c r="O34" s="716"/>
      <c r="P34" s="716"/>
      <c r="Q34" s="716"/>
      <c r="R34" s="719"/>
      <c r="S34" s="406" t="str">
        <f>IF(Summary!$AN$100="E","E","")</f>
        <v/>
      </c>
      <c r="T34" s="406" t="str">
        <f>IF(Summary!$AO$100="Y","R","")</f>
        <v/>
      </c>
      <c r="U34" s="720"/>
      <c r="W34" s="399" t="str">
        <f>'Fun Patches'!C35</f>
        <v>&lt;LIST PATCH HERE&gt;</v>
      </c>
      <c r="X34" s="406" t="str">
        <f>IF(Summary!$AN$140="E","E","")</f>
        <v/>
      </c>
      <c r="Y34" s="406" t="str">
        <f>IF(Summary!$AO$140="Y","R","")</f>
        <v/>
      </c>
      <c r="AA34" s="366"/>
      <c r="AB34" s="364"/>
      <c r="AC34" s="365"/>
    </row>
    <row r="35" spans="2:29" ht="12.95" customHeight="1">
      <c r="L35" s="716" t="str">
        <f>'Age-Level'!C141</f>
        <v>5th year Rededication</v>
      </c>
      <c r="M35" s="716"/>
      <c r="N35" s="716"/>
      <c r="O35" s="716"/>
      <c r="P35" s="716"/>
      <c r="Q35" s="716"/>
      <c r="R35" s="719"/>
      <c r="S35" s="406" t="str">
        <f>IF(Summary!$AN$101="E","E","")</f>
        <v/>
      </c>
      <c r="T35" s="406" t="str">
        <f>IF(Summary!$AO$101="Y","R","")</f>
        <v/>
      </c>
      <c r="U35" s="720"/>
      <c r="W35" s="399" t="str">
        <f>'Fun Patches'!C36</f>
        <v>&lt;LIST PATCH HERE&gt;</v>
      </c>
      <c r="X35" s="406" t="str">
        <f>IF(Summary!$AN$141="E","E","")</f>
        <v/>
      </c>
      <c r="Y35" s="406" t="str">
        <f>IF(Summary!$AO$141="Y","R","")</f>
        <v/>
      </c>
      <c r="AA35" s="366"/>
      <c r="AB35" s="364"/>
      <c r="AC35" s="365"/>
    </row>
    <row r="36" spans="2:29" ht="12.95" customHeight="1">
      <c r="B36" s="455"/>
      <c r="C36" s="456" t="s">
        <v>144</v>
      </c>
      <c r="D36" s="403" t="str">
        <f>IF(Badges!$W298="A","/","")</f>
        <v/>
      </c>
      <c r="E36" s="403" t="str">
        <f>IF(Badges!$W302="A","/","")</f>
        <v/>
      </c>
      <c r="F36" s="403" t="str">
        <f>IF(Badges!$W306="A","/","")</f>
        <v/>
      </c>
      <c r="G36" s="403" t="str">
        <f>IF(Badges!$W310="A","/","")</f>
        <v/>
      </c>
      <c r="H36" s="403" t="str">
        <f>IF(Badges!$W314="A","/","")</f>
        <v/>
      </c>
      <c r="I36" s="406" t="str">
        <f>IF(Summary!$AN$17="E","E","")</f>
        <v/>
      </c>
      <c r="J36" s="406" t="str">
        <f>IF(Summary!$AO$17="Y","R","")</f>
        <v/>
      </c>
      <c r="L36" s="716" t="str">
        <f>'Age-Level'!C142</f>
        <v>6th year Rededication</v>
      </c>
      <c r="M36" s="716"/>
      <c r="N36" s="716"/>
      <c r="O36" s="716"/>
      <c r="P36" s="716"/>
      <c r="Q36" s="716"/>
      <c r="R36" s="719"/>
      <c r="S36" s="406" t="str">
        <f>IF(Summary!$AN$102="E","E","")</f>
        <v/>
      </c>
      <c r="T36" s="406" t="str">
        <f>IF(Summary!$AO$102="Y","R","")</f>
        <v/>
      </c>
      <c r="U36" s="720"/>
      <c r="W36" s="399" t="str">
        <f>'Fun Patches'!C37</f>
        <v>&lt;LIST PATCH HERE&gt;</v>
      </c>
      <c r="X36" s="406" t="str">
        <f>IF(Summary!$AN$142="E","E","")</f>
        <v/>
      </c>
      <c r="Y36" s="406" t="str">
        <f>IF(Summary!$AO$142="Y","R","")</f>
        <v/>
      </c>
      <c r="AA36" s="366"/>
      <c r="AB36" s="364"/>
      <c r="AC36" s="365"/>
    </row>
    <row r="37" spans="2:29" ht="12.95" customHeight="1" thickBot="1">
      <c r="B37" s="455"/>
      <c r="C37" s="471" t="s">
        <v>145</v>
      </c>
      <c r="D37" s="408" t="str">
        <f>IF(Badges!$W125="A","/","")</f>
        <v/>
      </c>
      <c r="E37" s="408" t="str">
        <f>IF(Badges!$W129="A","/","")</f>
        <v/>
      </c>
      <c r="F37" s="408" t="str">
        <f>IF(Badges!$W133="A","/","")</f>
        <v/>
      </c>
      <c r="G37" s="408" t="str">
        <f>IF(Badges!$W137="A","/","")</f>
        <v/>
      </c>
      <c r="H37" s="408" t="str">
        <f>IF(Badges!$W141="A","/","")</f>
        <v/>
      </c>
      <c r="I37" s="409" t="str">
        <f>IF(Summary!$AN$9="E","E","")</f>
        <v/>
      </c>
      <c r="J37" s="409" t="str">
        <f>IF(Summary!$AO$9="Y","R","")</f>
        <v/>
      </c>
      <c r="L37" s="716" t="str">
        <f>'Age-Level'!C143</f>
        <v>7th year Rededication</v>
      </c>
      <c r="M37" s="716"/>
      <c r="N37" s="716"/>
      <c r="O37" s="716"/>
      <c r="P37" s="716"/>
      <c r="Q37" s="716"/>
      <c r="R37" s="719"/>
      <c r="S37" s="406" t="str">
        <f>IF(Summary!$AN$103="E","E","")</f>
        <v/>
      </c>
      <c r="T37" s="406" t="str">
        <f>IF(Summary!$AO$103="Y","R","")</f>
        <v/>
      </c>
      <c r="U37" s="720"/>
      <c r="W37" s="399" t="str">
        <f>'Fun Patches'!C38</f>
        <v>&lt;LIST PATCH HERE&gt;</v>
      </c>
      <c r="X37" s="406" t="str">
        <f>IF(Summary!$AN$143="E","E","")</f>
        <v/>
      </c>
      <c r="Y37" s="406" t="str">
        <f>IF(Summary!$AO$143="Y","R","")</f>
        <v/>
      </c>
      <c r="AA37" s="366"/>
      <c r="AB37" s="364"/>
      <c r="AC37" s="365"/>
    </row>
    <row r="38" spans="2:29" ht="12.95" customHeight="1">
      <c r="B38" s="455"/>
      <c r="C38" s="456" t="s">
        <v>146</v>
      </c>
      <c r="D38" s="413" t="str">
        <f>IF(Badges!$W411="C","/","")</f>
        <v/>
      </c>
      <c r="E38" s="413" t="str">
        <f>IF(Badges!$W413="C","/","")</f>
        <v/>
      </c>
      <c r="F38" s="413" t="str">
        <f>IF(Badges!$W415="C","/","")</f>
        <v/>
      </c>
      <c r="G38" s="413" t="str">
        <f>IF(Badges!$W417="C","/","")</f>
        <v/>
      </c>
      <c r="H38" s="413" t="str">
        <f>IF(Badges!$W419="C","/","")</f>
        <v/>
      </c>
      <c r="I38" s="412" t="str">
        <f>IF(Summary!$AN$22="E","E","")</f>
        <v/>
      </c>
      <c r="J38" s="412" t="str">
        <f>IF(Summary!$AO$22="Y","R","")</f>
        <v/>
      </c>
      <c r="L38" s="716" t="str">
        <f>'Age-Level'!C144</f>
        <v>8th year Rededication</v>
      </c>
      <c r="M38" s="716"/>
      <c r="N38" s="716"/>
      <c r="O38" s="716"/>
      <c r="P38" s="716"/>
      <c r="Q38" s="716"/>
      <c r="R38" s="719"/>
      <c r="S38" s="406" t="str">
        <f>IF(Summary!$AN$104="E","E","")</f>
        <v/>
      </c>
      <c r="T38" s="406" t="str">
        <f>IF(Summary!$AO$104="Y","R","")</f>
        <v/>
      </c>
      <c r="U38" s="720"/>
      <c r="W38" s="399" t="str">
        <f>'Fun Patches'!C39</f>
        <v>&lt;LIST PATCH HERE&gt;</v>
      </c>
      <c r="X38" s="406" t="str">
        <f>IF(Summary!$AN$144="E","E","")</f>
        <v/>
      </c>
      <c r="Y38" s="406" t="str">
        <f>IF(Summary!$AO$144="Y","R","")</f>
        <v/>
      </c>
      <c r="AA38" s="366"/>
      <c r="AB38" s="364"/>
      <c r="AC38" s="365"/>
    </row>
    <row r="39" spans="2:29" ht="12.95" customHeight="1" thickBot="1">
      <c r="B39" s="455"/>
      <c r="C39" s="464" t="s">
        <v>147</v>
      </c>
      <c r="D39" s="398" t="str">
        <f>IF(Badges!$W238="C","/","")</f>
        <v/>
      </c>
      <c r="E39" s="398" t="str">
        <f>IF(Badges!$W240="C","/","")</f>
        <v/>
      </c>
      <c r="F39" s="398" t="str">
        <f>IF(Badges!$W242="C","/","")</f>
        <v/>
      </c>
      <c r="G39" s="398" t="str">
        <f>IF(Badges!$W244="C","/","")</f>
        <v/>
      </c>
      <c r="H39" s="398" t="str">
        <f>IF(Badges!$W246="C","/","")</f>
        <v/>
      </c>
      <c r="I39" s="406" t="str">
        <f>IF(Summary!$AN$14="E","E","")</f>
        <v/>
      </c>
      <c r="J39" s="406" t="str">
        <f>IF(Summary!$AO$14="Y","R","")</f>
        <v/>
      </c>
      <c r="L39" s="716" t="str">
        <f>'Age-Level'!C145</f>
        <v>9th year Rededication</v>
      </c>
      <c r="M39" s="716"/>
      <c r="N39" s="716"/>
      <c r="O39" s="716"/>
      <c r="P39" s="716"/>
      <c r="Q39" s="716"/>
      <c r="R39" s="719"/>
      <c r="S39" s="406" t="str">
        <f>IF(Summary!$AN$105="E","E","")</f>
        <v/>
      </c>
      <c r="T39" s="406" t="str">
        <f>IF(Summary!$AO$105="Y","R","")</f>
        <v/>
      </c>
      <c r="U39" s="720"/>
      <c r="W39" s="399" t="str">
        <f>'Fun Patches'!C40</f>
        <v>&lt;LIST PATCH HERE&gt;</v>
      </c>
      <c r="X39" s="406" t="str">
        <f>IF(Summary!$AN$145="E","E","")</f>
        <v/>
      </c>
      <c r="Y39" s="406" t="str">
        <f>IF(Summary!$AO$145="Y","R","")</f>
        <v/>
      </c>
      <c r="AA39" s="366"/>
      <c r="AB39" s="364"/>
      <c r="AC39" s="365"/>
    </row>
    <row r="40" spans="2:29" ht="12.95" customHeight="1">
      <c r="L40" s="716" t="str">
        <f>'Age-Level'!C146</f>
        <v>10th year Rededication</v>
      </c>
      <c r="M40" s="716"/>
      <c r="N40" s="716"/>
      <c r="O40" s="716"/>
      <c r="P40" s="716"/>
      <c r="Q40" s="716"/>
      <c r="R40" s="719"/>
      <c r="S40" s="406" t="str">
        <f>IF(Summary!$AN$106="E","E","")</f>
        <v/>
      </c>
      <c r="T40" s="406" t="str">
        <f>IF(Summary!$AO$106="Y","R","")</f>
        <v/>
      </c>
      <c r="U40" s="720"/>
      <c r="W40" s="399" t="str">
        <f>'Fun Patches'!C41</f>
        <v>&lt;LIST PATCH HERE&gt;</v>
      </c>
      <c r="X40" s="406" t="str">
        <f>IF(Summary!$AN$146="E","E","")</f>
        <v/>
      </c>
      <c r="Y40" s="406" t="str">
        <f>IF(Summary!$AO$146="Y","R","")</f>
        <v/>
      </c>
      <c r="AA40" s="366"/>
      <c r="AB40" s="364"/>
      <c r="AC40" s="365"/>
    </row>
    <row r="41" spans="2:29" ht="12.95" customHeight="1" thickBot="1">
      <c r="U41" s="720"/>
      <c r="W41" s="399" t="str">
        <f>'Fun Patches'!C42</f>
        <v>&lt;LIST PATCH HERE&gt;</v>
      </c>
      <c r="X41" s="406" t="str">
        <f>IF(Summary!$AN$147="E","E","")</f>
        <v/>
      </c>
      <c r="Y41" s="406" t="str">
        <f>IF(Summary!$AO$147="Y","R","")</f>
        <v/>
      </c>
      <c r="AA41" s="366"/>
      <c r="AB41" s="364"/>
      <c r="AC41" s="365"/>
    </row>
    <row r="42" spans="2:29" ht="12.95" customHeight="1">
      <c r="B42" s="455"/>
      <c r="C42" s="483" t="s">
        <v>944</v>
      </c>
      <c r="D42" s="413" t="str">
        <f>IF(Badges!$W837="C","/","")</f>
        <v/>
      </c>
      <c r="E42" s="413" t="str">
        <f>IF(Badges!$W838="C","/","")</f>
        <v/>
      </c>
      <c r="F42" s="413" t="str">
        <f>IF(Badges!$W839="C","/","")</f>
        <v/>
      </c>
      <c r="G42" s="413" t="str">
        <f>IF(Badges!$W840="C","/","")</f>
        <v/>
      </c>
      <c r="H42" s="413" t="str">
        <f>IF(Badges!$W841="C","/","")</f>
        <v/>
      </c>
      <c r="I42" s="406" t="str">
        <f>IF(Summary!$AN$42="E","E","")</f>
        <v/>
      </c>
      <c r="J42" s="406" t="str">
        <f>IF(Summary!$AO$42="Y","R","")</f>
        <v/>
      </c>
      <c r="U42" s="720"/>
      <c r="W42" s="399" t="str">
        <f>'Fun Patches'!C43</f>
        <v>&lt;LIST PATCH HERE&gt;</v>
      </c>
      <c r="X42" s="406" t="str">
        <f>IF(Summary!$AN$148="E","E","")</f>
        <v/>
      </c>
      <c r="Y42" s="406" t="str">
        <f>IF(Summary!$AO$148="Y","R","")</f>
        <v/>
      </c>
      <c r="AA42" s="366"/>
      <c r="AB42" s="364"/>
      <c r="AC42" s="365"/>
    </row>
    <row r="43" spans="2:29" ht="12.95" customHeight="1">
      <c r="B43" s="455"/>
      <c r="C43" s="484" t="s">
        <v>945</v>
      </c>
      <c r="D43" s="405" t="str">
        <f>IF(Badges!$W844="C","/","")</f>
        <v/>
      </c>
      <c r="E43" s="405" t="str">
        <f>IF(Badges!$W845="C","/","")</f>
        <v/>
      </c>
      <c r="F43" s="405" t="str">
        <f>IF(Badges!$W846="C","/","")</f>
        <v/>
      </c>
      <c r="G43" s="405" t="str">
        <f>IF(Badges!$W847="C","/","")</f>
        <v/>
      </c>
      <c r="H43" s="405" t="str">
        <f>IF(Badges!$W848="C","/","")</f>
        <v/>
      </c>
      <c r="I43" s="406" t="str">
        <f>IF(Summary!$AN$43="E","E","")</f>
        <v/>
      </c>
      <c r="J43" s="406" t="str">
        <f>IF(Summary!$AO$43="Y","R","")</f>
        <v/>
      </c>
      <c r="L43" s="717"/>
      <c r="M43" s="717"/>
      <c r="N43" s="717"/>
      <c r="O43" s="717"/>
      <c r="P43" s="717"/>
      <c r="Q43" s="717"/>
      <c r="R43" s="718"/>
      <c r="S43" s="361"/>
      <c r="T43" s="362"/>
      <c r="U43" s="720"/>
      <c r="W43" s="399" t="str">
        <f>'Fun Patches'!C44</f>
        <v>&lt;LIST PATCH HERE&gt;</v>
      </c>
      <c r="X43" s="406" t="str">
        <f>IF(Summary!$AN$149="E","E","")</f>
        <v/>
      </c>
      <c r="Y43" s="406" t="str">
        <f>IF(Summary!$AO$149="Y","R","")</f>
        <v/>
      </c>
      <c r="AA43" s="366"/>
      <c r="AB43" s="364"/>
      <c r="AC43" s="365"/>
    </row>
    <row r="44" spans="2:29" ht="12.95" customHeight="1" thickBot="1">
      <c r="B44" s="455"/>
      <c r="C44" s="485" t="s">
        <v>946</v>
      </c>
      <c r="D44" s="408" t="str">
        <f>IF(Badges!$W851="C","/","")</f>
        <v/>
      </c>
      <c r="E44" s="408" t="str">
        <f>IF(Badges!$W852="C","/","")</f>
        <v/>
      </c>
      <c r="F44" s="408" t="str">
        <f>IF(Badges!$W853="C","/","")</f>
        <v/>
      </c>
      <c r="G44" s="408" t="str">
        <f>IF(Badges!$W854="C","/","")</f>
        <v/>
      </c>
      <c r="H44" s="408" t="str">
        <f>IF(Badges!$W855="C","/","")</f>
        <v/>
      </c>
      <c r="I44" s="414" t="str">
        <f>IF(Summary!$AN$44="E","E","")</f>
        <v/>
      </c>
      <c r="J44" s="414" t="str">
        <f>IF(Summary!$AO$44="Y","R","")</f>
        <v/>
      </c>
      <c r="L44" s="717"/>
      <c r="M44" s="717"/>
      <c r="N44" s="717"/>
      <c r="O44" s="717"/>
      <c r="P44" s="717"/>
      <c r="Q44" s="717"/>
      <c r="R44" s="718"/>
      <c r="S44" s="364"/>
      <c r="T44" s="365"/>
      <c r="U44" s="720"/>
      <c r="W44" s="399" t="str">
        <f>'Fun Patches'!C45</f>
        <v>&lt;LIST PATCH HERE&gt;</v>
      </c>
      <c r="X44" s="406" t="str">
        <f>IF(Summary!$AN$150="E","E","")</f>
        <v/>
      </c>
      <c r="Y44" s="406" t="str">
        <f>IF(Summary!$AO$150="Y","R","")</f>
        <v/>
      </c>
      <c r="AA44" s="366"/>
      <c r="AB44" s="364"/>
      <c r="AC44" s="365"/>
    </row>
    <row r="45" spans="2:29" ht="12.95" customHeight="1">
      <c r="B45" s="455"/>
      <c r="C45" s="483" t="s">
        <v>947</v>
      </c>
      <c r="D45" s="413" t="str">
        <f>IF(Badges!$W859="C","/","")</f>
        <v/>
      </c>
      <c r="E45" s="413" t="str">
        <f>IF(Badges!$W860="C","/","")</f>
        <v/>
      </c>
      <c r="F45" s="413" t="str">
        <f>IF(Badges!$W861="C","/","")</f>
        <v/>
      </c>
      <c r="G45" s="413" t="str">
        <f>IF(Badges!$W862="C","/","")</f>
        <v/>
      </c>
      <c r="H45" s="413" t="str">
        <f>IF(Badges!$W863="C","/","")</f>
        <v/>
      </c>
      <c r="I45" s="411" t="str">
        <f>IF(Summary!$AN$46="E","E","")</f>
        <v/>
      </c>
      <c r="J45" s="411" t="str">
        <f>IF(Summary!$AO$46="Y","R","")</f>
        <v/>
      </c>
      <c r="L45" s="717"/>
      <c r="M45" s="717"/>
      <c r="N45" s="717"/>
      <c r="O45" s="717"/>
      <c r="P45" s="717"/>
      <c r="Q45" s="717"/>
      <c r="R45" s="718"/>
      <c r="S45" s="364"/>
      <c r="T45" s="365"/>
      <c r="U45" s="720"/>
      <c r="W45" s="399" t="str">
        <f>'Fun Patches'!C46</f>
        <v>&lt;LIST PATCH HERE&gt;</v>
      </c>
      <c r="X45" s="406" t="str">
        <f>IF(Summary!$AN$151="E","E","")</f>
        <v/>
      </c>
      <c r="Y45" s="406" t="str">
        <f>IF(Summary!$AO$151="Y","R","")</f>
        <v/>
      </c>
      <c r="AA45" s="366"/>
      <c r="AB45" s="364"/>
      <c r="AC45" s="365"/>
    </row>
    <row r="46" spans="2:29" ht="12.95" customHeight="1">
      <c r="B46" s="455"/>
      <c r="C46" s="484" t="s">
        <v>948</v>
      </c>
      <c r="D46" s="405" t="str">
        <f>IF(Badges!$W866="C","/","")</f>
        <v/>
      </c>
      <c r="E46" s="405" t="str">
        <f>IF(Badges!$W867="C","/","")</f>
        <v/>
      </c>
      <c r="F46" s="405" t="str">
        <f>IF(Badges!$W868="C","/","")</f>
        <v/>
      </c>
      <c r="G46" s="405" t="str">
        <f>IF(Badges!$W869="C","/","")</f>
        <v/>
      </c>
      <c r="H46" s="405" t="str">
        <f>IF(Badges!$W870="C","/","")</f>
        <v/>
      </c>
      <c r="I46" s="406" t="str">
        <f>IF(Summary!$AN$47="E","E","")</f>
        <v/>
      </c>
      <c r="J46" s="406" t="str">
        <f>IF(Summary!$AO$47="Y","R","")</f>
        <v/>
      </c>
      <c r="L46" s="717"/>
      <c r="M46" s="717"/>
      <c r="N46" s="717"/>
      <c r="O46" s="717"/>
      <c r="P46" s="717"/>
      <c r="Q46" s="717"/>
      <c r="R46" s="718"/>
      <c r="S46" s="364"/>
      <c r="T46" s="365"/>
      <c r="U46" s="720"/>
      <c r="W46" s="399" t="str">
        <f>'Fun Patches'!C47</f>
        <v>&lt;LIST PATCH HERE&gt;</v>
      </c>
      <c r="X46" s="406" t="str">
        <f>IF(Summary!$AN$152="E","E","")</f>
        <v/>
      </c>
      <c r="Y46" s="406" t="str">
        <f>IF(Summary!$AO$152="Y","R","")</f>
        <v/>
      </c>
      <c r="AA46" s="366"/>
      <c r="AB46" s="364"/>
      <c r="AC46" s="365"/>
    </row>
    <row r="47" spans="2:29" ht="12.95" customHeight="1" thickBot="1">
      <c r="B47" s="455"/>
      <c r="C47" s="485" t="s">
        <v>949</v>
      </c>
      <c r="D47" s="408" t="str">
        <f>IF(Badges!$W873="C","/","")</f>
        <v/>
      </c>
      <c r="E47" s="408" t="str">
        <f>IF(Badges!$W874="C","/","")</f>
        <v/>
      </c>
      <c r="F47" s="408" t="str">
        <f>IF(Badges!$W875="C","/","")</f>
        <v/>
      </c>
      <c r="G47" s="408" t="str">
        <f>IF(Badges!$W876="C","/","")</f>
        <v/>
      </c>
      <c r="H47" s="408" t="str">
        <f>IF(Badges!$W877="C","/","")</f>
        <v/>
      </c>
      <c r="I47" s="409" t="str">
        <f>IF(Summary!$AN$48="E","E","")</f>
        <v/>
      </c>
      <c r="J47" s="409" t="str">
        <f>IF(Summary!$AO$48="Y","R","")</f>
        <v/>
      </c>
      <c r="L47" s="717"/>
      <c r="M47" s="717"/>
      <c r="N47" s="717"/>
      <c r="O47" s="717"/>
      <c r="P47" s="717"/>
      <c r="Q47" s="717"/>
      <c r="R47" s="718"/>
      <c r="S47" s="364"/>
      <c r="T47" s="365"/>
      <c r="U47" s="720"/>
      <c r="W47" s="399" t="str">
        <f>'Fun Patches'!C48</f>
        <v>&lt;LIST PATCH HERE&gt;</v>
      </c>
      <c r="X47" s="406" t="str">
        <f>IF(Summary!$AN$153="E","E","")</f>
        <v/>
      </c>
      <c r="Y47" s="406" t="str">
        <f>IF(Summary!$AO$153="Y","R","")</f>
        <v/>
      </c>
      <c r="AA47" s="366"/>
      <c r="AB47" s="364"/>
      <c r="AC47" s="365"/>
    </row>
    <row r="48" spans="2:29" ht="12.95" customHeight="1">
      <c r="B48" s="455"/>
      <c r="C48" s="483" t="s">
        <v>950</v>
      </c>
      <c r="D48" s="413" t="str">
        <f>IF(Badges!$W881="C","/","")</f>
        <v/>
      </c>
      <c r="E48" s="413" t="str">
        <f>IF(Badges!$W882="C","/","")</f>
        <v/>
      </c>
      <c r="F48" s="413" t="str">
        <f>IF(Badges!$W883="C","/","")</f>
        <v/>
      </c>
      <c r="G48" s="413" t="str">
        <f>IF(Badges!$W884="C","/","")</f>
        <v/>
      </c>
      <c r="H48" s="413" t="str">
        <f>IF(Badges!$W885="C","/","")</f>
        <v/>
      </c>
      <c r="I48" s="412" t="str">
        <f>IF(Summary!$AN$50="E","E","")</f>
        <v/>
      </c>
      <c r="J48" s="412" t="str">
        <f>IF(Summary!$AO$50="Y","R","")</f>
        <v/>
      </c>
      <c r="L48" s="717"/>
      <c r="M48" s="717"/>
      <c r="N48" s="717"/>
      <c r="O48" s="717"/>
      <c r="P48" s="717"/>
      <c r="Q48" s="717"/>
      <c r="R48" s="718"/>
      <c r="S48" s="364"/>
      <c r="T48" s="365"/>
      <c r="U48" s="720"/>
      <c r="W48" s="399" t="str">
        <f>'Fun Patches'!C49</f>
        <v>&lt;LIST PATCH HERE&gt;</v>
      </c>
      <c r="X48" s="406" t="str">
        <f>IF(Summary!$AN$154="E","E","")</f>
        <v/>
      </c>
      <c r="Y48" s="406" t="str">
        <f>IF(Summary!$AO$154="Y","R","")</f>
        <v/>
      </c>
      <c r="AA48" s="366"/>
      <c r="AB48" s="364"/>
      <c r="AC48" s="365"/>
    </row>
    <row r="49" spans="2:29" ht="12.95" customHeight="1">
      <c r="B49" s="455"/>
      <c r="C49" s="484" t="s">
        <v>951</v>
      </c>
      <c r="D49" s="405" t="str">
        <f>IF(Badges!$W888="C","/","")</f>
        <v/>
      </c>
      <c r="E49" s="405" t="str">
        <f>IF(Badges!$W889="C","/","")</f>
        <v/>
      </c>
      <c r="F49" s="405" t="str">
        <f>IF(Badges!$W890="C","/","")</f>
        <v/>
      </c>
      <c r="G49" s="405" t="str">
        <f>IF(Badges!$W891="C","/","")</f>
        <v/>
      </c>
      <c r="H49" s="405" t="str">
        <f>IF(Badges!$W892="C","/","")</f>
        <v/>
      </c>
      <c r="I49" s="406" t="str">
        <f>IF(Summary!$AN$51="E","E","")</f>
        <v/>
      </c>
      <c r="J49" s="406" t="str">
        <f>IF(Summary!$AO$51="Y","R","")</f>
        <v/>
      </c>
      <c r="L49" s="717"/>
      <c r="M49" s="717"/>
      <c r="N49" s="717"/>
      <c r="O49" s="717"/>
      <c r="P49" s="717"/>
      <c r="Q49" s="717"/>
      <c r="R49" s="718"/>
      <c r="S49" s="364"/>
      <c r="T49" s="365"/>
      <c r="U49" s="720"/>
      <c r="W49" s="399" t="str">
        <f>'Fun Patches'!C50</f>
        <v>&lt;LIST PATCH HERE&gt;</v>
      </c>
      <c r="X49" s="406" t="str">
        <f>IF(Summary!$AN$155="E","E","")</f>
        <v/>
      </c>
      <c r="Y49" s="406" t="str">
        <f>IF(Summary!$AO$155="Y","R","")</f>
        <v/>
      </c>
      <c r="AA49" s="366"/>
      <c r="AB49" s="364"/>
      <c r="AC49" s="365"/>
    </row>
    <row r="50" spans="2:29" ht="12.95" customHeight="1" thickBot="1">
      <c r="B50" s="455"/>
      <c r="C50" s="486" t="s">
        <v>952</v>
      </c>
      <c r="D50" s="408" t="str">
        <f>IF(Badges!$W895="C","/","")</f>
        <v/>
      </c>
      <c r="E50" s="408" t="str">
        <f>IF(Badges!$W896="C","/","")</f>
        <v/>
      </c>
      <c r="F50" s="408" t="str">
        <f>IF(Badges!$W897="C","/","")</f>
        <v/>
      </c>
      <c r="G50" s="408" t="str">
        <f>IF(Badges!$W898="C","/","")</f>
        <v/>
      </c>
      <c r="H50" s="408" t="str">
        <f>IF(Badges!$W899="C","/","")</f>
        <v/>
      </c>
      <c r="I50" s="406" t="str">
        <f>IF(Summary!$AN$52="E","E","")</f>
        <v/>
      </c>
      <c r="J50" s="406" t="str">
        <f>IF(Summary!$AO$52="Y","R","")</f>
        <v/>
      </c>
      <c r="L50" s="717"/>
      <c r="M50" s="717"/>
      <c r="N50" s="717"/>
      <c r="O50" s="717"/>
      <c r="P50" s="717"/>
      <c r="Q50" s="717"/>
      <c r="R50" s="718"/>
      <c r="S50" s="364"/>
      <c r="T50" s="365"/>
      <c r="U50" s="720"/>
      <c r="W50" s="399" t="str">
        <f>'Fun Patches'!C51</f>
        <v>&lt;LIST PATCH HERE&gt;</v>
      </c>
      <c r="X50" s="406" t="str">
        <f>IF(Summary!$AN$156="E","E","")</f>
        <v/>
      </c>
      <c r="Y50" s="406" t="str">
        <f>IF(Summary!$AO$156="Y","R","")</f>
        <v/>
      </c>
      <c r="AA50" s="366"/>
      <c r="AB50" s="364"/>
      <c r="AC50" s="365"/>
    </row>
    <row r="51" spans="2:29" ht="12.95" customHeight="1">
      <c r="B51" s="502"/>
      <c r="C51" s="502"/>
      <c r="D51" s="501"/>
      <c r="E51" s="501"/>
      <c r="F51" s="501"/>
      <c r="G51" s="501"/>
      <c r="H51" s="501"/>
      <c r="I51" s="503"/>
      <c r="J51" s="503"/>
      <c r="L51" s="717"/>
      <c r="M51" s="717"/>
      <c r="N51" s="717"/>
      <c r="O51" s="717"/>
      <c r="P51" s="717"/>
      <c r="Q51" s="717"/>
      <c r="R51" s="718"/>
      <c r="S51" s="364"/>
      <c r="T51" s="365"/>
      <c r="U51" s="720"/>
      <c r="W51" s="399" t="str">
        <f>'Fun Patches'!C52</f>
        <v>&lt;LIST PATCH HERE&gt;</v>
      </c>
      <c r="X51" s="406" t="str">
        <f>IF(Summary!$AN$157="E","E","")</f>
        <v/>
      </c>
      <c r="Y51" s="406" t="str">
        <f>IF(Summary!$AO$157="Y","R","")</f>
        <v/>
      </c>
      <c r="AA51" s="366"/>
      <c r="AB51" s="364"/>
      <c r="AC51" s="365"/>
    </row>
    <row r="52" spans="2:29" ht="12.95" customHeight="1">
      <c r="L52" s="717"/>
      <c r="M52" s="717"/>
      <c r="N52" s="717"/>
      <c r="O52" s="717"/>
      <c r="P52" s="717"/>
      <c r="Q52" s="717"/>
      <c r="R52" s="718"/>
      <c r="S52" s="364"/>
      <c r="T52" s="365"/>
      <c r="U52" s="720"/>
      <c r="W52" s="399" t="str">
        <f>'Fun Patches'!C53</f>
        <v>&lt;LIST PATCH HERE&gt;</v>
      </c>
      <c r="X52" s="406" t="str">
        <f>IF(Summary!$AN$158="E","E","")</f>
        <v/>
      </c>
      <c r="Y52" s="406" t="str">
        <f>IF(Summary!$AO$158="Y","R","")</f>
        <v/>
      </c>
      <c r="AA52" s="366"/>
      <c r="AB52" s="364"/>
      <c r="AC52" s="365"/>
    </row>
    <row r="53" spans="2:29" ht="12.95" customHeight="1">
      <c r="B53" s="455"/>
      <c r="C53" s="457" t="s">
        <v>10</v>
      </c>
      <c r="D53" s="458"/>
      <c r="E53" s="458"/>
      <c r="F53" s="458"/>
      <c r="G53" s="458"/>
      <c r="H53" s="459"/>
      <c r="I53" s="406" t="str">
        <f>IF(Summary!$AN$55="E","E","")</f>
        <v/>
      </c>
      <c r="J53" s="406" t="str">
        <f>IF(Summary!$AO$55="Y","R","")</f>
        <v/>
      </c>
      <c r="K53" s="363" t="str">
        <f>IF(I53="E","C"," ")</f>
        <v xml:space="preserve"> </v>
      </c>
      <c r="L53" s="717"/>
      <c r="M53" s="717"/>
      <c r="N53" s="717"/>
      <c r="O53" s="717"/>
      <c r="P53" s="717"/>
      <c r="Q53" s="717"/>
      <c r="R53" s="718"/>
      <c r="S53" s="364"/>
      <c r="T53" s="365"/>
      <c r="U53" s="720"/>
      <c r="W53" s="400" t="str">
        <f>'Fun Patches'!C54</f>
        <v>&lt;LIST PATCH HERE&gt;</v>
      </c>
      <c r="X53" s="414" t="str">
        <f>IF(Summary!$AN$159="E","E","")</f>
        <v/>
      </c>
      <c r="Y53" s="414" t="str">
        <f>IF(Summary!$AO$159="Y","R","")</f>
        <v/>
      </c>
      <c r="AA53" s="366"/>
      <c r="AB53" s="364"/>
      <c r="AC53" s="365"/>
    </row>
    <row r="54" spans="2:29" ht="12.95" customHeight="1">
      <c r="B54" s="455"/>
      <c r="C54" s="461" t="s">
        <v>928</v>
      </c>
      <c r="D54" s="462"/>
      <c r="E54" s="462"/>
      <c r="F54" s="462"/>
      <c r="G54" s="462"/>
      <c r="H54" s="463"/>
      <c r="I54" s="406" t="str">
        <f>IF(Summary!$AN$57="E","E","")</f>
        <v/>
      </c>
      <c r="J54" s="406" t="str">
        <f>IF(Summary!$AO$57="Y","R","")</f>
        <v/>
      </c>
      <c r="K54" s="363" t="str">
        <f t="shared" ref="K54:K55" si="0">IF(I54="E","C"," ")</f>
        <v xml:space="preserve"> </v>
      </c>
      <c r="L54" s="717"/>
      <c r="M54" s="717"/>
      <c r="N54" s="717"/>
      <c r="O54" s="717"/>
      <c r="P54" s="717"/>
      <c r="Q54" s="717"/>
      <c r="R54" s="718"/>
      <c r="S54" s="364"/>
      <c r="T54" s="365"/>
      <c r="U54" s="720"/>
      <c r="W54" s="505"/>
      <c r="X54" s="506"/>
      <c r="Y54" s="506"/>
      <c r="AA54" s="366"/>
      <c r="AB54" s="364"/>
      <c r="AC54" s="365"/>
    </row>
    <row r="55" spans="2:29" ht="12.95" customHeight="1" thickBot="1">
      <c r="B55" s="455"/>
      <c r="C55" s="465" t="s">
        <v>929</v>
      </c>
      <c r="D55" s="466"/>
      <c r="E55" s="466"/>
      <c r="F55" s="466"/>
      <c r="G55" s="466"/>
      <c r="H55" s="467"/>
      <c r="I55" s="406" t="str">
        <f>IF(Summary!$AN$59="E","E","")</f>
        <v/>
      </c>
      <c r="J55" s="406" t="str">
        <f>IF(Summary!$AO$59="Y","R","")</f>
        <v/>
      </c>
      <c r="K55" s="363" t="str">
        <f t="shared" si="0"/>
        <v xml:space="preserve"> </v>
      </c>
      <c r="L55" s="717"/>
      <c r="M55" s="717"/>
      <c r="N55" s="717"/>
      <c r="O55" s="717"/>
      <c r="P55" s="717"/>
      <c r="Q55" s="717"/>
      <c r="R55" s="718"/>
      <c r="S55" s="364"/>
      <c r="T55" s="365"/>
      <c r="U55" s="720"/>
      <c r="W55" s="618"/>
      <c r="X55" s="507"/>
      <c r="Y55" s="507"/>
      <c r="AA55" s="366"/>
      <c r="AB55" s="364"/>
      <c r="AC55" s="365"/>
    </row>
    <row r="56" spans="2:29" ht="12.95" customHeight="1">
      <c r="B56" s="455"/>
      <c r="C56" s="469" t="s">
        <v>930</v>
      </c>
      <c r="D56" s="410" t="str">
        <f>IF(Badges!$W33="A","/","")</f>
        <v/>
      </c>
      <c r="E56" s="410" t="str">
        <f>IF(Badges!$W37="A","/","")</f>
        <v/>
      </c>
      <c r="F56" s="410" t="str">
        <f>IF(Badges!$W41="A","/","")</f>
        <v/>
      </c>
      <c r="G56" s="410" t="str">
        <f>IF(Badges!$W45="A","/","")</f>
        <v/>
      </c>
      <c r="H56" s="410" t="str">
        <f>IF(Badges!$W49="A","/","")</f>
        <v/>
      </c>
      <c r="I56" s="404" t="str">
        <f>IF(Summary!$AN$5="E","E","")</f>
        <v/>
      </c>
      <c r="J56" s="404" t="str">
        <f>IF(Summary!$AO$5="Y","R","")</f>
        <v/>
      </c>
      <c r="K56" s="363"/>
      <c r="L56" s="717"/>
      <c r="M56" s="717"/>
      <c r="N56" s="717"/>
      <c r="O56" s="717"/>
      <c r="P56" s="717"/>
      <c r="Q56" s="717"/>
      <c r="R56" s="718"/>
      <c r="S56" s="364"/>
      <c r="T56" s="365"/>
      <c r="U56" s="720"/>
      <c r="W56" s="366"/>
      <c r="X56" s="364"/>
      <c r="Y56" s="365"/>
      <c r="AA56" s="366"/>
      <c r="AB56" s="364"/>
      <c r="AC56" s="365"/>
    </row>
    <row r="57" spans="2:29" ht="12.95" customHeight="1">
      <c r="B57" s="455"/>
      <c r="C57" s="470" t="s">
        <v>931</v>
      </c>
      <c r="D57" s="410" t="str">
        <f>IF(Badges!$W321="A","/","")</f>
        <v/>
      </c>
      <c r="E57" s="410" t="str">
        <f>IF(Badges!$W325="A","/","")</f>
        <v/>
      </c>
      <c r="F57" s="410" t="str">
        <f>IF(Badges!$W329="A","/","")</f>
        <v/>
      </c>
      <c r="G57" s="410" t="str">
        <f>IF(Badges!$W333="A","/","")</f>
        <v/>
      </c>
      <c r="H57" s="410" t="str">
        <f>IF(Badges!$W337="A","/","")</f>
        <v/>
      </c>
      <c r="I57" s="406" t="str">
        <f>IF(Summary!$AN$18="E","E","")</f>
        <v/>
      </c>
      <c r="J57" s="406" t="str">
        <f>IF(Summary!$AO$18="Y","R","")</f>
        <v/>
      </c>
      <c r="K57" s="363"/>
      <c r="L57" s="717"/>
      <c r="M57" s="717"/>
      <c r="N57" s="717"/>
      <c r="O57" s="717"/>
      <c r="P57" s="717"/>
      <c r="Q57" s="717"/>
      <c r="R57" s="718"/>
      <c r="S57" s="364"/>
      <c r="T57" s="365"/>
      <c r="U57" s="720"/>
      <c r="W57" s="366"/>
      <c r="X57" s="364"/>
      <c r="Y57" s="365"/>
      <c r="AA57" s="366"/>
      <c r="AB57" s="364"/>
      <c r="AC57" s="365"/>
    </row>
    <row r="58" spans="2:29" ht="12.95" customHeight="1">
      <c r="B58" s="455"/>
      <c r="C58" s="470" t="s">
        <v>932</v>
      </c>
      <c r="D58" s="410" t="str">
        <f>IF(Badges!$W10="A","/","")</f>
        <v/>
      </c>
      <c r="E58" s="410" t="str">
        <f>IF(Badges!$W14="A","/","")</f>
        <v/>
      </c>
      <c r="F58" s="410" t="str">
        <f>IF(Badges!$W18="A","/","")</f>
        <v/>
      </c>
      <c r="G58" s="410" t="str">
        <f>IF(Badges!$W22="A","/","")</f>
        <v/>
      </c>
      <c r="H58" s="410" t="str">
        <f>IF(Badges!$W26="A","/","")</f>
        <v/>
      </c>
      <c r="I58" s="406" t="str">
        <f>IF(Summary!$AN$4="E","E","")</f>
        <v/>
      </c>
      <c r="J58" s="406" t="str">
        <f>IF(Summary!$AO$4="Y","R","")</f>
        <v/>
      </c>
      <c r="K58" s="363"/>
      <c r="L58" s="717"/>
      <c r="M58" s="717"/>
      <c r="N58" s="717"/>
      <c r="O58" s="717"/>
      <c r="P58" s="717"/>
      <c r="Q58" s="717"/>
      <c r="R58" s="718"/>
      <c r="S58" s="364"/>
      <c r="T58" s="365"/>
      <c r="U58" s="720"/>
      <c r="W58" s="366"/>
      <c r="X58" s="364"/>
      <c r="Y58" s="365"/>
      <c r="AA58" s="366"/>
      <c r="AB58" s="364"/>
      <c r="AC58" s="365"/>
    </row>
    <row r="59" spans="2:29" ht="12.95" customHeight="1" thickBot="1">
      <c r="B59" s="455"/>
      <c r="C59" s="472" t="s">
        <v>933</v>
      </c>
      <c r="D59" s="473"/>
      <c r="E59" s="473"/>
      <c r="F59" s="473"/>
      <c r="G59" s="473"/>
      <c r="H59" s="474"/>
      <c r="I59" s="414" t="str">
        <f>IF(Summary!$AN$61="E","E","")</f>
        <v/>
      </c>
      <c r="J59" s="414" t="str">
        <f>IF(Summary!$AO$61="Y","R","")</f>
        <v/>
      </c>
      <c r="K59" s="363" t="str">
        <f>IF(COUNTIF(I56:I59,"E")=4,"C"," ")</f>
        <v xml:space="preserve"> </v>
      </c>
      <c r="L59" s="717"/>
      <c r="M59" s="717"/>
      <c r="N59" s="717"/>
      <c r="O59" s="717"/>
      <c r="P59" s="717"/>
      <c r="Q59" s="717"/>
      <c r="R59" s="718"/>
      <c r="S59" s="364"/>
      <c r="T59" s="365"/>
      <c r="U59" s="720"/>
      <c r="W59" s="366"/>
      <c r="X59" s="364"/>
      <c r="Y59" s="365"/>
      <c r="AA59" s="366"/>
      <c r="AB59" s="364"/>
      <c r="AC59" s="365"/>
    </row>
    <row r="60" spans="2:29" ht="12.95" customHeight="1">
      <c r="B60" s="455"/>
      <c r="C60" s="475" t="s">
        <v>935</v>
      </c>
      <c r="D60" s="476"/>
      <c r="E60" s="476"/>
      <c r="F60" s="476"/>
      <c r="G60" s="476"/>
      <c r="H60" s="477"/>
      <c r="I60" s="411" t="str">
        <f>IF(Summary!$AN$63="E","E","")</f>
        <v/>
      </c>
      <c r="J60" s="411" t="str">
        <f>IF(Summary!$AO$63="Y","R","")</f>
        <v/>
      </c>
      <c r="K60" s="363"/>
      <c r="L60" s="717"/>
      <c r="M60" s="717"/>
      <c r="N60" s="717"/>
      <c r="O60" s="717"/>
      <c r="P60" s="717"/>
      <c r="Q60" s="717"/>
      <c r="R60" s="718"/>
      <c r="S60" s="364"/>
      <c r="T60" s="365"/>
      <c r="U60" s="720"/>
      <c r="W60" s="366"/>
      <c r="X60" s="364"/>
      <c r="Y60" s="365"/>
      <c r="AA60" s="366"/>
      <c r="AB60" s="364"/>
      <c r="AC60" s="365"/>
    </row>
    <row r="61" spans="2:29" ht="12.95" customHeight="1" thickBot="1">
      <c r="B61" s="455"/>
      <c r="C61" s="478" t="s">
        <v>936</v>
      </c>
      <c r="D61" s="479"/>
      <c r="E61" s="479"/>
      <c r="F61" s="479"/>
      <c r="G61" s="479"/>
      <c r="H61" s="480"/>
      <c r="I61" s="409" t="str">
        <f>IF(Summary!$AN$64="E","E","")</f>
        <v/>
      </c>
      <c r="J61" s="409" t="str">
        <f>IF(Summary!$AO$64="Y","R","")</f>
        <v/>
      </c>
      <c r="K61" s="363" t="str">
        <f>IF(COUNTIF(I60:I61,"E")=2,"C"," ")</f>
        <v xml:space="preserve"> </v>
      </c>
      <c r="L61" s="717"/>
      <c r="M61" s="717"/>
      <c r="N61" s="717"/>
      <c r="O61" s="717"/>
      <c r="P61" s="717"/>
      <c r="Q61" s="717"/>
      <c r="R61" s="718"/>
      <c r="S61" s="364"/>
      <c r="T61" s="365"/>
      <c r="U61" s="720"/>
      <c r="W61" s="366"/>
      <c r="X61" s="364"/>
      <c r="Y61" s="365"/>
      <c r="AA61" s="366"/>
      <c r="AB61" s="364"/>
      <c r="AC61" s="365"/>
    </row>
    <row r="62" spans="2:29" ht="12.95" customHeight="1">
      <c r="B62" s="455"/>
      <c r="C62" s="475" t="s">
        <v>801</v>
      </c>
      <c r="D62" s="476"/>
      <c r="E62" s="476"/>
      <c r="F62" s="476"/>
      <c r="G62" s="476"/>
      <c r="H62" s="477"/>
      <c r="I62" s="411" t="str">
        <f>IF(Summary!$AN$65="E","E","")</f>
        <v/>
      </c>
      <c r="J62" s="411" t="str">
        <f>IF(Summary!$AO$65="Y","R","")</f>
        <v/>
      </c>
      <c r="K62" s="363"/>
      <c r="L62" s="717"/>
      <c r="M62" s="717"/>
      <c r="N62" s="717"/>
      <c r="O62" s="717"/>
      <c r="P62" s="717"/>
      <c r="Q62" s="717"/>
      <c r="R62" s="718"/>
      <c r="S62" s="364"/>
      <c r="T62" s="365"/>
      <c r="U62" s="720"/>
      <c r="W62" s="366"/>
      <c r="X62" s="364"/>
      <c r="Y62" s="365"/>
      <c r="AA62" s="366"/>
      <c r="AB62" s="364"/>
      <c r="AC62" s="365"/>
    </row>
    <row r="63" spans="2:29" ht="12.95" customHeight="1" thickBot="1">
      <c r="B63" s="455"/>
      <c r="C63" s="478" t="s">
        <v>937</v>
      </c>
      <c r="D63" s="479"/>
      <c r="E63" s="479"/>
      <c r="F63" s="479"/>
      <c r="G63" s="479"/>
      <c r="H63" s="480"/>
      <c r="I63" s="409" t="str">
        <f>IF(Summary!$AN$66="E","E","")</f>
        <v/>
      </c>
      <c r="J63" s="409" t="str">
        <f>IF(Summary!$AO$66="Y","R","")</f>
        <v/>
      </c>
      <c r="K63" s="363" t="str">
        <f>IF(COUNTIF(I62:I63,"E")=2,"C"," ")</f>
        <v xml:space="preserve"> </v>
      </c>
      <c r="L63" s="717"/>
      <c r="M63" s="717"/>
      <c r="N63" s="717"/>
      <c r="O63" s="717"/>
      <c r="P63" s="717"/>
      <c r="Q63" s="717"/>
      <c r="R63" s="718"/>
      <c r="S63" s="364"/>
      <c r="T63" s="365"/>
      <c r="U63" s="720"/>
      <c r="W63" s="366"/>
      <c r="X63" s="364"/>
      <c r="Y63" s="365"/>
      <c r="AA63" s="366"/>
      <c r="AB63" s="364"/>
      <c r="AC63" s="365"/>
    </row>
    <row r="64" spans="2:29" ht="12.95" customHeight="1">
      <c r="B64" s="455"/>
      <c r="C64" s="457" t="s">
        <v>800</v>
      </c>
      <c r="D64" s="458"/>
      <c r="E64" s="458"/>
      <c r="F64" s="458"/>
      <c r="G64" s="458"/>
      <c r="H64" s="459"/>
      <c r="I64" s="412" t="str">
        <f>IF(Summary!$AN$67="E","E","")</f>
        <v/>
      </c>
      <c r="J64" s="412" t="str">
        <f>IF(Summary!$AO$67="Y","R","")</f>
        <v/>
      </c>
      <c r="K64" s="363"/>
      <c r="L64" s="717"/>
      <c r="M64" s="717"/>
      <c r="N64" s="717"/>
      <c r="O64" s="717"/>
      <c r="P64" s="717"/>
      <c r="Q64" s="717"/>
      <c r="R64" s="718"/>
      <c r="S64" s="364"/>
      <c r="T64" s="365"/>
      <c r="U64" s="720"/>
      <c r="W64" s="366"/>
      <c r="X64" s="364"/>
      <c r="Y64" s="365"/>
      <c r="AA64" s="366"/>
      <c r="AB64" s="364"/>
      <c r="AC64" s="365"/>
    </row>
    <row r="65" spans="1:29" s="454" customFormat="1" ht="12.95" customHeight="1">
      <c r="A65" s="450"/>
      <c r="B65" s="455"/>
      <c r="C65" s="481" t="s">
        <v>938</v>
      </c>
      <c r="D65" s="451"/>
      <c r="E65" s="451"/>
      <c r="F65" s="451"/>
      <c r="G65" s="451"/>
      <c r="H65" s="482"/>
      <c r="I65" s="406" t="str">
        <f>IF(Summary!$AN$68="E","E","")</f>
        <v/>
      </c>
      <c r="J65" s="406" t="str">
        <f>IF(Summary!$AO$68="Y","R","")</f>
        <v/>
      </c>
      <c r="K65" s="363" t="str">
        <f>IF(COUNTIF(I64:I65,"E")=2,"C"," ")</f>
        <v xml:space="preserve"> </v>
      </c>
      <c r="L65" s="717"/>
      <c r="M65" s="717"/>
      <c r="N65" s="717"/>
      <c r="O65" s="717"/>
      <c r="P65" s="717"/>
      <c r="Q65" s="717"/>
      <c r="R65" s="718"/>
      <c r="S65" s="364"/>
      <c r="T65" s="365"/>
      <c r="U65" s="720"/>
      <c r="V65" s="450"/>
      <c r="W65" s="366"/>
      <c r="X65" s="364"/>
      <c r="Y65" s="365"/>
      <c r="Z65" s="452"/>
      <c r="AA65" s="366"/>
      <c r="AB65" s="364"/>
      <c r="AC65" s="365"/>
    </row>
    <row r="66" spans="1:29" s="454" customFormat="1" ht="12.95" customHeight="1">
      <c r="A66" s="450"/>
      <c r="B66" s="502"/>
      <c r="C66" s="502"/>
      <c r="D66" s="451"/>
      <c r="E66" s="451"/>
      <c r="F66" s="451"/>
      <c r="G66" s="451"/>
      <c r="H66" s="504"/>
      <c r="I66" s="503"/>
      <c r="J66" s="503"/>
      <c r="K66" s="450"/>
      <c r="L66" s="717"/>
      <c r="M66" s="717"/>
      <c r="N66" s="717"/>
      <c r="O66" s="717"/>
      <c r="P66" s="717"/>
      <c r="Q66" s="717"/>
      <c r="R66" s="718"/>
      <c r="S66" s="364"/>
      <c r="T66" s="365"/>
      <c r="U66" s="720"/>
      <c r="V66" s="450"/>
      <c r="W66" s="366"/>
      <c r="X66" s="364"/>
      <c r="Y66" s="365"/>
      <c r="Z66" s="452"/>
      <c r="AA66" s="366"/>
      <c r="AB66" s="364"/>
      <c r="AC66" s="365"/>
    </row>
    <row r="67" spans="1:29" s="454" customFormat="1" ht="12.95" customHeight="1">
      <c r="A67" s="450"/>
      <c r="B67" s="450"/>
      <c r="C67" s="450"/>
      <c r="D67" s="450"/>
      <c r="E67" s="450"/>
      <c r="F67" s="450"/>
      <c r="G67" s="450"/>
      <c r="H67" s="450"/>
      <c r="I67" s="452"/>
      <c r="J67" s="452"/>
      <c r="K67" s="450"/>
      <c r="L67" s="717"/>
      <c r="M67" s="717"/>
      <c r="N67" s="717"/>
      <c r="O67" s="717"/>
      <c r="P67" s="717"/>
      <c r="Q67" s="717"/>
      <c r="R67" s="718"/>
      <c r="S67" s="364"/>
      <c r="T67" s="365"/>
      <c r="U67" s="720"/>
      <c r="V67" s="450"/>
      <c r="W67" s="366"/>
      <c r="X67" s="364"/>
      <c r="Y67" s="365"/>
      <c r="Z67" s="452"/>
      <c r="AA67" s="366"/>
      <c r="AB67" s="364"/>
      <c r="AC67" s="365"/>
    </row>
    <row r="68" spans="1:29" s="454" customFormat="1" ht="12.95" customHeight="1">
      <c r="A68" s="450"/>
      <c r="B68" s="455"/>
      <c r="C68" s="493" t="s">
        <v>963</v>
      </c>
      <c r="D68" s="410" t="str">
        <f>IF('Age-Level'!$W63="A","/","")</f>
        <v/>
      </c>
      <c r="E68" s="410" t="str">
        <f>IF('Age-Level'!$W67="A","/","")</f>
        <v/>
      </c>
      <c r="F68" s="410" t="str">
        <f>IF('Age-Level'!$W71="A","/","")</f>
        <v/>
      </c>
      <c r="G68" s="410" t="str">
        <f>IF('Age-Level'!$W76="A","/","")</f>
        <v/>
      </c>
      <c r="H68" s="410" t="str">
        <f>IF('Age-Level'!$W78="A","/","")</f>
        <v/>
      </c>
      <c r="I68" s="412" t="str">
        <f>IF(Summary!$AN$92="E","E","")</f>
        <v/>
      </c>
      <c r="J68" s="412" t="str">
        <f>IF(Summary!$AO$92="Y","R","")</f>
        <v/>
      </c>
      <c r="K68" s="450"/>
      <c r="L68" s="717"/>
      <c r="M68" s="717"/>
      <c r="N68" s="717"/>
      <c r="O68" s="717"/>
      <c r="P68" s="717"/>
      <c r="Q68" s="717"/>
      <c r="R68" s="718"/>
      <c r="S68" s="364"/>
      <c r="T68" s="365"/>
      <c r="U68" s="720"/>
      <c r="V68" s="450"/>
      <c r="W68" s="366"/>
      <c r="X68" s="364"/>
      <c r="Y68" s="365"/>
      <c r="Z68" s="452"/>
      <c r="AA68" s="366"/>
      <c r="AB68" s="364"/>
      <c r="AC68" s="365"/>
    </row>
    <row r="69" spans="1:29" s="454" customFormat="1" ht="12.95" customHeight="1" thickBot="1">
      <c r="A69" s="450"/>
      <c r="B69" s="455"/>
      <c r="C69" s="494" t="s">
        <v>964</v>
      </c>
      <c r="D69" s="408" t="str">
        <f>IF('Age-Level'!$W81="A","/","")</f>
        <v/>
      </c>
      <c r="E69" s="408" t="str">
        <f>IF('Age-Level'!$W85="A","/","")</f>
        <v/>
      </c>
      <c r="F69" s="408" t="str">
        <f>IF('Age-Level'!$W89="A","/","")</f>
        <v/>
      </c>
      <c r="G69" s="408" t="str">
        <f>IF('Age-Level'!$W94="A","/","")</f>
        <v/>
      </c>
      <c r="H69" s="408" t="str">
        <f>IF('Age-Level'!$W96="A","/","")</f>
        <v/>
      </c>
      <c r="I69" s="407" t="str">
        <f>IF(Summary!$AN$93="E","E","")</f>
        <v/>
      </c>
      <c r="J69" s="407" t="str">
        <f>IF(Summary!$AO$93="Y","R","")</f>
        <v/>
      </c>
      <c r="K69" s="450"/>
      <c r="L69" s="717"/>
      <c r="M69" s="717"/>
      <c r="N69" s="717"/>
      <c r="O69" s="717"/>
      <c r="P69" s="717"/>
      <c r="Q69" s="717"/>
      <c r="R69" s="718"/>
      <c r="S69" s="364"/>
      <c r="T69" s="365"/>
      <c r="U69" s="720"/>
      <c r="V69" s="450"/>
      <c r="W69" s="366"/>
      <c r="X69" s="364"/>
      <c r="Y69" s="365"/>
      <c r="Z69" s="452"/>
      <c r="AA69" s="366"/>
      <c r="AB69" s="364"/>
      <c r="AC69" s="365"/>
    </row>
    <row r="70" spans="1:29" s="454" customFormat="1">
      <c r="B70" s="455"/>
      <c r="C70" s="495" t="s">
        <v>965</v>
      </c>
      <c r="D70" s="410" t="str">
        <f>IF('Age-Level'!$W99="A","/","")</f>
        <v/>
      </c>
      <c r="E70" s="410" t="str">
        <f>IF('Age-Level'!$W103="A","/","")</f>
        <v/>
      </c>
      <c r="F70" s="410" t="str">
        <f>IF('Age-Level'!$W107="A","/","")</f>
        <v/>
      </c>
      <c r="G70" s="410" t="str">
        <f>IF('Age-Level'!$W112="A","/","")</f>
        <v/>
      </c>
      <c r="H70" s="410" t="str">
        <f>IF('Age-Level'!$W114="A","/","")</f>
        <v/>
      </c>
      <c r="I70" s="411" t="str">
        <f>IF(Summary!$AN$94="E","E","")</f>
        <v/>
      </c>
      <c r="J70" s="411" t="str">
        <f>IF(Summary!$AO$94="Y","R","")</f>
        <v/>
      </c>
      <c r="K70" s="450"/>
      <c r="L70" s="717"/>
      <c r="M70" s="717"/>
      <c r="N70" s="717"/>
      <c r="O70" s="717"/>
      <c r="P70" s="717"/>
      <c r="Q70" s="717"/>
      <c r="R70" s="718"/>
      <c r="S70" s="364"/>
      <c r="T70" s="365"/>
      <c r="U70" s="720"/>
      <c r="V70" s="450"/>
      <c r="W70" s="366"/>
      <c r="X70" s="364"/>
      <c r="Y70" s="365"/>
      <c r="Z70" s="452"/>
      <c r="AA70" s="366"/>
      <c r="AB70" s="364"/>
      <c r="AC70" s="365"/>
    </row>
    <row r="71" spans="1:29" s="454" customFormat="1" ht="13.5" thickBot="1">
      <c r="B71" s="455"/>
      <c r="C71" s="496" t="s">
        <v>966</v>
      </c>
      <c r="D71" s="408" t="str">
        <f>IF('Age-Level'!$W117="A","/","")</f>
        <v/>
      </c>
      <c r="E71" s="408" t="str">
        <f>IF('Age-Level'!$W121="A","/","")</f>
        <v/>
      </c>
      <c r="F71" s="408" t="str">
        <f>IF('Age-Level'!$W125="A","/","")</f>
        <v/>
      </c>
      <c r="G71" s="408" t="str">
        <f>IF('Age-Level'!$W130="A","/","")</f>
        <v/>
      </c>
      <c r="H71" s="408" t="str">
        <f>IF('Age-Level'!$W132="A","/","")</f>
        <v/>
      </c>
      <c r="I71" s="415" t="str">
        <f>IF(Summary!$AN$95="E","E","")</f>
        <v/>
      </c>
      <c r="J71" s="415" t="str">
        <f>IF(Summary!$AO$95="Y","R","")</f>
        <v/>
      </c>
      <c r="K71" s="450"/>
      <c r="L71" s="717"/>
      <c r="M71" s="717"/>
      <c r="N71" s="717"/>
      <c r="O71" s="717"/>
      <c r="P71" s="717"/>
      <c r="Q71" s="717"/>
      <c r="R71" s="718"/>
      <c r="S71" s="364"/>
      <c r="T71" s="365"/>
      <c r="U71" s="720"/>
      <c r="V71" s="450"/>
      <c r="W71" s="366"/>
      <c r="X71" s="364"/>
      <c r="Y71" s="365"/>
      <c r="Z71" s="452"/>
      <c r="AA71" s="366"/>
      <c r="AB71" s="364"/>
      <c r="AC71" s="365"/>
    </row>
    <row r="72" spans="1:29" s="454" customFormat="1">
      <c r="B72" s="455"/>
      <c r="C72" s="497" t="s">
        <v>967</v>
      </c>
      <c r="D72" s="450"/>
      <c r="E72" s="450"/>
      <c r="F72" s="403" t="str">
        <f>IF(Bridging!$W9="C","/","")</f>
        <v/>
      </c>
      <c r="G72" s="403" t="str">
        <f>IF(Bridging!$W10="C","/","")</f>
        <v/>
      </c>
      <c r="H72" s="403" t="str">
        <f>IF(Bridging!$W11="C","/","")</f>
        <v/>
      </c>
      <c r="I72" s="412" t="str">
        <f>IF(Summary!$AN$107="E","E","")</f>
        <v/>
      </c>
      <c r="J72" s="412" t="str">
        <f>IF(Summary!$AO$107="Y","R","")</f>
        <v/>
      </c>
      <c r="K72" s="450"/>
      <c r="L72" s="717"/>
      <c r="M72" s="717"/>
      <c r="N72" s="717"/>
      <c r="O72" s="717"/>
      <c r="P72" s="717"/>
      <c r="Q72" s="717"/>
      <c r="R72" s="718"/>
      <c r="S72" s="364"/>
      <c r="T72" s="365"/>
      <c r="U72" s="450"/>
      <c r="V72" s="450"/>
      <c r="W72" s="366"/>
      <c r="X72" s="364"/>
      <c r="Y72" s="365"/>
      <c r="Z72" s="452"/>
      <c r="AA72" s="366"/>
      <c r="AB72" s="364"/>
      <c r="AC72" s="365"/>
    </row>
    <row r="73" spans="1:29" s="454" customFormat="1">
      <c r="B73" s="502"/>
      <c r="C73" s="502"/>
      <c r="D73" s="451"/>
      <c r="E73" s="451"/>
      <c r="F73" s="451"/>
      <c r="G73" s="451"/>
      <c r="H73" s="504"/>
      <c r="I73" s="503"/>
      <c r="J73" s="503"/>
      <c r="K73" s="450"/>
      <c r="L73" s="717"/>
      <c r="M73" s="717"/>
      <c r="N73" s="717"/>
      <c r="O73" s="717"/>
      <c r="P73" s="717"/>
      <c r="Q73" s="717"/>
      <c r="R73" s="718"/>
      <c r="S73" s="364"/>
      <c r="T73" s="365"/>
      <c r="U73" s="450"/>
      <c r="V73" s="450"/>
      <c r="W73" s="366"/>
      <c r="X73" s="364"/>
      <c r="Y73" s="365"/>
      <c r="Z73" s="452"/>
      <c r="AA73" s="366"/>
      <c r="AB73" s="364"/>
      <c r="AC73" s="365"/>
    </row>
    <row r="74" spans="1:29" s="454" customFormat="1">
      <c r="K74" s="450"/>
      <c r="L74" s="717"/>
      <c r="M74" s="717"/>
      <c r="N74" s="717"/>
      <c r="O74" s="717"/>
      <c r="P74" s="717"/>
      <c r="Q74" s="717"/>
      <c r="R74" s="718"/>
      <c r="S74" s="364"/>
      <c r="T74" s="365"/>
      <c r="U74" s="450"/>
      <c r="V74" s="450"/>
      <c r="W74" s="366"/>
      <c r="X74" s="364"/>
      <c r="Y74" s="365"/>
      <c r="Z74" s="452"/>
      <c r="AA74" s="366"/>
      <c r="AB74" s="364"/>
      <c r="AC74" s="365"/>
    </row>
    <row r="75" spans="1:29" s="454" customFormat="1">
      <c r="K75" s="450"/>
      <c r="L75" s="717"/>
      <c r="M75" s="717"/>
      <c r="N75" s="717"/>
      <c r="O75" s="717"/>
      <c r="P75" s="717"/>
      <c r="Q75" s="717"/>
      <c r="R75" s="718"/>
      <c r="S75" s="364"/>
      <c r="T75" s="365"/>
      <c r="U75" s="450"/>
      <c r="V75" s="450"/>
      <c r="W75" s="369"/>
      <c r="X75" s="367"/>
      <c r="Y75" s="368"/>
      <c r="Z75" s="452"/>
      <c r="AA75" s="369"/>
      <c r="AB75" s="367"/>
      <c r="AC75" s="368"/>
    </row>
    <row r="76" spans="1:29" s="454" customFormat="1">
      <c r="K76" s="450"/>
      <c r="L76" s="450"/>
      <c r="M76" s="450"/>
      <c r="N76" s="450"/>
      <c r="O76" s="450"/>
      <c r="P76" s="450"/>
      <c r="Q76" s="450"/>
      <c r="R76" s="450"/>
      <c r="S76" s="452"/>
      <c r="T76" s="452"/>
      <c r="U76" s="450"/>
      <c r="V76" s="450"/>
      <c r="W76" s="453"/>
      <c r="X76" s="452"/>
      <c r="Y76" s="452"/>
      <c r="Z76" s="452"/>
      <c r="AA76" s="453"/>
      <c r="AB76" s="452"/>
      <c r="AC76" s="452"/>
    </row>
    <row r="77" spans="1:29" s="454" customFormat="1">
      <c r="K77" s="450"/>
      <c r="L77" s="450"/>
      <c r="M77" s="450"/>
      <c r="N77" s="450"/>
      <c r="O77" s="450"/>
      <c r="P77" s="450"/>
      <c r="Q77" s="450"/>
      <c r="R77" s="450"/>
      <c r="S77" s="452"/>
      <c r="T77" s="452"/>
      <c r="U77" s="450"/>
      <c r="V77" s="450"/>
      <c r="W77" s="453"/>
      <c r="X77" s="452"/>
      <c r="Y77" s="452"/>
      <c r="Z77" s="452"/>
      <c r="AA77" s="453"/>
      <c r="AB77" s="452"/>
      <c r="AC77" s="452"/>
    </row>
    <row r="78" spans="1:29" s="454" customFormat="1">
      <c r="K78" s="450"/>
      <c r="L78" s="450"/>
      <c r="M78" s="450"/>
      <c r="N78" s="450"/>
      <c r="O78" s="450"/>
      <c r="P78" s="450"/>
      <c r="Q78" s="450"/>
      <c r="R78" s="450"/>
      <c r="S78" s="452"/>
      <c r="T78" s="452"/>
      <c r="U78" s="450"/>
      <c r="V78" s="450"/>
      <c r="W78" s="453"/>
      <c r="X78" s="452"/>
      <c r="Y78" s="452"/>
      <c r="Z78" s="452"/>
      <c r="AA78" s="453"/>
      <c r="AB78" s="452"/>
      <c r="AC78" s="452"/>
    </row>
    <row r="79" spans="1:29">
      <c r="A79" s="454"/>
    </row>
    <row r="80" spans="1:29">
      <c r="A80" s="454"/>
    </row>
    <row r="81" spans="1:1">
      <c r="A81" s="454"/>
    </row>
    <row r="82" spans="1:1">
      <c r="A82" s="454"/>
    </row>
    <row r="83" spans="1:1">
      <c r="A83" s="454"/>
    </row>
  </sheetData>
  <sheetProtection algorithmName="SHA-512" hashValue="nw4Att6QOzArfnfhgKcEWduVlqmShMPxAoI6S+YK68+Y/aT6OD3z5Z9vZafJOcwKxwS+S1Axu5haP31loj8J1Q==" saltValue="Yu9fUXJ/7MpBNsCtGpNUNw==" spinCount="100000" sheet="1" objects="1" scenarios="1" selectLockedCells="1"/>
  <mergeCells count="55">
    <mergeCell ref="L9:R9"/>
    <mergeCell ref="L4:R4"/>
    <mergeCell ref="L5:R5"/>
    <mergeCell ref="L6:R6"/>
    <mergeCell ref="L7:R7"/>
    <mergeCell ref="L8:R8"/>
    <mergeCell ref="U22:U71"/>
    <mergeCell ref="L30:R30"/>
    <mergeCell ref="L31:R31"/>
    <mergeCell ref="L32:R32"/>
    <mergeCell ref="L33:R33"/>
    <mergeCell ref="L34:R34"/>
    <mergeCell ref="L40:R40"/>
    <mergeCell ref="L10:R10"/>
    <mergeCell ref="L11:R11"/>
    <mergeCell ref="L12:R12"/>
    <mergeCell ref="L13:R13"/>
    <mergeCell ref="L35:R35"/>
    <mergeCell ref="L36:R36"/>
    <mergeCell ref="L37:R37"/>
    <mergeCell ref="L38:R38"/>
    <mergeCell ref="L39:R39"/>
    <mergeCell ref="L54:R54"/>
    <mergeCell ref="L43:R43"/>
    <mergeCell ref="L44:R44"/>
    <mergeCell ref="L45:R45"/>
    <mergeCell ref="L46:R46"/>
    <mergeCell ref="L47:R47"/>
    <mergeCell ref="L48:R48"/>
    <mergeCell ref="L49:R49"/>
    <mergeCell ref="L50:R50"/>
    <mergeCell ref="L51:R51"/>
    <mergeCell ref="L52:R52"/>
    <mergeCell ref="L53:R53"/>
    <mergeCell ref="L66:R66"/>
    <mergeCell ref="L55:R55"/>
    <mergeCell ref="L56:R56"/>
    <mergeCell ref="L57:R57"/>
    <mergeCell ref="L58:R58"/>
    <mergeCell ref="L59:R59"/>
    <mergeCell ref="L60:R60"/>
    <mergeCell ref="L61:R61"/>
    <mergeCell ref="L62:R62"/>
    <mergeCell ref="L63:R63"/>
    <mergeCell ref="L64:R64"/>
    <mergeCell ref="L65:R65"/>
    <mergeCell ref="L73:R73"/>
    <mergeCell ref="L74:R74"/>
    <mergeCell ref="L75:R75"/>
    <mergeCell ref="L67:R67"/>
    <mergeCell ref="L68:R68"/>
    <mergeCell ref="L69:R69"/>
    <mergeCell ref="L70:R70"/>
    <mergeCell ref="L71:R71"/>
    <mergeCell ref="L72:R72"/>
  </mergeCells>
  <conditionalFormatting sqref="D1:T1 L2:T3 L4:R13">
    <cfRule type="expression" dxfId="3" priority="3">
      <formula>LEFT($U$1,7)&lt;&gt;"Senior_"</formula>
    </cfRule>
  </conditionalFormatting>
  <conditionalFormatting sqref="T1:W1 T2:T3">
    <cfRule type="expression" dxfId="2" priority="2">
      <formula>LEFT($U$1,7)="Senior_"</formula>
    </cfRule>
  </conditionalFormatting>
  <conditionalFormatting sqref="C1">
    <cfRule type="expression" dxfId="1" priority="1">
      <formula>LEFT($U$1,7)&lt;&gt;"Senior_"</formula>
    </cfRule>
  </conditionalFormatting>
  <conditionalFormatting sqref="W54:W75 AA4:AA75 L43:L75">
    <cfRule type="duplicateValues" dxfId="0" priority="4"/>
  </conditionalFormatting>
  <pageMargins left="0.5" right="0.3" top="0.3" bottom="0.3" header="0.3" footer="0.3"/>
  <pageSetup scale="77" fitToWidth="2" orientation="portrait" r:id="rId1"/>
  <colBreaks count="1" manualBreakCount="1">
    <brk id="21"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V38"/>
  <sheetViews>
    <sheetView showGridLines="0" zoomScaleNormal="100" workbookViewId="0">
      <selection activeCell="A5" sqref="A5"/>
    </sheetView>
  </sheetViews>
  <sheetFormatPr defaultColWidth="9.140625" defaultRowHeight="12.75"/>
  <cols>
    <col min="1" max="1" width="12.140625" style="142" bestFit="1" customWidth="1"/>
    <col min="2" max="21" width="7.7109375" style="142" customWidth="1"/>
    <col min="22" max="22" width="8.5703125" style="156" customWidth="1"/>
    <col min="23" max="16384" width="9.140625" style="142"/>
  </cols>
  <sheetData>
    <row r="1" spans="1:22" ht="25.5" customHeight="1">
      <c r="A1" s="665" t="s">
        <v>3</v>
      </c>
      <c r="B1" s="654" t="str">
        <f ca="1">Senior_1!$U$1</f>
        <v>Senior_1</v>
      </c>
      <c r="C1" s="654" t="str">
        <f ca="1">Senior_2!$U$1</f>
        <v>Senior_2</v>
      </c>
      <c r="D1" s="654" t="str">
        <f ca="1">Senior_3!$U$1</f>
        <v>Senior_3</v>
      </c>
      <c r="E1" s="654" t="str">
        <f ca="1">Senior_4!$U$1</f>
        <v>Senior_4</v>
      </c>
      <c r="F1" s="654" t="str">
        <f ca="1">Senior_5!$U$1</f>
        <v>Senior_5</v>
      </c>
      <c r="G1" s="654" t="str">
        <f ca="1">Senior_6!$U$1</f>
        <v>Senior_6</v>
      </c>
      <c r="H1" s="654" t="str">
        <f ca="1">Senior_7!$U$1</f>
        <v>Senior_7</v>
      </c>
      <c r="I1" s="654" t="str">
        <f ca="1">Senior_8!$U$1</f>
        <v>Senior_8</v>
      </c>
      <c r="J1" s="654" t="str">
        <f ca="1">Senior_9!$U$1</f>
        <v>Senior_9</v>
      </c>
      <c r="K1" s="654" t="str">
        <f ca="1">Senior_10!$U$1</f>
        <v>Senior_10</v>
      </c>
      <c r="L1" s="654" t="str">
        <f ca="1">Senior_11!$U$1</f>
        <v>Senior_11</v>
      </c>
      <c r="M1" s="654" t="str">
        <f ca="1">Senior_12!$U$1</f>
        <v>Senior_12</v>
      </c>
      <c r="N1" s="654" t="str">
        <f ca="1">Senior_13!$U$1</f>
        <v>Senior_13</v>
      </c>
      <c r="O1" s="654" t="str">
        <f ca="1">Senior_14!$U$1</f>
        <v>Senior_14</v>
      </c>
      <c r="P1" s="654" t="str">
        <f ca="1">Senior_15!$U$1</f>
        <v>Senior_15</v>
      </c>
      <c r="Q1" s="654" t="str">
        <f ca="1">Senior_16!$U$1</f>
        <v>Senior_16</v>
      </c>
      <c r="R1" s="654" t="str">
        <f ca="1">Senior_17!$U$1</f>
        <v>Senior_17</v>
      </c>
      <c r="S1" s="654" t="str">
        <f ca="1">Senior_18!$U$1</f>
        <v>Senior_18</v>
      </c>
      <c r="T1" s="654" t="str">
        <f ca="1">Senior_19!$U$1</f>
        <v>Senior_19</v>
      </c>
      <c r="U1" s="654" t="str">
        <f ca="1">Senior_20!$U$1</f>
        <v>Senior_20</v>
      </c>
      <c r="V1" s="666" t="s">
        <v>8</v>
      </c>
    </row>
    <row r="2" spans="1:22">
      <c r="A2" s="665"/>
      <c r="B2" s="654"/>
      <c r="C2" s="654"/>
      <c r="D2" s="654"/>
      <c r="E2" s="654"/>
      <c r="F2" s="654"/>
      <c r="G2" s="654"/>
      <c r="H2" s="654"/>
      <c r="I2" s="654"/>
      <c r="J2" s="654"/>
      <c r="K2" s="654"/>
      <c r="L2" s="654"/>
      <c r="M2" s="654"/>
      <c r="N2" s="654"/>
      <c r="O2" s="654"/>
      <c r="P2" s="654"/>
      <c r="Q2" s="654"/>
      <c r="R2" s="654"/>
      <c r="S2" s="654"/>
      <c r="T2" s="654"/>
      <c r="U2" s="654"/>
      <c r="V2" s="667"/>
    </row>
    <row r="3" spans="1:22">
      <c r="B3" s="654"/>
      <c r="C3" s="654"/>
      <c r="D3" s="654"/>
      <c r="E3" s="654"/>
      <c r="F3" s="654"/>
      <c r="G3" s="654"/>
      <c r="H3" s="654"/>
      <c r="I3" s="654"/>
      <c r="J3" s="654"/>
      <c r="K3" s="654"/>
      <c r="L3" s="654"/>
      <c r="M3" s="654"/>
      <c r="N3" s="654"/>
      <c r="O3" s="654"/>
      <c r="P3" s="654"/>
      <c r="Q3" s="654"/>
      <c r="R3" s="654"/>
      <c r="S3" s="654"/>
      <c r="T3" s="654"/>
      <c r="U3" s="654"/>
      <c r="V3" s="667"/>
    </row>
    <row r="4" spans="1:22">
      <c r="A4" s="143" t="s">
        <v>75</v>
      </c>
      <c r="B4" s="654"/>
      <c r="C4" s="654"/>
      <c r="D4" s="654"/>
      <c r="E4" s="654"/>
      <c r="F4" s="654"/>
      <c r="G4" s="654"/>
      <c r="H4" s="654"/>
      <c r="I4" s="654"/>
      <c r="J4" s="654"/>
      <c r="K4" s="654"/>
      <c r="L4" s="654"/>
      <c r="M4" s="654"/>
      <c r="N4" s="654"/>
      <c r="O4" s="654"/>
      <c r="P4" s="654"/>
      <c r="Q4" s="654"/>
      <c r="R4" s="654"/>
      <c r="S4" s="654"/>
      <c r="T4" s="654"/>
      <c r="U4" s="654"/>
      <c r="V4" s="668"/>
    </row>
    <row r="5" spans="1:22">
      <c r="A5" s="144"/>
      <c r="B5" s="145"/>
      <c r="C5" s="145"/>
      <c r="D5" s="145"/>
      <c r="E5" s="145"/>
      <c r="F5" s="145"/>
      <c r="G5" s="145"/>
      <c r="H5" s="145"/>
      <c r="I5" s="145"/>
      <c r="J5" s="145"/>
      <c r="K5" s="145"/>
      <c r="L5" s="145"/>
      <c r="M5" s="145"/>
      <c r="N5" s="145"/>
      <c r="O5" s="145"/>
      <c r="P5" s="145"/>
      <c r="Q5" s="145"/>
      <c r="R5" s="145"/>
      <c r="S5" s="145"/>
      <c r="T5" s="145"/>
      <c r="U5" s="145"/>
      <c r="V5" s="146">
        <f t="shared" ref="V5:V19" si="0">SUM(B5:U5)</f>
        <v>0</v>
      </c>
    </row>
    <row r="6" spans="1:22">
      <c r="A6" s="144"/>
      <c r="B6" s="145"/>
      <c r="C6" s="145"/>
      <c r="D6" s="145"/>
      <c r="E6" s="145"/>
      <c r="F6" s="145"/>
      <c r="G6" s="145"/>
      <c r="H6" s="145"/>
      <c r="I6" s="145"/>
      <c r="J6" s="145"/>
      <c r="K6" s="145"/>
      <c r="L6" s="145"/>
      <c r="M6" s="145"/>
      <c r="N6" s="145"/>
      <c r="O6" s="145"/>
      <c r="P6" s="145"/>
      <c r="Q6" s="145"/>
      <c r="R6" s="145"/>
      <c r="S6" s="145"/>
      <c r="T6" s="145"/>
      <c r="U6" s="145"/>
      <c r="V6" s="146">
        <f t="shared" si="0"/>
        <v>0</v>
      </c>
    </row>
    <row r="7" spans="1:22">
      <c r="A7" s="144"/>
      <c r="B7" s="145"/>
      <c r="C7" s="145"/>
      <c r="D7" s="145"/>
      <c r="E7" s="145"/>
      <c r="F7" s="145"/>
      <c r="G7" s="145"/>
      <c r="H7" s="145"/>
      <c r="I7" s="145"/>
      <c r="J7" s="145"/>
      <c r="K7" s="145"/>
      <c r="L7" s="145"/>
      <c r="M7" s="145"/>
      <c r="N7" s="145"/>
      <c r="O7" s="145"/>
      <c r="P7" s="145"/>
      <c r="Q7" s="145"/>
      <c r="R7" s="145"/>
      <c r="S7" s="145"/>
      <c r="T7" s="145"/>
      <c r="U7" s="145"/>
      <c r="V7" s="146">
        <f t="shared" si="0"/>
        <v>0</v>
      </c>
    </row>
    <row r="8" spans="1:22">
      <c r="A8" s="144"/>
      <c r="B8" s="145"/>
      <c r="C8" s="145"/>
      <c r="D8" s="145"/>
      <c r="E8" s="145"/>
      <c r="F8" s="145"/>
      <c r="G8" s="145"/>
      <c r="H8" s="145"/>
      <c r="I8" s="145"/>
      <c r="J8" s="145"/>
      <c r="K8" s="145"/>
      <c r="L8" s="145"/>
      <c r="M8" s="145"/>
      <c r="N8" s="145"/>
      <c r="O8" s="145"/>
      <c r="P8" s="145"/>
      <c r="Q8" s="145"/>
      <c r="R8" s="145"/>
      <c r="S8" s="145"/>
      <c r="T8" s="145"/>
      <c r="U8" s="145"/>
      <c r="V8" s="146">
        <f t="shared" si="0"/>
        <v>0</v>
      </c>
    </row>
    <row r="9" spans="1:22">
      <c r="A9" s="144"/>
      <c r="B9" s="145"/>
      <c r="C9" s="145"/>
      <c r="D9" s="145"/>
      <c r="E9" s="145"/>
      <c r="F9" s="145"/>
      <c r="G9" s="145"/>
      <c r="H9" s="145"/>
      <c r="I9" s="145"/>
      <c r="J9" s="145"/>
      <c r="K9" s="145"/>
      <c r="L9" s="145"/>
      <c r="M9" s="145"/>
      <c r="N9" s="145"/>
      <c r="O9" s="145"/>
      <c r="P9" s="145"/>
      <c r="Q9" s="145"/>
      <c r="R9" s="145"/>
      <c r="S9" s="145"/>
      <c r="T9" s="145"/>
      <c r="U9" s="145"/>
      <c r="V9" s="146">
        <f t="shared" si="0"/>
        <v>0</v>
      </c>
    </row>
    <row r="10" spans="1:22">
      <c r="A10" s="144"/>
      <c r="B10" s="145"/>
      <c r="C10" s="145"/>
      <c r="D10" s="145"/>
      <c r="E10" s="145"/>
      <c r="F10" s="145"/>
      <c r="G10" s="145"/>
      <c r="H10" s="145"/>
      <c r="I10" s="145"/>
      <c r="J10" s="145"/>
      <c r="K10" s="145"/>
      <c r="L10" s="145"/>
      <c r="M10" s="145"/>
      <c r="N10" s="145"/>
      <c r="O10" s="145"/>
      <c r="P10" s="145"/>
      <c r="Q10" s="145"/>
      <c r="R10" s="145"/>
      <c r="S10" s="145"/>
      <c r="T10" s="145"/>
      <c r="U10" s="145"/>
      <c r="V10" s="146">
        <f t="shared" si="0"/>
        <v>0</v>
      </c>
    </row>
    <row r="11" spans="1:22">
      <c r="A11" s="144"/>
      <c r="B11" s="145"/>
      <c r="C11" s="145"/>
      <c r="D11" s="145"/>
      <c r="E11" s="145"/>
      <c r="F11" s="145"/>
      <c r="G11" s="145"/>
      <c r="H11" s="145"/>
      <c r="I11" s="145"/>
      <c r="J11" s="145"/>
      <c r="K11" s="145"/>
      <c r="L11" s="145"/>
      <c r="M11" s="145"/>
      <c r="N11" s="145"/>
      <c r="O11" s="145"/>
      <c r="P11" s="145"/>
      <c r="Q11" s="145"/>
      <c r="R11" s="145"/>
      <c r="S11" s="145"/>
      <c r="T11" s="145"/>
      <c r="U11" s="145"/>
      <c r="V11" s="146">
        <f t="shared" si="0"/>
        <v>0</v>
      </c>
    </row>
    <row r="12" spans="1:22">
      <c r="A12" s="144"/>
      <c r="B12" s="145"/>
      <c r="C12" s="145"/>
      <c r="D12" s="145"/>
      <c r="E12" s="145"/>
      <c r="F12" s="145"/>
      <c r="G12" s="145"/>
      <c r="H12" s="145"/>
      <c r="I12" s="145"/>
      <c r="J12" s="145"/>
      <c r="K12" s="145"/>
      <c r="L12" s="145"/>
      <c r="M12" s="145"/>
      <c r="N12" s="145"/>
      <c r="O12" s="145"/>
      <c r="P12" s="145"/>
      <c r="Q12" s="145"/>
      <c r="R12" s="145"/>
      <c r="S12" s="145"/>
      <c r="T12" s="145"/>
      <c r="U12" s="145"/>
      <c r="V12" s="146">
        <f t="shared" si="0"/>
        <v>0</v>
      </c>
    </row>
    <row r="13" spans="1:22">
      <c r="A13" s="144"/>
      <c r="B13" s="145"/>
      <c r="C13" s="145"/>
      <c r="D13" s="145"/>
      <c r="E13" s="145"/>
      <c r="F13" s="145"/>
      <c r="G13" s="145"/>
      <c r="H13" s="145"/>
      <c r="I13" s="145"/>
      <c r="J13" s="145"/>
      <c r="K13" s="145"/>
      <c r="L13" s="145"/>
      <c r="M13" s="145"/>
      <c r="N13" s="145"/>
      <c r="O13" s="145"/>
      <c r="P13" s="145"/>
      <c r="Q13" s="145"/>
      <c r="R13" s="145"/>
      <c r="S13" s="145"/>
      <c r="T13" s="145"/>
      <c r="U13" s="145"/>
      <c r="V13" s="146">
        <f t="shared" si="0"/>
        <v>0</v>
      </c>
    </row>
    <row r="14" spans="1:22">
      <c r="A14" s="144"/>
      <c r="B14" s="145"/>
      <c r="C14" s="145"/>
      <c r="D14" s="145"/>
      <c r="E14" s="145"/>
      <c r="F14" s="145"/>
      <c r="G14" s="145"/>
      <c r="H14" s="145"/>
      <c r="I14" s="145"/>
      <c r="J14" s="145"/>
      <c r="K14" s="145"/>
      <c r="L14" s="145"/>
      <c r="M14" s="145"/>
      <c r="N14" s="145"/>
      <c r="O14" s="145"/>
      <c r="P14" s="145"/>
      <c r="Q14" s="145"/>
      <c r="R14" s="145"/>
      <c r="S14" s="145"/>
      <c r="T14" s="145"/>
      <c r="U14" s="145"/>
      <c r="V14" s="146">
        <f t="shared" si="0"/>
        <v>0</v>
      </c>
    </row>
    <row r="15" spans="1:22">
      <c r="A15" s="144"/>
      <c r="B15" s="145"/>
      <c r="C15" s="145"/>
      <c r="D15" s="145"/>
      <c r="E15" s="145"/>
      <c r="F15" s="145"/>
      <c r="G15" s="145"/>
      <c r="H15" s="145"/>
      <c r="I15" s="145"/>
      <c r="J15" s="145"/>
      <c r="K15" s="145"/>
      <c r="L15" s="145"/>
      <c r="M15" s="145"/>
      <c r="N15" s="145"/>
      <c r="O15" s="145"/>
      <c r="P15" s="145"/>
      <c r="Q15" s="145"/>
      <c r="R15" s="145"/>
      <c r="S15" s="145"/>
      <c r="T15" s="145"/>
      <c r="U15" s="145"/>
      <c r="V15" s="146">
        <f t="shared" si="0"/>
        <v>0</v>
      </c>
    </row>
    <row r="16" spans="1:22">
      <c r="A16" s="144"/>
      <c r="B16" s="145"/>
      <c r="C16" s="145"/>
      <c r="D16" s="145"/>
      <c r="E16" s="145"/>
      <c r="F16" s="145"/>
      <c r="G16" s="145"/>
      <c r="H16" s="145"/>
      <c r="I16" s="145"/>
      <c r="J16" s="145"/>
      <c r="K16" s="145"/>
      <c r="L16" s="145"/>
      <c r="M16" s="145"/>
      <c r="N16" s="145"/>
      <c r="O16" s="145"/>
      <c r="P16" s="145"/>
      <c r="Q16" s="145"/>
      <c r="R16" s="145"/>
      <c r="S16" s="145"/>
      <c r="T16" s="145"/>
      <c r="U16" s="145"/>
      <c r="V16" s="146">
        <f t="shared" si="0"/>
        <v>0</v>
      </c>
    </row>
    <row r="17" spans="1:22">
      <c r="A17" s="144"/>
      <c r="B17" s="145"/>
      <c r="C17" s="145"/>
      <c r="D17" s="145"/>
      <c r="E17" s="145"/>
      <c r="F17" s="145"/>
      <c r="G17" s="145"/>
      <c r="H17" s="145"/>
      <c r="I17" s="145"/>
      <c r="J17" s="145"/>
      <c r="K17" s="145"/>
      <c r="L17" s="145"/>
      <c r="M17" s="145"/>
      <c r="N17" s="145"/>
      <c r="O17" s="145"/>
      <c r="P17" s="145"/>
      <c r="Q17" s="145"/>
      <c r="R17" s="145"/>
      <c r="S17" s="145"/>
      <c r="T17" s="145"/>
      <c r="U17" s="145"/>
      <c r="V17" s="146">
        <f t="shared" si="0"/>
        <v>0</v>
      </c>
    </row>
    <row r="18" spans="1:22">
      <c r="A18" s="144"/>
      <c r="B18" s="145"/>
      <c r="C18" s="145"/>
      <c r="D18" s="145"/>
      <c r="E18" s="145"/>
      <c r="F18" s="145"/>
      <c r="G18" s="145"/>
      <c r="H18" s="145"/>
      <c r="I18" s="145"/>
      <c r="J18" s="145"/>
      <c r="K18" s="145"/>
      <c r="L18" s="145"/>
      <c r="M18" s="145"/>
      <c r="N18" s="145"/>
      <c r="O18" s="145"/>
      <c r="P18" s="145"/>
      <c r="Q18" s="145"/>
      <c r="R18" s="145"/>
      <c r="S18" s="145"/>
      <c r="T18" s="145"/>
      <c r="U18" s="145"/>
      <c r="V18" s="146">
        <f t="shared" si="0"/>
        <v>0</v>
      </c>
    </row>
    <row r="19" spans="1:22" ht="13.5" thickBot="1">
      <c r="A19" s="144"/>
      <c r="B19" s="145"/>
      <c r="C19" s="145"/>
      <c r="D19" s="145"/>
      <c r="E19" s="145"/>
      <c r="F19" s="145"/>
      <c r="G19" s="145"/>
      <c r="H19" s="145"/>
      <c r="I19" s="145"/>
      <c r="J19" s="145"/>
      <c r="K19" s="145"/>
      <c r="L19" s="145"/>
      <c r="M19" s="145"/>
      <c r="N19" s="145"/>
      <c r="O19" s="145"/>
      <c r="P19" s="145"/>
      <c r="Q19" s="145"/>
      <c r="R19" s="145"/>
      <c r="S19" s="145"/>
      <c r="T19" s="145"/>
      <c r="U19" s="145"/>
      <c r="V19" s="146">
        <f t="shared" si="0"/>
        <v>0</v>
      </c>
    </row>
    <row r="20" spans="1:22" s="149" customFormat="1" ht="26.25" thickBot="1">
      <c r="A20" s="147" t="s">
        <v>9</v>
      </c>
      <c r="B20" s="148">
        <f>SUM(B5:B19)</f>
        <v>0</v>
      </c>
      <c r="C20" s="148">
        <f t="shared" ref="C20" si="1">SUM(C5:C19)</f>
        <v>0</v>
      </c>
      <c r="D20" s="148">
        <f t="shared" ref="D20:U20" si="2">SUM(D5:D19)</f>
        <v>0</v>
      </c>
      <c r="E20" s="148">
        <f t="shared" si="2"/>
        <v>0</v>
      </c>
      <c r="F20" s="148">
        <f t="shared" si="2"/>
        <v>0</v>
      </c>
      <c r="G20" s="148">
        <f t="shared" si="2"/>
        <v>0</v>
      </c>
      <c r="H20" s="148">
        <f t="shared" ref="H20:Q20" si="3">SUM(H5:H19)</f>
        <v>0</v>
      </c>
      <c r="I20" s="148">
        <f t="shared" si="3"/>
        <v>0</v>
      </c>
      <c r="J20" s="148">
        <f t="shared" si="3"/>
        <v>0</v>
      </c>
      <c r="K20" s="148">
        <f t="shared" si="3"/>
        <v>0</v>
      </c>
      <c r="L20" s="148">
        <f t="shared" si="3"/>
        <v>0</v>
      </c>
      <c r="M20" s="148">
        <f t="shared" si="3"/>
        <v>0</v>
      </c>
      <c r="N20" s="148">
        <f t="shared" si="3"/>
        <v>0</v>
      </c>
      <c r="O20" s="148">
        <f t="shared" si="3"/>
        <v>0</v>
      </c>
      <c r="P20" s="148">
        <f t="shared" si="3"/>
        <v>0</v>
      </c>
      <c r="Q20" s="148">
        <f t="shared" si="3"/>
        <v>0</v>
      </c>
      <c r="R20" s="148">
        <f t="shared" si="2"/>
        <v>0</v>
      </c>
      <c r="S20" s="148">
        <f t="shared" si="2"/>
        <v>0</v>
      </c>
      <c r="T20" s="148">
        <f t="shared" si="2"/>
        <v>0</v>
      </c>
      <c r="U20" s="148">
        <f t="shared" si="2"/>
        <v>0</v>
      </c>
      <c r="V20" s="134">
        <f>SUM(V5:V19)</f>
        <v>0</v>
      </c>
    </row>
    <row r="21" spans="1:22">
      <c r="A21" s="150"/>
      <c r="B21" s="151"/>
      <c r="C21" s="151"/>
      <c r="D21" s="151"/>
      <c r="E21" s="151"/>
      <c r="F21" s="151"/>
      <c r="G21" s="151"/>
      <c r="H21" s="151"/>
      <c r="I21" s="151"/>
      <c r="J21" s="151"/>
      <c r="K21" s="151"/>
      <c r="L21" s="151"/>
      <c r="M21" s="151"/>
      <c r="N21" s="151"/>
      <c r="O21" s="151"/>
      <c r="P21" s="151"/>
      <c r="Q21" s="151"/>
      <c r="R21" s="151"/>
      <c r="S21" s="151"/>
      <c r="T21" s="151"/>
      <c r="U21" s="151"/>
      <c r="V21" s="152"/>
    </row>
    <row r="22" spans="1:22">
      <c r="A22" s="144"/>
      <c r="B22" s="145"/>
      <c r="C22" s="145"/>
      <c r="D22" s="145"/>
      <c r="E22" s="145"/>
      <c r="F22" s="145"/>
      <c r="G22" s="145"/>
      <c r="H22" s="145"/>
      <c r="I22" s="145"/>
      <c r="J22" s="145"/>
      <c r="K22" s="145"/>
      <c r="L22" s="145"/>
      <c r="M22" s="145"/>
      <c r="N22" s="145"/>
      <c r="O22" s="145"/>
      <c r="P22" s="145"/>
      <c r="Q22" s="145"/>
      <c r="R22" s="145"/>
      <c r="S22" s="145"/>
      <c r="T22" s="145"/>
      <c r="U22" s="145"/>
      <c r="V22" s="146">
        <f t="shared" ref="V22:V36" si="4">SUM(B22:U22)</f>
        <v>0</v>
      </c>
    </row>
    <row r="23" spans="1:22">
      <c r="A23" s="144"/>
      <c r="B23" s="145"/>
      <c r="C23" s="145"/>
      <c r="D23" s="145"/>
      <c r="E23" s="145"/>
      <c r="F23" s="145"/>
      <c r="G23" s="145"/>
      <c r="H23" s="145"/>
      <c r="I23" s="145"/>
      <c r="J23" s="145"/>
      <c r="K23" s="145"/>
      <c r="L23" s="145"/>
      <c r="M23" s="145"/>
      <c r="N23" s="145"/>
      <c r="O23" s="145"/>
      <c r="P23" s="145"/>
      <c r="Q23" s="145"/>
      <c r="R23" s="145"/>
      <c r="S23" s="145"/>
      <c r="T23" s="145"/>
      <c r="U23" s="145"/>
      <c r="V23" s="146">
        <f t="shared" si="4"/>
        <v>0</v>
      </c>
    </row>
    <row r="24" spans="1:22">
      <c r="A24" s="144"/>
      <c r="B24" s="145"/>
      <c r="C24" s="145"/>
      <c r="D24" s="145"/>
      <c r="E24" s="145"/>
      <c r="F24" s="145"/>
      <c r="G24" s="145"/>
      <c r="H24" s="145"/>
      <c r="I24" s="145"/>
      <c r="J24" s="145"/>
      <c r="K24" s="145"/>
      <c r="L24" s="145"/>
      <c r="M24" s="145"/>
      <c r="N24" s="145"/>
      <c r="O24" s="145"/>
      <c r="P24" s="145"/>
      <c r="Q24" s="145"/>
      <c r="R24" s="145"/>
      <c r="S24" s="145"/>
      <c r="T24" s="145"/>
      <c r="U24" s="145"/>
      <c r="V24" s="146">
        <f t="shared" si="4"/>
        <v>0</v>
      </c>
    </row>
    <row r="25" spans="1:22">
      <c r="A25" s="144"/>
      <c r="B25" s="145"/>
      <c r="C25" s="145"/>
      <c r="D25" s="145"/>
      <c r="E25" s="145"/>
      <c r="F25" s="145"/>
      <c r="G25" s="145"/>
      <c r="H25" s="145"/>
      <c r="I25" s="145"/>
      <c r="J25" s="145"/>
      <c r="K25" s="145"/>
      <c r="L25" s="145"/>
      <c r="M25" s="145"/>
      <c r="N25" s="145"/>
      <c r="O25" s="145"/>
      <c r="P25" s="145"/>
      <c r="Q25" s="145"/>
      <c r="R25" s="145"/>
      <c r="S25" s="145"/>
      <c r="T25" s="145"/>
      <c r="U25" s="145"/>
      <c r="V25" s="146">
        <f t="shared" si="4"/>
        <v>0</v>
      </c>
    </row>
    <row r="26" spans="1:22">
      <c r="A26" s="144"/>
      <c r="B26" s="145"/>
      <c r="C26" s="145"/>
      <c r="D26" s="145"/>
      <c r="E26" s="145"/>
      <c r="F26" s="145"/>
      <c r="G26" s="145"/>
      <c r="H26" s="145"/>
      <c r="I26" s="145"/>
      <c r="J26" s="145"/>
      <c r="K26" s="145"/>
      <c r="L26" s="145"/>
      <c r="M26" s="145"/>
      <c r="N26" s="145"/>
      <c r="O26" s="145"/>
      <c r="P26" s="145"/>
      <c r="Q26" s="145"/>
      <c r="R26" s="145"/>
      <c r="S26" s="145"/>
      <c r="T26" s="145"/>
      <c r="U26" s="145"/>
      <c r="V26" s="146">
        <f t="shared" si="4"/>
        <v>0</v>
      </c>
    </row>
    <row r="27" spans="1:22">
      <c r="A27" s="144"/>
      <c r="B27" s="145"/>
      <c r="C27" s="145"/>
      <c r="D27" s="145"/>
      <c r="E27" s="145"/>
      <c r="F27" s="145"/>
      <c r="G27" s="145"/>
      <c r="H27" s="145"/>
      <c r="I27" s="145"/>
      <c r="J27" s="145"/>
      <c r="K27" s="145"/>
      <c r="L27" s="145"/>
      <c r="M27" s="145"/>
      <c r="N27" s="145"/>
      <c r="O27" s="145"/>
      <c r="P27" s="145"/>
      <c r="Q27" s="145"/>
      <c r="R27" s="145"/>
      <c r="S27" s="145"/>
      <c r="T27" s="145"/>
      <c r="U27" s="145"/>
      <c r="V27" s="146">
        <f t="shared" si="4"/>
        <v>0</v>
      </c>
    </row>
    <row r="28" spans="1:22">
      <c r="A28" s="144"/>
      <c r="B28" s="145"/>
      <c r="C28" s="145"/>
      <c r="D28" s="145"/>
      <c r="E28" s="145"/>
      <c r="F28" s="145"/>
      <c r="G28" s="145"/>
      <c r="H28" s="145"/>
      <c r="I28" s="145"/>
      <c r="J28" s="145"/>
      <c r="K28" s="145"/>
      <c r="L28" s="145"/>
      <c r="M28" s="145"/>
      <c r="N28" s="145"/>
      <c r="O28" s="145"/>
      <c r="P28" s="145"/>
      <c r="Q28" s="145"/>
      <c r="R28" s="145"/>
      <c r="S28" s="145"/>
      <c r="T28" s="145"/>
      <c r="U28" s="145"/>
      <c r="V28" s="146">
        <f t="shared" si="4"/>
        <v>0</v>
      </c>
    </row>
    <row r="29" spans="1:22">
      <c r="A29" s="144"/>
      <c r="B29" s="145"/>
      <c r="C29" s="145"/>
      <c r="D29" s="145"/>
      <c r="E29" s="145"/>
      <c r="F29" s="145"/>
      <c r="G29" s="145"/>
      <c r="H29" s="145"/>
      <c r="I29" s="145"/>
      <c r="J29" s="145"/>
      <c r="K29" s="145"/>
      <c r="L29" s="145"/>
      <c r="M29" s="145"/>
      <c r="N29" s="145"/>
      <c r="O29" s="145"/>
      <c r="P29" s="145"/>
      <c r="Q29" s="145"/>
      <c r="R29" s="145"/>
      <c r="S29" s="145"/>
      <c r="T29" s="145"/>
      <c r="U29" s="145"/>
      <c r="V29" s="146">
        <f t="shared" si="4"/>
        <v>0</v>
      </c>
    </row>
    <row r="30" spans="1:22">
      <c r="A30" s="144"/>
      <c r="B30" s="145"/>
      <c r="C30" s="145"/>
      <c r="D30" s="145"/>
      <c r="E30" s="145"/>
      <c r="F30" s="145"/>
      <c r="G30" s="145"/>
      <c r="H30" s="145"/>
      <c r="I30" s="145"/>
      <c r="J30" s="145"/>
      <c r="K30" s="145"/>
      <c r="L30" s="145"/>
      <c r="M30" s="145"/>
      <c r="N30" s="145"/>
      <c r="O30" s="145"/>
      <c r="P30" s="145"/>
      <c r="Q30" s="145"/>
      <c r="R30" s="145"/>
      <c r="S30" s="145"/>
      <c r="T30" s="145"/>
      <c r="U30" s="145"/>
      <c r="V30" s="146">
        <f t="shared" si="4"/>
        <v>0</v>
      </c>
    </row>
    <row r="31" spans="1:22">
      <c r="A31" s="144"/>
      <c r="B31" s="145"/>
      <c r="C31" s="145"/>
      <c r="D31" s="145"/>
      <c r="E31" s="145"/>
      <c r="F31" s="145"/>
      <c r="G31" s="145"/>
      <c r="H31" s="145"/>
      <c r="I31" s="145"/>
      <c r="J31" s="145"/>
      <c r="K31" s="145"/>
      <c r="L31" s="145"/>
      <c r="M31" s="145"/>
      <c r="N31" s="145"/>
      <c r="O31" s="145"/>
      <c r="P31" s="145"/>
      <c r="Q31" s="145"/>
      <c r="R31" s="145"/>
      <c r="S31" s="145"/>
      <c r="T31" s="145"/>
      <c r="U31" s="145"/>
      <c r="V31" s="146">
        <f t="shared" si="4"/>
        <v>0</v>
      </c>
    </row>
    <row r="32" spans="1:22">
      <c r="A32" s="144"/>
      <c r="B32" s="145"/>
      <c r="C32" s="145"/>
      <c r="D32" s="145"/>
      <c r="E32" s="145"/>
      <c r="F32" s="145"/>
      <c r="G32" s="145"/>
      <c r="H32" s="145"/>
      <c r="I32" s="145"/>
      <c r="J32" s="145"/>
      <c r="K32" s="145"/>
      <c r="L32" s="145"/>
      <c r="M32" s="145"/>
      <c r="N32" s="145"/>
      <c r="O32" s="145"/>
      <c r="P32" s="145"/>
      <c r="Q32" s="145"/>
      <c r="R32" s="145"/>
      <c r="S32" s="145"/>
      <c r="T32" s="145"/>
      <c r="U32" s="145"/>
      <c r="V32" s="146">
        <f t="shared" si="4"/>
        <v>0</v>
      </c>
    </row>
    <row r="33" spans="1:22">
      <c r="A33" s="144"/>
      <c r="B33" s="145"/>
      <c r="C33" s="145"/>
      <c r="D33" s="145"/>
      <c r="E33" s="145"/>
      <c r="F33" s="145"/>
      <c r="G33" s="145"/>
      <c r="H33" s="145"/>
      <c r="I33" s="145"/>
      <c r="J33" s="145"/>
      <c r="K33" s="145"/>
      <c r="L33" s="145"/>
      <c r="M33" s="145"/>
      <c r="N33" s="145"/>
      <c r="O33" s="145"/>
      <c r="P33" s="145"/>
      <c r="Q33" s="145"/>
      <c r="R33" s="145"/>
      <c r="S33" s="145"/>
      <c r="T33" s="145"/>
      <c r="U33" s="145"/>
      <c r="V33" s="146">
        <f t="shared" si="4"/>
        <v>0</v>
      </c>
    </row>
    <row r="34" spans="1:22">
      <c r="A34" s="144"/>
      <c r="B34" s="145"/>
      <c r="C34" s="145"/>
      <c r="D34" s="145"/>
      <c r="E34" s="145"/>
      <c r="F34" s="145"/>
      <c r="G34" s="145"/>
      <c r="H34" s="145"/>
      <c r="I34" s="145"/>
      <c r="J34" s="145"/>
      <c r="K34" s="145"/>
      <c r="L34" s="145"/>
      <c r="M34" s="145"/>
      <c r="N34" s="145"/>
      <c r="O34" s="145"/>
      <c r="P34" s="145"/>
      <c r="Q34" s="145"/>
      <c r="R34" s="145"/>
      <c r="S34" s="145"/>
      <c r="T34" s="145"/>
      <c r="U34" s="145"/>
      <c r="V34" s="146">
        <f t="shared" si="4"/>
        <v>0</v>
      </c>
    </row>
    <row r="35" spans="1:22">
      <c r="A35" s="144"/>
      <c r="B35" s="145"/>
      <c r="C35" s="145"/>
      <c r="D35" s="145"/>
      <c r="E35" s="145"/>
      <c r="F35" s="145"/>
      <c r="G35" s="145"/>
      <c r="H35" s="145"/>
      <c r="I35" s="145"/>
      <c r="J35" s="145"/>
      <c r="K35" s="145"/>
      <c r="L35" s="145"/>
      <c r="M35" s="145"/>
      <c r="N35" s="145"/>
      <c r="O35" s="145"/>
      <c r="P35" s="145"/>
      <c r="Q35" s="145"/>
      <c r="R35" s="145"/>
      <c r="S35" s="145"/>
      <c r="T35" s="145"/>
      <c r="U35" s="145"/>
      <c r="V35" s="146">
        <f t="shared" si="4"/>
        <v>0</v>
      </c>
    </row>
    <row r="36" spans="1:22" ht="13.5" thickBot="1">
      <c r="A36" s="144"/>
      <c r="B36" s="145"/>
      <c r="C36" s="145"/>
      <c r="D36" s="145"/>
      <c r="E36" s="145"/>
      <c r="F36" s="145"/>
      <c r="G36" s="145"/>
      <c r="H36" s="145"/>
      <c r="I36" s="145"/>
      <c r="J36" s="145"/>
      <c r="K36" s="145"/>
      <c r="L36" s="145"/>
      <c r="M36" s="145"/>
      <c r="N36" s="145"/>
      <c r="O36" s="145"/>
      <c r="P36" s="145"/>
      <c r="Q36" s="145"/>
      <c r="R36" s="145"/>
      <c r="S36" s="145"/>
      <c r="T36" s="145"/>
      <c r="U36" s="145"/>
      <c r="V36" s="146">
        <f t="shared" si="4"/>
        <v>0</v>
      </c>
    </row>
    <row r="37" spans="1:22" ht="26.25" thickBot="1">
      <c r="A37" s="153" t="s">
        <v>9</v>
      </c>
      <c r="B37" s="154">
        <f>SUM(B22:B36)</f>
        <v>0</v>
      </c>
      <c r="C37" s="154">
        <f t="shared" ref="C37" si="5">SUM(C5:C36)</f>
        <v>0</v>
      </c>
      <c r="D37" s="154">
        <f t="shared" ref="D37:U37" si="6">SUM(D5:D36)</f>
        <v>0</v>
      </c>
      <c r="E37" s="154">
        <f t="shared" si="6"/>
        <v>0</v>
      </c>
      <c r="F37" s="154">
        <f t="shared" si="6"/>
        <v>0</v>
      </c>
      <c r="G37" s="154">
        <f t="shared" si="6"/>
        <v>0</v>
      </c>
      <c r="H37" s="154">
        <f t="shared" ref="H37:Q37" si="7">SUM(H5:H36)</f>
        <v>0</v>
      </c>
      <c r="I37" s="154">
        <f t="shared" si="7"/>
        <v>0</v>
      </c>
      <c r="J37" s="154">
        <f t="shared" si="7"/>
        <v>0</v>
      </c>
      <c r="K37" s="154">
        <f t="shared" si="7"/>
        <v>0</v>
      </c>
      <c r="L37" s="154">
        <f t="shared" si="7"/>
        <v>0</v>
      </c>
      <c r="M37" s="154">
        <f t="shared" si="7"/>
        <v>0</v>
      </c>
      <c r="N37" s="154">
        <f t="shared" si="7"/>
        <v>0</v>
      </c>
      <c r="O37" s="154">
        <f t="shared" si="7"/>
        <v>0</v>
      </c>
      <c r="P37" s="154">
        <f t="shared" si="7"/>
        <v>0</v>
      </c>
      <c r="Q37" s="154">
        <f t="shared" si="7"/>
        <v>0</v>
      </c>
      <c r="R37" s="154">
        <f t="shared" si="6"/>
        <v>0</v>
      </c>
      <c r="S37" s="154">
        <f t="shared" si="6"/>
        <v>0</v>
      </c>
      <c r="T37" s="154">
        <f t="shared" si="6"/>
        <v>0</v>
      </c>
      <c r="U37" s="154">
        <f t="shared" si="6"/>
        <v>0</v>
      </c>
      <c r="V37" s="135">
        <f>SUM(V22:V36)</f>
        <v>0</v>
      </c>
    </row>
    <row r="38" spans="1:22">
      <c r="V38" s="155"/>
    </row>
  </sheetData>
  <sheetProtection algorithmName="SHA-512" hashValue="CfukQKZ41bgi3q+6pFn9dSwrdcY5mWhiw53Z02oFWv8vMXdLXqZU0lNIh2USOvGBtcHn96zWkVGypd4/D1vqmQ==" saltValue="z5Y58bq9g0neMj8t3QTM4Q==" spinCount="100000" sheet="1" objects="1" scenarios="1" selectLockedCells="1"/>
  <mergeCells count="22">
    <mergeCell ref="V1:V4"/>
    <mergeCell ref="N1:N4"/>
    <mergeCell ref="O1:O4"/>
    <mergeCell ref="P1:P4"/>
    <mergeCell ref="Q1:Q4"/>
    <mergeCell ref="G1:G4"/>
    <mergeCell ref="R1:R4"/>
    <mergeCell ref="S1:S4"/>
    <mergeCell ref="T1:T4"/>
    <mergeCell ref="U1:U4"/>
    <mergeCell ref="H1:H4"/>
    <mergeCell ref="I1:I4"/>
    <mergeCell ref="J1:J4"/>
    <mergeCell ref="K1:K4"/>
    <mergeCell ref="L1:L4"/>
    <mergeCell ref="M1:M4"/>
    <mergeCell ref="A1:A2"/>
    <mergeCell ref="B1:B4"/>
    <mergeCell ref="D1:D4"/>
    <mergeCell ref="E1:E4"/>
    <mergeCell ref="F1:F4"/>
    <mergeCell ref="C1:C4"/>
  </mergeCells>
  <pageMargins left="0.75" right="0.75" top="1" bottom="0.5" header="0.25" footer="0.25"/>
  <pageSetup scale="87" orientation="landscape" horizontalDpi="300" verticalDpi="300" r:id="rId1"/>
  <headerFooter alignWithMargins="0">
    <oddHeader>&amp;C&amp;"Arial,Bold"&amp;14SeniorTrax
&amp;12Dues page - &amp;D</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sheetPr>
  <dimension ref="A1:V103"/>
  <sheetViews>
    <sheetView showGridLines="0" zoomScaleNormal="100" workbookViewId="0">
      <selection activeCell="A5" sqref="A5"/>
    </sheetView>
  </sheetViews>
  <sheetFormatPr defaultColWidth="9.140625" defaultRowHeight="12.75"/>
  <cols>
    <col min="1" max="1" width="10.85546875" style="30" customWidth="1"/>
    <col min="2" max="2" width="53" style="30" customWidth="1"/>
    <col min="3" max="22" width="3.28515625" style="30" customWidth="1"/>
    <col min="23" max="16384" width="9.140625" style="30"/>
  </cols>
  <sheetData>
    <row r="1" spans="1:22" ht="12.75" customHeight="1">
      <c r="A1" s="671" t="s">
        <v>74</v>
      </c>
      <c r="B1" s="672"/>
      <c r="C1" s="654" t="str">
        <f ca="1">Senior_1!$U$1</f>
        <v>Senior_1</v>
      </c>
      <c r="D1" s="654" t="str">
        <f ca="1">Senior_2!$U$1</f>
        <v>Senior_2</v>
      </c>
      <c r="E1" s="654" t="str">
        <f ca="1">Senior_3!$U$1</f>
        <v>Senior_3</v>
      </c>
      <c r="F1" s="654" t="str">
        <f ca="1">Senior_4!$U$1</f>
        <v>Senior_4</v>
      </c>
      <c r="G1" s="654" t="str">
        <f ca="1">Senior_5!$U$1</f>
        <v>Senior_5</v>
      </c>
      <c r="H1" s="654" t="str">
        <f ca="1">Senior_6!$U$1</f>
        <v>Senior_6</v>
      </c>
      <c r="I1" s="654" t="str">
        <f ca="1">Senior_7!$U$1</f>
        <v>Senior_7</v>
      </c>
      <c r="J1" s="654" t="str">
        <f ca="1">Senior_8!$U$1</f>
        <v>Senior_8</v>
      </c>
      <c r="K1" s="654" t="str">
        <f ca="1">Senior_9!$U$1</f>
        <v>Senior_9</v>
      </c>
      <c r="L1" s="654" t="str">
        <f ca="1">Senior_10!$U$1</f>
        <v>Senior_10</v>
      </c>
      <c r="M1" s="654" t="str">
        <f ca="1">Senior_11!$U$1</f>
        <v>Senior_11</v>
      </c>
      <c r="N1" s="654" t="str">
        <f ca="1">Senior_12!$U$1</f>
        <v>Senior_12</v>
      </c>
      <c r="O1" s="654" t="str">
        <f ca="1">Senior_13!$U$1</f>
        <v>Senior_13</v>
      </c>
      <c r="P1" s="654" t="str">
        <f ca="1">Senior_14!$U$1</f>
        <v>Senior_14</v>
      </c>
      <c r="Q1" s="654" t="str">
        <f ca="1">Senior_15!$U$1</f>
        <v>Senior_15</v>
      </c>
      <c r="R1" s="654" t="str">
        <f ca="1">Senior_16!$U$1</f>
        <v>Senior_16</v>
      </c>
      <c r="S1" s="654" t="str">
        <f ca="1">Senior_17!$U$1</f>
        <v>Senior_17</v>
      </c>
      <c r="T1" s="654" t="str">
        <f ca="1">Senior_18!$U$1</f>
        <v>Senior_18</v>
      </c>
      <c r="U1" s="654" t="str">
        <f ca="1">Senior_19!$U$1</f>
        <v>Senior_19</v>
      </c>
      <c r="V1" s="654" t="str">
        <f ca="1">Senior_20!$U$1</f>
        <v>Senior_20</v>
      </c>
    </row>
    <row r="2" spans="1:22" ht="12.75" customHeight="1">
      <c r="A2" s="669" t="s">
        <v>77</v>
      </c>
      <c r="B2" s="670"/>
      <c r="C2" s="654"/>
      <c r="D2" s="654"/>
      <c r="E2" s="654"/>
      <c r="F2" s="654"/>
      <c r="G2" s="654"/>
      <c r="H2" s="654"/>
      <c r="I2" s="654"/>
      <c r="J2" s="654"/>
      <c r="K2" s="654"/>
      <c r="L2" s="654"/>
      <c r="M2" s="654"/>
      <c r="N2" s="654"/>
      <c r="O2" s="654"/>
      <c r="P2" s="654"/>
      <c r="Q2" s="654"/>
      <c r="R2" s="654"/>
      <c r="S2" s="654"/>
      <c r="T2" s="654"/>
      <c r="U2" s="654"/>
      <c r="V2" s="654"/>
    </row>
    <row r="3" spans="1:22" ht="12.75" customHeight="1">
      <c r="C3" s="654"/>
      <c r="D3" s="654"/>
      <c r="E3" s="654"/>
      <c r="F3" s="654"/>
      <c r="G3" s="654"/>
      <c r="H3" s="654"/>
      <c r="I3" s="654"/>
      <c r="J3" s="654"/>
      <c r="K3" s="654"/>
      <c r="L3" s="654"/>
      <c r="M3" s="654"/>
      <c r="N3" s="654"/>
      <c r="O3" s="654"/>
      <c r="P3" s="654"/>
      <c r="Q3" s="654"/>
      <c r="R3" s="654"/>
      <c r="S3" s="654"/>
      <c r="T3" s="654"/>
      <c r="U3" s="654"/>
      <c r="V3" s="654"/>
    </row>
    <row r="4" spans="1:22" ht="12" customHeight="1">
      <c r="A4" s="35" t="s">
        <v>75</v>
      </c>
      <c r="B4" s="28" t="s">
        <v>76</v>
      </c>
      <c r="C4" s="654"/>
      <c r="D4" s="654"/>
      <c r="E4" s="654"/>
      <c r="F4" s="654"/>
      <c r="G4" s="654"/>
      <c r="H4" s="654"/>
      <c r="I4" s="654"/>
      <c r="J4" s="654"/>
      <c r="K4" s="654"/>
      <c r="L4" s="654"/>
      <c r="M4" s="654"/>
      <c r="N4" s="654"/>
      <c r="O4" s="654"/>
      <c r="P4" s="654"/>
      <c r="Q4" s="654"/>
      <c r="R4" s="654"/>
      <c r="S4" s="654"/>
      <c r="T4" s="654"/>
      <c r="U4" s="654"/>
      <c r="V4" s="654"/>
    </row>
    <row r="5" spans="1:22" ht="12.75" customHeight="1">
      <c r="A5" s="36"/>
      <c r="B5" s="37"/>
      <c r="C5" s="38"/>
      <c r="D5" s="38"/>
      <c r="E5" s="38"/>
      <c r="F5" s="38"/>
      <c r="G5" s="38"/>
      <c r="H5" s="38"/>
      <c r="I5" s="38"/>
      <c r="J5" s="38"/>
      <c r="K5" s="38"/>
      <c r="L5" s="38"/>
      <c r="M5" s="38"/>
      <c r="N5" s="38"/>
      <c r="O5" s="38"/>
      <c r="P5" s="38"/>
      <c r="Q5" s="38"/>
      <c r="R5" s="38"/>
      <c r="S5" s="38"/>
      <c r="T5" s="38"/>
      <c r="U5" s="38"/>
      <c r="V5" s="38"/>
    </row>
    <row r="6" spans="1:22">
      <c r="A6" s="36"/>
      <c r="B6" s="37"/>
      <c r="C6" s="38"/>
      <c r="D6" s="38"/>
      <c r="E6" s="38"/>
      <c r="F6" s="38"/>
      <c r="G6" s="38"/>
      <c r="H6" s="38"/>
      <c r="I6" s="38"/>
      <c r="J6" s="38"/>
      <c r="K6" s="38"/>
      <c r="L6" s="38"/>
      <c r="M6" s="38"/>
      <c r="N6" s="38"/>
      <c r="O6" s="38"/>
      <c r="P6" s="38"/>
      <c r="Q6" s="38"/>
      <c r="R6" s="38"/>
      <c r="S6" s="38"/>
      <c r="T6" s="38"/>
      <c r="U6" s="38"/>
      <c r="V6" s="38"/>
    </row>
    <row r="7" spans="1:22">
      <c r="A7" s="36"/>
      <c r="B7" s="39"/>
      <c r="C7" s="38"/>
      <c r="D7" s="38"/>
      <c r="E7" s="38"/>
      <c r="F7" s="38"/>
      <c r="G7" s="38"/>
      <c r="H7" s="38"/>
      <c r="I7" s="38"/>
      <c r="J7" s="38"/>
      <c r="K7" s="38"/>
      <c r="L7" s="38"/>
      <c r="M7" s="38"/>
      <c r="N7" s="38"/>
      <c r="O7" s="38"/>
      <c r="P7" s="38"/>
      <c r="Q7" s="38"/>
      <c r="R7" s="38"/>
      <c r="S7" s="38"/>
      <c r="T7" s="38"/>
      <c r="U7" s="38"/>
      <c r="V7" s="38"/>
    </row>
    <row r="8" spans="1:22">
      <c r="A8" s="36"/>
      <c r="B8" s="39"/>
      <c r="C8" s="38"/>
      <c r="D8" s="38"/>
      <c r="E8" s="38"/>
      <c r="F8" s="38"/>
      <c r="G8" s="38"/>
      <c r="H8" s="38"/>
      <c r="I8" s="38"/>
      <c r="J8" s="38"/>
      <c r="K8" s="38"/>
      <c r="L8" s="38"/>
      <c r="M8" s="38"/>
      <c r="N8" s="38"/>
      <c r="O8" s="38"/>
      <c r="P8" s="38"/>
      <c r="Q8" s="38"/>
      <c r="R8" s="38"/>
      <c r="S8" s="38"/>
      <c r="T8" s="38"/>
      <c r="U8" s="38"/>
      <c r="V8" s="38"/>
    </row>
    <row r="9" spans="1:22">
      <c r="A9" s="36"/>
      <c r="B9" s="37"/>
      <c r="C9" s="38"/>
      <c r="D9" s="38"/>
      <c r="E9" s="38"/>
      <c r="F9" s="38"/>
      <c r="G9" s="38"/>
      <c r="H9" s="38"/>
      <c r="I9" s="38"/>
      <c r="J9" s="38"/>
      <c r="K9" s="38"/>
      <c r="L9" s="38"/>
      <c r="M9" s="38"/>
      <c r="N9" s="38"/>
      <c r="O9" s="38"/>
      <c r="P9" s="38"/>
      <c r="Q9" s="38"/>
      <c r="R9" s="38"/>
      <c r="S9" s="38"/>
      <c r="T9" s="38"/>
      <c r="U9" s="38"/>
      <c r="V9" s="38"/>
    </row>
    <row r="10" spans="1:22">
      <c r="A10" s="36"/>
      <c r="B10" s="39"/>
      <c r="C10" s="38"/>
      <c r="D10" s="38"/>
      <c r="E10" s="38"/>
      <c r="F10" s="38"/>
      <c r="G10" s="38"/>
      <c r="H10" s="38"/>
      <c r="I10" s="38"/>
      <c r="J10" s="38"/>
      <c r="K10" s="38"/>
      <c r="L10" s="38"/>
      <c r="M10" s="38"/>
      <c r="N10" s="38"/>
      <c r="O10" s="38"/>
      <c r="P10" s="38"/>
      <c r="Q10" s="38"/>
      <c r="R10" s="38"/>
      <c r="S10" s="38"/>
      <c r="T10" s="38"/>
      <c r="U10" s="38"/>
      <c r="V10" s="38"/>
    </row>
    <row r="11" spans="1:22">
      <c r="A11" s="36"/>
      <c r="B11" s="39"/>
      <c r="C11" s="38"/>
      <c r="D11" s="38"/>
      <c r="E11" s="38"/>
      <c r="F11" s="38"/>
      <c r="G11" s="38"/>
      <c r="H11" s="38"/>
      <c r="I11" s="38"/>
      <c r="J11" s="38"/>
      <c r="K11" s="38"/>
      <c r="L11" s="38"/>
      <c r="M11" s="38"/>
      <c r="N11" s="38"/>
      <c r="O11" s="38"/>
      <c r="P11" s="38"/>
      <c r="Q11" s="38"/>
      <c r="R11" s="38"/>
      <c r="S11" s="38"/>
      <c r="T11" s="38"/>
      <c r="U11" s="38"/>
      <c r="V11" s="38"/>
    </row>
    <row r="12" spans="1:22">
      <c r="A12" s="36"/>
      <c r="B12" s="37"/>
      <c r="C12" s="38"/>
      <c r="D12" s="38"/>
      <c r="E12" s="38"/>
      <c r="F12" s="38"/>
      <c r="G12" s="38"/>
      <c r="H12" s="38"/>
      <c r="I12" s="38"/>
      <c r="J12" s="38"/>
      <c r="K12" s="38"/>
      <c r="L12" s="38"/>
      <c r="M12" s="38"/>
      <c r="N12" s="38"/>
      <c r="O12" s="38"/>
      <c r="P12" s="38"/>
      <c r="Q12" s="38"/>
      <c r="R12" s="38"/>
      <c r="S12" s="38"/>
      <c r="T12" s="38"/>
      <c r="U12" s="38"/>
      <c r="V12" s="38"/>
    </row>
    <row r="13" spans="1:22">
      <c r="A13" s="36"/>
      <c r="B13" s="39"/>
      <c r="C13" s="38"/>
      <c r="D13" s="38"/>
      <c r="E13" s="38"/>
      <c r="F13" s="38"/>
      <c r="G13" s="38"/>
      <c r="H13" s="38"/>
      <c r="I13" s="38"/>
      <c r="J13" s="38"/>
      <c r="K13" s="38"/>
      <c r="L13" s="38"/>
      <c r="M13" s="38"/>
      <c r="N13" s="38"/>
      <c r="O13" s="38"/>
      <c r="P13" s="38"/>
      <c r="Q13" s="38"/>
      <c r="R13" s="38"/>
      <c r="S13" s="38"/>
      <c r="T13" s="38"/>
      <c r="U13" s="38"/>
      <c r="V13" s="38"/>
    </row>
    <row r="14" spans="1:22">
      <c r="A14" s="36"/>
      <c r="B14" s="39"/>
      <c r="C14" s="38"/>
      <c r="D14" s="38"/>
      <c r="E14" s="38"/>
      <c r="F14" s="38"/>
      <c r="G14" s="38"/>
      <c r="H14" s="38"/>
      <c r="I14" s="38"/>
      <c r="J14" s="38"/>
      <c r="K14" s="38"/>
      <c r="L14" s="38"/>
      <c r="M14" s="38"/>
      <c r="N14" s="38"/>
      <c r="O14" s="38"/>
      <c r="P14" s="38"/>
      <c r="Q14" s="38"/>
      <c r="R14" s="38"/>
      <c r="S14" s="38"/>
      <c r="T14" s="38"/>
      <c r="U14" s="38"/>
      <c r="V14" s="38"/>
    </row>
    <row r="15" spans="1:22">
      <c r="A15" s="36"/>
      <c r="B15" s="39"/>
      <c r="C15" s="38"/>
      <c r="D15" s="38"/>
      <c r="E15" s="38"/>
      <c r="F15" s="38"/>
      <c r="G15" s="38"/>
      <c r="H15" s="38"/>
      <c r="I15" s="38"/>
      <c r="J15" s="38"/>
      <c r="K15" s="38"/>
      <c r="L15" s="38"/>
      <c r="M15" s="38"/>
      <c r="N15" s="38"/>
      <c r="O15" s="38"/>
      <c r="P15" s="38"/>
      <c r="Q15" s="38"/>
      <c r="R15" s="38"/>
      <c r="S15" s="38"/>
      <c r="T15" s="38"/>
      <c r="U15" s="38"/>
      <c r="V15" s="38"/>
    </row>
    <row r="16" spans="1:22">
      <c r="A16" s="36"/>
      <c r="B16" s="39"/>
      <c r="C16" s="38"/>
      <c r="D16" s="38"/>
      <c r="E16" s="38"/>
      <c r="F16" s="38"/>
      <c r="G16" s="38"/>
      <c r="H16" s="38"/>
      <c r="I16" s="38"/>
      <c r="J16" s="38"/>
      <c r="K16" s="38"/>
      <c r="L16" s="38"/>
      <c r="M16" s="38"/>
      <c r="N16" s="38"/>
      <c r="O16" s="38"/>
      <c r="P16" s="38"/>
      <c r="Q16" s="38"/>
      <c r="R16" s="38"/>
      <c r="S16" s="38"/>
      <c r="T16" s="38"/>
      <c r="U16" s="38"/>
      <c r="V16" s="38"/>
    </row>
    <row r="17" spans="1:22">
      <c r="A17" s="36"/>
      <c r="B17" s="37"/>
      <c r="C17" s="40"/>
      <c r="D17" s="40"/>
      <c r="E17" s="40"/>
      <c r="F17" s="40"/>
      <c r="G17" s="40"/>
      <c r="H17" s="40"/>
      <c r="I17" s="40"/>
      <c r="J17" s="40"/>
      <c r="K17" s="40"/>
      <c r="L17" s="40"/>
      <c r="M17" s="40"/>
      <c r="N17" s="40"/>
      <c r="O17" s="40"/>
      <c r="P17" s="40"/>
      <c r="Q17" s="40"/>
      <c r="R17" s="40"/>
      <c r="S17" s="40"/>
      <c r="T17" s="40"/>
      <c r="U17" s="40"/>
      <c r="V17" s="40"/>
    </row>
    <row r="18" spans="1:22">
      <c r="A18" s="36"/>
      <c r="B18" s="39"/>
      <c r="C18" s="38"/>
      <c r="D18" s="41"/>
      <c r="E18" s="41"/>
      <c r="F18" s="41"/>
      <c r="G18" s="41"/>
      <c r="H18" s="41"/>
      <c r="I18" s="41"/>
      <c r="J18" s="41"/>
      <c r="K18" s="41"/>
      <c r="L18" s="41"/>
      <c r="M18" s="41"/>
      <c r="N18" s="41"/>
      <c r="O18" s="41"/>
      <c r="P18" s="41"/>
      <c r="Q18" s="41"/>
      <c r="R18" s="41"/>
      <c r="S18" s="41"/>
      <c r="T18" s="41"/>
      <c r="U18" s="41"/>
      <c r="V18" s="41"/>
    </row>
    <row r="19" spans="1:22">
      <c r="A19" s="36"/>
      <c r="B19" s="39"/>
      <c r="C19" s="42"/>
      <c r="D19" s="42"/>
      <c r="E19" s="42"/>
      <c r="F19" s="42"/>
      <c r="G19" s="42"/>
      <c r="H19" s="42"/>
      <c r="I19" s="42"/>
      <c r="J19" s="42"/>
      <c r="K19" s="42"/>
      <c r="L19" s="42"/>
      <c r="M19" s="42"/>
      <c r="N19" s="42"/>
      <c r="O19" s="42"/>
      <c r="P19" s="42"/>
      <c r="Q19" s="42"/>
      <c r="R19" s="42"/>
      <c r="S19" s="42"/>
      <c r="T19" s="42"/>
      <c r="U19" s="42"/>
      <c r="V19" s="42"/>
    </row>
    <row r="20" spans="1:22">
      <c r="A20" s="36"/>
      <c r="B20" s="43"/>
      <c r="C20" s="44"/>
      <c r="D20" s="44"/>
      <c r="E20" s="44"/>
      <c r="F20" s="44"/>
      <c r="G20" s="44"/>
      <c r="H20" s="44"/>
      <c r="I20" s="44"/>
      <c r="J20" s="44"/>
      <c r="K20" s="44"/>
      <c r="L20" s="44"/>
      <c r="M20" s="44"/>
      <c r="N20" s="44"/>
      <c r="O20" s="44"/>
      <c r="P20" s="44"/>
      <c r="Q20" s="44"/>
      <c r="R20" s="44"/>
      <c r="S20" s="44"/>
      <c r="T20" s="44"/>
      <c r="U20" s="44"/>
      <c r="V20" s="44"/>
    </row>
    <row r="21" spans="1:22">
      <c r="A21" s="36"/>
      <c r="B21" s="43"/>
      <c r="C21" s="44"/>
      <c r="D21" s="44"/>
      <c r="E21" s="44"/>
      <c r="F21" s="44"/>
      <c r="G21" s="44"/>
      <c r="H21" s="44"/>
      <c r="I21" s="44"/>
      <c r="J21" s="44"/>
      <c r="K21" s="44"/>
      <c r="L21" s="44"/>
      <c r="M21" s="44"/>
      <c r="N21" s="44"/>
      <c r="O21" s="44"/>
      <c r="P21" s="44"/>
      <c r="Q21" s="44"/>
      <c r="R21" s="44"/>
      <c r="S21" s="44"/>
      <c r="T21" s="44"/>
      <c r="U21" s="44"/>
      <c r="V21" s="44"/>
    </row>
    <row r="22" spans="1:22">
      <c r="A22" s="36"/>
      <c r="B22" s="45"/>
      <c r="C22" s="38"/>
      <c r="D22" s="38"/>
      <c r="E22" s="38"/>
      <c r="F22" s="38"/>
      <c r="G22" s="38"/>
      <c r="H22" s="38"/>
      <c r="I22" s="38"/>
      <c r="J22" s="38"/>
      <c r="K22" s="38"/>
      <c r="L22" s="38"/>
      <c r="M22" s="38"/>
      <c r="N22" s="38"/>
      <c r="O22" s="38"/>
      <c r="P22" s="38"/>
      <c r="Q22" s="38"/>
      <c r="R22" s="38"/>
      <c r="S22" s="38"/>
      <c r="T22" s="38"/>
      <c r="U22" s="38"/>
      <c r="V22" s="38"/>
    </row>
    <row r="23" spans="1:22">
      <c r="A23" s="36"/>
      <c r="B23" s="43"/>
      <c r="C23" s="38"/>
      <c r="D23" s="38"/>
      <c r="E23" s="38"/>
      <c r="F23" s="38"/>
      <c r="G23" s="38"/>
      <c r="H23" s="38"/>
      <c r="I23" s="38"/>
      <c r="J23" s="38"/>
      <c r="K23" s="38"/>
      <c r="L23" s="38"/>
      <c r="M23" s="38"/>
      <c r="N23" s="38"/>
      <c r="O23" s="38"/>
      <c r="P23" s="38"/>
      <c r="Q23" s="38"/>
      <c r="R23" s="38"/>
      <c r="S23" s="38"/>
      <c r="T23" s="38"/>
      <c r="U23" s="38"/>
      <c r="V23" s="38"/>
    </row>
    <row r="24" spans="1:22">
      <c r="A24" s="36"/>
      <c r="B24" s="39"/>
      <c r="C24" s="38"/>
      <c r="D24" s="38"/>
      <c r="E24" s="38"/>
      <c r="F24" s="38"/>
      <c r="G24" s="38"/>
      <c r="H24" s="38"/>
      <c r="I24" s="38"/>
      <c r="J24" s="38"/>
      <c r="K24" s="38"/>
      <c r="L24" s="38"/>
      <c r="M24" s="38"/>
      <c r="N24" s="38"/>
      <c r="O24" s="38"/>
      <c r="P24" s="38"/>
      <c r="Q24" s="38"/>
      <c r="R24" s="38"/>
      <c r="S24" s="38"/>
      <c r="T24" s="38"/>
      <c r="U24" s="38"/>
      <c r="V24" s="38"/>
    </row>
    <row r="25" spans="1:22">
      <c r="A25" s="36"/>
      <c r="B25" s="46"/>
      <c r="C25" s="38"/>
      <c r="D25" s="38"/>
      <c r="E25" s="38"/>
      <c r="F25" s="38"/>
      <c r="G25" s="38"/>
      <c r="H25" s="38"/>
      <c r="I25" s="38"/>
      <c r="J25" s="38"/>
      <c r="K25" s="38"/>
      <c r="L25" s="38"/>
      <c r="M25" s="38"/>
      <c r="N25" s="38"/>
      <c r="O25" s="38"/>
      <c r="P25" s="38"/>
      <c r="Q25" s="38"/>
      <c r="R25" s="38"/>
      <c r="S25" s="38"/>
      <c r="T25" s="38"/>
      <c r="U25" s="38"/>
      <c r="V25" s="38"/>
    </row>
    <row r="26" spans="1:22">
      <c r="A26" s="36"/>
      <c r="B26" s="39"/>
      <c r="C26" s="38"/>
      <c r="D26" s="38"/>
      <c r="E26" s="38"/>
      <c r="F26" s="38"/>
      <c r="G26" s="38"/>
      <c r="H26" s="38"/>
      <c r="I26" s="38"/>
      <c r="J26" s="38"/>
      <c r="K26" s="38"/>
      <c r="L26" s="38"/>
      <c r="M26" s="38"/>
      <c r="N26" s="38"/>
      <c r="O26" s="38"/>
      <c r="P26" s="38"/>
      <c r="Q26" s="38"/>
      <c r="R26" s="38"/>
      <c r="S26" s="38"/>
      <c r="T26" s="38"/>
      <c r="U26" s="38"/>
      <c r="V26" s="38"/>
    </row>
    <row r="27" spans="1:22">
      <c r="A27" s="36"/>
      <c r="B27" s="46"/>
      <c r="C27" s="38"/>
      <c r="D27" s="38"/>
      <c r="E27" s="38"/>
      <c r="F27" s="38"/>
      <c r="G27" s="38"/>
      <c r="H27" s="38"/>
      <c r="I27" s="38"/>
      <c r="J27" s="38"/>
      <c r="K27" s="38"/>
      <c r="L27" s="38"/>
      <c r="M27" s="38"/>
      <c r="N27" s="38"/>
      <c r="O27" s="38"/>
      <c r="P27" s="38"/>
      <c r="Q27" s="38"/>
      <c r="R27" s="38"/>
      <c r="S27" s="38"/>
      <c r="T27" s="38"/>
      <c r="U27" s="38"/>
      <c r="V27" s="38"/>
    </row>
    <row r="28" spans="1:22">
      <c r="A28" s="36"/>
      <c r="B28" s="47"/>
      <c r="C28" s="38"/>
      <c r="D28" s="38"/>
      <c r="E28" s="38"/>
      <c r="F28" s="38"/>
      <c r="G28" s="38"/>
      <c r="H28" s="38"/>
      <c r="I28" s="38"/>
      <c r="J28" s="38"/>
      <c r="K28" s="38"/>
      <c r="L28" s="38"/>
      <c r="M28" s="38"/>
      <c r="N28" s="38"/>
      <c r="O28" s="38"/>
      <c r="P28" s="38"/>
      <c r="Q28" s="38"/>
      <c r="R28" s="38"/>
      <c r="S28" s="38"/>
      <c r="T28" s="38"/>
      <c r="U28" s="38"/>
      <c r="V28" s="38"/>
    </row>
    <row r="29" spans="1:22">
      <c r="A29" s="36"/>
      <c r="B29" s="39"/>
      <c r="C29" s="38"/>
      <c r="D29" s="38"/>
      <c r="E29" s="38"/>
      <c r="F29" s="38"/>
      <c r="G29" s="38"/>
      <c r="H29" s="38"/>
      <c r="I29" s="38"/>
      <c r="J29" s="38"/>
      <c r="K29" s="38"/>
      <c r="L29" s="38"/>
      <c r="M29" s="38"/>
      <c r="N29" s="38"/>
      <c r="O29" s="38"/>
      <c r="P29" s="38"/>
      <c r="Q29" s="38"/>
      <c r="R29" s="38"/>
      <c r="S29" s="38"/>
      <c r="T29" s="38"/>
      <c r="U29" s="38"/>
      <c r="V29" s="38"/>
    </row>
    <row r="30" spans="1:22">
      <c r="A30" s="36"/>
      <c r="B30" s="39"/>
      <c r="C30" s="38"/>
      <c r="D30" s="38"/>
      <c r="E30" s="38"/>
      <c r="F30" s="38"/>
      <c r="G30" s="38"/>
      <c r="H30" s="38"/>
      <c r="I30" s="38"/>
      <c r="J30" s="38"/>
      <c r="K30" s="38"/>
      <c r="L30" s="38"/>
      <c r="M30" s="38"/>
      <c r="N30" s="38"/>
      <c r="O30" s="38"/>
      <c r="P30" s="38"/>
      <c r="Q30" s="38"/>
      <c r="R30" s="38"/>
      <c r="S30" s="38"/>
      <c r="T30" s="38"/>
      <c r="U30" s="38"/>
      <c r="V30" s="38"/>
    </row>
    <row r="31" spans="1:22">
      <c r="A31" s="36"/>
      <c r="B31" s="39"/>
      <c r="C31" s="38"/>
      <c r="D31" s="38"/>
      <c r="E31" s="38"/>
      <c r="F31" s="38"/>
      <c r="G31" s="38"/>
      <c r="H31" s="38"/>
      <c r="I31" s="38"/>
      <c r="J31" s="38"/>
      <c r="K31" s="38"/>
      <c r="L31" s="38"/>
      <c r="M31" s="38"/>
      <c r="N31" s="38"/>
      <c r="O31" s="38"/>
      <c r="P31" s="38"/>
      <c r="Q31" s="38"/>
      <c r="R31" s="38"/>
      <c r="S31" s="38"/>
      <c r="T31" s="38"/>
      <c r="U31" s="38"/>
      <c r="V31" s="38"/>
    </row>
    <row r="32" spans="1:22">
      <c r="A32" s="36"/>
      <c r="B32" s="47"/>
      <c r="C32" s="38"/>
      <c r="D32" s="38"/>
      <c r="E32" s="38"/>
      <c r="F32" s="38"/>
      <c r="G32" s="38"/>
      <c r="H32" s="38"/>
      <c r="I32" s="38"/>
      <c r="J32" s="38"/>
      <c r="K32" s="38"/>
      <c r="L32" s="38"/>
      <c r="M32" s="38"/>
      <c r="N32" s="38"/>
      <c r="O32" s="38"/>
      <c r="P32" s="38"/>
      <c r="Q32" s="38"/>
      <c r="R32" s="38"/>
      <c r="S32" s="38"/>
      <c r="T32" s="38"/>
      <c r="U32" s="38"/>
      <c r="V32" s="38"/>
    </row>
    <row r="33" spans="1:22">
      <c r="A33" s="36"/>
      <c r="B33" s="39"/>
      <c r="C33" s="38"/>
      <c r="D33" s="38"/>
      <c r="E33" s="38"/>
      <c r="F33" s="38"/>
      <c r="G33" s="38"/>
      <c r="H33" s="38"/>
      <c r="I33" s="38"/>
      <c r="J33" s="38"/>
      <c r="K33" s="38"/>
      <c r="L33" s="38"/>
      <c r="M33" s="38"/>
      <c r="N33" s="38"/>
      <c r="O33" s="38"/>
      <c r="P33" s="38"/>
      <c r="Q33" s="38"/>
      <c r="R33" s="38"/>
      <c r="S33" s="38"/>
      <c r="T33" s="38"/>
      <c r="U33" s="38"/>
      <c r="V33" s="38"/>
    </row>
    <row r="34" spans="1:22">
      <c r="A34" s="36"/>
      <c r="B34" s="39"/>
      <c r="C34" s="38"/>
      <c r="D34" s="38"/>
      <c r="E34" s="38"/>
      <c r="F34" s="38"/>
      <c r="G34" s="38"/>
      <c r="H34" s="38"/>
      <c r="I34" s="38"/>
      <c r="J34" s="38"/>
      <c r="K34" s="38"/>
      <c r="L34" s="38"/>
      <c r="M34" s="38"/>
      <c r="N34" s="38"/>
      <c r="O34" s="38"/>
      <c r="P34" s="38"/>
      <c r="Q34" s="38"/>
      <c r="R34" s="38"/>
      <c r="S34" s="38"/>
      <c r="T34" s="38"/>
      <c r="U34" s="38"/>
      <c r="V34" s="38"/>
    </row>
    <row r="35" spans="1:22">
      <c r="A35" s="36"/>
      <c r="B35" s="39"/>
      <c r="C35" s="38"/>
      <c r="D35" s="38"/>
      <c r="E35" s="38"/>
      <c r="F35" s="38"/>
      <c r="G35" s="38"/>
      <c r="H35" s="38"/>
      <c r="I35" s="38"/>
      <c r="J35" s="38"/>
      <c r="K35" s="38"/>
      <c r="L35" s="38"/>
      <c r="M35" s="38"/>
      <c r="N35" s="38"/>
      <c r="O35" s="38"/>
      <c r="P35" s="38"/>
      <c r="Q35" s="38"/>
      <c r="R35" s="38"/>
      <c r="S35" s="38"/>
      <c r="T35" s="38"/>
      <c r="U35" s="38"/>
      <c r="V35" s="38"/>
    </row>
    <row r="36" spans="1:22">
      <c r="A36" s="36"/>
      <c r="B36" s="39"/>
      <c r="C36" s="38"/>
      <c r="D36" s="38"/>
      <c r="E36" s="38"/>
      <c r="F36" s="38"/>
      <c r="G36" s="38"/>
      <c r="H36" s="38"/>
      <c r="I36" s="38"/>
      <c r="J36" s="38"/>
      <c r="K36" s="38"/>
      <c r="L36" s="38"/>
      <c r="M36" s="38"/>
      <c r="N36" s="38"/>
      <c r="O36" s="38"/>
      <c r="P36" s="38"/>
      <c r="Q36" s="38"/>
      <c r="R36" s="38"/>
      <c r="S36" s="38"/>
      <c r="T36" s="38"/>
      <c r="U36" s="38"/>
      <c r="V36" s="38"/>
    </row>
    <row r="37" spans="1:22">
      <c r="A37" s="36"/>
      <c r="B37" s="39"/>
      <c r="C37" s="38"/>
      <c r="D37" s="38"/>
      <c r="E37" s="38"/>
      <c r="F37" s="38"/>
      <c r="G37" s="38"/>
      <c r="H37" s="38"/>
      <c r="I37" s="38"/>
      <c r="J37" s="38"/>
      <c r="K37" s="38"/>
      <c r="L37" s="38"/>
      <c r="M37" s="38"/>
      <c r="N37" s="38"/>
      <c r="O37" s="38"/>
      <c r="P37" s="38"/>
      <c r="Q37" s="38"/>
      <c r="R37" s="38"/>
      <c r="S37" s="38"/>
      <c r="T37" s="38"/>
      <c r="U37" s="38"/>
      <c r="V37" s="38"/>
    </row>
    <row r="38" spans="1:22">
      <c r="A38" s="36"/>
      <c r="B38" s="39"/>
      <c r="C38" s="38"/>
      <c r="D38" s="38"/>
      <c r="E38" s="38"/>
      <c r="F38" s="38"/>
      <c r="G38" s="38"/>
      <c r="H38" s="38"/>
      <c r="I38" s="38"/>
      <c r="J38" s="38"/>
      <c r="K38" s="38"/>
      <c r="L38" s="38"/>
      <c r="M38" s="38"/>
      <c r="N38" s="38"/>
      <c r="O38" s="38"/>
      <c r="P38" s="38"/>
      <c r="Q38" s="38"/>
      <c r="R38" s="38"/>
      <c r="S38" s="38"/>
      <c r="T38" s="38"/>
      <c r="U38" s="38"/>
      <c r="V38" s="38"/>
    </row>
    <row r="39" spans="1:22">
      <c r="A39" s="36"/>
      <c r="B39" s="39"/>
      <c r="C39" s="38"/>
      <c r="D39" s="38"/>
      <c r="E39" s="38"/>
      <c r="F39" s="38"/>
      <c r="G39" s="38"/>
      <c r="H39" s="38"/>
      <c r="I39" s="38"/>
      <c r="J39" s="38"/>
      <c r="K39" s="38"/>
      <c r="L39" s="38"/>
      <c r="M39" s="38"/>
      <c r="N39" s="38"/>
      <c r="O39" s="38"/>
      <c r="P39" s="38"/>
      <c r="Q39" s="38"/>
      <c r="R39" s="38"/>
      <c r="S39" s="38"/>
      <c r="T39" s="38"/>
      <c r="U39" s="38"/>
      <c r="V39" s="38"/>
    </row>
    <row r="40" spans="1:22">
      <c r="A40" s="36"/>
      <c r="B40" s="39"/>
      <c r="C40" s="38"/>
      <c r="D40" s="38"/>
      <c r="E40" s="38"/>
      <c r="F40" s="38"/>
      <c r="G40" s="38"/>
      <c r="H40" s="38"/>
      <c r="I40" s="38"/>
      <c r="J40" s="38"/>
      <c r="K40" s="38"/>
      <c r="L40" s="38"/>
      <c r="M40" s="38"/>
      <c r="N40" s="38"/>
      <c r="O40" s="38"/>
      <c r="P40" s="38"/>
      <c r="Q40" s="38"/>
      <c r="R40" s="38"/>
      <c r="S40" s="38"/>
      <c r="T40" s="38"/>
      <c r="U40" s="38"/>
      <c r="V40" s="38"/>
    </row>
    <row r="41" spans="1:22">
      <c r="A41" s="36"/>
      <c r="B41" s="39"/>
      <c r="C41" s="38"/>
      <c r="D41" s="38"/>
      <c r="E41" s="38"/>
      <c r="F41" s="38"/>
      <c r="G41" s="38"/>
      <c r="H41" s="38"/>
      <c r="I41" s="38"/>
      <c r="J41" s="38"/>
      <c r="K41" s="38"/>
      <c r="L41" s="38"/>
      <c r="M41" s="38"/>
      <c r="N41" s="38"/>
      <c r="O41" s="38"/>
      <c r="P41" s="38"/>
      <c r="Q41" s="38"/>
      <c r="R41" s="38"/>
      <c r="S41" s="38"/>
      <c r="T41" s="38"/>
      <c r="U41" s="38"/>
      <c r="V41" s="38"/>
    </row>
    <row r="42" spans="1:22">
      <c r="A42" s="36"/>
      <c r="B42" s="39"/>
      <c r="C42" s="38"/>
      <c r="D42" s="38"/>
      <c r="E42" s="38"/>
      <c r="F42" s="38"/>
      <c r="G42" s="38"/>
      <c r="H42" s="38"/>
      <c r="I42" s="38"/>
      <c r="J42" s="38"/>
      <c r="K42" s="38"/>
      <c r="L42" s="38"/>
      <c r="M42" s="38"/>
      <c r="N42" s="38"/>
      <c r="O42" s="38"/>
      <c r="P42" s="38"/>
      <c r="Q42" s="38"/>
      <c r="R42" s="38"/>
      <c r="S42" s="38"/>
      <c r="T42" s="38"/>
      <c r="U42" s="38"/>
      <c r="V42" s="38"/>
    </row>
    <row r="43" spans="1:22">
      <c r="A43" s="36"/>
      <c r="B43" s="39"/>
      <c r="C43" s="38"/>
      <c r="D43" s="38"/>
      <c r="E43" s="38"/>
      <c r="F43" s="38"/>
      <c r="G43" s="38"/>
      <c r="H43" s="38"/>
      <c r="I43" s="38"/>
      <c r="J43" s="38"/>
      <c r="K43" s="38"/>
      <c r="L43" s="38"/>
      <c r="M43" s="38"/>
      <c r="N43" s="38"/>
      <c r="O43" s="38"/>
      <c r="P43" s="38"/>
      <c r="Q43" s="38"/>
      <c r="R43" s="38"/>
      <c r="S43" s="38"/>
      <c r="T43" s="38"/>
      <c r="U43" s="38"/>
      <c r="V43" s="38"/>
    </row>
    <row r="44" spans="1:22">
      <c r="A44" s="36"/>
      <c r="B44" s="39"/>
      <c r="C44" s="38"/>
      <c r="D44" s="38"/>
      <c r="E44" s="38"/>
      <c r="F44" s="38"/>
      <c r="G44" s="38"/>
      <c r="H44" s="38"/>
      <c r="I44" s="38"/>
      <c r="J44" s="38"/>
      <c r="K44" s="38"/>
      <c r="L44" s="38"/>
      <c r="M44" s="38"/>
      <c r="N44" s="38"/>
      <c r="O44" s="38"/>
      <c r="P44" s="38"/>
      <c r="Q44" s="38"/>
      <c r="R44" s="38"/>
      <c r="S44" s="38"/>
      <c r="T44" s="38"/>
      <c r="U44" s="38"/>
      <c r="V44" s="38"/>
    </row>
    <row r="45" spans="1:22">
      <c r="A45" s="36"/>
      <c r="B45" s="39"/>
      <c r="C45" s="38"/>
      <c r="D45" s="38"/>
      <c r="E45" s="38"/>
      <c r="F45" s="38"/>
      <c r="G45" s="38"/>
      <c r="H45" s="38"/>
      <c r="I45" s="38"/>
      <c r="J45" s="38"/>
      <c r="K45" s="38"/>
      <c r="L45" s="38"/>
      <c r="M45" s="38"/>
      <c r="N45" s="38"/>
      <c r="O45" s="38"/>
      <c r="P45" s="38"/>
      <c r="Q45" s="38"/>
      <c r="R45" s="38"/>
      <c r="S45" s="38"/>
      <c r="T45" s="38"/>
      <c r="U45" s="38"/>
      <c r="V45" s="38"/>
    </row>
    <row r="46" spans="1:22">
      <c r="A46" s="36"/>
      <c r="B46" s="39"/>
      <c r="C46" s="38"/>
      <c r="D46" s="38"/>
      <c r="E46" s="38"/>
      <c r="F46" s="38"/>
      <c r="G46" s="38"/>
      <c r="H46" s="38"/>
      <c r="I46" s="38"/>
      <c r="J46" s="38"/>
      <c r="K46" s="38"/>
      <c r="L46" s="38"/>
      <c r="M46" s="38"/>
      <c r="N46" s="38"/>
      <c r="O46" s="38"/>
      <c r="P46" s="38"/>
      <c r="Q46" s="38"/>
      <c r="R46" s="38"/>
      <c r="S46" s="38"/>
      <c r="T46" s="38"/>
      <c r="U46" s="38"/>
      <c r="V46" s="38"/>
    </row>
    <row r="47" spans="1:22">
      <c r="A47" s="36"/>
      <c r="B47" s="39"/>
      <c r="C47" s="38"/>
      <c r="D47" s="38"/>
      <c r="E47" s="38"/>
      <c r="F47" s="38"/>
      <c r="G47" s="38"/>
      <c r="H47" s="38"/>
      <c r="I47" s="38"/>
      <c r="J47" s="38"/>
      <c r="K47" s="38"/>
      <c r="L47" s="38"/>
      <c r="M47" s="38"/>
      <c r="N47" s="38"/>
      <c r="O47" s="38"/>
      <c r="P47" s="38"/>
      <c r="Q47" s="38"/>
      <c r="R47" s="38"/>
      <c r="S47" s="38"/>
      <c r="T47" s="38"/>
      <c r="U47" s="38"/>
      <c r="V47" s="38"/>
    </row>
    <row r="48" spans="1:22">
      <c r="A48" s="36"/>
      <c r="B48" s="39"/>
      <c r="C48" s="38"/>
      <c r="D48" s="38"/>
      <c r="E48" s="38"/>
      <c r="F48" s="38"/>
      <c r="G48" s="38"/>
      <c r="H48" s="38"/>
      <c r="I48" s="38"/>
      <c r="J48" s="38"/>
      <c r="K48" s="38"/>
      <c r="L48" s="38"/>
      <c r="M48" s="38"/>
      <c r="N48" s="38"/>
      <c r="O48" s="38"/>
      <c r="P48" s="38"/>
      <c r="Q48" s="38"/>
      <c r="R48" s="38"/>
      <c r="S48" s="38"/>
      <c r="T48" s="38"/>
      <c r="U48" s="38"/>
      <c r="V48" s="38"/>
    </row>
    <row r="49" spans="1:22">
      <c r="A49" s="36"/>
      <c r="B49" s="39"/>
      <c r="C49" s="38"/>
      <c r="D49" s="38"/>
      <c r="E49" s="38"/>
      <c r="F49" s="38"/>
      <c r="G49" s="38"/>
      <c r="H49" s="38"/>
      <c r="I49" s="38"/>
      <c r="J49" s="38"/>
      <c r="K49" s="38"/>
      <c r="L49" s="38"/>
      <c r="M49" s="38"/>
      <c r="N49" s="38"/>
      <c r="O49" s="38"/>
      <c r="P49" s="38"/>
      <c r="Q49" s="38"/>
      <c r="R49" s="38"/>
      <c r="S49" s="38"/>
      <c r="T49" s="38"/>
      <c r="U49" s="38"/>
      <c r="V49" s="38"/>
    </row>
    <row r="50" spans="1:22">
      <c r="A50" s="36"/>
      <c r="B50" s="39"/>
      <c r="C50" s="38"/>
      <c r="D50" s="38"/>
      <c r="E50" s="38"/>
      <c r="F50" s="38"/>
      <c r="G50" s="38"/>
      <c r="H50" s="38"/>
      <c r="I50" s="38"/>
      <c r="J50" s="38"/>
      <c r="K50" s="38"/>
      <c r="L50" s="38"/>
      <c r="M50" s="38"/>
      <c r="N50" s="38"/>
      <c r="O50" s="38"/>
      <c r="P50" s="38"/>
      <c r="Q50" s="38"/>
      <c r="R50" s="38"/>
      <c r="S50" s="38"/>
      <c r="T50" s="38"/>
      <c r="U50" s="38"/>
      <c r="V50" s="38"/>
    </row>
    <row r="51" spans="1:22">
      <c r="A51" s="36"/>
      <c r="B51" s="39"/>
      <c r="C51" s="38"/>
      <c r="D51" s="38"/>
      <c r="E51" s="38"/>
      <c r="F51" s="38"/>
      <c r="G51" s="38"/>
      <c r="H51" s="38"/>
      <c r="I51" s="38"/>
      <c r="J51" s="38"/>
      <c r="K51" s="38"/>
      <c r="L51" s="38"/>
      <c r="M51" s="38"/>
      <c r="N51" s="38"/>
      <c r="O51" s="38"/>
      <c r="P51" s="38"/>
      <c r="Q51" s="38"/>
      <c r="R51" s="38"/>
      <c r="S51" s="38"/>
      <c r="T51" s="38"/>
      <c r="U51" s="38"/>
      <c r="V51" s="38"/>
    </row>
    <row r="52" spans="1:22">
      <c r="A52" s="36"/>
      <c r="B52" s="39"/>
      <c r="C52" s="38"/>
      <c r="D52" s="38"/>
      <c r="E52" s="38"/>
      <c r="F52" s="38"/>
      <c r="G52" s="38"/>
      <c r="H52" s="38"/>
      <c r="I52" s="38"/>
      <c r="J52" s="38"/>
      <c r="K52" s="38"/>
      <c r="L52" s="38"/>
      <c r="M52" s="38"/>
      <c r="N52" s="38"/>
      <c r="O52" s="38"/>
      <c r="P52" s="38"/>
      <c r="Q52" s="38"/>
      <c r="R52" s="38"/>
      <c r="S52" s="38"/>
      <c r="T52" s="38"/>
      <c r="U52" s="38"/>
      <c r="V52" s="38"/>
    </row>
    <row r="53" spans="1:22">
      <c r="A53" s="36"/>
      <c r="B53" s="39"/>
      <c r="C53" s="38"/>
      <c r="D53" s="38"/>
      <c r="E53" s="38"/>
      <c r="F53" s="38"/>
      <c r="G53" s="38"/>
      <c r="H53" s="38"/>
      <c r="I53" s="38"/>
      <c r="J53" s="38"/>
      <c r="K53" s="38"/>
      <c r="L53" s="38"/>
      <c r="M53" s="38"/>
      <c r="N53" s="38"/>
      <c r="O53" s="38"/>
      <c r="P53" s="38"/>
      <c r="Q53" s="38"/>
      <c r="R53" s="38"/>
      <c r="S53" s="38"/>
      <c r="T53" s="38"/>
      <c r="U53" s="38"/>
      <c r="V53" s="38"/>
    </row>
    <row r="54" spans="1:22">
      <c r="A54" s="36"/>
      <c r="B54" s="39"/>
      <c r="C54" s="38"/>
      <c r="D54" s="38"/>
      <c r="E54" s="38"/>
      <c r="F54" s="38"/>
      <c r="G54" s="38"/>
      <c r="H54" s="38"/>
      <c r="I54" s="38"/>
      <c r="J54" s="38"/>
      <c r="K54" s="38"/>
      <c r="L54" s="38"/>
      <c r="M54" s="38"/>
      <c r="N54" s="38"/>
      <c r="O54" s="38"/>
      <c r="P54" s="38"/>
      <c r="Q54" s="38"/>
      <c r="R54" s="38"/>
      <c r="S54" s="38"/>
      <c r="T54" s="38"/>
      <c r="U54" s="38"/>
      <c r="V54" s="38"/>
    </row>
    <row r="55" spans="1:22">
      <c r="A55" s="36"/>
      <c r="B55" s="39"/>
      <c r="C55" s="38"/>
      <c r="D55" s="38"/>
      <c r="E55" s="38"/>
      <c r="F55" s="38"/>
      <c r="G55" s="38"/>
      <c r="H55" s="38"/>
      <c r="I55" s="38"/>
      <c r="J55" s="38"/>
      <c r="K55" s="38"/>
      <c r="L55" s="38"/>
      <c r="M55" s="38"/>
      <c r="N55" s="38"/>
      <c r="O55" s="38"/>
      <c r="P55" s="38"/>
      <c r="Q55" s="38"/>
      <c r="R55" s="38"/>
      <c r="S55" s="38"/>
      <c r="T55" s="38"/>
      <c r="U55" s="38"/>
      <c r="V55" s="38"/>
    </row>
    <row r="56" spans="1:22">
      <c r="A56" s="36"/>
      <c r="B56" s="39"/>
      <c r="C56" s="38"/>
      <c r="D56" s="38"/>
      <c r="E56" s="38"/>
      <c r="F56" s="38"/>
      <c r="G56" s="38"/>
      <c r="H56" s="38"/>
      <c r="I56" s="38"/>
      <c r="J56" s="38"/>
      <c r="K56" s="38"/>
      <c r="L56" s="38"/>
      <c r="M56" s="38"/>
      <c r="N56" s="38"/>
      <c r="O56" s="38"/>
      <c r="P56" s="38"/>
      <c r="Q56" s="38"/>
      <c r="R56" s="38"/>
      <c r="S56" s="38"/>
      <c r="T56" s="38"/>
      <c r="U56" s="38"/>
      <c r="V56" s="38"/>
    </row>
    <row r="57" spans="1:22">
      <c r="A57" s="36"/>
      <c r="B57" s="39"/>
      <c r="C57" s="38"/>
      <c r="D57" s="38"/>
      <c r="E57" s="38"/>
      <c r="F57" s="38"/>
      <c r="G57" s="38"/>
      <c r="H57" s="38"/>
      <c r="I57" s="38"/>
      <c r="J57" s="38"/>
      <c r="K57" s="38"/>
      <c r="L57" s="38"/>
      <c r="M57" s="38"/>
      <c r="N57" s="38"/>
      <c r="O57" s="38"/>
      <c r="P57" s="38"/>
      <c r="Q57" s="38"/>
      <c r="R57" s="38"/>
      <c r="S57" s="38"/>
      <c r="T57" s="38"/>
      <c r="U57" s="38"/>
      <c r="V57" s="38"/>
    </row>
    <row r="58" spans="1:22">
      <c r="A58" s="36"/>
      <c r="B58" s="39"/>
      <c r="C58" s="38"/>
      <c r="D58" s="38"/>
      <c r="E58" s="38"/>
      <c r="F58" s="38"/>
      <c r="G58" s="38"/>
      <c r="H58" s="38"/>
      <c r="I58" s="38"/>
      <c r="J58" s="38"/>
      <c r="K58" s="38"/>
      <c r="L58" s="38"/>
      <c r="M58" s="38"/>
      <c r="N58" s="38"/>
      <c r="O58" s="38"/>
      <c r="P58" s="38"/>
      <c r="Q58" s="38"/>
      <c r="R58" s="38"/>
      <c r="S58" s="38"/>
      <c r="T58" s="38"/>
      <c r="U58" s="38"/>
      <c r="V58" s="38"/>
    </row>
    <row r="59" spans="1:22">
      <c r="A59" s="36"/>
      <c r="B59" s="48"/>
      <c r="C59" s="38"/>
      <c r="D59" s="38"/>
      <c r="E59" s="38"/>
      <c r="F59" s="38"/>
      <c r="G59" s="38"/>
      <c r="H59" s="38"/>
      <c r="I59" s="38"/>
      <c r="J59" s="38"/>
      <c r="K59" s="38"/>
      <c r="L59" s="38"/>
      <c r="M59" s="38"/>
      <c r="N59" s="38"/>
      <c r="O59" s="38"/>
      <c r="P59" s="38"/>
      <c r="Q59" s="38"/>
      <c r="R59" s="38"/>
      <c r="S59" s="38"/>
      <c r="T59" s="38"/>
      <c r="U59" s="38"/>
      <c r="V59" s="38"/>
    </row>
    <row r="60" spans="1:22">
      <c r="A60" s="36"/>
      <c r="B60" s="49"/>
      <c r="C60" s="44"/>
      <c r="D60" s="44"/>
      <c r="E60" s="44"/>
      <c r="F60" s="44"/>
      <c r="G60" s="44"/>
      <c r="H60" s="44"/>
      <c r="I60" s="44"/>
      <c r="J60" s="44"/>
      <c r="K60" s="44"/>
      <c r="L60" s="44"/>
      <c r="M60" s="44"/>
      <c r="N60" s="44"/>
      <c r="O60" s="44"/>
      <c r="P60" s="44"/>
      <c r="Q60" s="44"/>
      <c r="R60" s="44"/>
      <c r="S60" s="44"/>
      <c r="T60" s="44"/>
      <c r="U60" s="44"/>
      <c r="V60" s="44"/>
    </row>
    <row r="61" spans="1:22">
      <c r="A61" s="36"/>
      <c r="B61" s="49"/>
      <c r="C61" s="44"/>
      <c r="D61" s="44"/>
      <c r="E61" s="44"/>
      <c r="F61" s="44"/>
      <c r="G61" s="44"/>
      <c r="H61" s="44"/>
      <c r="I61" s="44"/>
      <c r="J61" s="44"/>
      <c r="K61" s="44"/>
      <c r="L61" s="44"/>
      <c r="M61" s="44"/>
      <c r="N61" s="44"/>
      <c r="O61" s="44"/>
      <c r="P61" s="44"/>
      <c r="Q61" s="44"/>
      <c r="R61" s="44"/>
      <c r="S61" s="44"/>
      <c r="T61" s="44"/>
      <c r="U61" s="44"/>
      <c r="V61" s="44"/>
    </row>
    <row r="62" spans="1:22">
      <c r="A62" s="36"/>
      <c r="B62" s="49"/>
      <c r="C62" s="44"/>
      <c r="D62" s="44"/>
      <c r="E62" s="44"/>
      <c r="F62" s="44"/>
      <c r="G62" s="44"/>
      <c r="H62" s="44"/>
      <c r="I62" s="44"/>
      <c r="J62" s="44"/>
      <c r="K62" s="44"/>
      <c r="L62" s="44"/>
      <c r="M62" s="44"/>
      <c r="N62" s="44"/>
      <c r="O62" s="44"/>
      <c r="P62" s="44"/>
      <c r="Q62" s="44"/>
      <c r="R62" s="44"/>
      <c r="S62" s="44"/>
      <c r="T62" s="44"/>
      <c r="U62" s="44"/>
      <c r="V62" s="44"/>
    </row>
    <row r="63" spans="1:22">
      <c r="A63" s="36"/>
      <c r="B63" s="49"/>
      <c r="C63" s="44"/>
      <c r="D63" s="44"/>
      <c r="E63" s="44"/>
      <c r="F63" s="44"/>
      <c r="G63" s="44"/>
      <c r="H63" s="44"/>
      <c r="I63" s="44"/>
      <c r="J63" s="44"/>
      <c r="K63" s="44"/>
      <c r="L63" s="44"/>
      <c r="M63" s="44"/>
      <c r="N63" s="44"/>
      <c r="O63" s="44"/>
      <c r="P63" s="44"/>
      <c r="Q63" s="44"/>
      <c r="R63" s="44"/>
      <c r="S63" s="44"/>
      <c r="T63" s="44"/>
      <c r="U63" s="44"/>
      <c r="V63" s="44"/>
    </row>
    <row r="64" spans="1:22">
      <c r="A64" s="36"/>
      <c r="B64" s="49"/>
      <c r="C64" s="44"/>
      <c r="D64" s="44"/>
      <c r="E64" s="44"/>
      <c r="F64" s="44"/>
      <c r="G64" s="44"/>
      <c r="H64" s="44"/>
      <c r="I64" s="44"/>
      <c r="J64" s="44"/>
      <c r="K64" s="44"/>
      <c r="L64" s="44"/>
      <c r="M64" s="44"/>
      <c r="N64" s="44"/>
      <c r="O64" s="44"/>
      <c r="P64" s="44"/>
      <c r="Q64" s="44"/>
      <c r="R64" s="44"/>
      <c r="S64" s="44"/>
      <c r="T64" s="44"/>
      <c r="U64" s="44"/>
      <c r="V64" s="44"/>
    </row>
    <row r="65" spans="1:22">
      <c r="A65" s="36"/>
      <c r="B65" s="49"/>
      <c r="C65" s="44"/>
      <c r="D65" s="44"/>
      <c r="E65" s="44"/>
      <c r="F65" s="44"/>
      <c r="G65" s="44"/>
      <c r="H65" s="44"/>
      <c r="I65" s="44"/>
      <c r="J65" s="44"/>
      <c r="K65" s="44"/>
      <c r="L65" s="44"/>
      <c r="M65" s="44"/>
      <c r="N65" s="44"/>
      <c r="O65" s="44"/>
      <c r="P65" s="44"/>
      <c r="Q65" s="44"/>
      <c r="R65" s="44"/>
      <c r="S65" s="44"/>
      <c r="T65" s="44"/>
      <c r="U65" s="44"/>
      <c r="V65" s="44"/>
    </row>
    <row r="66" spans="1:22">
      <c r="A66" s="36"/>
      <c r="B66" s="49"/>
      <c r="C66" s="44"/>
      <c r="D66" s="44"/>
      <c r="E66" s="44"/>
      <c r="F66" s="44"/>
      <c r="G66" s="44"/>
      <c r="H66" s="44"/>
      <c r="I66" s="44"/>
      <c r="J66" s="44"/>
      <c r="K66" s="44"/>
      <c r="L66" s="44"/>
      <c r="M66" s="44"/>
      <c r="N66" s="44"/>
      <c r="O66" s="44"/>
      <c r="P66" s="44"/>
      <c r="Q66" s="44"/>
      <c r="R66" s="44"/>
      <c r="S66" s="44"/>
      <c r="T66" s="44"/>
      <c r="U66" s="44"/>
      <c r="V66" s="44"/>
    </row>
    <row r="67" spans="1:22">
      <c r="A67" s="36"/>
      <c r="B67" s="49"/>
      <c r="C67" s="44"/>
      <c r="D67" s="44"/>
      <c r="E67" s="44"/>
      <c r="F67" s="44"/>
      <c r="G67" s="44"/>
      <c r="H67" s="44"/>
      <c r="I67" s="44"/>
      <c r="J67" s="44"/>
      <c r="K67" s="44"/>
      <c r="L67" s="44"/>
      <c r="M67" s="44"/>
      <c r="N67" s="44"/>
      <c r="O67" s="44"/>
      <c r="P67" s="44"/>
      <c r="Q67" s="44"/>
      <c r="R67" s="44"/>
      <c r="S67" s="44"/>
      <c r="T67" s="44"/>
      <c r="U67" s="44"/>
      <c r="V67" s="44"/>
    </row>
    <row r="68" spans="1:22">
      <c r="A68" s="36"/>
      <c r="B68" s="49"/>
      <c r="C68" s="44"/>
      <c r="D68" s="44"/>
      <c r="E68" s="44"/>
      <c r="F68" s="44"/>
      <c r="G68" s="44"/>
      <c r="H68" s="44"/>
      <c r="I68" s="44"/>
      <c r="J68" s="44"/>
      <c r="K68" s="44"/>
      <c r="L68" s="44"/>
      <c r="M68" s="44"/>
      <c r="N68" s="44"/>
      <c r="O68" s="44"/>
      <c r="P68" s="44"/>
      <c r="Q68" s="44"/>
      <c r="R68" s="44"/>
      <c r="S68" s="44"/>
      <c r="T68" s="44"/>
      <c r="U68" s="44"/>
      <c r="V68" s="44"/>
    </row>
    <row r="69" spans="1:22">
      <c r="A69" s="36"/>
      <c r="B69" s="49"/>
      <c r="C69" s="44"/>
      <c r="D69" s="44"/>
      <c r="E69" s="44"/>
      <c r="F69" s="44"/>
      <c r="G69" s="44"/>
      <c r="H69" s="44"/>
      <c r="I69" s="44"/>
      <c r="J69" s="44"/>
      <c r="K69" s="44"/>
      <c r="L69" s="44"/>
      <c r="M69" s="44"/>
      <c r="N69" s="44"/>
      <c r="O69" s="44"/>
      <c r="P69" s="44"/>
      <c r="Q69" s="44"/>
      <c r="R69" s="44"/>
      <c r="S69" s="44"/>
      <c r="T69" s="44"/>
      <c r="U69" s="44"/>
      <c r="V69" s="44"/>
    </row>
    <row r="70" spans="1:22">
      <c r="A70" s="36"/>
      <c r="B70" s="49"/>
      <c r="C70" s="44"/>
      <c r="D70" s="44"/>
      <c r="E70" s="44"/>
      <c r="F70" s="44"/>
      <c r="G70" s="44"/>
      <c r="H70" s="44"/>
      <c r="I70" s="44"/>
      <c r="J70" s="44"/>
      <c r="K70" s="44"/>
      <c r="L70" s="44"/>
      <c r="M70" s="44"/>
      <c r="N70" s="44"/>
      <c r="O70" s="44"/>
      <c r="P70" s="44"/>
      <c r="Q70" s="44"/>
      <c r="R70" s="44"/>
      <c r="S70" s="44"/>
      <c r="T70" s="44"/>
      <c r="U70" s="44"/>
      <c r="V70" s="44"/>
    </row>
    <row r="71" spans="1:22">
      <c r="A71" s="36"/>
      <c r="B71" s="49"/>
      <c r="C71" s="44"/>
      <c r="D71" s="44"/>
      <c r="E71" s="44"/>
      <c r="F71" s="44"/>
      <c r="G71" s="44"/>
      <c r="H71" s="44"/>
      <c r="I71" s="44"/>
      <c r="J71" s="44"/>
      <c r="K71" s="44"/>
      <c r="L71" s="44"/>
      <c r="M71" s="44"/>
      <c r="N71" s="44"/>
      <c r="O71" s="44"/>
      <c r="P71" s="44"/>
      <c r="Q71" s="44"/>
      <c r="R71" s="44"/>
      <c r="S71" s="44"/>
      <c r="T71" s="44"/>
      <c r="U71" s="44"/>
      <c r="V71" s="44"/>
    </row>
    <row r="72" spans="1:22">
      <c r="A72" s="36"/>
      <c r="B72" s="49"/>
      <c r="C72" s="44"/>
      <c r="D72" s="44"/>
      <c r="E72" s="44"/>
      <c r="F72" s="44"/>
      <c r="G72" s="44"/>
      <c r="H72" s="44"/>
      <c r="I72" s="44"/>
      <c r="J72" s="44"/>
      <c r="K72" s="44"/>
      <c r="L72" s="44"/>
      <c r="M72" s="44"/>
      <c r="N72" s="44"/>
      <c r="O72" s="44"/>
      <c r="P72" s="44"/>
      <c r="Q72" s="44"/>
      <c r="R72" s="44"/>
      <c r="S72" s="44"/>
      <c r="T72" s="44"/>
      <c r="U72" s="44"/>
      <c r="V72" s="44"/>
    </row>
    <row r="73" spans="1:22">
      <c r="A73" s="36"/>
      <c r="B73" s="49"/>
      <c r="C73" s="44"/>
      <c r="D73" s="44"/>
      <c r="E73" s="44"/>
      <c r="F73" s="44"/>
      <c r="G73" s="44"/>
      <c r="H73" s="44"/>
      <c r="I73" s="44"/>
      <c r="J73" s="44"/>
      <c r="K73" s="44"/>
      <c r="L73" s="44"/>
      <c r="M73" s="44"/>
      <c r="N73" s="44"/>
      <c r="O73" s="44"/>
      <c r="P73" s="44"/>
      <c r="Q73" s="44"/>
      <c r="R73" s="44"/>
      <c r="S73" s="44"/>
      <c r="T73" s="44"/>
      <c r="U73" s="44"/>
      <c r="V73" s="44"/>
    </row>
    <row r="74" spans="1:22">
      <c r="A74" s="36"/>
      <c r="B74" s="49"/>
      <c r="C74" s="44"/>
      <c r="D74" s="44"/>
      <c r="E74" s="44"/>
      <c r="F74" s="44"/>
      <c r="G74" s="44"/>
      <c r="H74" s="44"/>
      <c r="I74" s="44"/>
      <c r="J74" s="44"/>
      <c r="K74" s="44"/>
      <c r="L74" s="44"/>
      <c r="M74" s="44"/>
      <c r="N74" s="44"/>
      <c r="O74" s="44"/>
      <c r="P74" s="44"/>
      <c r="Q74" s="44"/>
      <c r="R74" s="44"/>
      <c r="S74" s="44"/>
      <c r="T74" s="44"/>
      <c r="U74" s="44"/>
      <c r="V74" s="44"/>
    </row>
    <row r="75" spans="1:22">
      <c r="A75" s="36"/>
      <c r="B75" s="49"/>
      <c r="C75" s="44"/>
      <c r="D75" s="44"/>
      <c r="E75" s="44"/>
      <c r="F75" s="44"/>
      <c r="G75" s="44"/>
      <c r="H75" s="44"/>
      <c r="I75" s="44"/>
      <c r="J75" s="44"/>
      <c r="K75" s="44"/>
      <c r="L75" s="44"/>
      <c r="M75" s="44"/>
      <c r="N75" s="44"/>
      <c r="O75" s="44"/>
      <c r="P75" s="44"/>
      <c r="Q75" s="44"/>
      <c r="R75" s="44"/>
      <c r="S75" s="44"/>
      <c r="T75" s="44"/>
      <c r="U75" s="44"/>
      <c r="V75" s="44"/>
    </row>
    <row r="76" spans="1:22">
      <c r="A76" s="36"/>
      <c r="B76" s="49"/>
      <c r="C76" s="44"/>
      <c r="D76" s="44"/>
      <c r="E76" s="44"/>
      <c r="F76" s="44"/>
      <c r="G76" s="44"/>
      <c r="H76" s="44"/>
      <c r="I76" s="44"/>
      <c r="J76" s="44"/>
      <c r="K76" s="44"/>
      <c r="L76" s="44"/>
      <c r="M76" s="44"/>
      <c r="N76" s="44"/>
      <c r="O76" s="44"/>
      <c r="P76" s="44"/>
      <c r="Q76" s="44"/>
      <c r="R76" s="44"/>
      <c r="S76" s="44"/>
      <c r="T76" s="44"/>
      <c r="U76" s="44"/>
      <c r="V76" s="44"/>
    </row>
    <row r="77" spans="1:22">
      <c r="A77" s="36"/>
      <c r="B77" s="49"/>
      <c r="C77" s="44"/>
      <c r="D77" s="44"/>
      <c r="E77" s="44"/>
      <c r="F77" s="44"/>
      <c r="G77" s="44"/>
      <c r="H77" s="44"/>
      <c r="I77" s="44"/>
      <c r="J77" s="44"/>
      <c r="K77" s="44"/>
      <c r="L77" s="44"/>
      <c r="M77" s="44"/>
      <c r="N77" s="44"/>
      <c r="O77" s="44"/>
      <c r="P77" s="44"/>
      <c r="Q77" s="44"/>
      <c r="R77" s="44"/>
      <c r="S77" s="44"/>
      <c r="T77" s="44"/>
      <c r="U77" s="44"/>
      <c r="V77" s="44"/>
    </row>
    <row r="78" spans="1:22">
      <c r="A78" s="36"/>
      <c r="B78" s="49"/>
      <c r="C78" s="44"/>
      <c r="D78" s="44"/>
      <c r="E78" s="44"/>
      <c r="F78" s="44"/>
      <c r="G78" s="44"/>
      <c r="H78" s="44"/>
      <c r="I78" s="44"/>
      <c r="J78" s="44"/>
      <c r="K78" s="44"/>
      <c r="L78" s="44"/>
      <c r="M78" s="44"/>
      <c r="N78" s="44"/>
      <c r="O78" s="44"/>
      <c r="P78" s="44"/>
      <c r="Q78" s="44"/>
      <c r="R78" s="44"/>
      <c r="S78" s="44"/>
      <c r="T78" s="44"/>
      <c r="U78" s="44"/>
      <c r="V78" s="44"/>
    </row>
    <row r="79" spans="1:22">
      <c r="A79" s="36"/>
      <c r="B79" s="49"/>
      <c r="C79" s="44"/>
      <c r="D79" s="44"/>
      <c r="E79" s="44"/>
      <c r="F79" s="44"/>
      <c r="G79" s="44"/>
      <c r="H79" s="44"/>
      <c r="I79" s="44"/>
      <c r="J79" s="44"/>
      <c r="K79" s="44"/>
      <c r="L79" s="44"/>
      <c r="M79" s="44"/>
      <c r="N79" s="44"/>
      <c r="O79" s="44"/>
      <c r="P79" s="44"/>
      <c r="Q79" s="44"/>
      <c r="R79" s="44"/>
      <c r="S79" s="44"/>
      <c r="T79" s="44"/>
      <c r="U79" s="44"/>
      <c r="V79" s="44"/>
    </row>
    <row r="80" spans="1:22">
      <c r="A80" s="36"/>
      <c r="B80" s="49"/>
      <c r="C80" s="44"/>
      <c r="D80" s="44"/>
      <c r="E80" s="44"/>
      <c r="F80" s="44"/>
      <c r="G80" s="44"/>
      <c r="H80" s="44"/>
      <c r="I80" s="44"/>
      <c r="J80" s="44"/>
      <c r="K80" s="44"/>
      <c r="L80" s="44"/>
      <c r="M80" s="44"/>
      <c r="N80" s="44"/>
      <c r="O80" s="44"/>
      <c r="P80" s="44"/>
      <c r="Q80" s="44"/>
      <c r="R80" s="44"/>
      <c r="S80" s="44"/>
      <c r="T80" s="44"/>
      <c r="U80" s="44"/>
      <c r="V80" s="44"/>
    </row>
    <row r="81" spans="1:22">
      <c r="A81" s="36"/>
      <c r="B81" s="49"/>
      <c r="C81" s="44"/>
      <c r="D81" s="44"/>
      <c r="E81" s="44"/>
      <c r="F81" s="44"/>
      <c r="G81" s="44"/>
      <c r="H81" s="44"/>
      <c r="I81" s="44"/>
      <c r="J81" s="44"/>
      <c r="K81" s="44"/>
      <c r="L81" s="44"/>
      <c r="M81" s="44"/>
      <c r="N81" s="44"/>
      <c r="O81" s="44"/>
      <c r="P81" s="44"/>
      <c r="Q81" s="44"/>
      <c r="R81" s="44"/>
      <c r="S81" s="44"/>
      <c r="T81" s="44"/>
      <c r="U81" s="44"/>
      <c r="V81" s="44"/>
    </row>
    <row r="82" spans="1:22">
      <c r="A82" s="36"/>
      <c r="B82" s="49"/>
      <c r="C82" s="44"/>
      <c r="D82" s="44"/>
      <c r="E82" s="44"/>
      <c r="F82" s="44"/>
      <c r="G82" s="44"/>
      <c r="H82" s="44"/>
      <c r="I82" s="44"/>
      <c r="J82" s="44"/>
      <c r="K82" s="44"/>
      <c r="L82" s="44"/>
      <c r="M82" s="44"/>
      <c r="N82" s="44"/>
      <c r="O82" s="44"/>
      <c r="P82" s="44"/>
      <c r="Q82" s="44"/>
      <c r="R82" s="44"/>
      <c r="S82" s="44"/>
      <c r="T82" s="44"/>
      <c r="U82" s="44"/>
      <c r="V82" s="44"/>
    </row>
    <row r="83" spans="1:22">
      <c r="A83" s="36"/>
      <c r="B83" s="49"/>
      <c r="C83" s="44"/>
      <c r="D83" s="44"/>
      <c r="E83" s="44"/>
      <c r="F83" s="44"/>
      <c r="G83" s="44"/>
      <c r="H83" s="44"/>
      <c r="I83" s="44"/>
      <c r="J83" s="44"/>
      <c r="K83" s="44"/>
      <c r="L83" s="44"/>
      <c r="M83" s="44"/>
      <c r="N83" s="44"/>
      <c r="O83" s="44"/>
      <c r="P83" s="44"/>
      <c r="Q83" s="44"/>
      <c r="R83" s="44"/>
      <c r="S83" s="44"/>
      <c r="T83" s="44"/>
      <c r="U83" s="44"/>
      <c r="V83" s="44"/>
    </row>
    <row r="84" spans="1:22">
      <c r="A84" s="36"/>
      <c r="B84" s="49"/>
      <c r="C84" s="44"/>
      <c r="D84" s="44"/>
      <c r="E84" s="44"/>
      <c r="F84" s="44"/>
      <c r="G84" s="44"/>
      <c r="H84" s="44"/>
      <c r="I84" s="44"/>
      <c r="J84" s="44"/>
      <c r="K84" s="44"/>
      <c r="L84" s="44"/>
      <c r="M84" s="44"/>
      <c r="N84" s="44"/>
      <c r="O84" s="44"/>
      <c r="P84" s="44"/>
      <c r="Q84" s="44"/>
      <c r="R84" s="44"/>
      <c r="S84" s="44"/>
      <c r="T84" s="44"/>
      <c r="U84" s="44"/>
      <c r="V84" s="44"/>
    </row>
    <row r="85" spans="1:22">
      <c r="A85" s="36"/>
      <c r="B85" s="49"/>
      <c r="C85" s="44"/>
      <c r="D85" s="44"/>
      <c r="E85" s="44"/>
      <c r="F85" s="44"/>
      <c r="G85" s="44"/>
      <c r="H85" s="44"/>
      <c r="I85" s="44"/>
      <c r="J85" s="44"/>
      <c r="K85" s="44"/>
      <c r="L85" s="44"/>
      <c r="M85" s="44"/>
      <c r="N85" s="44"/>
      <c r="O85" s="44"/>
      <c r="P85" s="44"/>
      <c r="Q85" s="44"/>
      <c r="R85" s="44"/>
      <c r="S85" s="44"/>
      <c r="T85" s="44"/>
      <c r="U85" s="44"/>
      <c r="V85" s="44"/>
    </row>
    <row r="86" spans="1:22">
      <c r="A86" s="36"/>
      <c r="B86" s="49"/>
      <c r="C86" s="44"/>
      <c r="D86" s="44"/>
      <c r="E86" s="44"/>
      <c r="F86" s="44"/>
      <c r="G86" s="44"/>
      <c r="H86" s="44"/>
      <c r="I86" s="44"/>
      <c r="J86" s="44"/>
      <c r="K86" s="44"/>
      <c r="L86" s="44"/>
      <c r="M86" s="44"/>
      <c r="N86" s="44"/>
      <c r="O86" s="44"/>
      <c r="P86" s="44"/>
      <c r="Q86" s="44"/>
      <c r="R86" s="44"/>
      <c r="S86" s="44"/>
      <c r="T86" s="44"/>
      <c r="U86" s="44"/>
      <c r="V86" s="44"/>
    </row>
    <row r="87" spans="1:22">
      <c r="A87" s="36"/>
      <c r="B87" s="49"/>
      <c r="C87" s="44"/>
      <c r="D87" s="44"/>
      <c r="E87" s="44"/>
      <c r="F87" s="44"/>
      <c r="G87" s="44"/>
      <c r="H87" s="44"/>
      <c r="I87" s="44"/>
      <c r="J87" s="44"/>
      <c r="K87" s="44"/>
      <c r="L87" s="44"/>
      <c r="M87" s="44"/>
      <c r="N87" s="44"/>
      <c r="O87" s="44"/>
      <c r="P87" s="44"/>
      <c r="Q87" s="44"/>
      <c r="R87" s="44"/>
      <c r="S87" s="44"/>
      <c r="T87" s="44"/>
      <c r="U87" s="44"/>
      <c r="V87" s="44"/>
    </row>
    <row r="88" spans="1:22">
      <c r="A88" s="36"/>
      <c r="B88" s="49"/>
      <c r="C88" s="44"/>
      <c r="D88" s="44"/>
      <c r="E88" s="44"/>
      <c r="F88" s="44"/>
      <c r="G88" s="44"/>
      <c r="H88" s="44"/>
      <c r="I88" s="44"/>
      <c r="J88" s="44"/>
      <c r="K88" s="44"/>
      <c r="L88" s="44"/>
      <c r="M88" s="44"/>
      <c r="N88" s="44"/>
      <c r="O88" s="44"/>
      <c r="P88" s="44"/>
      <c r="Q88" s="44"/>
      <c r="R88" s="44"/>
      <c r="S88" s="44"/>
      <c r="T88" s="44"/>
      <c r="U88" s="44"/>
      <c r="V88" s="44"/>
    </row>
    <row r="89" spans="1:22">
      <c r="A89" s="36"/>
      <c r="B89" s="49"/>
      <c r="C89" s="44"/>
      <c r="D89" s="44"/>
      <c r="E89" s="44"/>
      <c r="F89" s="44"/>
      <c r="G89" s="44"/>
      <c r="H89" s="44"/>
      <c r="I89" s="44"/>
      <c r="J89" s="44"/>
      <c r="K89" s="44"/>
      <c r="L89" s="44"/>
      <c r="M89" s="44"/>
      <c r="N89" s="44"/>
      <c r="O89" s="44"/>
      <c r="P89" s="44"/>
      <c r="Q89" s="44"/>
      <c r="R89" s="44"/>
      <c r="S89" s="44"/>
      <c r="T89" s="44"/>
      <c r="U89" s="44"/>
      <c r="V89" s="44"/>
    </row>
    <row r="90" spans="1:22">
      <c r="A90" s="36"/>
      <c r="B90" s="49"/>
      <c r="C90" s="44"/>
      <c r="D90" s="44"/>
      <c r="E90" s="44"/>
      <c r="F90" s="44"/>
      <c r="G90" s="44"/>
      <c r="H90" s="44"/>
      <c r="I90" s="44"/>
      <c r="J90" s="44"/>
      <c r="K90" s="44"/>
      <c r="L90" s="44"/>
      <c r="M90" s="44"/>
      <c r="N90" s="44"/>
      <c r="O90" s="44"/>
      <c r="P90" s="44"/>
      <c r="Q90" s="44"/>
      <c r="R90" s="44"/>
      <c r="S90" s="44"/>
      <c r="T90" s="44"/>
      <c r="U90" s="44"/>
      <c r="V90" s="44"/>
    </row>
    <row r="91" spans="1:22">
      <c r="A91" s="36"/>
      <c r="B91" s="49"/>
      <c r="C91" s="44"/>
      <c r="D91" s="44"/>
      <c r="E91" s="44"/>
      <c r="F91" s="44"/>
      <c r="G91" s="44"/>
      <c r="H91" s="44"/>
      <c r="I91" s="44"/>
      <c r="J91" s="44"/>
      <c r="K91" s="44"/>
      <c r="L91" s="44"/>
      <c r="M91" s="44"/>
      <c r="N91" s="44"/>
      <c r="O91" s="44"/>
      <c r="P91" s="44"/>
      <c r="Q91" s="44"/>
      <c r="R91" s="44"/>
      <c r="S91" s="44"/>
      <c r="T91" s="44"/>
      <c r="U91" s="44"/>
      <c r="V91" s="44"/>
    </row>
    <row r="92" spans="1:22">
      <c r="A92" s="36"/>
      <c r="B92" s="49"/>
      <c r="C92" s="44"/>
      <c r="D92" s="44"/>
      <c r="E92" s="44"/>
      <c r="F92" s="44"/>
      <c r="G92" s="44"/>
      <c r="H92" s="44"/>
      <c r="I92" s="44"/>
      <c r="J92" s="44"/>
      <c r="K92" s="44"/>
      <c r="L92" s="44"/>
      <c r="M92" s="44"/>
      <c r="N92" s="44"/>
      <c r="O92" s="44"/>
      <c r="P92" s="44"/>
      <c r="Q92" s="44"/>
      <c r="R92" s="44"/>
      <c r="S92" s="44"/>
      <c r="T92" s="44"/>
      <c r="U92" s="44"/>
      <c r="V92" s="44"/>
    </row>
    <row r="93" spans="1:22">
      <c r="A93" s="36"/>
      <c r="B93" s="49"/>
      <c r="C93" s="44"/>
      <c r="D93" s="44"/>
      <c r="E93" s="44"/>
      <c r="F93" s="44"/>
      <c r="G93" s="44"/>
      <c r="H93" s="44"/>
      <c r="I93" s="44"/>
      <c r="J93" s="44"/>
      <c r="K93" s="44"/>
      <c r="L93" s="44"/>
      <c r="M93" s="44"/>
      <c r="N93" s="44"/>
      <c r="O93" s="44"/>
      <c r="P93" s="44"/>
      <c r="Q93" s="44"/>
      <c r="R93" s="44"/>
      <c r="S93" s="44"/>
      <c r="T93" s="44"/>
      <c r="U93" s="44"/>
      <c r="V93" s="44"/>
    </row>
    <row r="94" spans="1:22">
      <c r="A94" s="36"/>
      <c r="B94" s="49"/>
      <c r="C94" s="44"/>
      <c r="D94" s="44"/>
      <c r="E94" s="44"/>
      <c r="F94" s="44"/>
      <c r="G94" s="44"/>
      <c r="H94" s="44"/>
      <c r="I94" s="44"/>
      <c r="J94" s="44"/>
      <c r="K94" s="44"/>
      <c r="L94" s="44"/>
      <c r="M94" s="44"/>
      <c r="N94" s="44"/>
      <c r="O94" s="44"/>
      <c r="P94" s="44"/>
      <c r="Q94" s="44"/>
      <c r="R94" s="44"/>
      <c r="S94" s="44"/>
      <c r="T94" s="44"/>
      <c r="U94" s="44"/>
      <c r="V94" s="44"/>
    </row>
    <row r="95" spans="1:22">
      <c r="A95" s="36"/>
      <c r="B95" s="49"/>
      <c r="C95" s="44"/>
      <c r="D95" s="44"/>
      <c r="E95" s="44"/>
      <c r="F95" s="44"/>
      <c r="G95" s="44"/>
      <c r="H95" s="44"/>
      <c r="I95" s="44"/>
      <c r="J95" s="44"/>
      <c r="K95" s="44"/>
      <c r="L95" s="44"/>
      <c r="M95" s="44"/>
      <c r="N95" s="44"/>
      <c r="O95" s="44"/>
      <c r="P95" s="44"/>
      <c r="Q95" s="44"/>
      <c r="R95" s="44"/>
      <c r="S95" s="44"/>
      <c r="T95" s="44"/>
      <c r="U95" s="44"/>
      <c r="V95" s="44"/>
    </row>
    <row r="96" spans="1:22">
      <c r="A96" s="36"/>
      <c r="B96" s="49"/>
      <c r="C96" s="44"/>
      <c r="D96" s="44"/>
      <c r="E96" s="44"/>
      <c r="F96" s="44"/>
      <c r="G96" s="44"/>
      <c r="H96" s="44"/>
      <c r="I96" s="44"/>
      <c r="J96" s="44"/>
      <c r="K96" s="44"/>
      <c r="L96" s="44"/>
      <c r="M96" s="44"/>
      <c r="N96" s="44"/>
      <c r="O96" s="44"/>
      <c r="P96" s="44"/>
      <c r="Q96" s="44"/>
      <c r="R96" s="44"/>
      <c r="S96" s="44"/>
      <c r="T96" s="44"/>
      <c r="U96" s="44"/>
      <c r="V96" s="44"/>
    </row>
    <row r="97" spans="1:22">
      <c r="A97" s="36"/>
      <c r="B97" s="49"/>
      <c r="C97" s="44"/>
      <c r="D97" s="44"/>
      <c r="E97" s="44"/>
      <c r="F97" s="44"/>
      <c r="G97" s="44"/>
      <c r="H97" s="44"/>
      <c r="I97" s="44"/>
      <c r="J97" s="44"/>
      <c r="K97" s="44"/>
      <c r="L97" s="44"/>
      <c r="M97" s="44"/>
      <c r="N97" s="44"/>
      <c r="O97" s="44"/>
      <c r="P97" s="44"/>
      <c r="Q97" s="44"/>
      <c r="R97" s="44"/>
      <c r="S97" s="44"/>
      <c r="T97" s="44"/>
      <c r="U97" s="44"/>
      <c r="V97" s="44"/>
    </row>
    <row r="98" spans="1:22">
      <c r="A98" s="36"/>
      <c r="B98" s="49"/>
      <c r="C98" s="44"/>
      <c r="D98" s="44"/>
      <c r="E98" s="44"/>
      <c r="F98" s="44"/>
      <c r="G98" s="44"/>
      <c r="H98" s="44"/>
      <c r="I98" s="44"/>
      <c r="J98" s="44"/>
      <c r="K98" s="44"/>
      <c r="L98" s="44"/>
      <c r="M98" s="44"/>
      <c r="N98" s="44"/>
      <c r="O98" s="44"/>
      <c r="P98" s="44"/>
      <c r="Q98" s="44"/>
      <c r="R98" s="44"/>
      <c r="S98" s="44"/>
      <c r="T98" s="44"/>
      <c r="U98" s="44"/>
      <c r="V98" s="44"/>
    </row>
    <row r="99" spans="1:22">
      <c r="A99" s="36"/>
      <c r="B99" s="49"/>
      <c r="C99" s="44"/>
      <c r="D99" s="44"/>
      <c r="E99" s="44"/>
      <c r="F99" s="44"/>
      <c r="G99" s="44"/>
      <c r="H99" s="44"/>
      <c r="I99" s="44"/>
      <c r="J99" s="44"/>
      <c r="K99" s="44"/>
      <c r="L99" s="44"/>
      <c r="M99" s="44"/>
      <c r="N99" s="44"/>
      <c r="O99" s="44"/>
      <c r="P99" s="44"/>
      <c r="Q99" s="44"/>
      <c r="R99" s="44"/>
      <c r="S99" s="44"/>
      <c r="T99" s="44"/>
      <c r="U99" s="44"/>
      <c r="V99" s="44"/>
    </row>
    <row r="100" spans="1:22">
      <c r="A100" s="36"/>
      <c r="B100" s="49"/>
      <c r="C100" s="44"/>
      <c r="D100" s="44"/>
      <c r="E100" s="44"/>
      <c r="F100" s="44"/>
      <c r="G100" s="44"/>
      <c r="H100" s="44"/>
      <c r="I100" s="44"/>
      <c r="J100" s="44"/>
      <c r="K100" s="44"/>
      <c r="L100" s="44"/>
      <c r="M100" s="44"/>
      <c r="N100" s="44"/>
      <c r="O100" s="44"/>
      <c r="P100" s="44"/>
      <c r="Q100" s="44"/>
      <c r="R100" s="44"/>
      <c r="S100" s="44"/>
      <c r="T100" s="44"/>
      <c r="U100" s="44"/>
      <c r="V100" s="44"/>
    </row>
    <row r="101" spans="1:22">
      <c r="A101" s="36"/>
      <c r="B101" s="49"/>
      <c r="C101" s="44"/>
      <c r="D101" s="44"/>
      <c r="E101" s="44"/>
      <c r="F101" s="44"/>
      <c r="G101" s="44"/>
      <c r="H101" s="44"/>
      <c r="I101" s="44"/>
      <c r="J101" s="44"/>
      <c r="K101" s="44"/>
      <c r="L101" s="44"/>
      <c r="M101" s="44"/>
      <c r="N101" s="44"/>
      <c r="O101" s="44"/>
      <c r="P101" s="44"/>
      <c r="Q101" s="44"/>
      <c r="R101" s="44"/>
      <c r="S101" s="44"/>
      <c r="T101" s="44"/>
      <c r="U101" s="44"/>
      <c r="V101" s="44"/>
    </row>
    <row r="102" spans="1:22">
      <c r="A102" s="36"/>
      <c r="B102" s="49"/>
      <c r="C102" s="44"/>
      <c r="D102" s="44"/>
      <c r="E102" s="44"/>
      <c r="F102" s="44"/>
      <c r="G102" s="44"/>
      <c r="H102" s="44"/>
      <c r="I102" s="44"/>
      <c r="J102" s="44"/>
      <c r="K102" s="44"/>
      <c r="L102" s="44"/>
      <c r="M102" s="44"/>
      <c r="N102" s="44"/>
      <c r="O102" s="44"/>
      <c r="P102" s="44"/>
      <c r="Q102" s="44"/>
      <c r="R102" s="44"/>
      <c r="S102" s="44"/>
      <c r="T102" s="44"/>
      <c r="U102" s="44"/>
      <c r="V102" s="44"/>
    </row>
    <row r="103" spans="1:22">
      <c r="A103" s="36"/>
      <c r="B103" s="49"/>
      <c r="C103" s="44"/>
      <c r="D103" s="44"/>
      <c r="E103" s="44"/>
      <c r="F103" s="44"/>
      <c r="G103" s="44"/>
      <c r="H103" s="44"/>
      <c r="I103" s="44"/>
      <c r="J103" s="44"/>
      <c r="K103" s="44"/>
      <c r="L103" s="44"/>
      <c r="M103" s="44"/>
      <c r="N103" s="44"/>
      <c r="O103" s="44"/>
      <c r="P103" s="44"/>
      <c r="Q103" s="44"/>
      <c r="R103" s="44"/>
      <c r="S103" s="44"/>
      <c r="T103" s="44"/>
      <c r="U103" s="44"/>
      <c r="V103" s="44"/>
    </row>
  </sheetData>
  <sheetProtection algorithmName="SHA-512" hashValue="7nZstLHCoIvXkQUTZlt06z8OJWNHnpx2S9z8gufZ4hEQY69/vtF4PDfrLzL0JD6zho0iaA9SEtwifQ8JO4ZEug==" saltValue="qnrnjxGJdBGMkMwZvu57Fw==" spinCount="100000" sheet="1" objects="1" scenarios="1" selectLockedCells="1"/>
  <mergeCells count="22">
    <mergeCell ref="V1:V4"/>
    <mergeCell ref="D1:D4"/>
    <mergeCell ref="L1:L4"/>
    <mergeCell ref="R1:R4"/>
    <mergeCell ref="S1:S4"/>
    <mergeCell ref="T1:T4"/>
    <mergeCell ref="U1:U4"/>
    <mergeCell ref="M1:M4"/>
    <mergeCell ref="N1:N4"/>
    <mergeCell ref="O1:O4"/>
    <mergeCell ref="P1:P4"/>
    <mergeCell ref="Q1:Q4"/>
    <mergeCell ref="G1:G4"/>
    <mergeCell ref="H1:H4"/>
    <mergeCell ref="I1:I4"/>
    <mergeCell ref="J1:J4"/>
    <mergeCell ref="K1:K4"/>
    <mergeCell ref="A2:B2"/>
    <mergeCell ref="C1:C4"/>
    <mergeCell ref="E1:E4"/>
    <mergeCell ref="F1:F4"/>
    <mergeCell ref="A1:B1"/>
  </mergeCells>
  <phoneticPr fontId="4" type="noConversion"/>
  <pageMargins left="0.5" right="0.5" top="1" bottom="1" header="0.5" footer="0.5"/>
  <pageSetup scale="70" orientation="landscape" r:id="rId1"/>
  <headerFooter alignWithMargins="0">
    <oddHeader>&amp;C&amp;"Arial,Bold"&amp;14 SeniorTrax&amp;12
Events Attended - &amp;D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6984-5B35-4B27-BF8C-BA626FE34857}">
  <sheetPr codeName="Sheet16">
    <tabColor theme="9" tint="0.59999389629810485"/>
  </sheetPr>
  <dimension ref="A1:BJ32"/>
  <sheetViews>
    <sheetView showGridLines="0" zoomScaleNormal="100" workbookViewId="0">
      <pane ySplit="2" topLeftCell="A3" activePane="bottomLeft" state="frozen"/>
      <selection pane="bottomLeft" activeCell="A3" sqref="A3"/>
    </sheetView>
  </sheetViews>
  <sheetFormatPr defaultColWidth="9.140625" defaultRowHeight="12.75"/>
  <cols>
    <col min="1" max="1" width="8.140625" style="607" bestFit="1" customWidth="1"/>
    <col min="2" max="2" width="40.7109375" style="142" customWidth="1"/>
    <col min="3" max="34" width="2.42578125" style="608" customWidth="1"/>
    <col min="35" max="62" width="2.42578125" style="142" customWidth="1"/>
    <col min="63" max="16384" width="9.140625" style="142"/>
  </cols>
  <sheetData>
    <row r="1" spans="1:62" ht="54.75" customHeight="1">
      <c r="A1" s="676"/>
      <c r="B1" s="677"/>
      <c r="C1" s="673" t="str">
        <f ca="1">Senior_1!$U$1</f>
        <v>Senior_1</v>
      </c>
      <c r="D1" s="674"/>
      <c r="E1" s="675"/>
      <c r="F1" s="673" t="str">
        <f ca="1">Senior_2!$U$1</f>
        <v>Senior_2</v>
      </c>
      <c r="G1" s="674"/>
      <c r="H1" s="675"/>
      <c r="I1" s="673" t="str">
        <f ca="1">Senior_3!$U$1</f>
        <v>Senior_3</v>
      </c>
      <c r="J1" s="674"/>
      <c r="K1" s="675"/>
      <c r="L1" s="673" t="str">
        <f ca="1">Senior_4!$U$1</f>
        <v>Senior_4</v>
      </c>
      <c r="M1" s="674"/>
      <c r="N1" s="675"/>
      <c r="O1" s="673" t="str">
        <f ca="1">Senior_5!$U$1</f>
        <v>Senior_5</v>
      </c>
      <c r="P1" s="674"/>
      <c r="Q1" s="675"/>
      <c r="R1" s="673" t="str">
        <f ca="1">Senior_6!$U$1</f>
        <v>Senior_6</v>
      </c>
      <c r="S1" s="674"/>
      <c r="T1" s="675"/>
      <c r="U1" s="673" t="str">
        <f ca="1">Senior_7!$U$1</f>
        <v>Senior_7</v>
      </c>
      <c r="V1" s="674"/>
      <c r="W1" s="675"/>
      <c r="X1" s="673" t="str">
        <f ca="1">Senior_8!$U$1</f>
        <v>Senior_8</v>
      </c>
      <c r="Y1" s="674"/>
      <c r="Z1" s="675"/>
      <c r="AA1" s="673" t="str">
        <f ca="1">Senior_9!$U$1</f>
        <v>Senior_9</v>
      </c>
      <c r="AB1" s="674"/>
      <c r="AC1" s="675"/>
      <c r="AD1" s="673" t="str">
        <f ca="1">Senior_10!$U$1</f>
        <v>Senior_10</v>
      </c>
      <c r="AE1" s="674"/>
      <c r="AF1" s="675"/>
      <c r="AG1" s="673" t="str">
        <f ca="1">Senior_11!$U$1</f>
        <v>Senior_11</v>
      </c>
      <c r="AH1" s="674"/>
      <c r="AI1" s="675"/>
      <c r="AJ1" s="673" t="str">
        <f ca="1">Senior_12!$U$1</f>
        <v>Senior_12</v>
      </c>
      <c r="AK1" s="674"/>
      <c r="AL1" s="675"/>
      <c r="AM1" s="673" t="str">
        <f ca="1">Senior_13!$U$1</f>
        <v>Senior_13</v>
      </c>
      <c r="AN1" s="674"/>
      <c r="AO1" s="675"/>
      <c r="AP1" s="673" t="str">
        <f ca="1">Senior_14!$U$1</f>
        <v>Senior_14</v>
      </c>
      <c r="AQ1" s="674"/>
      <c r="AR1" s="675"/>
      <c r="AS1" s="673" t="str">
        <f ca="1">Senior_15!$U$1</f>
        <v>Senior_15</v>
      </c>
      <c r="AT1" s="674"/>
      <c r="AU1" s="675"/>
      <c r="AV1" s="673" t="str">
        <f ca="1">Senior_16!$U$1</f>
        <v>Senior_16</v>
      </c>
      <c r="AW1" s="674"/>
      <c r="AX1" s="675"/>
      <c r="AY1" s="673" t="str">
        <f ca="1">Senior_17!$U$1</f>
        <v>Senior_17</v>
      </c>
      <c r="AZ1" s="674"/>
      <c r="BA1" s="675"/>
      <c r="BB1" s="673" t="str">
        <f ca="1">Senior_18!$U$1</f>
        <v>Senior_18</v>
      </c>
      <c r="BC1" s="674"/>
      <c r="BD1" s="675"/>
      <c r="BE1" s="673" t="str">
        <f ca="1">Senior_19!$U$1</f>
        <v>Senior_19</v>
      </c>
      <c r="BF1" s="674"/>
      <c r="BG1" s="675"/>
      <c r="BH1" s="673" t="str">
        <f ca="1">Senior_20!$U$1</f>
        <v>Senior_20</v>
      </c>
      <c r="BI1" s="674"/>
      <c r="BJ1" s="675"/>
    </row>
    <row r="2" spans="1:62" ht="27">
      <c r="A2" s="596" t="s">
        <v>75</v>
      </c>
      <c r="B2" s="143" t="s">
        <v>1080</v>
      </c>
      <c r="C2" s="597" t="s">
        <v>1081</v>
      </c>
      <c r="D2" s="598" t="s">
        <v>1082</v>
      </c>
      <c r="E2" s="599" t="s">
        <v>1083</v>
      </c>
      <c r="F2" s="600" t="str">
        <f>$C2</f>
        <v>RSVP</v>
      </c>
      <c r="G2" s="601" t="str">
        <f>$D2</f>
        <v>pd</v>
      </c>
      <c r="H2" s="602" t="str">
        <f>$E2</f>
        <v>forms</v>
      </c>
      <c r="I2" s="600" t="str">
        <f t="shared" ref="I2" si="0">$C2</f>
        <v>RSVP</v>
      </c>
      <c r="J2" s="601" t="str">
        <f t="shared" ref="J2" si="1">$D2</f>
        <v>pd</v>
      </c>
      <c r="K2" s="602" t="str">
        <f t="shared" ref="K2" si="2">$E2</f>
        <v>forms</v>
      </c>
      <c r="L2" s="600" t="str">
        <f t="shared" ref="L2" si="3">$C2</f>
        <v>RSVP</v>
      </c>
      <c r="M2" s="601" t="str">
        <f t="shared" ref="M2" si="4">$D2</f>
        <v>pd</v>
      </c>
      <c r="N2" s="602" t="str">
        <f t="shared" ref="N2" si="5">$E2</f>
        <v>forms</v>
      </c>
      <c r="O2" s="600" t="str">
        <f t="shared" ref="O2" si="6">$C2</f>
        <v>RSVP</v>
      </c>
      <c r="P2" s="601" t="str">
        <f t="shared" ref="P2" si="7">$D2</f>
        <v>pd</v>
      </c>
      <c r="Q2" s="602" t="str">
        <f t="shared" ref="Q2" si="8">$E2</f>
        <v>forms</v>
      </c>
      <c r="R2" s="600" t="str">
        <f t="shared" ref="R2" si="9">$C2</f>
        <v>RSVP</v>
      </c>
      <c r="S2" s="601" t="str">
        <f t="shared" ref="S2" si="10">$D2</f>
        <v>pd</v>
      </c>
      <c r="T2" s="602" t="str">
        <f t="shared" ref="T2" si="11">$E2</f>
        <v>forms</v>
      </c>
      <c r="U2" s="600" t="str">
        <f t="shared" ref="U2" si="12">$C2</f>
        <v>RSVP</v>
      </c>
      <c r="V2" s="601" t="str">
        <f t="shared" ref="V2" si="13">$D2</f>
        <v>pd</v>
      </c>
      <c r="W2" s="602" t="str">
        <f t="shared" ref="W2" si="14">$E2</f>
        <v>forms</v>
      </c>
      <c r="X2" s="600" t="str">
        <f t="shared" ref="X2" si="15">$C2</f>
        <v>RSVP</v>
      </c>
      <c r="Y2" s="601" t="str">
        <f t="shared" ref="Y2" si="16">$D2</f>
        <v>pd</v>
      </c>
      <c r="Z2" s="602" t="str">
        <f t="shared" ref="Z2" si="17">$E2</f>
        <v>forms</v>
      </c>
      <c r="AA2" s="600" t="str">
        <f t="shared" ref="AA2" si="18">$C2</f>
        <v>RSVP</v>
      </c>
      <c r="AB2" s="601" t="str">
        <f t="shared" ref="AB2" si="19">$D2</f>
        <v>pd</v>
      </c>
      <c r="AC2" s="602" t="str">
        <f t="shared" ref="AC2" si="20">$E2</f>
        <v>forms</v>
      </c>
      <c r="AD2" s="600" t="str">
        <f t="shared" ref="AD2" si="21">$C2</f>
        <v>RSVP</v>
      </c>
      <c r="AE2" s="601" t="str">
        <f t="shared" ref="AE2" si="22">$D2</f>
        <v>pd</v>
      </c>
      <c r="AF2" s="602" t="str">
        <f t="shared" ref="AF2" si="23">$E2</f>
        <v>forms</v>
      </c>
      <c r="AG2" s="600" t="str">
        <f t="shared" ref="AG2" si="24">$C2</f>
        <v>RSVP</v>
      </c>
      <c r="AH2" s="601" t="str">
        <f t="shared" ref="AH2" si="25">$D2</f>
        <v>pd</v>
      </c>
      <c r="AI2" s="602" t="str">
        <f t="shared" ref="AI2" si="26">$E2</f>
        <v>forms</v>
      </c>
      <c r="AJ2" s="600" t="str">
        <f t="shared" ref="AJ2" si="27">$C2</f>
        <v>RSVP</v>
      </c>
      <c r="AK2" s="601" t="str">
        <f t="shared" ref="AK2" si="28">$D2</f>
        <v>pd</v>
      </c>
      <c r="AL2" s="602" t="str">
        <f t="shared" ref="AL2" si="29">$E2</f>
        <v>forms</v>
      </c>
      <c r="AM2" s="600" t="str">
        <f t="shared" ref="AM2" si="30">$C2</f>
        <v>RSVP</v>
      </c>
      <c r="AN2" s="601" t="str">
        <f t="shared" ref="AN2" si="31">$D2</f>
        <v>pd</v>
      </c>
      <c r="AO2" s="602" t="str">
        <f t="shared" ref="AO2" si="32">$E2</f>
        <v>forms</v>
      </c>
      <c r="AP2" s="600" t="str">
        <f t="shared" ref="AP2" si="33">$C2</f>
        <v>RSVP</v>
      </c>
      <c r="AQ2" s="601" t="str">
        <f t="shared" ref="AQ2" si="34">$D2</f>
        <v>pd</v>
      </c>
      <c r="AR2" s="602" t="str">
        <f t="shared" ref="AR2" si="35">$E2</f>
        <v>forms</v>
      </c>
      <c r="AS2" s="600" t="str">
        <f t="shared" ref="AS2" si="36">$C2</f>
        <v>RSVP</v>
      </c>
      <c r="AT2" s="601" t="str">
        <f t="shared" ref="AT2" si="37">$D2</f>
        <v>pd</v>
      </c>
      <c r="AU2" s="602" t="str">
        <f t="shared" ref="AU2" si="38">$E2</f>
        <v>forms</v>
      </c>
      <c r="AV2" s="600" t="str">
        <f t="shared" ref="AV2" si="39">$C2</f>
        <v>RSVP</v>
      </c>
      <c r="AW2" s="601" t="str">
        <f t="shared" ref="AW2" si="40">$D2</f>
        <v>pd</v>
      </c>
      <c r="AX2" s="602" t="str">
        <f t="shared" ref="AX2" si="41">$E2</f>
        <v>forms</v>
      </c>
      <c r="AY2" s="600" t="str">
        <f t="shared" ref="AY2" si="42">$C2</f>
        <v>RSVP</v>
      </c>
      <c r="AZ2" s="601" t="str">
        <f t="shared" ref="AZ2" si="43">$D2</f>
        <v>pd</v>
      </c>
      <c r="BA2" s="602" t="str">
        <f t="shared" ref="BA2" si="44">$E2</f>
        <v>forms</v>
      </c>
      <c r="BB2" s="600" t="str">
        <f t="shared" ref="BB2" si="45">$C2</f>
        <v>RSVP</v>
      </c>
      <c r="BC2" s="601" t="str">
        <f t="shared" ref="BC2" si="46">$D2</f>
        <v>pd</v>
      </c>
      <c r="BD2" s="602" t="str">
        <f t="shared" ref="BD2" si="47">$E2</f>
        <v>forms</v>
      </c>
      <c r="BE2" s="600" t="str">
        <f t="shared" ref="BE2" si="48">$C2</f>
        <v>RSVP</v>
      </c>
      <c r="BF2" s="601" t="str">
        <f t="shared" ref="BF2" si="49">$D2</f>
        <v>pd</v>
      </c>
      <c r="BG2" s="602" t="str">
        <f t="shared" ref="BG2" si="50">$E2</f>
        <v>forms</v>
      </c>
      <c r="BH2" s="600" t="str">
        <f t="shared" ref="BH2" si="51">$C2</f>
        <v>RSVP</v>
      </c>
      <c r="BI2" s="601" t="str">
        <f t="shared" ref="BI2" si="52">$D2</f>
        <v>pd</v>
      </c>
      <c r="BJ2" s="602" t="str">
        <f t="shared" ref="BJ2" si="53">$E2</f>
        <v>forms</v>
      </c>
    </row>
    <row r="3" spans="1:62">
      <c r="A3" s="603"/>
      <c r="B3" s="420"/>
      <c r="C3" s="604"/>
      <c r="D3" s="605"/>
      <c r="E3" s="606"/>
      <c r="F3" s="604"/>
      <c r="G3" s="605"/>
      <c r="H3" s="606"/>
      <c r="I3" s="604"/>
      <c r="J3" s="605"/>
      <c r="K3" s="606"/>
      <c r="L3" s="604"/>
      <c r="M3" s="605"/>
      <c r="N3" s="606"/>
      <c r="O3" s="604"/>
      <c r="P3" s="605"/>
      <c r="Q3" s="606"/>
      <c r="R3" s="604"/>
      <c r="S3" s="605"/>
      <c r="T3" s="606"/>
      <c r="U3" s="604"/>
      <c r="V3" s="605"/>
      <c r="W3" s="606"/>
      <c r="X3" s="604"/>
      <c r="Y3" s="605"/>
      <c r="Z3" s="606"/>
      <c r="AA3" s="604"/>
      <c r="AB3" s="605"/>
      <c r="AC3" s="606"/>
      <c r="AD3" s="604"/>
      <c r="AE3" s="605"/>
      <c r="AF3" s="606"/>
      <c r="AG3" s="604"/>
      <c r="AH3" s="605"/>
      <c r="AI3" s="606"/>
      <c r="AJ3" s="604"/>
      <c r="AK3" s="605"/>
      <c r="AL3" s="606"/>
      <c r="AM3" s="604"/>
      <c r="AN3" s="605"/>
      <c r="AO3" s="606"/>
      <c r="AP3" s="604"/>
      <c r="AQ3" s="605"/>
      <c r="AR3" s="606"/>
      <c r="AS3" s="604"/>
      <c r="AT3" s="605"/>
      <c r="AU3" s="606"/>
      <c r="AV3" s="604"/>
      <c r="AW3" s="605"/>
      <c r="AX3" s="606"/>
      <c r="AY3" s="604"/>
      <c r="AZ3" s="605"/>
      <c r="BA3" s="606"/>
      <c r="BB3" s="604"/>
      <c r="BC3" s="605"/>
      <c r="BD3" s="606"/>
      <c r="BE3" s="604"/>
      <c r="BF3" s="605"/>
      <c r="BG3" s="606"/>
      <c r="BH3" s="604"/>
      <c r="BI3" s="605"/>
      <c r="BJ3" s="606"/>
    </row>
    <row r="4" spans="1:62">
      <c r="A4" s="603"/>
      <c r="B4" s="420"/>
      <c r="C4" s="604"/>
      <c r="D4" s="605"/>
      <c r="E4" s="606"/>
      <c r="F4" s="604"/>
      <c r="G4" s="605"/>
      <c r="H4" s="606"/>
      <c r="I4" s="604"/>
      <c r="J4" s="605"/>
      <c r="K4" s="606"/>
      <c r="L4" s="604"/>
      <c r="M4" s="605"/>
      <c r="N4" s="606"/>
      <c r="O4" s="604"/>
      <c r="P4" s="605"/>
      <c r="Q4" s="606"/>
      <c r="R4" s="604"/>
      <c r="S4" s="605"/>
      <c r="T4" s="606"/>
      <c r="U4" s="604"/>
      <c r="V4" s="605"/>
      <c r="W4" s="606"/>
      <c r="X4" s="604"/>
      <c r="Y4" s="605"/>
      <c r="Z4" s="606"/>
      <c r="AA4" s="604"/>
      <c r="AB4" s="605"/>
      <c r="AC4" s="606"/>
      <c r="AD4" s="604"/>
      <c r="AE4" s="605"/>
      <c r="AF4" s="606"/>
      <c r="AG4" s="604"/>
      <c r="AH4" s="605"/>
      <c r="AI4" s="606"/>
      <c r="AJ4" s="604"/>
      <c r="AK4" s="605"/>
      <c r="AL4" s="606"/>
      <c r="AM4" s="604"/>
      <c r="AN4" s="605"/>
      <c r="AO4" s="606"/>
      <c r="AP4" s="604"/>
      <c r="AQ4" s="605"/>
      <c r="AR4" s="606"/>
      <c r="AS4" s="604"/>
      <c r="AT4" s="605"/>
      <c r="AU4" s="606"/>
      <c r="AV4" s="604"/>
      <c r="AW4" s="605"/>
      <c r="AX4" s="606"/>
      <c r="AY4" s="604"/>
      <c r="AZ4" s="605"/>
      <c r="BA4" s="606"/>
      <c r="BB4" s="604"/>
      <c r="BC4" s="605"/>
      <c r="BD4" s="606"/>
      <c r="BE4" s="604"/>
      <c r="BF4" s="605"/>
      <c r="BG4" s="606"/>
      <c r="BH4" s="604"/>
      <c r="BI4" s="605"/>
      <c r="BJ4" s="606"/>
    </row>
    <row r="5" spans="1:62">
      <c r="A5" s="603"/>
      <c r="B5" s="420"/>
      <c r="C5" s="604"/>
      <c r="D5" s="605"/>
      <c r="E5" s="606"/>
      <c r="F5" s="604"/>
      <c r="G5" s="605"/>
      <c r="H5" s="606"/>
      <c r="I5" s="604"/>
      <c r="J5" s="605"/>
      <c r="K5" s="606"/>
      <c r="L5" s="604"/>
      <c r="M5" s="605"/>
      <c r="N5" s="606"/>
      <c r="O5" s="604"/>
      <c r="P5" s="605"/>
      <c r="Q5" s="606"/>
      <c r="R5" s="604"/>
      <c r="S5" s="605"/>
      <c r="T5" s="606"/>
      <c r="U5" s="604"/>
      <c r="V5" s="605"/>
      <c r="W5" s="606"/>
      <c r="X5" s="604"/>
      <c r="Y5" s="605"/>
      <c r="Z5" s="606"/>
      <c r="AA5" s="604"/>
      <c r="AB5" s="605"/>
      <c r="AC5" s="606"/>
      <c r="AD5" s="604"/>
      <c r="AE5" s="605"/>
      <c r="AF5" s="606"/>
      <c r="AG5" s="604"/>
      <c r="AH5" s="605"/>
      <c r="AI5" s="606"/>
      <c r="AJ5" s="604"/>
      <c r="AK5" s="605"/>
      <c r="AL5" s="606"/>
      <c r="AM5" s="604"/>
      <c r="AN5" s="605"/>
      <c r="AO5" s="606"/>
      <c r="AP5" s="604"/>
      <c r="AQ5" s="605"/>
      <c r="AR5" s="606"/>
      <c r="AS5" s="604"/>
      <c r="AT5" s="605"/>
      <c r="AU5" s="606"/>
      <c r="AV5" s="604"/>
      <c r="AW5" s="605"/>
      <c r="AX5" s="606"/>
      <c r="AY5" s="604"/>
      <c r="AZ5" s="605"/>
      <c r="BA5" s="606"/>
      <c r="BB5" s="604"/>
      <c r="BC5" s="605"/>
      <c r="BD5" s="606"/>
      <c r="BE5" s="604"/>
      <c r="BF5" s="605"/>
      <c r="BG5" s="606"/>
      <c r="BH5" s="604"/>
      <c r="BI5" s="605"/>
      <c r="BJ5" s="606"/>
    </row>
    <row r="6" spans="1:62">
      <c r="A6" s="603"/>
      <c r="B6" s="420"/>
      <c r="C6" s="604"/>
      <c r="D6" s="605"/>
      <c r="E6" s="606"/>
      <c r="F6" s="604"/>
      <c r="G6" s="605"/>
      <c r="H6" s="606"/>
      <c r="I6" s="604"/>
      <c r="J6" s="605"/>
      <c r="K6" s="606"/>
      <c r="L6" s="604"/>
      <c r="M6" s="605"/>
      <c r="N6" s="606"/>
      <c r="O6" s="604"/>
      <c r="P6" s="605"/>
      <c r="Q6" s="606"/>
      <c r="R6" s="604"/>
      <c r="S6" s="605"/>
      <c r="T6" s="606"/>
      <c r="U6" s="604"/>
      <c r="V6" s="605"/>
      <c r="W6" s="606"/>
      <c r="X6" s="604"/>
      <c r="Y6" s="605"/>
      <c r="Z6" s="606"/>
      <c r="AA6" s="604"/>
      <c r="AB6" s="605"/>
      <c r="AC6" s="606"/>
      <c r="AD6" s="604"/>
      <c r="AE6" s="605"/>
      <c r="AF6" s="606"/>
      <c r="AG6" s="604"/>
      <c r="AH6" s="605"/>
      <c r="AI6" s="606"/>
      <c r="AJ6" s="604"/>
      <c r="AK6" s="605"/>
      <c r="AL6" s="606"/>
      <c r="AM6" s="604"/>
      <c r="AN6" s="605"/>
      <c r="AO6" s="606"/>
      <c r="AP6" s="604"/>
      <c r="AQ6" s="605"/>
      <c r="AR6" s="606"/>
      <c r="AS6" s="604"/>
      <c r="AT6" s="605"/>
      <c r="AU6" s="606"/>
      <c r="AV6" s="604"/>
      <c r="AW6" s="605"/>
      <c r="AX6" s="606"/>
      <c r="AY6" s="604"/>
      <c r="AZ6" s="605"/>
      <c r="BA6" s="606"/>
      <c r="BB6" s="604"/>
      <c r="BC6" s="605"/>
      <c r="BD6" s="606"/>
      <c r="BE6" s="604"/>
      <c r="BF6" s="605"/>
      <c r="BG6" s="606"/>
      <c r="BH6" s="604"/>
      <c r="BI6" s="605"/>
      <c r="BJ6" s="606"/>
    </row>
    <row r="7" spans="1:62">
      <c r="A7" s="603"/>
      <c r="B7" s="420"/>
      <c r="C7" s="604"/>
      <c r="D7" s="605"/>
      <c r="E7" s="606"/>
      <c r="F7" s="604"/>
      <c r="G7" s="605"/>
      <c r="H7" s="606"/>
      <c r="I7" s="604"/>
      <c r="J7" s="605"/>
      <c r="K7" s="606"/>
      <c r="L7" s="604"/>
      <c r="M7" s="605"/>
      <c r="N7" s="606"/>
      <c r="O7" s="604"/>
      <c r="P7" s="605"/>
      <c r="Q7" s="606"/>
      <c r="R7" s="604"/>
      <c r="S7" s="605"/>
      <c r="T7" s="606"/>
      <c r="U7" s="604"/>
      <c r="V7" s="605"/>
      <c r="W7" s="606"/>
      <c r="X7" s="604"/>
      <c r="Y7" s="605"/>
      <c r="Z7" s="606"/>
      <c r="AA7" s="604"/>
      <c r="AB7" s="605"/>
      <c r="AC7" s="606"/>
      <c r="AD7" s="604"/>
      <c r="AE7" s="605"/>
      <c r="AF7" s="606"/>
      <c r="AG7" s="604"/>
      <c r="AH7" s="605"/>
      <c r="AI7" s="606"/>
      <c r="AJ7" s="604"/>
      <c r="AK7" s="605"/>
      <c r="AL7" s="606"/>
      <c r="AM7" s="604"/>
      <c r="AN7" s="605"/>
      <c r="AO7" s="606"/>
      <c r="AP7" s="604"/>
      <c r="AQ7" s="605"/>
      <c r="AR7" s="606"/>
      <c r="AS7" s="604"/>
      <c r="AT7" s="605"/>
      <c r="AU7" s="606"/>
      <c r="AV7" s="604"/>
      <c r="AW7" s="605"/>
      <c r="AX7" s="606"/>
      <c r="AY7" s="604"/>
      <c r="AZ7" s="605"/>
      <c r="BA7" s="606"/>
      <c r="BB7" s="604"/>
      <c r="BC7" s="605"/>
      <c r="BD7" s="606"/>
      <c r="BE7" s="604"/>
      <c r="BF7" s="605"/>
      <c r="BG7" s="606"/>
      <c r="BH7" s="604"/>
      <c r="BI7" s="605"/>
      <c r="BJ7" s="606"/>
    </row>
    <row r="8" spans="1:62">
      <c r="A8" s="603"/>
      <c r="B8" s="420"/>
      <c r="C8" s="604"/>
      <c r="D8" s="605"/>
      <c r="E8" s="606"/>
      <c r="F8" s="604"/>
      <c r="G8" s="605"/>
      <c r="H8" s="606"/>
      <c r="I8" s="604"/>
      <c r="J8" s="605"/>
      <c r="K8" s="606"/>
      <c r="L8" s="604"/>
      <c r="M8" s="605"/>
      <c r="N8" s="606"/>
      <c r="O8" s="604"/>
      <c r="P8" s="605"/>
      <c r="Q8" s="606"/>
      <c r="R8" s="604"/>
      <c r="S8" s="605"/>
      <c r="T8" s="606"/>
      <c r="U8" s="604"/>
      <c r="V8" s="605"/>
      <c r="W8" s="606"/>
      <c r="X8" s="604"/>
      <c r="Y8" s="605"/>
      <c r="Z8" s="606"/>
      <c r="AA8" s="604"/>
      <c r="AB8" s="605"/>
      <c r="AC8" s="606"/>
      <c r="AD8" s="604"/>
      <c r="AE8" s="605"/>
      <c r="AF8" s="606"/>
      <c r="AG8" s="604"/>
      <c r="AH8" s="605"/>
      <c r="AI8" s="606"/>
      <c r="AJ8" s="604"/>
      <c r="AK8" s="605"/>
      <c r="AL8" s="606"/>
      <c r="AM8" s="604"/>
      <c r="AN8" s="605"/>
      <c r="AO8" s="606"/>
      <c r="AP8" s="604"/>
      <c r="AQ8" s="605"/>
      <c r="AR8" s="606"/>
      <c r="AS8" s="604"/>
      <c r="AT8" s="605"/>
      <c r="AU8" s="606"/>
      <c r="AV8" s="604"/>
      <c r="AW8" s="605"/>
      <c r="AX8" s="606"/>
      <c r="AY8" s="604"/>
      <c r="AZ8" s="605"/>
      <c r="BA8" s="606"/>
      <c r="BB8" s="604"/>
      <c r="BC8" s="605"/>
      <c r="BD8" s="606"/>
      <c r="BE8" s="604"/>
      <c r="BF8" s="605"/>
      <c r="BG8" s="606"/>
      <c r="BH8" s="604"/>
      <c r="BI8" s="605"/>
      <c r="BJ8" s="606"/>
    </row>
    <row r="9" spans="1:62">
      <c r="A9" s="603"/>
      <c r="B9" s="420"/>
      <c r="C9" s="604"/>
      <c r="D9" s="605"/>
      <c r="E9" s="606"/>
      <c r="F9" s="604"/>
      <c r="G9" s="605"/>
      <c r="H9" s="606"/>
      <c r="I9" s="604"/>
      <c r="J9" s="605"/>
      <c r="K9" s="606"/>
      <c r="L9" s="604"/>
      <c r="M9" s="605"/>
      <c r="N9" s="606"/>
      <c r="O9" s="604"/>
      <c r="P9" s="605"/>
      <c r="Q9" s="606"/>
      <c r="R9" s="604"/>
      <c r="S9" s="605"/>
      <c r="T9" s="606"/>
      <c r="U9" s="604"/>
      <c r="V9" s="605"/>
      <c r="W9" s="606"/>
      <c r="X9" s="604"/>
      <c r="Y9" s="605"/>
      <c r="Z9" s="606"/>
      <c r="AA9" s="604"/>
      <c r="AB9" s="605"/>
      <c r="AC9" s="606"/>
      <c r="AD9" s="604"/>
      <c r="AE9" s="605"/>
      <c r="AF9" s="606"/>
      <c r="AG9" s="604"/>
      <c r="AH9" s="605"/>
      <c r="AI9" s="606"/>
      <c r="AJ9" s="604"/>
      <c r="AK9" s="605"/>
      <c r="AL9" s="606"/>
      <c r="AM9" s="604"/>
      <c r="AN9" s="605"/>
      <c r="AO9" s="606"/>
      <c r="AP9" s="604"/>
      <c r="AQ9" s="605"/>
      <c r="AR9" s="606"/>
      <c r="AS9" s="604"/>
      <c r="AT9" s="605"/>
      <c r="AU9" s="606"/>
      <c r="AV9" s="604"/>
      <c r="AW9" s="605"/>
      <c r="AX9" s="606"/>
      <c r="AY9" s="604"/>
      <c r="AZ9" s="605"/>
      <c r="BA9" s="606"/>
      <c r="BB9" s="604"/>
      <c r="BC9" s="605"/>
      <c r="BD9" s="606"/>
      <c r="BE9" s="604"/>
      <c r="BF9" s="605"/>
      <c r="BG9" s="606"/>
      <c r="BH9" s="604"/>
      <c r="BI9" s="605"/>
      <c r="BJ9" s="606"/>
    </row>
    <row r="10" spans="1:62">
      <c r="A10" s="603"/>
      <c r="B10" s="420"/>
      <c r="C10" s="604"/>
      <c r="D10" s="605"/>
      <c r="E10" s="606"/>
      <c r="F10" s="604"/>
      <c r="G10" s="605"/>
      <c r="H10" s="606"/>
      <c r="I10" s="604"/>
      <c r="J10" s="605"/>
      <c r="K10" s="606"/>
      <c r="L10" s="604"/>
      <c r="M10" s="605"/>
      <c r="N10" s="606"/>
      <c r="O10" s="604"/>
      <c r="P10" s="605"/>
      <c r="Q10" s="606"/>
      <c r="R10" s="604"/>
      <c r="S10" s="605"/>
      <c r="T10" s="606"/>
      <c r="U10" s="604"/>
      <c r="V10" s="605"/>
      <c r="W10" s="606"/>
      <c r="X10" s="604"/>
      <c r="Y10" s="605"/>
      <c r="Z10" s="606"/>
      <c r="AA10" s="604"/>
      <c r="AB10" s="605"/>
      <c r="AC10" s="606"/>
      <c r="AD10" s="604"/>
      <c r="AE10" s="605"/>
      <c r="AF10" s="606"/>
      <c r="AG10" s="604"/>
      <c r="AH10" s="605"/>
      <c r="AI10" s="606"/>
      <c r="AJ10" s="604"/>
      <c r="AK10" s="605"/>
      <c r="AL10" s="606"/>
      <c r="AM10" s="604"/>
      <c r="AN10" s="605"/>
      <c r="AO10" s="606"/>
      <c r="AP10" s="604"/>
      <c r="AQ10" s="605"/>
      <c r="AR10" s="606"/>
      <c r="AS10" s="604"/>
      <c r="AT10" s="605"/>
      <c r="AU10" s="606"/>
      <c r="AV10" s="604"/>
      <c r="AW10" s="605"/>
      <c r="AX10" s="606"/>
      <c r="AY10" s="604"/>
      <c r="AZ10" s="605"/>
      <c r="BA10" s="606"/>
      <c r="BB10" s="604"/>
      <c r="BC10" s="605"/>
      <c r="BD10" s="606"/>
      <c r="BE10" s="604"/>
      <c r="BF10" s="605"/>
      <c r="BG10" s="606"/>
      <c r="BH10" s="604"/>
      <c r="BI10" s="605"/>
      <c r="BJ10" s="606"/>
    </row>
    <row r="11" spans="1:62">
      <c r="A11" s="603"/>
      <c r="B11" s="420"/>
      <c r="C11" s="604"/>
      <c r="D11" s="605"/>
      <c r="E11" s="606"/>
      <c r="F11" s="604"/>
      <c r="G11" s="605"/>
      <c r="H11" s="606"/>
      <c r="I11" s="604"/>
      <c r="J11" s="605"/>
      <c r="K11" s="606"/>
      <c r="L11" s="604"/>
      <c r="M11" s="605"/>
      <c r="N11" s="606"/>
      <c r="O11" s="604"/>
      <c r="P11" s="605"/>
      <c r="Q11" s="606"/>
      <c r="R11" s="604"/>
      <c r="S11" s="605"/>
      <c r="T11" s="606"/>
      <c r="U11" s="604"/>
      <c r="V11" s="605"/>
      <c r="W11" s="606"/>
      <c r="X11" s="604"/>
      <c r="Y11" s="605"/>
      <c r="Z11" s="606"/>
      <c r="AA11" s="604"/>
      <c r="AB11" s="605"/>
      <c r="AC11" s="606"/>
      <c r="AD11" s="604"/>
      <c r="AE11" s="605"/>
      <c r="AF11" s="606"/>
      <c r="AG11" s="604"/>
      <c r="AH11" s="605"/>
      <c r="AI11" s="606"/>
      <c r="AJ11" s="604"/>
      <c r="AK11" s="605"/>
      <c r="AL11" s="606"/>
      <c r="AM11" s="604"/>
      <c r="AN11" s="605"/>
      <c r="AO11" s="606"/>
      <c r="AP11" s="604"/>
      <c r="AQ11" s="605"/>
      <c r="AR11" s="606"/>
      <c r="AS11" s="604"/>
      <c r="AT11" s="605"/>
      <c r="AU11" s="606"/>
      <c r="AV11" s="604"/>
      <c r="AW11" s="605"/>
      <c r="AX11" s="606"/>
      <c r="AY11" s="604"/>
      <c r="AZ11" s="605"/>
      <c r="BA11" s="606"/>
      <c r="BB11" s="604"/>
      <c r="BC11" s="605"/>
      <c r="BD11" s="606"/>
      <c r="BE11" s="604"/>
      <c r="BF11" s="605"/>
      <c r="BG11" s="606"/>
      <c r="BH11" s="604"/>
      <c r="BI11" s="605"/>
      <c r="BJ11" s="606"/>
    </row>
    <row r="12" spans="1:62">
      <c r="A12" s="603"/>
      <c r="B12" s="420"/>
      <c r="C12" s="604"/>
      <c r="D12" s="605"/>
      <c r="E12" s="606"/>
      <c r="F12" s="604"/>
      <c r="G12" s="605"/>
      <c r="H12" s="606"/>
      <c r="I12" s="604"/>
      <c r="J12" s="605"/>
      <c r="K12" s="606"/>
      <c r="L12" s="604"/>
      <c r="M12" s="605"/>
      <c r="N12" s="606"/>
      <c r="O12" s="604"/>
      <c r="P12" s="605"/>
      <c r="Q12" s="606"/>
      <c r="R12" s="604"/>
      <c r="S12" s="605"/>
      <c r="T12" s="606"/>
      <c r="U12" s="604"/>
      <c r="V12" s="605"/>
      <c r="W12" s="606"/>
      <c r="X12" s="604"/>
      <c r="Y12" s="605"/>
      <c r="Z12" s="606"/>
      <c r="AA12" s="604"/>
      <c r="AB12" s="605"/>
      <c r="AC12" s="606"/>
      <c r="AD12" s="604"/>
      <c r="AE12" s="605"/>
      <c r="AF12" s="606"/>
      <c r="AG12" s="604"/>
      <c r="AH12" s="605"/>
      <c r="AI12" s="606"/>
      <c r="AJ12" s="604"/>
      <c r="AK12" s="605"/>
      <c r="AL12" s="606"/>
      <c r="AM12" s="604"/>
      <c r="AN12" s="605"/>
      <c r="AO12" s="606"/>
      <c r="AP12" s="604"/>
      <c r="AQ12" s="605"/>
      <c r="AR12" s="606"/>
      <c r="AS12" s="604"/>
      <c r="AT12" s="605"/>
      <c r="AU12" s="606"/>
      <c r="AV12" s="604"/>
      <c r="AW12" s="605"/>
      <c r="AX12" s="606"/>
      <c r="AY12" s="604"/>
      <c r="AZ12" s="605"/>
      <c r="BA12" s="606"/>
      <c r="BB12" s="604"/>
      <c r="BC12" s="605"/>
      <c r="BD12" s="606"/>
      <c r="BE12" s="604"/>
      <c r="BF12" s="605"/>
      <c r="BG12" s="606"/>
      <c r="BH12" s="604"/>
      <c r="BI12" s="605"/>
      <c r="BJ12" s="606"/>
    </row>
    <row r="13" spans="1:62">
      <c r="A13" s="603"/>
      <c r="B13" s="420"/>
      <c r="C13" s="604"/>
      <c r="D13" s="605"/>
      <c r="E13" s="606"/>
      <c r="F13" s="604"/>
      <c r="G13" s="605"/>
      <c r="H13" s="606"/>
      <c r="I13" s="604"/>
      <c r="J13" s="605"/>
      <c r="K13" s="606"/>
      <c r="L13" s="604"/>
      <c r="M13" s="605"/>
      <c r="N13" s="606"/>
      <c r="O13" s="604"/>
      <c r="P13" s="605"/>
      <c r="Q13" s="606"/>
      <c r="R13" s="604"/>
      <c r="S13" s="605"/>
      <c r="T13" s="606"/>
      <c r="U13" s="604"/>
      <c r="V13" s="605"/>
      <c r="W13" s="606"/>
      <c r="X13" s="604"/>
      <c r="Y13" s="605"/>
      <c r="Z13" s="606"/>
      <c r="AA13" s="604"/>
      <c r="AB13" s="605"/>
      <c r="AC13" s="606"/>
      <c r="AD13" s="604"/>
      <c r="AE13" s="605"/>
      <c r="AF13" s="606"/>
      <c r="AG13" s="604"/>
      <c r="AH13" s="605"/>
      <c r="AI13" s="606"/>
      <c r="AJ13" s="604"/>
      <c r="AK13" s="605"/>
      <c r="AL13" s="606"/>
      <c r="AM13" s="604"/>
      <c r="AN13" s="605"/>
      <c r="AO13" s="606"/>
      <c r="AP13" s="604"/>
      <c r="AQ13" s="605"/>
      <c r="AR13" s="606"/>
      <c r="AS13" s="604"/>
      <c r="AT13" s="605"/>
      <c r="AU13" s="606"/>
      <c r="AV13" s="604"/>
      <c r="AW13" s="605"/>
      <c r="AX13" s="606"/>
      <c r="AY13" s="604"/>
      <c r="AZ13" s="605"/>
      <c r="BA13" s="606"/>
      <c r="BB13" s="604"/>
      <c r="BC13" s="605"/>
      <c r="BD13" s="606"/>
      <c r="BE13" s="604"/>
      <c r="BF13" s="605"/>
      <c r="BG13" s="606"/>
      <c r="BH13" s="604"/>
      <c r="BI13" s="605"/>
      <c r="BJ13" s="606"/>
    </row>
    <row r="14" spans="1:62">
      <c r="A14" s="603"/>
      <c r="B14" s="420"/>
      <c r="C14" s="604"/>
      <c r="D14" s="605"/>
      <c r="E14" s="606"/>
      <c r="F14" s="604"/>
      <c r="G14" s="605"/>
      <c r="H14" s="606"/>
      <c r="I14" s="604"/>
      <c r="J14" s="605"/>
      <c r="K14" s="606"/>
      <c r="L14" s="604"/>
      <c r="M14" s="605"/>
      <c r="N14" s="606"/>
      <c r="O14" s="604"/>
      <c r="P14" s="605"/>
      <c r="Q14" s="606"/>
      <c r="R14" s="604"/>
      <c r="S14" s="605"/>
      <c r="T14" s="606"/>
      <c r="U14" s="604"/>
      <c r="V14" s="605"/>
      <c r="W14" s="606"/>
      <c r="X14" s="604"/>
      <c r="Y14" s="605"/>
      <c r="Z14" s="606"/>
      <c r="AA14" s="604"/>
      <c r="AB14" s="605"/>
      <c r="AC14" s="606"/>
      <c r="AD14" s="604"/>
      <c r="AE14" s="605"/>
      <c r="AF14" s="606"/>
      <c r="AG14" s="604"/>
      <c r="AH14" s="605"/>
      <c r="AI14" s="606"/>
      <c r="AJ14" s="604"/>
      <c r="AK14" s="605"/>
      <c r="AL14" s="606"/>
      <c r="AM14" s="604"/>
      <c r="AN14" s="605"/>
      <c r="AO14" s="606"/>
      <c r="AP14" s="604"/>
      <c r="AQ14" s="605"/>
      <c r="AR14" s="606"/>
      <c r="AS14" s="604"/>
      <c r="AT14" s="605"/>
      <c r="AU14" s="606"/>
      <c r="AV14" s="604"/>
      <c r="AW14" s="605"/>
      <c r="AX14" s="606"/>
      <c r="AY14" s="604"/>
      <c r="AZ14" s="605"/>
      <c r="BA14" s="606"/>
      <c r="BB14" s="604"/>
      <c r="BC14" s="605"/>
      <c r="BD14" s="606"/>
      <c r="BE14" s="604"/>
      <c r="BF14" s="605"/>
      <c r="BG14" s="606"/>
      <c r="BH14" s="604"/>
      <c r="BI14" s="605"/>
      <c r="BJ14" s="606"/>
    </row>
    <row r="15" spans="1:62">
      <c r="A15" s="603"/>
      <c r="B15" s="420"/>
      <c r="C15" s="604"/>
      <c r="D15" s="605"/>
      <c r="E15" s="606"/>
      <c r="F15" s="604"/>
      <c r="G15" s="605"/>
      <c r="H15" s="606"/>
      <c r="I15" s="604"/>
      <c r="J15" s="605"/>
      <c r="K15" s="606"/>
      <c r="L15" s="604"/>
      <c r="M15" s="605"/>
      <c r="N15" s="606"/>
      <c r="O15" s="604"/>
      <c r="P15" s="605"/>
      <c r="Q15" s="606"/>
      <c r="R15" s="604"/>
      <c r="S15" s="605"/>
      <c r="T15" s="606"/>
      <c r="U15" s="604"/>
      <c r="V15" s="605"/>
      <c r="W15" s="606"/>
      <c r="X15" s="604"/>
      <c r="Y15" s="605"/>
      <c r="Z15" s="606"/>
      <c r="AA15" s="604"/>
      <c r="AB15" s="605"/>
      <c r="AC15" s="606"/>
      <c r="AD15" s="604"/>
      <c r="AE15" s="605"/>
      <c r="AF15" s="606"/>
      <c r="AG15" s="604"/>
      <c r="AH15" s="605"/>
      <c r="AI15" s="606"/>
      <c r="AJ15" s="604"/>
      <c r="AK15" s="605"/>
      <c r="AL15" s="606"/>
      <c r="AM15" s="604"/>
      <c r="AN15" s="605"/>
      <c r="AO15" s="606"/>
      <c r="AP15" s="604"/>
      <c r="AQ15" s="605"/>
      <c r="AR15" s="606"/>
      <c r="AS15" s="604"/>
      <c r="AT15" s="605"/>
      <c r="AU15" s="606"/>
      <c r="AV15" s="604"/>
      <c r="AW15" s="605"/>
      <c r="AX15" s="606"/>
      <c r="AY15" s="604"/>
      <c r="AZ15" s="605"/>
      <c r="BA15" s="606"/>
      <c r="BB15" s="604"/>
      <c r="BC15" s="605"/>
      <c r="BD15" s="606"/>
      <c r="BE15" s="604"/>
      <c r="BF15" s="605"/>
      <c r="BG15" s="606"/>
      <c r="BH15" s="604"/>
      <c r="BI15" s="605"/>
      <c r="BJ15" s="606"/>
    </row>
    <row r="16" spans="1:62">
      <c r="A16" s="603"/>
      <c r="B16" s="420"/>
      <c r="C16" s="604"/>
      <c r="D16" s="605"/>
      <c r="E16" s="606"/>
      <c r="F16" s="604"/>
      <c r="G16" s="605"/>
      <c r="H16" s="606"/>
      <c r="I16" s="604"/>
      <c r="J16" s="605"/>
      <c r="K16" s="606"/>
      <c r="L16" s="604"/>
      <c r="M16" s="605"/>
      <c r="N16" s="606"/>
      <c r="O16" s="604"/>
      <c r="P16" s="605"/>
      <c r="Q16" s="606"/>
      <c r="R16" s="604"/>
      <c r="S16" s="605"/>
      <c r="T16" s="606"/>
      <c r="U16" s="604"/>
      <c r="V16" s="605"/>
      <c r="W16" s="606"/>
      <c r="X16" s="604"/>
      <c r="Y16" s="605"/>
      <c r="Z16" s="606"/>
      <c r="AA16" s="604"/>
      <c r="AB16" s="605"/>
      <c r="AC16" s="606"/>
      <c r="AD16" s="604"/>
      <c r="AE16" s="605"/>
      <c r="AF16" s="606"/>
      <c r="AG16" s="604"/>
      <c r="AH16" s="605"/>
      <c r="AI16" s="606"/>
      <c r="AJ16" s="604"/>
      <c r="AK16" s="605"/>
      <c r="AL16" s="606"/>
      <c r="AM16" s="604"/>
      <c r="AN16" s="605"/>
      <c r="AO16" s="606"/>
      <c r="AP16" s="604"/>
      <c r="AQ16" s="605"/>
      <c r="AR16" s="606"/>
      <c r="AS16" s="604"/>
      <c r="AT16" s="605"/>
      <c r="AU16" s="606"/>
      <c r="AV16" s="604"/>
      <c r="AW16" s="605"/>
      <c r="AX16" s="606"/>
      <c r="AY16" s="604"/>
      <c r="AZ16" s="605"/>
      <c r="BA16" s="606"/>
      <c r="BB16" s="604"/>
      <c r="BC16" s="605"/>
      <c r="BD16" s="606"/>
      <c r="BE16" s="604"/>
      <c r="BF16" s="605"/>
      <c r="BG16" s="606"/>
      <c r="BH16" s="604"/>
      <c r="BI16" s="605"/>
      <c r="BJ16" s="606"/>
    </row>
    <row r="17" spans="1:62">
      <c r="A17" s="603"/>
      <c r="B17" s="420"/>
      <c r="C17" s="604"/>
      <c r="D17" s="605"/>
      <c r="E17" s="606"/>
      <c r="F17" s="604"/>
      <c r="G17" s="605"/>
      <c r="H17" s="606"/>
      <c r="I17" s="604"/>
      <c r="J17" s="605"/>
      <c r="K17" s="606"/>
      <c r="L17" s="604"/>
      <c r="M17" s="605"/>
      <c r="N17" s="606"/>
      <c r="O17" s="604"/>
      <c r="P17" s="605"/>
      <c r="Q17" s="606"/>
      <c r="R17" s="604"/>
      <c r="S17" s="605"/>
      <c r="T17" s="606"/>
      <c r="U17" s="604"/>
      <c r="V17" s="605"/>
      <c r="W17" s="606"/>
      <c r="X17" s="604"/>
      <c r="Y17" s="605"/>
      <c r="Z17" s="606"/>
      <c r="AA17" s="604"/>
      <c r="AB17" s="605"/>
      <c r="AC17" s="606"/>
      <c r="AD17" s="604"/>
      <c r="AE17" s="605"/>
      <c r="AF17" s="606"/>
      <c r="AG17" s="604"/>
      <c r="AH17" s="605"/>
      <c r="AI17" s="606"/>
      <c r="AJ17" s="604"/>
      <c r="AK17" s="605"/>
      <c r="AL17" s="606"/>
      <c r="AM17" s="604"/>
      <c r="AN17" s="605"/>
      <c r="AO17" s="606"/>
      <c r="AP17" s="604"/>
      <c r="AQ17" s="605"/>
      <c r="AR17" s="606"/>
      <c r="AS17" s="604"/>
      <c r="AT17" s="605"/>
      <c r="AU17" s="606"/>
      <c r="AV17" s="604"/>
      <c r="AW17" s="605"/>
      <c r="AX17" s="606"/>
      <c r="AY17" s="604"/>
      <c r="AZ17" s="605"/>
      <c r="BA17" s="606"/>
      <c r="BB17" s="604"/>
      <c r="BC17" s="605"/>
      <c r="BD17" s="606"/>
      <c r="BE17" s="604"/>
      <c r="BF17" s="605"/>
      <c r="BG17" s="606"/>
      <c r="BH17" s="604"/>
      <c r="BI17" s="605"/>
      <c r="BJ17" s="606"/>
    </row>
    <row r="18" spans="1:62">
      <c r="A18" s="603"/>
      <c r="B18" s="420"/>
      <c r="C18" s="604"/>
      <c r="D18" s="605"/>
      <c r="E18" s="606"/>
      <c r="F18" s="604"/>
      <c r="G18" s="605"/>
      <c r="H18" s="606"/>
      <c r="I18" s="604"/>
      <c r="J18" s="605"/>
      <c r="K18" s="606"/>
      <c r="L18" s="604"/>
      <c r="M18" s="605"/>
      <c r="N18" s="606"/>
      <c r="O18" s="604"/>
      <c r="P18" s="605"/>
      <c r="Q18" s="606"/>
      <c r="R18" s="604"/>
      <c r="S18" s="605"/>
      <c r="T18" s="606"/>
      <c r="U18" s="604"/>
      <c r="V18" s="605"/>
      <c r="W18" s="606"/>
      <c r="X18" s="604"/>
      <c r="Y18" s="605"/>
      <c r="Z18" s="606"/>
      <c r="AA18" s="604"/>
      <c r="AB18" s="605"/>
      <c r="AC18" s="606"/>
      <c r="AD18" s="604"/>
      <c r="AE18" s="605"/>
      <c r="AF18" s="606"/>
      <c r="AG18" s="604"/>
      <c r="AH18" s="605"/>
      <c r="AI18" s="606"/>
      <c r="AJ18" s="604"/>
      <c r="AK18" s="605"/>
      <c r="AL18" s="606"/>
      <c r="AM18" s="604"/>
      <c r="AN18" s="605"/>
      <c r="AO18" s="606"/>
      <c r="AP18" s="604"/>
      <c r="AQ18" s="605"/>
      <c r="AR18" s="606"/>
      <c r="AS18" s="604"/>
      <c r="AT18" s="605"/>
      <c r="AU18" s="606"/>
      <c r="AV18" s="604"/>
      <c r="AW18" s="605"/>
      <c r="AX18" s="606"/>
      <c r="AY18" s="604"/>
      <c r="AZ18" s="605"/>
      <c r="BA18" s="606"/>
      <c r="BB18" s="604"/>
      <c r="BC18" s="605"/>
      <c r="BD18" s="606"/>
      <c r="BE18" s="604"/>
      <c r="BF18" s="605"/>
      <c r="BG18" s="606"/>
      <c r="BH18" s="604"/>
      <c r="BI18" s="605"/>
      <c r="BJ18" s="606"/>
    </row>
    <row r="19" spans="1:62">
      <c r="A19" s="603"/>
      <c r="B19" s="420"/>
      <c r="C19" s="604"/>
      <c r="D19" s="605"/>
      <c r="E19" s="606"/>
      <c r="F19" s="604"/>
      <c r="G19" s="605"/>
      <c r="H19" s="606"/>
      <c r="I19" s="604"/>
      <c r="J19" s="605"/>
      <c r="K19" s="606"/>
      <c r="L19" s="604"/>
      <c r="M19" s="605"/>
      <c r="N19" s="606"/>
      <c r="O19" s="604"/>
      <c r="P19" s="605"/>
      <c r="Q19" s="606"/>
      <c r="R19" s="604"/>
      <c r="S19" s="605"/>
      <c r="T19" s="606"/>
      <c r="U19" s="604"/>
      <c r="V19" s="605"/>
      <c r="W19" s="606"/>
      <c r="X19" s="604"/>
      <c r="Y19" s="605"/>
      <c r="Z19" s="606"/>
      <c r="AA19" s="604"/>
      <c r="AB19" s="605"/>
      <c r="AC19" s="606"/>
      <c r="AD19" s="604"/>
      <c r="AE19" s="605"/>
      <c r="AF19" s="606"/>
      <c r="AG19" s="604"/>
      <c r="AH19" s="605"/>
      <c r="AI19" s="606"/>
      <c r="AJ19" s="604"/>
      <c r="AK19" s="605"/>
      <c r="AL19" s="606"/>
      <c r="AM19" s="604"/>
      <c r="AN19" s="605"/>
      <c r="AO19" s="606"/>
      <c r="AP19" s="604"/>
      <c r="AQ19" s="605"/>
      <c r="AR19" s="606"/>
      <c r="AS19" s="604"/>
      <c r="AT19" s="605"/>
      <c r="AU19" s="606"/>
      <c r="AV19" s="604"/>
      <c r="AW19" s="605"/>
      <c r="AX19" s="606"/>
      <c r="AY19" s="604"/>
      <c r="AZ19" s="605"/>
      <c r="BA19" s="606"/>
      <c r="BB19" s="604"/>
      <c r="BC19" s="605"/>
      <c r="BD19" s="606"/>
      <c r="BE19" s="604"/>
      <c r="BF19" s="605"/>
      <c r="BG19" s="606"/>
      <c r="BH19" s="604"/>
      <c r="BI19" s="605"/>
      <c r="BJ19" s="606"/>
    </row>
    <row r="20" spans="1:62">
      <c r="A20" s="603"/>
      <c r="B20" s="420"/>
      <c r="C20" s="604"/>
      <c r="D20" s="605"/>
      <c r="E20" s="606"/>
      <c r="F20" s="604"/>
      <c r="G20" s="605"/>
      <c r="H20" s="606"/>
      <c r="I20" s="604"/>
      <c r="J20" s="605"/>
      <c r="K20" s="606"/>
      <c r="L20" s="604"/>
      <c r="M20" s="605"/>
      <c r="N20" s="606"/>
      <c r="O20" s="604"/>
      <c r="P20" s="605"/>
      <c r="Q20" s="606"/>
      <c r="R20" s="604"/>
      <c r="S20" s="605"/>
      <c r="T20" s="606"/>
      <c r="U20" s="604"/>
      <c r="V20" s="605"/>
      <c r="W20" s="606"/>
      <c r="X20" s="604"/>
      <c r="Y20" s="605"/>
      <c r="Z20" s="606"/>
      <c r="AA20" s="604"/>
      <c r="AB20" s="605"/>
      <c r="AC20" s="606"/>
      <c r="AD20" s="604"/>
      <c r="AE20" s="605"/>
      <c r="AF20" s="606"/>
      <c r="AG20" s="604"/>
      <c r="AH20" s="605"/>
      <c r="AI20" s="606"/>
      <c r="AJ20" s="604"/>
      <c r="AK20" s="605"/>
      <c r="AL20" s="606"/>
      <c r="AM20" s="604"/>
      <c r="AN20" s="605"/>
      <c r="AO20" s="606"/>
      <c r="AP20" s="604"/>
      <c r="AQ20" s="605"/>
      <c r="AR20" s="606"/>
      <c r="AS20" s="604"/>
      <c r="AT20" s="605"/>
      <c r="AU20" s="606"/>
      <c r="AV20" s="604"/>
      <c r="AW20" s="605"/>
      <c r="AX20" s="606"/>
      <c r="AY20" s="604"/>
      <c r="AZ20" s="605"/>
      <c r="BA20" s="606"/>
      <c r="BB20" s="604"/>
      <c r="BC20" s="605"/>
      <c r="BD20" s="606"/>
      <c r="BE20" s="604"/>
      <c r="BF20" s="605"/>
      <c r="BG20" s="606"/>
      <c r="BH20" s="604"/>
      <c r="BI20" s="605"/>
      <c r="BJ20" s="606"/>
    </row>
    <row r="21" spans="1:62">
      <c r="A21" s="603"/>
      <c r="B21" s="420"/>
      <c r="C21" s="604"/>
      <c r="D21" s="605"/>
      <c r="E21" s="606"/>
      <c r="F21" s="604"/>
      <c r="G21" s="605"/>
      <c r="H21" s="606"/>
      <c r="I21" s="604"/>
      <c r="J21" s="605"/>
      <c r="K21" s="606"/>
      <c r="L21" s="604"/>
      <c r="M21" s="605"/>
      <c r="N21" s="606"/>
      <c r="O21" s="604"/>
      <c r="P21" s="605"/>
      <c r="Q21" s="606"/>
      <c r="R21" s="604"/>
      <c r="S21" s="605"/>
      <c r="T21" s="606"/>
      <c r="U21" s="604"/>
      <c r="V21" s="605"/>
      <c r="W21" s="606"/>
      <c r="X21" s="604"/>
      <c r="Y21" s="605"/>
      <c r="Z21" s="606"/>
      <c r="AA21" s="604"/>
      <c r="AB21" s="605"/>
      <c r="AC21" s="606"/>
      <c r="AD21" s="604"/>
      <c r="AE21" s="605"/>
      <c r="AF21" s="606"/>
      <c r="AG21" s="604"/>
      <c r="AH21" s="605"/>
      <c r="AI21" s="606"/>
      <c r="AJ21" s="604"/>
      <c r="AK21" s="605"/>
      <c r="AL21" s="606"/>
      <c r="AM21" s="604"/>
      <c r="AN21" s="605"/>
      <c r="AO21" s="606"/>
      <c r="AP21" s="604"/>
      <c r="AQ21" s="605"/>
      <c r="AR21" s="606"/>
      <c r="AS21" s="604"/>
      <c r="AT21" s="605"/>
      <c r="AU21" s="606"/>
      <c r="AV21" s="604"/>
      <c r="AW21" s="605"/>
      <c r="AX21" s="606"/>
      <c r="AY21" s="604"/>
      <c r="AZ21" s="605"/>
      <c r="BA21" s="606"/>
      <c r="BB21" s="604"/>
      <c r="BC21" s="605"/>
      <c r="BD21" s="606"/>
      <c r="BE21" s="604"/>
      <c r="BF21" s="605"/>
      <c r="BG21" s="606"/>
      <c r="BH21" s="604"/>
      <c r="BI21" s="605"/>
      <c r="BJ21" s="606"/>
    </row>
    <row r="22" spans="1:62">
      <c r="A22" s="603"/>
      <c r="B22" s="420"/>
      <c r="C22" s="604"/>
      <c r="D22" s="605"/>
      <c r="E22" s="606"/>
      <c r="F22" s="604"/>
      <c r="G22" s="605"/>
      <c r="H22" s="606"/>
      <c r="I22" s="604"/>
      <c r="J22" s="605"/>
      <c r="K22" s="606"/>
      <c r="L22" s="604"/>
      <c r="M22" s="605"/>
      <c r="N22" s="606"/>
      <c r="O22" s="604"/>
      <c r="P22" s="605"/>
      <c r="Q22" s="606"/>
      <c r="R22" s="604"/>
      <c r="S22" s="605"/>
      <c r="T22" s="606"/>
      <c r="U22" s="604"/>
      <c r="V22" s="605"/>
      <c r="W22" s="606"/>
      <c r="X22" s="604"/>
      <c r="Y22" s="605"/>
      <c r="Z22" s="606"/>
      <c r="AA22" s="604"/>
      <c r="AB22" s="605"/>
      <c r="AC22" s="606"/>
      <c r="AD22" s="604"/>
      <c r="AE22" s="605"/>
      <c r="AF22" s="606"/>
      <c r="AG22" s="604"/>
      <c r="AH22" s="605"/>
      <c r="AI22" s="606"/>
      <c r="AJ22" s="604"/>
      <c r="AK22" s="605"/>
      <c r="AL22" s="606"/>
      <c r="AM22" s="604"/>
      <c r="AN22" s="605"/>
      <c r="AO22" s="606"/>
      <c r="AP22" s="604"/>
      <c r="AQ22" s="605"/>
      <c r="AR22" s="606"/>
      <c r="AS22" s="604"/>
      <c r="AT22" s="605"/>
      <c r="AU22" s="606"/>
      <c r="AV22" s="604"/>
      <c r="AW22" s="605"/>
      <c r="AX22" s="606"/>
      <c r="AY22" s="604"/>
      <c r="AZ22" s="605"/>
      <c r="BA22" s="606"/>
      <c r="BB22" s="604"/>
      <c r="BC22" s="605"/>
      <c r="BD22" s="606"/>
      <c r="BE22" s="604"/>
      <c r="BF22" s="605"/>
      <c r="BG22" s="606"/>
      <c r="BH22" s="604"/>
      <c r="BI22" s="605"/>
      <c r="BJ22" s="606"/>
    </row>
    <row r="23" spans="1:62">
      <c r="A23" s="603"/>
      <c r="B23" s="420"/>
      <c r="C23" s="604"/>
      <c r="D23" s="605"/>
      <c r="E23" s="606"/>
      <c r="F23" s="604"/>
      <c r="G23" s="605"/>
      <c r="H23" s="606"/>
      <c r="I23" s="604"/>
      <c r="J23" s="605"/>
      <c r="K23" s="606"/>
      <c r="L23" s="604"/>
      <c r="M23" s="605"/>
      <c r="N23" s="606"/>
      <c r="O23" s="604"/>
      <c r="P23" s="605"/>
      <c r="Q23" s="606"/>
      <c r="R23" s="604"/>
      <c r="S23" s="605"/>
      <c r="T23" s="606"/>
      <c r="U23" s="604"/>
      <c r="V23" s="605"/>
      <c r="W23" s="606"/>
      <c r="X23" s="604"/>
      <c r="Y23" s="605"/>
      <c r="Z23" s="606"/>
      <c r="AA23" s="604"/>
      <c r="AB23" s="605"/>
      <c r="AC23" s="606"/>
      <c r="AD23" s="604"/>
      <c r="AE23" s="605"/>
      <c r="AF23" s="606"/>
      <c r="AG23" s="604"/>
      <c r="AH23" s="605"/>
      <c r="AI23" s="606"/>
      <c r="AJ23" s="604"/>
      <c r="AK23" s="605"/>
      <c r="AL23" s="606"/>
      <c r="AM23" s="604"/>
      <c r="AN23" s="605"/>
      <c r="AO23" s="606"/>
      <c r="AP23" s="604"/>
      <c r="AQ23" s="605"/>
      <c r="AR23" s="606"/>
      <c r="AS23" s="604"/>
      <c r="AT23" s="605"/>
      <c r="AU23" s="606"/>
      <c r="AV23" s="604"/>
      <c r="AW23" s="605"/>
      <c r="AX23" s="606"/>
      <c r="AY23" s="604"/>
      <c r="AZ23" s="605"/>
      <c r="BA23" s="606"/>
      <c r="BB23" s="604"/>
      <c r="BC23" s="605"/>
      <c r="BD23" s="606"/>
      <c r="BE23" s="604"/>
      <c r="BF23" s="605"/>
      <c r="BG23" s="606"/>
      <c r="BH23" s="604"/>
      <c r="BI23" s="605"/>
      <c r="BJ23" s="606"/>
    </row>
    <row r="24" spans="1:62">
      <c r="A24" s="603"/>
      <c r="B24" s="420"/>
      <c r="C24" s="604"/>
      <c r="D24" s="605"/>
      <c r="E24" s="606"/>
      <c r="F24" s="604"/>
      <c r="G24" s="605"/>
      <c r="H24" s="606"/>
      <c r="I24" s="604"/>
      <c r="J24" s="605"/>
      <c r="K24" s="606"/>
      <c r="L24" s="604"/>
      <c r="M24" s="605"/>
      <c r="N24" s="606"/>
      <c r="O24" s="604"/>
      <c r="P24" s="605"/>
      <c r="Q24" s="606"/>
      <c r="R24" s="604"/>
      <c r="S24" s="605"/>
      <c r="T24" s="606"/>
      <c r="U24" s="604"/>
      <c r="V24" s="605"/>
      <c r="W24" s="606"/>
      <c r="X24" s="604"/>
      <c r="Y24" s="605"/>
      <c r="Z24" s="606"/>
      <c r="AA24" s="604"/>
      <c r="AB24" s="605"/>
      <c r="AC24" s="606"/>
      <c r="AD24" s="604"/>
      <c r="AE24" s="605"/>
      <c r="AF24" s="606"/>
      <c r="AG24" s="604"/>
      <c r="AH24" s="605"/>
      <c r="AI24" s="606"/>
      <c r="AJ24" s="604"/>
      <c r="AK24" s="605"/>
      <c r="AL24" s="606"/>
      <c r="AM24" s="604"/>
      <c r="AN24" s="605"/>
      <c r="AO24" s="606"/>
      <c r="AP24" s="604"/>
      <c r="AQ24" s="605"/>
      <c r="AR24" s="606"/>
      <c r="AS24" s="604"/>
      <c r="AT24" s="605"/>
      <c r="AU24" s="606"/>
      <c r="AV24" s="604"/>
      <c r="AW24" s="605"/>
      <c r="AX24" s="606"/>
      <c r="AY24" s="604"/>
      <c r="AZ24" s="605"/>
      <c r="BA24" s="606"/>
      <c r="BB24" s="604"/>
      <c r="BC24" s="605"/>
      <c r="BD24" s="606"/>
      <c r="BE24" s="604"/>
      <c r="BF24" s="605"/>
      <c r="BG24" s="606"/>
      <c r="BH24" s="604"/>
      <c r="BI24" s="605"/>
      <c r="BJ24" s="606"/>
    </row>
    <row r="25" spans="1:62">
      <c r="A25" s="603"/>
      <c r="B25" s="420"/>
      <c r="C25" s="604"/>
      <c r="D25" s="605"/>
      <c r="E25" s="606"/>
      <c r="F25" s="604"/>
      <c r="G25" s="605"/>
      <c r="H25" s="606"/>
      <c r="I25" s="604"/>
      <c r="J25" s="605"/>
      <c r="K25" s="606"/>
      <c r="L25" s="604"/>
      <c r="M25" s="605"/>
      <c r="N25" s="606"/>
      <c r="O25" s="604"/>
      <c r="P25" s="605"/>
      <c r="Q25" s="606"/>
      <c r="R25" s="604"/>
      <c r="S25" s="605"/>
      <c r="T25" s="606"/>
      <c r="U25" s="604"/>
      <c r="V25" s="605"/>
      <c r="W25" s="606"/>
      <c r="X25" s="604"/>
      <c r="Y25" s="605"/>
      <c r="Z25" s="606"/>
      <c r="AA25" s="604"/>
      <c r="AB25" s="605"/>
      <c r="AC25" s="606"/>
      <c r="AD25" s="604"/>
      <c r="AE25" s="605"/>
      <c r="AF25" s="606"/>
      <c r="AG25" s="604"/>
      <c r="AH25" s="605"/>
      <c r="AI25" s="606"/>
      <c r="AJ25" s="604"/>
      <c r="AK25" s="605"/>
      <c r="AL25" s="606"/>
      <c r="AM25" s="604"/>
      <c r="AN25" s="605"/>
      <c r="AO25" s="606"/>
      <c r="AP25" s="604"/>
      <c r="AQ25" s="605"/>
      <c r="AR25" s="606"/>
      <c r="AS25" s="604"/>
      <c r="AT25" s="605"/>
      <c r="AU25" s="606"/>
      <c r="AV25" s="604"/>
      <c r="AW25" s="605"/>
      <c r="AX25" s="606"/>
      <c r="AY25" s="604"/>
      <c r="AZ25" s="605"/>
      <c r="BA25" s="606"/>
      <c r="BB25" s="604"/>
      <c r="BC25" s="605"/>
      <c r="BD25" s="606"/>
      <c r="BE25" s="604"/>
      <c r="BF25" s="605"/>
      <c r="BG25" s="606"/>
      <c r="BH25" s="604"/>
      <c r="BI25" s="605"/>
      <c r="BJ25" s="606"/>
    </row>
    <row r="26" spans="1:62">
      <c r="A26" s="603"/>
      <c r="B26" s="420"/>
      <c r="C26" s="604"/>
      <c r="D26" s="605"/>
      <c r="E26" s="606"/>
      <c r="F26" s="604"/>
      <c r="G26" s="605"/>
      <c r="H26" s="606"/>
      <c r="I26" s="604"/>
      <c r="J26" s="605"/>
      <c r="K26" s="606"/>
      <c r="L26" s="604"/>
      <c r="M26" s="605"/>
      <c r="N26" s="606"/>
      <c r="O26" s="604"/>
      <c r="P26" s="605"/>
      <c r="Q26" s="606"/>
      <c r="R26" s="604"/>
      <c r="S26" s="605"/>
      <c r="T26" s="606"/>
      <c r="U26" s="604"/>
      <c r="V26" s="605"/>
      <c r="W26" s="606"/>
      <c r="X26" s="604"/>
      <c r="Y26" s="605"/>
      <c r="Z26" s="606"/>
      <c r="AA26" s="604"/>
      <c r="AB26" s="605"/>
      <c r="AC26" s="606"/>
      <c r="AD26" s="604"/>
      <c r="AE26" s="605"/>
      <c r="AF26" s="606"/>
      <c r="AG26" s="604"/>
      <c r="AH26" s="605"/>
      <c r="AI26" s="606"/>
      <c r="AJ26" s="604"/>
      <c r="AK26" s="605"/>
      <c r="AL26" s="606"/>
      <c r="AM26" s="604"/>
      <c r="AN26" s="605"/>
      <c r="AO26" s="606"/>
      <c r="AP26" s="604"/>
      <c r="AQ26" s="605"/>
      <c r="AR26" s="606"/>
      <c r="AS26" s="604"/>
      <c r="AT26" s="605"/>
      <c r="AU26" s="606"/>
      <c r="AV26" s="604"/>
      <c r="AW26" s="605"/>
      <c r="AX26" s="606"/>
      <c r="AY26" s="604"/>
      <c r="AZ26" s="605"/>
      <c r="BA26" s="606"/>
      <c r="BB26" s="604"/>
      <c r="BC26" s="605"/>
      <c r="BD26" s="606"/>
      <c r="BE26" s="604"/>
      <c r="BF26" s="605"/>
      <c r="BG26" s="606"/>
      <c r="BH26" s="604"/>
      <c r="BI26" s="605"/>
      <c r="BJ26" s="606"/>
    </row>
    <row r="27" spans="1:62">
      <c r="A27" s="603"/>
      <c r="B27" s="420"/>
      <c r="C27" s="604"/>
      <c r="D27" s="605"/>
      <c r="E27" s="606"/>
      <c r="F27" s="604"/>
      <c r="G27" s="605"/>
      <c r="H27" s="606"/>
      <c r="I27" s="604"/>
      <c r="J27" s="605"/>
      <c r="K27" s="606"/>
      <c r="L27" s="604"/>
      <c r="M27" s="605"/>
      <c r="N27" s="606"/>
      <c r="O27" s="604"/>
      <c r="P27" s="605"/>
      <c r="Q27" s="606"/>
      <c r="R27" s="604"/>
      <c r="S27" s="605"/>
      <c r="T27" s="606"/>
      <c r="U27" s="604"/>
      <c r="V27" s="605"/>
      <c r="W27" s="606"/>
      <c r="X27" s="604"/>
      <c r="Y27" s="605"/>
      <c r="Z27" s="606"/>
      <c r="AA27" s="604"/>
      <c r="AB27" s="605"/>
      <c r="AC27" s="606"/>
      <c r="AD27" s="604"/>
      <c r="AE27" s="605"/>
      <c r="AF27" s="606"/>
      <c r="AG27" s="604"/>
      <c r="AH27" s="605"/>
      <c r="AI27" s="606"/>
      <c r="AJ27" s="604"/>
      <c r="AK27" s="605"/>
      <c r="AL27" s="606"/>
      <c r="AM27" s="604"/>
      <c r="AN27" s="605"/>
      <c r="AO27" s="606"/>
      <c r="AP27" s="604"/>
      <c r="AQ27" s="605"/>
      <c r="AR27" s="606"/>
      <c r="AS27" s="604"/>
      <c r="AT27" s="605"/>
      <c r="AU27" s="606"/>
      <c r="AV27" s="604"/>
      <c r="AW27" s="605"/>
      <c r="AX27" s="606"/>
      <c r="AY27" s="604"/>
      <c r="AZ27" s="605"/>
      <c r="BA27" s="606"/>
      <c r="BB27" s="604"/>
      <c r="BC27" s="605"/>
      <c r="BD27" s="606"/>
      <c r="BE27" s="604"/>
      <c r="BF27" s="605"/>
      <c r="BG27" s="606"/>
      <c r="BH27" s="604"/>
      <c r="BI27" s="605"/>
      <c r="BJ27" s="606"/>
    </row>
    <row r="28" spans="1:62">
      <c r="A28" s="603"/>
      <c r="B28" s="420"/>
      <c r="C28" s="604"/>
      <c r="D28" s="605"/>
      <c r="E28" s="606"/>
      <c r="F28" s="604"/>
      <c r="G28" s="605"/>
      <c r="H28" s="606"/>
      <c r="I28" s="604"/>
      <c r="J28" s="605"/>
      <c r="K28" s="606"/>
      <c r="L28" s="604"/>
      <c r="M28" s="605"/>
      <c r="N28" s="606"/>
      <c r="O28" s="604"/>
      <c r="P28" s="605"/>
      <c r="Q28" s="606"/>
      <c r="R28" s="604"/>
      <c r="S28" s="605"/>
      <c r="T28" s="606"/>
      <c r="U28" s="604"/>
      <c r="V28" s="605"/>
      <c r="W28" s="606"/>
      <c r="X28" s="604"/>
      <c r="Y28" s="605"/>
      <c r="Z28" s="606"/>
      <c r="AA28" s="604"/>
      <c r="AB28" s="605"/>
      <c r="AC28" s="606"/>
      <c r="AD28" s="604"/>
      <c r="AE28" s="605"/>
      <c r="AF28" s="606"/>
      <c r="AG28" s="604"/>
      <c r="AH28" s="605"/>
      <c r="AI28" s="606"/>
      <c r="AJ28" s="604"/>
      <c r="AK28" s="605"/>
      <c r="AL28" s="606"/>
      <c r="AM28" s="604"/>
      <c r="AN28" s="605"/>
      <c r="AO28" s="606"/>
      <c r="AP28" s="604"/>
      <c r="AQ28" s="605"/>
      <c r="AR28" s="606"/>
      <c r="AS28" s="604"/>
      <c r="AT28" s="605"/>
      <c r="AU28" s="606"/>
      <c r="AV28" s="604"/>
      <c r="AW28" s="605"/>
      <c r="AX28" s="606"/>
      <c r="AY28" s="604"/>
      <c r="AZ28" s="605"/>
      <c r="BA28" s="606"/>
      <c r="BB28" s="604"/>
      <c r="BC28" s="605"/>
      <c r="BD28" s="606"/>
      <c r="BE28" s="604"/>
      <c r="BF28" s="605"/>
      <c r="BG28" s="606"/>
      <c r="BH28" s="604"/>
      <c r="BI28" s="605"/>
      <c r="BJ28" s="606"/>
    </row>
    <row r="29" spans="1:62">
      <c r="A29" s="603"/>
      <c r="B29" s="420"/>
      <c r="C29" s="604"/>
      <c r="D29" s="605"/>
      <c r="E29" s="606"/>
      <c r="F29" s="604"/>
      <c r="G29" s="605"/>
      <c r="H29" s="606"/>
      <c r="I29" s="604"/>
      <c r="J29" s="605"/>
      <c r="K29" s="606"/>
      <c r="L29" s="604"/>
      <c r="M29" s="605"/>
      <c r="N29" s="606"/>
      <c r="O29" s="604"/>
      <c r="P29" s="605"/>
      <c r="Q29" s="606"/>
      <c r="R29" s="604"/>
      <c r="S29" s="605"/>
      <c r="T29" s="606"/>
      <c r="U29" s="604"/>
      <c r="V29" s="605"/>
      <c r="W29" s="606"/>
      <c r="X29" s="604"/>
      <c r="Y29" s="605"/>
      <c r="Z29" s="606"/>
      <c r="AA29" s="604"/>
      <c r="AB29" s="605"/>
      <c r="AC29" s="606"/>
      <c r="AD29" s="604"/>
      <c r="AE29" s="605"/>
      <c r="AF29" s="606"/>
      <c r="AG29" s="604"/>
      <c r="AH29" s="605"/>
      <c r="AI29" s="606"/>
      <c r="AJ29" s="604"/>
      <c r="AK29" s="605"/>
      <c r="AL29" s="606"/>
      <c r="AM29" s="604"/>
      <c r="AN29" s="605"/>
      <c r="AO29" s="606"/>
      <c r="AP29" s="604"/>
      <c r="AQ29" s="605"/>
      <c r="AR29" s="606"/>
      <c r="AS29" s="604"/>
      <c r="AT29" s="605"/>
      <c r="AU29" s="606"/>
      <c r="AV29" s="604"/>
      <c r="AW29" s="605"/>
      <c r="AX29" s="606"/>
      <c r="AY29" s="604"/>
      <c r="AZ29" s="605"/>
      <c r="BA29" s="606"/>
      <c r="BB29" s="604"/>
      <c r="BC29" s="605"/>
      <c r="BD29" s="606"/>
      <c r="BE29" s="604"/>
      <c r="BF29" s="605"/>
      <c r="BG29" s="606"/>
      <c r="BH29" s="604"/>
      <c r="BI29" s="605"/>
      <c r="BJ29" s="606"/>
    </row>
    <row r="30" spans="1:62">
      <c r="A30" s="603"/>
      <c r="B30" s="420"/>
      <c r="C30" s="604"/>
      <c r="D30" s="605"/>
      <c r="E30" s="606"/>
      <c r="F30" s="604"/>
      <c r="G30" s="605"/>
      <c r="H30" s="606"/>
      <c r="I30" s="604"/>
      <c r="J30" s="605"/>
      <c r="K30" s="606"/>
      <c r="L30" s="604"/>
      <c r="M30" s="605"/>
      <c r="N30" s="606"/>
      <c r="O30" s="604"/>
      <c r="P30" s="605"/>
      <c r="Q30" s="606"/>
      <c r="R30" s="604"/>
      <c r="S30" s="605"/>
      <c r="T30" s="606"/>
      <c r="U30" s="604"/>
      <c r="V30" s="605"/>
      <c r="W30" s="606"/>
      <c r="X30" s="604"/>
      <c r="Y30" s="605"/>
      <c r="Z30" s="606"/>
      <c r="AA30" s="604"/>
      <c r="AB30" s="605"/>
      <c r="AC30" s="606"/>
      <c r="AD30" s="604"/>
      <c r="AE30" s="605"/>
      <c r="AF30" s="606"/>
      <c r="AG30" s="604"/>
      <c r="AH30" s="605"/>
      <c r="AI30" s="606"/>
      <c r="AJ30" s="604"/>
      <c r="AK30" s="605"/>
      <c r="AL30" s="606"/>
      <c r="AM30" s="604"/>
      <c r="AN30" s="605"/>
      <c r="AO30" s="606"/>
      <c r="AP30" s="604"/>
      <c r="AQ30" s="605"/>
      <c r="AR30" s="606"/>
      <c r="AS30" s="604"/>
      <c r="AT30" s="605"/>
      <c r="AU30" s="606"/>
      <c r="AV30" s="604"/>
      <c r="AW30" s="605"/>
      <c r="AX30" s="606"/>
      <c r="AY30" s="604"/>
      <c r="AZ30" s="605"/>
      <c r="BA30" s="606"/>
      <c r="BB30" s="604"/>
      <c r="BC30" s="605"/>
      <c r="BD30" s="606"/>
      <c r="BE30" s="604"/>
      <c r="BF30" s="605"/>
      <c r="BG30" s="606"/>
      <c r="BH30" s="604"/>
      <c r="BI30" s="605"/>
      <c r="BJ30" s="606"/>
    </row>
    <row r="31" spans="1:62">
      <c r="A31" s="603"/>
      <c r="B31" s="420"/>
      <c r="C31" s="604"/>
      <c r="D31" s="605"/>
      <c r="E31" s="606"/>
      <c r="F31" s="604"/>
      <c r="G31" s="605"/>
      <c r="H31" s="606"/>
      <c r="I31" s="604"/>
      <c r="J31" s="605"/>
      <c r="K31" s="606"/>
      <c r="L31" s="604"/>
      <c r="M31" s="605"/>
      <c r="N31" s="606"/>
      <c r="O31" s="604"/>
      <c r="P31" s="605"/>
      <c r="Q31" s="606"/>
      <c r="R31" s="604"/>
      <c r="S31" s="605"/>
      <c r="T31" s="606"/>
      <c r="U31" s="604"/>
      <c r="V31" s="605"/>
      <c r="W31" s="606"/>
      <c r="X31" s="604"/>
      <c r="Y31" s="605"/>
      <c r="Z31" s="606"/>
      <c r="AA31" s="604"/>
      <c r="AB31" s="605"/>
      <c r="AC31" s="606"/>
      <c r="AD31" s="604"/>
      <c r="AE31" s="605"/>
      <c r="AF31" s="606"/>
      <c r="AG31" s="604"/>
      <c r="AH31" s="605"/>
      <c r="AI31" s="606"/>
      <c r="AJ31" s="604"/>
      <c r="AK31" s="605"/>
      <c r="AL31" s="606"/>
      <c r="AM31" s="604"/>
      <c r="AN31" s="605"/>
      <c r="AO31" s="606"/>
      <c r="AP31" s="604"/>
      <c r="AQ31" s="605"/>
      <c r="AR31" s="606"/>
      <c r="AS31" s="604"/>
      <c r="AT31" s="605"/>
      <c r="AU31" s="606"/>
      <c r="AV31" s="604"/>
      <c r="AW31" s="605"/>
      <c r="AX31" s="606"/>
      <c r="AY31" s="604"/>
      <c r="AZ31" s="605"/>
      <c r="BA31" s="606"/>
      <c r="BB31" s="604"/>
      <c r="BC31" s="605"/>
      <c r="BD31" s="606"/>
      <c r="BE31" s="604"/>
      <c r="BF31" s="605"/>
      <c r="BG31" s="606"/>
      <c r="BH31" s="604"/>
      <c r="BI31" s="605"/>
      <c r="BJ31" s="606"/>
    </row>
    <row r="32" spans="1:62">
      <c r="A32" s="603"/>
      <c r="B32" s="420"/>
      <c r="C32" s="604"/>
      <c r="D32" s="605"/>
      <c r="E32" s="606"/>
      <c r="F32" s="604"/>
      <c r="G32" s="605"/>
      <c r="H32" s="606"/>
      <c r="I32" s="604"/>
      <c r="J32" s="605"/>
      <c r="K32" s="606"/>
      <c r="L32" s="604"/>
      <c r="M32" s="605"/>
      <c r="N32" s="606"/>
      <c r="O32" s="604"/>
      <c r="P32" s="605"/>
      <c r="Q32" s="606"/>
      <c r="R32" s="604"/>
      <c r="S32" s="605"/>
      <c r="T32" s="606"/>
      <c r="U32" s="604"/>
      <c r="V32" s="605"/>
      <c r="W32" s="606"/>
      <c r="X32" s="604"/>
      <c r="Y32" s="605"/>
      <c r="Z32" s="606"/>
      <c r="AA32" s="604"/>
      <c r="AB32" s="605"/>
      <c r="AC32" s="606"/>
      <c r="AD32" s="604"/>
      <c r="AE32" s="605"/>
      <c r="AF32" s="606"/>
      <c r="AG32" s="604"/>
      <c r="AH32" s="605"/>
      <c r="AI32" s="606"/>
      <c r="AJ32" s="604"/>
      <c r="AK32" s="605"/>
      <c r="AL32" s="606"/>
      <c r="AM32" s="604"/>
      <c r="AN32" s="605"/>
      <c r="AO32" s="606"/>
      <c r="AP32" s="604"/>
      <c r="AQ32" s="605"/>
      <c r="AR32" s="606"/>
      <c r="AS32" s="604"/>
      <c r="AT32" s="605"/>
      <c r="AU32" s="606"/>
      <c r="AV32" s="604"/>
      <c r="AW32" s="605"/>
      <c r="AX32" s="606"/>
      <c r="AY32" s="604"/>
      <c r="AZ32" s="605"/>
      <c r="BA32" s="606"/>
      <c r="BB32" s="604"/>
      <c r="BC32" s="605"/>
      <c r="BD32" s="606"/>
      <c r="BE32" s="604"/>
      <c r="BF32" s="605"/>
      <c r="BG32" s="606"/>
      <c r="BH32" s="604"/>
      <c r="BI32" s="605"/>
      <c r="BJ32" s="606"/>
    </row>
  </sheetData>
  <sheetProtection algorithmName="SHA-512" hashValue="KlnCSPFZPpik3DfmAubQiyhTkS0ONOj6A2aZ/Exp8y7JJm6qWybOft3C1xxmBwZtBBPoqGGr5Fz4T9IUhNlhNA==" saltValue="EEBBsn1cfRehmEjaWZfPTg==" spinCount="100000" sheet="1" objects="1" scenarios="1" selectLockedCells="1"/>
  <mergeCells count="21">
    <mergeCell ref="AY1:BA1"/>
    <mergeCell ref="BB1:BD1"/>
    <mergeCell ref="BE1:BG1"/>
    <mergeCell ref="BH1:BJ1"/>
    <mergeCell ref="AJ1:AL1"/>
    <mergeCell ref="AM1:AO1"/>
    <mergeCell ref="AP1:AR1"/>
    <mergeCell ref="AS1:AU1"/>
    <mergeCell ref="AV1:AX1"/>
    <mergeCell ref="AG1:AI1"/>
    <mergeCell ref="A1:B1"/>
    <mergeCell ref="C1:E1"/>
    <mergeCell ref="F1:H1"/>
    <mergeCell ref="I1:K1"/>
    <mergeCell ref="L1:N1"/>
    <mergeCell ref="O1:Q1"/>
    <mergeCell ref="R1:T1"/>
    <mergeCell ref="U1:W1"/>
    <mergeCell ref="X1:Z1"/>
    <mergeCell ref="AA1:AC1"/>
    <mergeCell ref="AD1:AF1"/>
  </mergeCells>
  <pageMargins left="0.75" right="0.75" top="0.75" bottom="0.5" header="0.25" footer="0.25"/>
  <pageSetup orientation="landscape" horizontalDpi="300" verticalDpi="300" r:id="rId1"/>
  <headerFooter alignWithMargins="0">
    <oddHeader>&amp;C&amp;"Arial,Bold"&amp;14SeniorTrax
&amp;12Field Trip page - &amp;D</oddHeader>
    <oddFooter>&amp;CPage &amp;P</oddFooter>
  </headerFooter>
  <colBreaks count="1" manualBreakCount="1">
    <brk id="23"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tint="0.39997558519241921"/>
  </sheetPr>
  <dimension ref="A1:AB900"/>
  <sheetViews>
    <sheetView showGridLines="0" zoomScaleNormal="100" workbookViewId="0">
      <pane ySplit="4" topLeftCell="A5" activePane="bottomLeft" state="frozen"/>
      <selection pane="bottomLeft" activeCell="D7" sqref="D7"/>
    </sheetView>
  </sheetViews>
  <sheetFormatPr defaultColWidth="9.140625" defaultRowHeight="12.75"/>
  <cols>
    <col min="1" max="1" width="14.42578125" style="163" customWidth="1"/>
    <col min="2" max="2" width="2.7109375" style="163" customWidth="1"/>
    <col min="3" max="3" width="30.7109375" style="166" customWidth="1"/>
    <col min="4" max="4" width="3.28515625" style="169" customWidth="1"/>
    <col min="5" max="13" width="3.28515625" style="435" customWidth="1"/>
    <col min="14" max="23" width="3.28515625" style="590" customWidth="1"/>
    <col min="24" max="16384" width="9.140625" style="163"/>
  </cols>
  <sheetData>
    <row r="1" spans="1:23" ht="12.75" customHeight="1">
      <c r="A1" s="160"/>
      <c r="B1" s="161" t="s">
        <v>94</v>
      </c>
      <c r="C1" s="162">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c r="A2" s="160"/>
      <c r="B2" s="164" t="s">
        <v>95</v>
      </c>
      <c r="C2" s="165">
        <f>Instructions!E6</f>
        <v>0</v>
      </c>
      <c r="D2" s="654"/>
      <c r="E2" s="654"/>
      <c r="F2" s="654"/>
      <c r="G2" s="654"/>
      <c r="H2" s="654"/>
      <c r="I2" s="654"/>
      <c r="J2" s="654"/>
      <c r="K2" s="654"/>
      <c r="L2" s="654"/>
      <c r="M2" s="654"/>
      <c r="N2" s="654"/>
      <c r="O2" s="654"/>
      <c r="P2" s="654"/>
      <c r="Q2" s="654"/>
      <c r="R2" s="654"/>
      <c r="S2" s="654"/>
      <c r="T2" s="654"/>
      <c r="U2" s="654"/>
      <c r="V2" s="654"/>
      <c r="W2" s="654"/>
    </row>
    <row r="3" spans="1:23">
      <c r="A3" s="680" t="s">
        <v>672</v>
      </c>
      <c r="B3" s="681"/>
      <c r="C3" s="682"/>
      <c r="D3" s="654"/>
      <c r="E3" s="654"/>
      <c r="F3" s="654"/>
      <c r="G3" s="654"/>
      <c r="H3" s="654"/>
      <c r="I3" s="654"/>
      <c r="J3" s="654"/>
      <c r="K3" s="654"/>
      <c r="L3" s="654"/>
      <c r="M3" s="654"/>
      <c r="N3" s="654"/>
      <c r="O3" s="654"/>
      <c r="P3" s="654"/>
      <c r="Q3" s="654"/>
      <c r="R3" s="654"/>
      <c r="S3" s="654"/>
      <c r="T3" s="654"/>
      <c r="U3" s="654"/>
      <c r="V3" s="654"/>
      <c r="W3" s="654"/>
    </row>
    <row r="4" spans="1:23">
      <c r="D4" s="654"/>
      <c r="E4" s="654"/>
      <c r="F4" s="654"/>
      <c r="G4" s="654"/>
      <c r="H4" s="654"/>
      <c r="I4" s="654"/>
      <c r="J4" s="654"/>
      <c r="K4" s="654"/>
      <c r="L4" s="654"/>
      <c r="M4" s="654"/>
      <c r="N4" s="654"/>
      <c r="O4" s="654"/>
      <c r="P4" s="654"/>
      <c r="Q4" s="654"/>
      <c r="R4" s="654"/>
      <c r="S4" s="654"/>
      <c r="T4" s="654"/>
      <c r="U4" s="654"/>
      <c r="V4" s="654"/>
      <c r="W4" s="654"/>
    </row>
    <row r="5" spans="1:23" ht="15">
      <c r="A5"/>
      <c r="B5" s="167" t="s">
        <v>649</v>
      </c>
      <c r="C5" s="301"/>
      <c r="D5" s="685" t="s">
        <v>120</v>
      </c>
      <c r="E5" s="685"/>
      <c r="F5" s="685"/>
      <c r="G5" s="685"/>
      <c r="H5" s="685"/>
      <c r="I5" s="685"/>
      <c r="J5" s="685"/>
      <c r="K5" s="685"/>
      <c r="L5" s="685"/>
      <c r="M5" s="685"/>
      <c r="N5" s="685"/>
      <c r="O5" s="685"/>
      <c r="P5" s="685"/>
      <c r="Q5" s="685"/>
      <c r="R5" s="685"/>
      <c r="S5" s="685"/>
      <c r="T5" s="685"/>
      <c r="U5" s="685"/>
      <c r="V5" s="685"/>
      <c r="W5" s="685"/>
    </row>
    <row r="6" spans="1:23">
      <c r="A6" s="206"/>
      <c r="B6" s="163">
        <v>1</v>
      </c>
      <c r="C6" s="272" t="s">
        <v>650</v>
      </c>
    </row>
    <row r="7" spans="1:23">
      <c r="A7"/>
      <c r="B7" s="170"/>
      <c r="C7" s="302" t="s">
        <v>655</v>
      </c>
      <c r="D7" s="173"/>
      <c r="E7" s="173"/>
      <c r="F7" s="173"/>
      <c r="G7" s="173"/>
      <c r="H7" s="173"/>
      <c r="I7" s="173"/>
      <c r="J7" s="173"/>
      <c r="K7" s="173"/>
      <c r="L7" s="173"/>
      <c r="M7" s="173"/>
      <c r="N7" s="173"/>
      <c r="O7" s="173"/>
      <c r="P7" s="173"/>
      <c r="Q7" s="173"/>
      <c r="R7" s="173"/>
      <c r="S7" s="173"/>
      <c r="T7" s="173"/>
      <c r="U7" s="173"/>
      <c r="V7" s="173"/>
      <c r="W7" s="173"/>
    </row>
    <row r="8" spans="1:23">
      <c r="A8"/>
      <c r="B8" s="170"/>
      <c r="C8" s="302" t="s">
        <v>656</v>
      </c>
      <c r="D8" s="173"/>
      <c r="E8" s="173"/>
      <c r="F8" s="173"/>
      <c r="G8" s="173"/>
      <c r="H8" s="173"/>
      <c r="I8" s="173"/>
      <c r="J8" s="173"/>
      <c r="K8" s="173"/>
      <c r="L8" s="173"/>
      <c r="M8" s="173"/>
      <c r="N8" s="173"/>
      <c r="O8" s="173"/>
      <c r="P8" s="173"/>
      <c r="Q8" s="173"/>
      <c r="R8" s="173"/>
      <c r="S8" s="173"/>
      <c r="T8" s="173"/>
      <c r="U8" s="173"/>
      <c r="V8" s="173"/>
      <c r="W8" s="173"/>
    </row>
    <row r="9" spans="1:23">
      <c r="A9"/>
      <c r="B9" s="170"/>
      <c r="C9" s="302" t="s">
        <v>657</v>
      </c>
      <c r="D9" s="173"/>
      <c r="E9" s="173"/>
      <c r="F9" s="173"/>
      <c r="G9" s="173"/>
      <c r="H9" s="173"/>
      <c r="I9" s="173"/>
      <c r="J9" s="173"/>
      <c r="K9" s="173"/>
      <c r="L9" s="173"/>
      <c r="M9" s="173"/>
      <c r="N9" s="173"/>
      <c r="O9" s="173"/>
      <c r="P9" s="173"/>
      <c r="Q9" s="173"/>
      <c r="R9" s="173"/>
      <c r="S9" s="173"/>
      <c r="T9" s="173"/>
      <c r="U9" s="173"/>
      <c r="V9" s="173"/>
      <c r="W9" s="173"/>
    </row>
    <row r="10" spans="1:23">
      <c r="A10"/>
      <c r="B10" s="163">
        <v>2</v>
      </c>
      <c r="C10" s="303" t="s">
        <v>651</v>
      </c>
      <c r="D10" s="175" t="str">
        <f t="shared" ref="D10:E10" si="0">IF(COUNTIF(D7:D9,"C")&gt;=1,"A",IF(COUNTIF(D7:D9,"C")&gt;0,"P"," "))</f>
        <v xml:space="preserve"> </v>
      </c>
      <c r="E10" s="175" t="str">
        <f t="shared" si="0"/>
        <v xml:space="preserve"> </v>
      </c>
      <c r="F10" s="175" t="str">
        <f t="shared" ref="F10:M10" si="1">IF(COUNTIF(F7:F9,"C")&gt;=1,"A",IF(COUNTIF(F7:F9,"C")&gt;0,"P"," "))</f>
        <v xml:space="preserve"> </v>
      </c>
      <c r="G10" s="175" t="str">
        <f t="shared" si="1"/>
        <v xml:space="preserve"> </v>
      </c>
      <c r="H10" s="175" t="str">
        <f t="shared" si="1"/>
        <v xml:space="preserve"> </v>
      </c>
      <c r="I10" s="175" t="str">
        <f t="shared" si="1"/>
        <v xml:space="preserve"> </v>
      </c>
      <c r="J10" s="175" t="str">
        <f t="shared" si="1"/>
        <v xml:space="preserve"> </v>
      </c>
      <c r="K10" s="175" t="str">
        <f t="shared" si="1"/>
        <v xml:space="preserve"> </v>
      </c>
      <c r="L10" s="175" t="str">
        <f t="shared" si="1"/>
        <v xml:space="preserve"> </v>
      </c>
      <c r="M10" s="175" t="str">
        <f t="shared" si="1"/>
        <v xml:space="preserve"> </v>
      </c>
      <c r="N10" s="175" t="str">
        <f t="shared" ref="N10:W10" si="2">IF(COUNTIF(N7:N9,"C")&gt;=1,"A",IF(COUNTIF(N7:N9,"C")&gt;0,"P"," "))</f>
        <v xml:space="preserve"> </v>
      </c>
      <c r="O10" s="175" t="str">
        <f t="shared" si="2"/>
        <v xml:space="preserve"> </v>
      </c>
      <c r="P10" s="175" t="str">
        <f t="shared" si="2"/>
        <v xml:space="preserve"> </v>
      </c>
      <c r="Q10" s="175" t="str">
        <f t="shared" si="2"/>
        <v xml:space="preserve"> </v>
      </c>
      <c r="R10" s="175" t="str">
        <f t="shared" si="2"/>
        <v xml:space="preserve"> </v>
      </c>
      <c r="S10" s="175" t="str">
        <f t="shared" si="2"/>
        <v xml:space="preserve"> </v>
      </c>
      <c r="T10" s="175" t="str">
        <f t="shared" si="2"/>
        <v xml:space="preserve"> </v>
      </c>
      <c r="U10" s="175" t="str">
        <f t="shared" si="2"/>
        <v xml:space="preserve"> </v>
      </c>
      <c r="V10" s="175" t="str">
        <f t="shared" si="2"/>
        <v xml:space="preserve"> </v>
      </c>
      <c r="W10" s="175" t="str">
        <f t="shared" si="2"/>
        <v xml:space="preserve"> </v>
      </c>
    </row>
    <row r="11" spans="1:23">
      <c r="A11"/>
      <c r="B11" s="176"/>
      <c r="C11" s="302" t="s">
        <v>658</v>
      </c>
      <c r="D11" s="173"/>
      <c r="E11" s="173"/>
      <c r="F11" s="173"/>
      <c r="G11" s="173"/>
      <c r="H11" s="173"/>
      <c r="I11" s="173"/>
      <c r="J11" s="173"/>
      <c r="K11" s="173"/>
      <c r="L11" s="173"/>
      <c r="M11" s="173"/>
      <c r="N11" s="173"/>
      <c r="O11" s="173"/>
      <c r="P11" s="173"/>
      <c r="Q11" s="173"/>
      <c r="R11" s="173"/>
      <c r="S11" s="173"/>
      <c r="T11" s="173"/>
      <c r="U11" s="173"/>
      <c r="V11" s="173"/>
      <c r="W11" s="173"/>
    </row>
    <row r="12" spans="1:23">
      <c r="A12"/>
      <c r="B12" s="176"/>
      <c r="C12" s="302" t="s">
        <v>659</v>
      </c>
      <c r="D12" s="173"/>
      <c r="E12" s="173"/>
      <c r="F12" s="173"/>
      <c r="G12" s="173"/>
      <c r="H12" s="173"/>
      <c r="I12" s="173"/>
      <c r="J12" s="173"/>
      <c r="K12" s="173"/>
      <c r="L12" s="173"/>
      <c r="M12" s="173"/>
      <c r="N12" s="173"/>
      <c r="O12" s="173"/>
      <c r="P12" s="173"/>
      <c r="Q12" s="173"/>
      <c r="R12" s="173"/>
      <c r="S12" s="173"/>
      <c r="T12" s="173"/>
      <c r="U12" s="173"/>
      <c r="V12" s="173"/>
      <c r="W12" s="173"/>
    </row>
    <row r="13" spans="1:23">
      <c r="A13"/>
      <c r="B13" s="176"/>
      <c r="C13" s="302" t="s">
        <v>660</v>
      </c>
      <c r="D13" s="173"/>
      <c r="E13" s="173"/>
      <c r="F13" s="173"/>
      <c r="G13" s="173"/>
      <c r="H13" s="173"/>
      <c r="I13" s="173"/>
      <c r="J13" s="173"/>
      <c r="K13" s="173"/>
      <c r="L13" s="173"/>
      <c r="M13" s="173"/>
      <c r="N13" s="173"/>
      <c r="O13" s="173"/>
      <c r="P13" s="173"/>
      <c r="Q13" s="173"/>
      <c r="R13" s="173"/>
      <c r="S13" s="173"/>
      <c r="T13" s="173"/>
      <c r="U13" s="173"/>
      <c r="V13" s="173"/>
      <c r="W13" s="173"/>
    </row>
    <row r="14" spans="1:23">
      <c r="A14"/>
      <c r="B14" s="163">
        <v>3</v>
      </c>
      <c r="C14" s="303" t="s">
        <v>652</v>
      </c>
      <c r="D14" s="175" t="str">
        <f t="shared" ref="D14:E14" si="3">IF(COUNTIF(D11:D13,"C")&gt;=1,"A",IF(COUNTIF(D11:D13,"C")&gt;0,"P"," "))</f>
        <v xml:space="preserve"> </v>
      </c>
      <c r="E14" s="175" t="str">
        <f t="shared" si="3"/>
        <v xml:space="preserve"> </v>
      </c>
      <c r="F14" s="175" t="str">
        <f t="shared" ref="F14:M14" si="4">IF(COUNTIF(F11:F13,"C")&gt;=1,"A",IF(COUNTIF(F11:F13,"C")&gt;0,"P"," "))</f>
        <v xml:space="preserve"> </v>
      </c>
      <c r="G14" s="175" t="str">
        <f t="shared" si="4"/>
        <v xml:space="preserve"> </v>
      </c>
      <c r="H14" s="175" t="str">
        <f t="shared" si="4"/>
        <v xml:space="preserve"> </v>
      </c>
      <c r="I14" s="175" t="str">
        <f t="shared" si="4"/>
        <v xml:space="preserve"> </v>
      </c>
      <c r="J14" s="175" t="str">
        <f t="shared" si="4"/>
        <v xml:space="preserve"> </v>
      </c>
      <c r="K14" s="175" t="str">
        <f t="shared" si="4"/>
        <v xml:space="preserve"> </v>
      </c>
      <c r="L14" s="175" t="str">
        <f t="shared" si="4"/>
        <v xml:space="preserve"> </v>
      </c>
      <c r="M14" s="175" t="str">
        <f t="shared" si="4"/>
        <v xml:space="preserve"> </v>
      </c>
      <c r="N14" s="175" t="str">
        <f t="shared" ref="N14:W14" si="5">IF(COUNTIF(N11:N13,"C")&gt;=1,"A",IF(COUNTIF(N11:N13,"C")&gt;0,"P"," "))</f>
        <v xml:space="preserve"> </v>
      </c>
      <c r="O14" s="175" t="str">
        <f t="shared" si="5"/>
        <v xml:space="preserve"> </v>
      </c>
      <c r="P14" s="175" t="str">
        <f t="shared" si="5"/>
        <v xml:space="preserve"> </v>
      </c>
      <c r="Q14" s="175" t="str">
        <f t="shared" si="5"/>
        <v xml:space="preserve"> </v>
      </c>
      <c r="R14" s="175" t="str">
        <f t="shared" si="5"/>
        <v xml:space="preserve"> </v>
      </c>
      <c r="S14" s="175" t="str">
        <f t="shared" si="5"/>
        <v xml:space="preserve"> </v>
      </c>
      <c r="T14" s="175" t="str">
        <f t="shared" si="5"/>
        <v xml:space="preserve"> </v>
      </c>
      <c r="U14" s="175" t="str">
        <f t="shared" si="5"/>
        <v xml:space="preserve"> </v>
      </c>
      <c r="V14" s="175" t="str">
        <f t="shared" si="5"/>
        <v xml:space="preserve"> </v>
      </c>
      <c r="W14" s="175" t="str">
        <f t="shared" si="5"/>
        <v xml:space="preserve"> </v>
      </c>
    </row>
    <row r="15" spans="1:23">
      <c r="A15"/>
      <c r="B15" s="176"/>
      <c r="C15" s="302" t="s">
        <v>661</v>
      </c>
      <c r="D15" s="173"/>
      <c r="E15" s="173"/>
      <c r="F15" s="173"/>
      <c r="G15" s="173"/>
      <c r="H15" s="173"/>
      <c r="I15" s="173"/>
      <c r="J15" s="173"/>
      <c r="K15" s="173"/>
      <c r="L15" s="173"/>
      <c r="M15" s="173"/>
      <c r="N15" s="173"/>
      <c r="O15" s="173"/>
      <c r="P15" s="173"/>
      <c r="Q15" s="173"/>
      <c r="R15" s="173"/>
      <c r="S15" s="173"/>
      <c r="T15" s="173"/>
      <c r="U15" s="173"/>
      <c r="V15" s="173"/>
      <c r="W15" s="173"/>
    </row>
    <row r="16" spans="1:23">
      <c r="A16"/>
      <c r="B16" s="176"/>
      <c r="C16" s="302" t="s">
        <v>662</v>
      </c>
      <c r="D16" s="173"/>
      <c r="E16" s="173"/>
      <c r="F16" s="173"/>
      <c r="G16" s="173"/>
      <c r="H16" s="173"/>
      <c r="I16" s="173"/>
      <c r="J16" s="173"/>
      <c r="K16" s="173"/>
      <c r="L16" s="173"/>
      <c r="M16" s="173"/>
      <c r="N16" s="173"/>
      <c r="O16" s="173"/>
      <c r="P16" s="173"/>
      <c r="Q16" s="173"/>
      <c r="R16" s="173"/>
      <c r="S16" s="173"/>
      <c r="T16" s="173"/>
      <c r="U16" s="173"/>
      <c r="V16" s="173"/>
      <c r="W16" s="173"/>
    </row>
    <row r="17" spans="1:23">
      <c r="A17"/>
      <c r="B17" s="176"/>
      <c r="C17" s="302" t="s">
        <v>663</v>
      </c>
      <c r="D17" s="173"/>
      <c r="E17" s="173"/>
      <c r="F17" s="173"/>
      <c r="G17" s="173"/>
      <c r="H17" s="173"/>
      <c r="I17" s="173"/>
      <c r="J17" s="173"/>
      <c r="K17" s="173"/>
      <c r="L17" s="173"/>
      <c r="M17" s="173"/>
      <c r="N17" s="173"/>
      <c r="O17" s="173"/>
      <c r="P17" s="173"/>
      <c r="Q17" s="173"/>
      <c r="R17" s="173"/>
      <c r="S17" s="173"/>
      <c r="T17" s="173"/>
      <c r="U17" s="173"/>
      <c r="V17" s="173"/>
      <c r="W17" s="173"/>
    </row>
    <row r="18" spans="1:23">
      <c r="A18"/>
      <c r="B18" s="163">
        <v>4</v>
      </c>
      <c r="C18" s="303" t="s">
        <v>653</v>
      </c>
      <c r="D18" s="175" t="str">
        <f t="shared" ref="D18:E18" si="6">IF(COUNTIF(D15:D17,"C")&gt;=1,"A",IF(COUNTIF(D15:D17,"C")&gt;0,"P"," "))</f>
        <v xml:space="preserve"> </v>
      </c>
      <c r="E18" s="175" t="str">
        <f t="shared" si="6"/>
        <v xml:space="preserve"> </v>
      </c>
      <c r="F18" s="175" t="str">
        <f t="shared" ref="F18:M18" si="7">IF(COUNTIF(F15:F17,"C")&gt;=1,"A",IF(COUNTIF(F15:F17,"C")&gt;0,"P"," "))</f>
        <v xml:space="preserve"> </v>
      </c>
      <c r="G18" s="175" t="str">
        <f t="shared" si="7"/>
        <v xml:space="preserve"> </v>
      </c>
      <c r="H18" s="175" t="str">
        <f t="shared" si="7"/>
        <v xml:space="preserve"> </v>
      </c>
      <c r="I18" s="175" t="str">
        <f t="shared" si="7"/>
        <v xml:space="preserve"> </v>
      </c>
      <c r="J18" s="175" t="str">
        <f t="shared" si="7"/>
        <v xml:space="preserve"> </v>
      </c>
      <c r="K18" s="175" t="str">
        <f t="shared" si="7"/>
        <v xml:space="preserve"> </v>
      </c>
      <c r="L18" s="175" t="str">
        <f t="shared" si="7"/>
        <v xml:space="preserve"> </v>
      </c>
      <c r="M18" s="175" t="str">
        <f t="shared" si="7"/>
        <v xml:space="preserve"> </v>
      </c>
      <c r="N18" s="175" t="str">
        <f t="shared" ref="N18:W18" si="8">IF(COUNTIF(N15:N17,"C")&gt;=1,"A",IF(COUNTIF(N15:N17,"C")&gt;0,"P"," "))</f>
        <v xml:space="preserve"> </v>
      </c>
      <c r="O18" s="175" t="str">
        <f t="shared" si="8"/>
        <v xml:space="preserve"> </v>
      </c>
      <c r="P18" s="175" t="str">
        <f t="shared" si="8"/>
        <v xml:space="preserve"> </v>
      </c>
      <c r="Q18" s="175" t="str">
        <f t="shared" si="8"/>
        <v xml:space="preserve"> </v>
      </c>
      <c r="R18" s="175" t="str">
        <f t="shared" si="8"/>
        <v xml:space="preserve"> </v>
      </c>
      <c r="S18" s="175" t="str">
        <f t="shared" si="8"/>
        <v xml:space="preserve"> </v>
      </c>
      <c r="T18" s="175" t="str">
        <f t="shared" si="8"/>
        <v xml:space="preserve"> </v>
      </c>
      <c r="U18" s="175" t="str">
        <f t="shared" si="8"/>
        <v xml:space="preserve"> </v>
      </c>
      <c r="V18" s="175" t="str">
        <f t="shared" si="8"/>
        <v xml:space="preserve"> </v>
      </c>
      <c r="W18" s="175" t="str">
        <f t="shared" si="8"/>
        <v xml:space="preserve"> </v>
      </c>
    </row>
    <row r="19" spans="1:23">
      <c r="A19"/>
      <c r="B19" s="176"/>
      <c r="C19" s="302" t="s">
        <v>664</v>
      </c>
      <c r="D19" s="173"/>
      <c r="E19" s="173"/>
      <c r="F19" s="173"/>
      <c r="G19" s="173"/>
      <c r="H19" s="173"/>
      <c r="I19" s="173"/>
      <c r="J19" s="173"/>
      <c r="K19" s="173"/>
      <c r="L19" s="173"/>
      <c r="M19" s="173"/>
      <c r="N19" s="173"/>
      <c r="O19" s="173"/>
      <c r="P19" s="173"/>
      <c r="Q19" s="173"/>
      <c r="R19" s="173"/>
      <c r="S19" s="173"/>
      <c r="T19" s="173"/>
      <c r="U19" s="173"/>
      <c r="V19" s="173"/>
      <c r="W19" s="173"/>
    </row>
    <row r="20" spans="1:23">
      <c r="A20"/>
      <c r="B20" s="176"/>
      <c r="C20" s="302" t="s">
        <v>665</v>
      </c>
      <c r="D20" s="173"/>
      <c r="E20" s="173"/>
      <c r="F20" s="173"/>
      <c r="G20" s="173"/>
      <c r="H20" s="173"/>
      <c r="I20" s="173"/>
      <c r="J20" s="173"/>
      <c r="K20" s="173"/>
      <c r="L20" s="173"/>
      <c r="M20" s="173"/>
      <c r="N20" s="173"/>
      <c r="O20" s="173"/>
      <c r="P20" s="173"/>
      <c r="Q20" s="173"/>
      <c r="R20" s="173"/>
      <c r="S20" s="173"/>
      <c r="T20" s="173"/>
      <c r="U20" s="173"/>
      <c r="V20" s="173"/>
      <c r="W20" s="173"/>
    </row>
    <row r="21" spans="1:23">
      <c r="A21"/>
      <c r="B21" s="176"/>
      <c r="C21" s="302" t="s">
        <v>666</v>
      </c>
      <c r="D21" s="173"/>
      <c r="E21" s="173"/>
      <c r="F21" s="173"/>
      <c r="G21" s="173"/>
      <c r="H21" s="173"/>
      <c r="I21" s="173"/>
      <c r="J21" s="173"/>
      <c r="K21" s="173"/>
      <c r="L21" s="173"/>
      <c r="M21" s="173"/>
      <c r="N21" s="173"/>
      <c r="O21" s="173"/>
      <c r="P21" s="173"/>
      <c r="Q21" s="173"/>
      <c r="R21" s="173"/>
      <c r="S21" s="173"/>
      <c r="T21" s="173"/>
      <c r="U21" s="173"/>
      <c r="V21" s="173"/>
      <c r="W21" s="173"/>
    </row>
    <row r="22" spans="1:23">
      <c r="A22"/>
      <c r="B22" s="163">
        <v>5</v>
      </c>
      <c r="C22" s="303" t="s">
        <v>654</v>
      </c>
      <c r="D22" s="175" t="str">
        <f t="shared" ref="D22:E22" si="9">IF(COUNTIF(D19:D21,"C")&gt;=1,"A",IF(COUNTIF(D19:D21,"C")&gt;0,"P"," "))</f>
        <v xml:space="preserve"> </v>
      </c>
      <c r="E22" s="175" t="str">
        <f t="shared" si="9"/>
        <v xml:space="preserve"> </v>
      </c>
      <c r="F22" s="175" t="str">
        <f t="shared" ref="F22:M22" si="10">IF(COUNTIF(F19:F21,"C")&gt;=1,"A",IF(COUNTIF(F19:F21,"C")&gt;0,"P"," "))</f>
        <v xml:space="preserve"> </v>
      </c>
      <c r="G22" s="175" t="str">
        <f t="shared" si="10"/>
        <v xml:space="preserve"> </v>
      </c>
      <c r="H22" s="175" t="str">
        <f t="shared" si="10"/>
        <v xml:space="preserve"> </v>
      </c>
      <c r="I22" s="175" t="str">
        <f t="shared" si="10"/>
        <v xml:space="preserve"> </v>
      </c>
      <c r="J22" s="175" t="str">
        <f t="shared" si="10"/>
        <v xml:space="preserve"> </v>
      </c>
      <c r="K22" s="175" t="str">
        <f t="shared" si="10"/>
        <v xml:space="preserve"> </v>
      </c>
      <c r="L22" s="175" t="str">
        <f t="shared" si="10"/>
        <v xml:space="preserve"> </v>
      </c>
      <c r="M22" s="175" t="str">
        <f t="shared" si="10"/>
        <v xml:space="preserve"> </v>
      </c>
      <c r="N22" s="175" t="str">
        <f t="shared" ref="N22:W22" si="11">IF(COUNTIF(N19:N21,"C")&gt;=1,"A",IF(COUNTIF(N19:N21,"C")&gt;0,"P"," "))</f>
        <v xml:space="preserve"> </v>
      </c>
      <c r="O22" s="175" t="str">
        <f t="shared" si="11"/>
        <v xml:space="preserve"> </v>
      </c>
      <c r="P22" s="175" t="str">
        <f t="shared" si="11"/>
        <v xml:space="preserve"> </v>
      </c>
      <c r="Q22" s="175" t="str">
        <f t="shared" si="11"/>
        <v xml:space="preserve"> </v>
      </c>
      <c r="R22" s="175" t="str">
        <f t="shared" si="11"/>
        <v xml:space="preserve"> </v>
      </c>
      <c r="S22" s="175" t="str">
        <f t="shared" si="11"/>
        <v xml:space="preserve"> </v>
      </c>
      <c r="T22" s="175" t="str">
        <f t="shared" si="11"/>
        <v xml:space="preserve"> </v>
      </c>
      <c r="U22" s="175" t="str">
        <f t="shared" si="11"/>
        <v xml:space="preserve"> </v>
      </c>
      <c r="V22" s="175" t="str">
        <f t="shared" si="11"/>
        <v xml:space="preserve"> </v>
      </c>
      <c r="W22" s="175" t="str">
        <f t="shared" si="11"/>
        <v xml:space="preserve"> </v>
      </c>
    </row>
    <row r="23" spans="1:23">
      <c r="A23"/>
      <c r="B23" s="176"/>
      <c r="C23" s="302" t="s">
        <v>669</v>
      </c>
      <c r="D23" s="173"/>
      <c r="E23" s="173"/>
      <c r="F23" s="173"/>
      <c r="G23" s="173"/>
      <c r="H23" s="173"/>
      <c r="I23" s="173"/>
      <c r="J23" s="173"/>
      <c r="K23" s="173"/>
      <c r="L23" s="173"/>
      <c r="M23" s="173"/>
      <c r="N23" s="173"/>
      <c r="O23" s="173"/>
      <c r="P23" s="173"/>
      <c r="Q23" s="173"/>
      <c r="R23" s="173"/>
      <c r="S23" s="173"/>
      <c r="T23" s="173"/>
      <c r="U23" s="173"/>
      <c r="V23" s="173"/>
      <c r="W23" s="173"/>
    </row>
    <row r="24" spans="1:23">
      <c r="A24"/>
      <c r="B24" s="176"/>
      <c r="C24" s="302" t="s">
        <v>667</v>
      </c>
      <c r="D24" s="173"/>
      <c r="E24" s="173"/>
      <c r="F24" s="173"/>
      <c r="G24" s="173"/>
      <c r="H24" s="173"/>
      <c r="I24" s="173"/>
      <c r="J24" s="173"/>
      <c r="K24" s="173"/>
      <c r="L24" s="173"/>
      <c r="M24" s="173"/>
      <c r="N24" s="173"/>
      <c r="O24" s="173"/>
      <c r="P24" s="173"/>
      <c r="Q24" s="173"/>
      <c r="R24" s="173"/>
      <c r="S24" s="173"/>
      <c r="T24" s="173"/>
      <c r="U24" s="173"/>
      <c r="V24" s="173"/>
      <c r="W24" s="173"/>
    </row>
    <row r="25" spans="1:23" ht="13.5" thickBot="1">
      <c r="A25"/>
      <c r="B25" s="176"/>
      <c r="C25" s="302" t="s">
        <v>668</v>
      </c>
      <c r="D25" s="173"/>
      <c r="E25" s="173"/>
      <c r="F25" s="173"/>
      <c r="G25" s="173"/>
      <c r="H25" s="173"/>
      <c r="I25" s="173"/>
      <c r="J25" s="173"/>
      <c r="K25" s="173"/>
      <c r="L25" s="173"/>
      <c r="M25" s="173"/>
      <c r="N25" s="173"/>
      <c r="O25" s="173"/>
      <c r="P25" s="173"/>
      <c r="Q25" s="173"/>
      <c r="R25" s="173"/>
      <c r="S25" s="173"/>
      <c r="T25" s="173"/>
      <c r="U25" s="173"/>
      <c r="V25" s="173"/>
      <c r="W25" s="173"/>
    </row>
    <row r="26" spans="1:23" ht="13.5" hidden="1" thickBot="1">
      <c r="A26"/>
      <c r="C26" s="301"/>
      <c r="D26" s="175" t="str">
        <f t="shared" ref="D26:E26" si="12">IF(COUNTIF(D23:D25,"C")&gt;=1,"A",IF(COUNTIF(D23:D25,"C")&gt;0,"P"," "))</f>
        <v xml:space="preserve"> </v>
      </c>
      <c r="E26" s="175" t="str">
        <f t="shared" si="12"/>
        <v xml:space="preserve"> </v>
      </c>
      <c r="F26" s="175" t="str">
        <f t="shared" ref="F26:M26" si="13">IF(COUNTIF(F23:F25,"C")&gt;=1,"A",IF(COUNTIF(F23:F25,"C")&gt;0,"P"," "))</f>
        <v xml:space="preserve"> </v>
      </c>
      <c r="G26" s="175" t="str">
        <f t="shared" si="13"/>
        <v xml:space="preserve"> </v>
      </c>
      <c r="H26" s="175" t="str">
        <f t="shared" si="13"/>
        <v xml:space="preserve"> </v>
      </c>
      <c r="I26" s="175" t="str">
        <f t="shared" si="13"/>
        <v xml:space="preserve"> </v>
      </c>
      <c r="J26" s="175" t="str">
        <f t="shared" si="13"/>
        <v xml:space="preserve"> </v>
      </c>
      <c r="K26" s="175" t="str">
        <f t="shared" si="13"/>
        <v xml:space="preserve"> </v>
      </c>
      <c r="L26" s="175" t="str">
        <f t="shared" si="13"/>
        <v xml:space="preserve"> </v>
      </c>
      <c r="M26" s="175" t="str">
        <f t="shared" si="13"/>
        <v xml:space="preserve"> </v>
      </c>
      <c r="N26" s="175" t="str">
        <f t="shared" ref="N26:W26" si="14">IF(COUNTIF(N23:N25,"C")&gt;=1,"A",IF(COUNTIF(N23:N25,"C")&gt;0,"P"," "))</f>
        <v xml:space="preserve"> </v>
      </c>
      <c r="O26" s="175" t="str">
        <f t="shared" si="14"/>
        <v xml:space="preserve"> </v>
      </c>
      <c r="P26" s="175" t="str">
        <f t="shared" si="14"/>
        <v xml:space="preserve"> </v>
      </c>
      <c r="Q26" s="175" t="str">
        <f t="shared" si="14"/>
        <v xml:space="preserve"> </v>
      </c>
      <c r="R26" s="175" t="str">
        <f t="shared" si="14"/>
        <v xml:space="preserve"> </v>
      </c>
      <c r="S26" s="175" t="str">
        <f t="shared" si="14"/>
        <v xml:space="preserve"> </v>
      </c>
      <c r="T26" s="175" t="str">
        <f t="shared" si="14"/>
        <v xml:space="preserve"> </v>
      </c>
      <c r="U26" s="175" t="str">
        <f t="shared" si="14"/>
        <v xml:space="preserve"> </v>
      </c>
      <c r="V26" s="175" t="str">
        <f t="shared" si="14"/>
        <v xml:space="preserve"> </v>
      </c>
      <c r="W26" s="175" t="str">
        <f t="shared" si="14"/>
        <v xml:space="preserve"> </v>
      </c>
    </row>
    <row r="27" spans="1:23" ht="13.5" thickBot="1">
      <c r="C27" s="271" t="s">
        <v>96</v>
      </c>
      <c r="D27" s="278" t="str">
        <f>IF(COUNTIF(D10:D26,"A")&gt;4,"C",IF(COUNTIF(D10:D26,"A")&gt;0,"P"," "))</f>
        <v xml:space="preserve"> </v>
      </c>
      <c r="E27" s="278" t="str">
        <f t="shared" ref="E27" si="15">IF(COUNTIF(E10:E26,"A")&gt;4,"C",IF(COUNTIF(E10:E26,"A")&gt;0,"P"," "))</f>
        <v xml:space="preserve"> </v>
      </c>
      <c r="F27" s="278" t="str">
        <f t="shared" ref="F27:M27" si="16">IF(COUNTIF(F10:F26,"A")&gt;4,"C",IF(COUNTIF(F10:F26,"A")&gt;0,"P"," "))</f>
        <v xml:space="preserve"> </v>
      </c>
      <c r="G27" s="278" t="str">
        <f t="shared" si="16"/>
        <v xml:space="preserve"> </v>
      </c>
      <c r="H27" s="278" t="str">
        <f t="shared" si="16"/>
        <v xml:space="preserve"> </v>
      </c>
      <c r="I27" s="278" t="str">
        <f t="shared" si="16"/>
        <v xml:space="preserve"> </v>
      </c>
      <c r="J27" s="278" t="str">
        <f t="shared" si="16"/>
        <v xml:space="preserve"> </v>
      </c>
      <c r="K27" s="278" t="str">
        <f t="shared" si="16"/>
        <v xml:space="preserve"> </v>
      </c>
      <c r="L27" s="278" t="str">
        <f t="shared" si="16"/>
        <v xml:space="preserve"> </v>
      </c>
      <c r="M27" s="278" t="str">
        <f t="shared" si="16"/>
        <v xml:space="preserve"> </v>
      </c>
      <c r="N27" s="278" t="str">
        <f t="shared" ref="N27:W27" si="17">IF(COUNTIF(N10:N26,"A")&gt;4,"C",IF(COUNTIF(N10:N26,"A")&gt;0,"P"," "))</f>
        <v xml:space="preserve"> </v>
      </c>
      <c r="O27" s="278" t="str">
        <f t="shared" si="17"/>
        <v xml:space="preserve"> </v>
      </c>
      <c r="P27" s="278" t="str">
        <f t="shared" si="17"/>
        <v xml:space="preserve"> </v>
      </c>
      <c r="Q27" s="278" t="str">
        <f t="shared" si="17"/>
        <v xml:space="preserve"> </v>
      </c>
      <c r="R27" s="278" t="str">
        <f t="shared" si="17"/>
        <v xml:space="preserve"> </v>
      </c>
      <c r="S27" s="278" t="str">
        <f t="shared" si="17"/>
        <v xml:space="preserve"> </v>
      </c>
      <c r="T27" s="278" t="str">
        <f t="shared" si="17"/>
        <v xml:space="preserve"> </v>
      </c>
      <c r="U27" s="278" t="str">
        <f t="shared" si="17"/>
        <v xml:space="preserve"> </v>
      </c>
      <c r="V27" s="278" t="str">
        <f t="shared" si="17"/>
        <v xml:space="preserve"> </v>
      </c>
      <c r="W27" s="278" t="str">
        <f t="shared" si="17"/>
        <v xml:space="preserve"> </v>
      </c>
    </row>
    <row r="28" spans="1:23" ht="15">
      <c r="B28" s="167" t="s">
        <v>133</v>
      </c>
      <c r="D28" s="685"/>
      <c r="E28" s="685"/>
      <c r="F28" s="685"/>
      <c r="G28" s="685"/>
      <c r="H28" s="685"/>
      <c r="I28" s="685"/>
      <c r="J28" s="685"/>
      <c r="K28" s="685"/>
      <c r="L28" s="685"/>
      <c r="M28" s="685"/>
      <c r="N28" s="685"/>
      <c r="O28" s="685"/>
      <c r="P28" s="685"/>
      <c r="Q28" s="685"/>
      <c r="R28" s="685"/>
      <c r="S28" s="685"/>
      <c r="T28" s="685"/>
      <c r="U28" s="685"/>
      <c r="V28" s="685"/>
      <c r="W28" s="685"/>
    </row>
    <row r="29" spans="1:23">
      <c r="A29" s="206"/>
      <c r="B29" s="163">
        <v>1</v>
      </c>
      <c r="C29" s="178" t="s">
        <v>272</v>
      </c>
    </row>
    <row r="30" spans="1:23">
      <c r="A30"/>
      <c r="B30" s="170"/>
      <c r="C30" s="171" t="s">
        <v>273</v>
      </c>
      <c r="D30" s="173"/>
      <c r="E30" s="173"/>
      <c r="F30" s="173"/>
      <c r="G30" s="173"/>
      <c r="H30" s="173"/>
      <c r="I30" s="173"/>
      <c r="J30" s="173"/>
      <c r="K30" s="173"/>
      <c r="L30" s="173"/>
      <c r="M30" s="173"/>
      <c r="N30" s="173"/>
      <c r="O30" s="173"/>
      <c r="P30" s="173"/>
      <c r="Q30" s="173"/>
      <c r="R30" s="173"/>
      <c r="S30" s="173"/>
      <c r="T30" s="173"/>
      <c r="U30" s="173"/>
      <c r="V30" s="173"/>
      <c r="W30" s="173"/>
    </row>
    <row r="31" spans="1:23">
      <c r="A31"/>
      <c r="B31" s="170"/>
      <c r="C31" s="171" t="s">
        <v>274</v>
      </c>
      <c r="D31" s="173"/>
      <c r="E31" s="173"/>
      <c r="F31" s="173"/>
      <c r="G31" s="173"/>
      <c r="H31" s="173"/>
      <c r="I31" s="173"/>
      <c r="J31" s="173"/>
      <c r="K31" s="173"/>
      <c r="L31" s="173"/>
      <c r="M31" s="173"/>
      <c r="N31" s="173"/>
      <c r="O31" s="173"/>
      <c r="P31" s="173"/>
      <c r="Q31" s="173"/>
      <c r="R31" s="173"/>
      <c r="S31" s="173"/>
      <c r="T31" s="173"/>
      <c r="U31" s="173"/>
      <c r="V31" s="173"/>
      <c r="W31" s="173"/>
    </row>
    <row r="32" spans="1:23">
      <c r="A32"/>
      <c r="B32" s="170"/>
      <c r="C32" s="171" t="s">
        <v>275</v>
      </c>
      <c r="D32" s="173"/>
      <c r="E32" s="173"/>
      <c r="F32" s="173"/>
      <c r="G32" s="173"/>
      <c r="H32" s="173"/>
      <c r="I32" s="173"/>
      <c r="J32" s="173"/>
      <c r="K32" s="173"/>
      <c r="L32" s="173"/>
      <c r="M32" s="173"/>
      <c r="N32" s="173"/>
      <c r="O32" s="173"/>
      <c r="P32" s="173"/>
      <c r="Q32" s="173"/>
      <c r="R32" s="173"/>
      <c r="S32" s="173"/>
      <c r="T32" s="173"/>
      <c r="U32" s="173"/>
      <c r="V32" s="173"/>
      <c r="W32" s="173"/>
    </row>
    <row r="33" spans="1:23">
      <c r="A33"/>
      <c r="B33" s="163">
        <v>2</v>
      </c>
      <c r="C33" s="174" t="s">
        <v>276</v>
      </c>
      <c r="D33" s="175" t="str">
        <f t="shared" ref="D33:E33" si="18">IF(COUNTIF(D30:D32,"C")&gt;=1,"A",IF(COUNTIF(D30:D32,"C")&gt;0,"P"," "))</f>
        <v xml:space="preserve"> </v>
      </c>
      <c r="E33" s="175" t="str">
        <f t="shared" si="18"/>
        <v xml:space="preserve"> </v>
      </c>
      <c r="F33" s="175" t="str">
        <f t="shared" ref="F33:M33" si="19">IF(COUNTIF(F30:F32,"C")&gt;=1,"A",IF(COUNTIF(F30:F32,"C")&gt;0,"P"," "))</f>
        <v xml:space="preserve"> </v>
      </c>
      <c r="G33" s="175" t="str">
        <f t="shared" si="19"/>
        <v xml:space="preserve"> </v>
      </c>
      <c r="H33" s="175" t="str">
        <f t="shared" si="19"/>
        <v xml:space="preserve"> </v>
      </c>
      <c r="I33" s="175" t="str">
        <f t="shared" si="19"/>
        <v xml:space="preserve"> </v>
      </c>
      <c r="J33" s="175" t="str">
        <f t="shared" si="19"/>
        <v xml:space="preserve"> </v>
      </c>
      <c r="K33" s="175" t="str">
        <f t="shared" si="19"/>
        <v xml:space="preserve"> </v>
      </c>
      <c r="L33" s="175" t="str">
        <f t="shared" si="19"/>
        <v xml:space="preserve"> </v>
      </c>
      <c r="M33" s="175" t="str">
        <f t="shared" si="19"/>
        <v xml:space="preserve"> </v>
      </c>
      <c r="N33" s="175" t="str">
        <f t="shared" ref="N33:W33" si="20">IF(COUNTIF(N30:N32,"C")&gt;=1,"A",IF(COUNTIF(N30:N32,"C")&gt;0,"P"," "))</f>
        <v xml:space="preserve"> </v>
      </c>
      <c r="O33" s="175" t="str">
        <f t="shared" si="20"/>
        <v xml:space="preserve"> </v>
      </c>
      <c r="P33" s="175" t="str">
        <f t="shared" si="20"/>
        <v xml:space="preserve"> </v>
      </c>
      <c r="Q33" s="175" t="str">
        <f t="shared" si="20"/>
        <v xml:space="preserve"> </v>
      </c>
      <c r="R33" s="175" t="str">
        <f t="shared" si="20"/>
        <v xml:space="preserve"> </v>
      </c>
      <c r="S33" s="175" t="str">
        <f t="shared" si="20"/>
        <v xml:space="preserve"> </v>
      </c>
      <c r="T33" s="175" t="str">
        <f t="shared" si="20"/>
        <v xml:space="preserve"> </v>
      </c>
      <c r="U33" s="175" t="str">
        <f t="shared" si="20"/>
        <v xml:space="preserve"> </v>
      </c>
      <c r="V33" s="175" t="str">
        <f t="shared" si="20"/>
        <v xml:space="preserve"> </v>
      </c>
      <c r="W33" s="175" t="str">
        <f t="shared" si="20"/>
        <v xml:space="preserve"> </v>
      </c>
    </row>
    <row r="34" spans="1:23">
      <c r="A34"/>
      <c r="B34" s="176"/>
      <c r="C34" s="171" t="s">
        <v>277</v>
      </c>
      <c r="D34" s="173"/>
      <c r="E34" s="173"/>
      <c r="F34" s="173"/>
      <c r="G34" s="173"/>
      <c r="H34" s="173"/>
      <c r="I34" s="173"/>
      <c r="J34" s="173"/>
      <c r="K34" s="173"/>
      <c r="L34" s="173"/>
      <c r="M34" s="173"/>
      <c r="N34" s="173"/>
      <c r="O34" s="173"/>
      <c r="P34" s="173"/>
      <c r="Q34" s="173"/>
      <c r="R34" s="173"/>
      <c r="S34" s="173"/>
      <c r="T34" s="173"/>
      <c r="U34" s="173"/>
      <c r="V34" s="173"/>
      <c r="W34" s="173"/>
    </row>
    <row r="35" spans="1:23">
      <c r="A35"/>
      <c r="B35" s="176"/>
      <c r="C35" s="171" t="s">
        <v>278</v>
      </c>
      <c r="D35" s="173"/>
      <c r="E35" s="173"/>
      <c r="F35" s="173"/>
      <c r="G35" s="173"/>
      <c r="H35" s="173"/>
      <c r="I35" s="173"/>
      <c r="J35" s="173"/>
      <c r="K35" s="173"/>
      <c r="L35" s="173"/>
      <c r="M35" s="173"/>
      <c r="N35" s="173"/>
      <c r="O35" s="173"/>
      <c r="P35" s="173"/>
      <c r="Q35" s="173"/>
      <c r="R35" s="173"/>
      <c r="S35" s="173"/>
      <c r="T35" s="173"/>
      <c r="U35" s="173"/>
      <c r="V35" s="173"/>
      <c r="W35" s="173"/>
    </row>
    <row r="36" spans="1:23">
      <c r="A36"/>
      <c r="B36" s="176"/>
      <c r="C36" s="171" t="s">
        <v>279</v>
      </c>
      <c r="D36" s="173"/>
      <c r="E36" s="173"/>
      <c r="F36" s="173"/>
      <c r="G36" s="173"/>
      <c r="H36" s="173"/>
      <c r="I36" s="173"/>
      <c r="J36" s="173"/>
      <c r="K36" s="173"/>
      <c r="L36" s="173"/>
      <c r="M36" s="173"/>
      <c r="N36" s="173"/>
      <c r="O36" s="173"/>
      <c r="P36" s="173"/>
      <c r="Q36" s="173"/>
      <c r="R36" s="173"/>
      <c r="S36" s="173"/>
      <c r="T36" s="173"/>
      <c r="U36" s="173"/>
      <c r="V36" s="173"/>
      <c r="W36" s="173"/>
    </row>
    <row r="37" spans="1:23">
      <c r="A37"/>
      <c r="B37" s="163">
        <v>3</v>
      </c>
      <c r="C37" s="174" t="s">
        <v>280</v>
      </c>
      <c r="D37" s="175" t="str">
        <f t="shared" ref="D37:E37" si="21">IF(COUNTIF(D34:D36,"C")&gt;=1,"A",IF(COUNTIF(D34:D36,"C")&gt;0,"P"," "))</f>
        <v xml:space="preserve"> </v>
      </c>
      <c r="E37" s="175" t="str">
        <f t="shared" si="21"/>
        <v xml:space="preserve"> </v>
      </c>
      <c r="F37" s="175" t="str">
        <f t="shared" ref="F37:M37" si="22">IF(COUNTIF(F34:F36,"C")&gt;=1,"A",IF(COUNTIF(F34:F36,"C")&gt;0,"P"," "))</f>
        <v xml:space="preserve"> </v>
      </c>
      <c r="G37" s="175" t="str">
        <f t="shared" si="22"/>
        <v xml:space="preserve"> </v>
      </c>
      <c r="H37" s="175" t="str">
        <f t="shared" si="22"/>
        <v xml:space="preserve"> </v>
      </c>
      <c r="I37" s="175" t="str">
        <f t="shared" si="22"/>
        <v xml:space="preserve"> </v>
      </c>
      <c r="J37" s="175" t="str">
        <f t="shared" si="22"/>
        <v xml:space="preserve"> </v>
      </c>
      <c r="K37" s="175" t="str">
        <f t="shared" si="22"/>
        <v xml:space="preserve"> </v>
      </c>
      <c r="L37" s="175" t="str">
        <f t="shared" si="22"/>
        <v xml:space="preserve"> </v>
      </c>
      <c r="M37" s="175" t="str">
        <f t="shared" si="22"/>
        <v xml:space="preserve"> </v>
      </c>
      <c r="N37" s="175" t="str">
        <f t="shared" ref="N37:W37" si="23">IF(COUNTIF(N34:N36,"C")&gt;=1,"A",IF(COUNTIF(N34:N36,"C")&gt;0,"P"," "))</f>
        <v xml:space="preserve"> </v>
      </c>
      <c r="O37" s="175" t="str">
        <f t="shared" si="23"/>
        <v xml:space="preserve"> </v>
      </c>
      <c r="P37" s="175" t="str">
        <f t="shared" si="23"/>
        <v xml:space="preserve"> </v>
      </c>
      <c r="Q37" s="175" t="str">
        <f t="shared" si="23"/>
        <v xml:space="preserve"> </v>
      </c>
      <c r="R37" s="175" t="str">
        <f t="shared" si="23"/>
        <v xml:space="preserve"> </v>
      </c>
      <c r="S37" s="175" t="str">
        <f t="shared" si="23"/>
        <v xml:space="preserve"> </v>
      </c>
      <c r="T37" s="175" t="str">
        <f t="shared" si="23"/>
        <v xml:space="preserve"> </v>
      </c>
      <c r="U37" s="175" t="str">
        <f t="shared" si="23"/>
        <v xml:space="preserve"> </v>
      </c>
      <c r="V37" s="175" t="str">
        <f t="shared" si="23"/>
        <v xml:space="preserve"> </v>
      </c>
      <c r="W37" s="175" t="str">
        <f t="shared" si="23"/>
        <v xml:space="preserve"> </v>
      </c>
    </row>
    <row r="38" spans="1:23">
      <c r="A38"/>
      <c r="B38" s="176"/>
      <c r="C38" s="171" t="s">
        <v>281</v>
      </c>
      <c r="D38" s="173"/>
      <c r="E38" s="173"/>
      <c r="F38" s="173"/>
      <c r="G38" s="173"/>
      <c r="H38" s="173"/>
      <c r="I38" s="173"/>
      <c r="J38" s="173"/>
      <c r="K38" s="173"/>
      <c r="L38" s="173"/>
      <c r="M38" s="173"/>
      <c r="N38" s="173"/>
      <c r="O38" s="173"/>
      <c r="P38" s="173"/>
      <c r="Q38" s="173"/>
      <c r="R38" s="173"/>
      <c r="S38" s="173"/>
      <c r="T38" s="173"/>
      <c r="U38" s="173"/>
      <c r="V38" s="173"/>
      <c r="W38" s="173"/>
    </row>
    <row r="39" spans="1:23">
      <c r="A39"/>
      <c r="B39" s="176"/>
      <c r="C39" s="171" t="s">
        <v>282</v>
      </c>
      <c r="D39" s="173"/>
      <c r="E39" s="173"/>
      <c r="F39" s="173"/>
      <c r="G39" s="173"/>
      <c r="H39" s="173"/>
      <c r="I39" s="173"/>
      <c r="J39" s="173"/>
      <c r="K39" s="173"/>
      <c r="L39" s="173"/>
      <c r="M39" s="173"/>
      <c r="N39" s="173"/>
      <c r="O39" s="173"/>
      <c r="P39" s="173"/>
      <c r="Q39" s="173"/>
      <c r="R39" s="173"/>
      <c r="S39" s="173"/>
      <c r="T39" s="173"/>
      <c r="U39" s="173"/>
      <c r="V39" s="173"/>
      <c r="W39" s="173"/>
    </row>
    <row r="40" spans="1:23">
      <c r="A40"/>
      <c r="B40" s="176"/>
      <c r="C40" s="171" t="s">
        <v>283</v>
      </c>
      <c r="D40" s="173"/>
      <c r="E40" s="173"/>
      <c r="F40" s="173"/>
      <c r="G40" s="173"/>
      <c r="H40" s="173"/>
      <c r="I40" s="173"/>
      <c r="J40" s="173"/>
      <c r="K40" s="173"/>
      <c r="L40" s="173"/>
      <c r="M40" s="173"/>
      <c r="N40" s="173"/>
      <c r="O40" s="173"/>
      <c r="P40" s="173"/>
      <c r="Q40" s="173"/>
      <c r="R40" s="173"/>
      <c r="S40" s="173"/>
      <c r="T40" s="173"/>
      <c r="U40" s="173"/>
      <c r="V40" s="173"/>
      <c r="W40" s="173"/>
    </row>
    <row r="41" spans="1:23">
      <c r="A41"/>
      <c r="B41" s="163">
        <v>4</v>
      </c>
      <c r="C41" s="174" t="s">
        <v>284</v>
      </c>
      <c r="D41" s="175" t="str">
        <f t="shared" ref="D41:E41" si="24">IF(COUNTIF(D38:D40,"C")&gt;=1,"A",IF(COUNTIF(D38:D40,"C")&gt;0,"P"," "))</f>
        <v xml:space="preserve"> </v>
      </c>
      <c r="E41" s="175" t="str">
        <f t="shared" si="24"/>
        <v xml:space="preserve"> </v>
      </c>
      <c r="F41" s="175" t="str">
        <f t="shared" ref="F41:M41" si="25">IF(COUNTIF(F38:F40,"C")&gt;=1,"A",IF(COUNTIF(F38:F40,"C")&gt;0,"P"," "))</f>
        <v xml:space="preserve"> </v>
      </c>
      <c r="G41" s="175" t="str">
        <f t="shared" si="25"/>
        <v xml:space="preserve"> </v>
      </c>
      <c r="H41" s="175" t="str">
        <f t="shared" si="25"/>
        <v xml:space="preserve"> </v>
      </c>
      <c r="I41" s="175" t="str">
        <f t="shared" si="25"/>
        <v xml:space="preserve"> </v>
      </c>
      <c r="J41" s="175" t="str">
        <f t="shared" si="25"/>
        <v xml:space="preserve"> </v>
      </c>
      <c r="K41" s="175" t="str">
        <f t="shared" si="25"/>
        <v xml:space="preserve"> </v>
      </c>
      <c r="L41" s="175" t="str">
        <f t="shared" si="25"/>
        <v xml:space="preserve"> </v>
      </c>
      <c r="M41" s="175" t="str">
        <f t="shared" si="25"/>
        <v xml:space="preserve"> </v>
      </c>
      <c r="N41" s="175" t="str">
        <f t="shared" ref="N41:W41" si="26">IF(COUNTIF(N38:N40,"C")&gt;=1,"A",IF(COUNTIF(N38:N40,"C")&gt;0,"P"," "))</f>
        <v xml:space="preserve"> </v>
      </c>
      <c r="O41" s="175" t="str">
        <f t="shared" si="26"/>
        <v xml:space="preserve"> </v>
      </c>
      <c r="P41" s="175" t="str">
        <f t="shared" si="26"/>
        <v xml:space="preserve"> </v>
      </c>
      <c r="Q41" s="175" t="str">
        <f t="shared" si="26"/>
        <v xml:space="preserve"> </v>
      </c>
      <c r="R41" s="175" t="str">
        <f t="shared" si="26"/>
        <v xml:space="preserve"> </v>
      </c>
      <c r="S41" s="175" t="str">
        <f t="shared" si="26"/>
        <v xml:space="preserve"> </v>
      </c>
      <c r="T41" s="175" t="str">
        <f t="shared" si="26"/>
        <v xml:space="preserve"> </v>
      </c>
      <c r="U41" s="175" t="str">
        <f t="shared" si="26"/>
        <v xml:space="preserve"> </v>
      </c>
      <c r="V41" s="175" t="str">
        <f t="shared" si="26"/>
        <v xml:space="preserve"> </v>
      </c>
      <c r="W41" s="175" t="str">
        <f t="shared" si="26"/>
        <v xml:space="preserve"> </v>
      </c>
    </row>
    <row r="42" spans="1:23">
      <c r="A42"/>
      <c r="B42" s="176"/>
      <c r="C42" s="171" t="s">
        <v>285</v>
      </c>
      <c r="D42" s="173"/>
      <c r="E42" s="173"/>
      <c r="F42" s="173"/>
      <c r="G42" s="173"/>
      <c r="H42" s="173"/>
      <c r="I42" s="173"/>
      <c r="J42" s="173"/>
      <c r="K42" s="173"/>
      <c r="L42" s="173"/>
      <c r="M42" s="173"/>
      <c r="N42" s="173"/>
      <c r="O42" s="173"/>
      <c r="P42" s="173"/>
      <c r="Q42" s="173"/>
      <c r="R42" s="173"/>
      <c r="S42" s="173"/>
      <c r="T42" s="173"/>
      <c r="U42" s="173"/>
      <c r="V42" s="173"/>
      <c r="W42" s="173"/>
    </row>
    <row r="43" spans="1:23">
      <c r="A43"/>
      <c r="B43" s="176"/>
      <c r="C43" s="171" t="s">
        <v>286</v>
      </c>
      <c r="D43" s="173"/>
      <c r="E43" s="173"/>
      <c r="F43" s="173"/>
      <c r="G43" s="173"/>
      <c r="H43" s="173"/>
      <c r="I43" s="173"/>
      <c r="J43" s="173"/>
      <c r="K43" s="173"/>
      <c r="L43" s="173"/>
      <c r="M43" s="173"/>
      <c r="N43" s="173"/>
      <c r="O43" s="173"/>
      <c r="P43" s="173"/>
      <c r="Q43" s="173"/>
      <c r="R43" s="173"/>
      <c r="S43" s="173"/>
      <c r="T43" s="173"/>
      <c r="U43" s="173"/>
      <c r="V43" s="173"/>
      <c r="W43" s="173"/>
    </row>
    <row r="44" spans="1:23">
      <c r="A44"/>
      <c r="B44" s="176"/>
      <c r="C44" s="171" t="s">
        <v>287</v>
      </c>
      <c r="D44" s="173"/>
      <c r="E44" s="173"/>
      <c r="F44" s="173"/>
      <c r="G44" s="173"/>
      <c r="H44" s="173"/>
      <c r="I44" s="173"/>
      <c r="J44" s="173"/>
      <c r="K44" s="173"/>
      <c r="L44" s="173"/>
      <c r="M44" s="173"/>
      <c r="N44" s="173"/>
      <c r="O44" s="173"/>
      <c r="P44" s="173"/>
      <c r="Q44" s="173"/>
      <c r="R44" s="173"/>
      <c r="S44" s="173"/>
      <c r="T44" s="173"/>
      <c r="U44" s="173"/>
      <c r="V44" s="173"/>
      <c r="W44" s="173"/>
    </row>
    <row r="45" spans="1:23">
      <c r="A45"/>
      <c r="B45" s="163">
        <v>5</v>
      </c>
      <c r="C45" s="174" t="s">
        <v>288</v>
      </c>
      <c r="D45" s="175" t="str">
        <f t="shared" ref="D45:E45" si="27">IF(COUNTIF(D42:D44,"C")&gt;=1,"A",IF(COUNTIF(D42:D44,"C")&gt;0,"P"," "))</f>
        <v xml:space="preserve"> </v>
      </c>
      <c r="E45" s="175" t="str">
        <f t="shared" si="27"/>
        <v xml:space="preserve"> </v>
      </c>
      <c r="F45" s="175" t="str">
        <f t="shared" ref="F45:M45" si="28">IF(COUNTIF(F42:F44,"C")&gt;=1,"A",IF(COUNTIF(F42:F44,"C")&gt;0,"P"," "))</f>
        <v xml:space="preserve"> </v>
      </c>
      <c r="G45" s="175" t="str">
        <f t="shared" si="28"/>
        <v xml:space="preserve"> </v>
      </c>
      <c r="H45" s="175" t="str">
        <f t="shared" si="28"/>
        <v xml:space="preserve"> </v>
      </c>
      <c r="I45" s="175" t="str">
        <f t="shared" si="28"/>
        <v xml:space="preserve"> </v>
      </c>
      <c r="J45" s="175" t="str">
        <f t="shared" si="28"/>
        <v xml:space="preserve"> </v>
      </c>
      <c r="K45" s="175" t="str">
        <f t="shared" si="28"/>
        <v xml:space="preserve"> </v>
      </c>
      <c r="L45" s="175" t="str">
        <f t="shared" si="28"/>
        <v xml:space="preserve"> </v>
      </c>
      <c r="M45" s="175" t="str">
        <f t="shared" si="28"/>
        <v xml:space="preserve"> </v>
      </c>
      <c r="N45" s="175" t="str">
        <f t="shared" ref="N45:W45" si="29">IF(COUNTIF(N42:N44,"C")&gt;=1,"A",IF(COUNTIF(N42:N44,"C")&gt;0,"P"," "))</f>
        <v xml:space="preserve"> </v>
      </c>
      <c r="O45" s="175" t="str">
        <f t="shared" si="29"/>
        <v xml:space="preserve"> </v>
      </c>
      <c r="P45" s="175" t="str">
        <f t="shared" si="29"/>
        <v xml:space="preserve"> </v>
      </c>
      <c r="Q45" s="175" t="str">
        <f t="shared" si="29"/>
        <v xml:space="preserve"> </v>
      </c>
      <c r="R45" s="175" t="str">
        <f t="shared" si="29"/>
        <v xml:space="preserve"> </v>
      </c>
      <c r="S45" s="175" t="str">
        <f t="shared" si="29"/>
        <v xml:space="preserve"> </v>
      </c>
      <c r="T45" s="175" t="str">
        <f t="shared" si="29"/>
        <v xml:space="preserve"> </v>
      </c>
      <c r="U45" s="175" t="str">
        <f t="shared" si="29"/>
        <v xml:space="preserve"> </v>
      </c>
      <c r="V45" s="175" t="str">
        <f t="shared" si="29"/>
        <v xml:space="preserve"> </v>
      </c>
      <c r="W45" s="175" t="str">
        <f t="shared" si="29"/>
        <v xml:space="preserve"> </v>
      </c>
    </row>
    <row r="46" spans="1:23">
      <c r="A46"/>
      <c r="B46" s="176"/>
      <c r="C46" s="171" t="s">
        <v>289</v>
      </c>
      <c r="D46" s="173"/>
      <c r="E46" s="173"/>
      <c r="F46" s="173"/>
      <c r="G46" s="173"/>
      <c r="H46" s="173"/>
      <c r="I46" s="173"/>
      <c r="J46" s="173"/>
      <c r="K46" s="173"/>
      <c r="L46" s="173"/>
      <c r="M46" s="173"/>
      <c r="N46" s="173"/>
      <c r="O46" s="173"/>
      <c r="P46" s="173"/>
      <c r="Q46" s="173"/>
      <c r="R46" s="173"/>
      <c r="S46" s="173"/>
      <c r="T46" s="173"/>
      <c r="U46" s="173"/>
      <c r="V46" s="173"/>
      <c r="W46" s="173"/>
    </row>
    <row r="47" spans="1:23">
      <c r="A47"/>
      <c r="B47" s="176"/>
      <c r="C47" s="171" t="s">
        <v>290</v>
      </c>
      <c r="D47" s="173"/>
      <c r="E47" s="173"/>
      <c r="F47" s="173"/>
      <c r="G47" s="173"/>
      <c r="H47" s="173"/>
      <c r="I47" s="173"/>
      <c r="J47" s="173"/>
      <c r="K47" s="173"/>
      <c r="L47" s="173"/>
      <c r="M47" s="173"/>
      <c r="N47" s="173"/>
      <c r="O47" s="173"/>
      <c r="P47" s="173"/>
      <c r="Q47" s="173"/>
      <c r="R47" s="173"/>
      <c r="S47" s="173"/>
      <c r="T47" s="173"/>
      <c r="U47" s="173"/>
      <c r="V47" s="173"/>
      <c r="W47" s="173"/>
    </row>
    <row r="48" spans="1:23" ht="13.5" thickBot="1">
      <c r="A48"/>
      <c r="B48" s="176"/>
      <c r="C48" s="171" t="s">
        <v>291</v>
      </c>
      <c r="D48" s="173"/>
      <c r="E48" s="173"/>
      <c r="F48" s="173"/>
      <c r="G48" s="173"/>
      <c r="H48" s="173"/>
      <c r="I48" s="173"/>
      <c r="J48" s="173"/>
      <c r="K48" s="173"/>
      <c r="L48" s="173"/>
      <c r="M48" s="173"/>
      <c r="N48" s="173"/>
      <c r="O48" s="173"/>
      <c r="P48" s="173"/>
      <c r="Q48" s="173"/>
      <c r="R48" s="173"/>
      <c r="S48" s="173"/>
      <c r="T48" s="173"/>
      <c r="U48" s="173"/>
      <c r="V48" s="173"/>
      <c r="W48" s="173"/>
    </row>
    <row r="49" spans="1:23" ht="13.5" hidden="1" thickBot="1">
      <c r="A49"/>
      <c r="D49" s="175" t="str">
        <f t="shared" ref="D49:E49" si="30">IF(COUNTIF(D46:D48,"C")&gt;=1,"A",IF(COUNTIF(D46:D48,"C")&gt;0,"P"," "))</f>
        <v xml:space="preserve"> </v>
      </c>
      <c r="E49" s="175" t="str">
        <f t="shared" si="30"/>
        <v xml:space="preserve"> </v>
      </c>
      <c r="F49" s="175" t="str">
        <f t="shared" ref="F49:M49" si="31">IF(COUNTIF(F46:F48,"C")&gt;=1,"A",IF(COUNTIF(F46:F48,"C")&gt;0,"P"," "))</f>
        <v xml:space="preserve"> </v>
      </c>
      <c r="G49" s="175" t="str">
        <f t="shared" si="31"/>
        <v xml:space="preserve"> </v>
      </c>
      <c r="H49" s="175" t="str">
        <f t="shared" si="31"/>
        <v xml:space="preserve"> </v>
      </c>
      <c r="I49" s="175" t="str">
        <f t="shared" si="31"/>
        <v xml:space="preserve"> </v>
      </c>
      <c r="J49" s="175" t="str">
        <f t="shared" si="31"/>
        <v xml:space="preserve"> </v>
      </c>
      <c r="K49" s="175" t="str">
        <f t="shared" si="31"/>
        <v xml:space="preserve"> </v>
      </c>
      <c r="L49" s="175" t="str">
        <f t="shared" si="31"/>
        <v xml:space="preserve"> </v>
      </c>
      <c r="M49" s="175" t="str">
        <f t="shared" si="31"/>
        <v xml:space="preserve"> </v>
      </c>
      <c r="N49" s="175" t="str">
        <f t="shared" ref="N49:W49" si="32">IF(COUNTIF(N46:N48,"C")&gt;=1,"A",IF(COUNTIF(N46:N48,"C")&gt;0,"P"," "))</f>
        <v xml:space="preserve"> </v>
      </c>
      <c r="O49" s="175" t="str">
        <f t="shared" si="32"/>
        <v xml:space="preserve"> </v>
      </c>
      <c r="P49" s="175" t="str">
        <f t="shared" si="32"/>
        <v xml:space="preserve"> </v>
      </c>
      <c r="Q49" s="175" t="str">
        <f t="shared" si="32"/>
        <v xml:space="preserve"> </v>
      </c>
      <c r="R49" s="175" t="str">
        <f t="shared" si="32"/>
        <v xml:space="preserve"> </v>
      </c>
      <c r="S49" s="175" t="str">
        <f t="shared" si="32"/>
        <v xml:space="preserve"> </v>
      </c>
      <c r="T49" s="175" t="str">
        <f t="shared" si="32"/>
        <v xml:space="preserve"> </v>
      </c>
      <c r="U49" s="175" t="str">
        <f t="shared" si="32"/>
        <v xml:space="preserve"> </v>
      </c>
      <c r="V49" s="175" t="str">
        <f t="shared" si="32"/>
        <v xml:space="preserve"> </v>
      </c>
      <c r="W49" s="175" t="str">
        <f t="shared" si="32"/>
        <v xml:space="preserve"> </v>
      </c>
    </row>
    <row r="50" spans="1:23" ht="13.5" thickBot="1">
      <c r="C50" s="177" t="s">
        <v>96</v>
      </c>
      <c r="D50" s="278" t="str">
        <f>IF(COUNTIF(D33:D49,"A")&gt;4,"C",IF(COUNTIF(D33:D49,"A")&gt;0,"P"," "))</f>
        <v xml:space="preserve"> </v>
      </c>
      <c r="E50" s="278" t="str">
        <f t="shared" ref="E50" si="33">IF(COUNTIF(E33:E49,"A")&gt;4,"C",IF(COUNTIF(E33:E49,"A")&gt;0,"P"," "))</f>
        <v xml:space="preserve"> </v>
      </c>
      <c r="F50" s="278" t="str">
        <f t="shared" ref="F50:M50" si="34">IF(COUNTIF(F33:F49,"A")&gt;4,"C",IF(COUNTIF(F33:F49,"A")&gt;0,"P"," "))</f>
        <v xml:space="preserve"> </v>
      </c>
      <c r="G50" s="278" t="str">
        <f t="shared" si="34"/>
        <v xml:space="preserve"> </v>
      </c>
      <c r="H50" s="278" t="str">
        <f t="shared" si="34"/>
        <v xml:space="preserve"> </v>
      </c>
      <c r="I50" s="278" t="str">
        <f t="shared" si="34"/>
        <v xml:space="preserve"> </v>
      </c>
      <c r="J50" s="278" t="str">
        <f t="shared" si="34"/>
        <v xml:space="preserve"> </v>
      </c>
      <c r="K50" s="278" t="str">
        <f t="shared" si="34"/>
        <v xml:space="preserve"> </v>
      </c>
      <c r="L50" s="278" t="str">
        <f t="shared" si="34"/>
        <v xml:space="preserve"> </v>
      </c>
      <c r="M50" s="278" t="str">
        <f t="shared" si="34"/>
        <v xml:space="preserve"> </v>
      </c>
      <c r="N50" s="278" t="str">
        <f t="shared" ref="N50:W50" si="35">IF(COUNTIF(N33:N49,"A")&gt;4,"C",IF(COUNTIF(N33:N49,"A")&gt;0,"P"," "))</f>
        <v xml:space="preserve"> </v>
      </c>
      <c r="O50" s="278" t="str">
        <f t="shared" si="35"/>
        <v xml:space="preserve"> </v>
      </c>
      <c r="P50" s="278" t="str">
        <f t="shared" si="35"/>
        <v xml:space="preserve"> </v>
      </c>
      <c r="Q50" s="278" t="str">
        <f t="shared" si="35"/>
        <v xml:space="preserve"> </v>
      </c>
      <c r="R50" s="278" t="str">
        <f t="shared" si="35"/>
        <v xml:space="preserve"> </v>
      </c>
      <c r="S50" s="278" t="str">
        <f t="shared" si="35"/>
        <v xml:space="preserve"> </v>
      </c>
      <c r="T50" s="278" t="str">
        <f t="shared" si="35"/>
        <v xml:space="preserve"> </v>
      </c>
      <c r="U50" s="278" t="str">
        <f t="shared" si="35"/>
        <v xml:space="preserve"> </v>
      </c>
      <c r="V50" s="278" t="str">
        <f t="shared" si="35"/>
        <v xml:space="preserve"> </v>
      </c>
      <c r="W50" s="278" t="str">
        <f t="shared" si="35"/>
        <v xml:space="preserve"> </v>
      </c>
    </row>
    <row r="51" spans="1:23" ht="15">
      <c r="A51" s="182"/>
      <c r="B51" s="183" t="s">
        <v>141</v>
      </c>
      <c r="C51" s="184"/>
      <c r="D51" s="185"/>
      <c r="E51" s="185"/>
      <c r="F51" s="185"/>
      <c r="G51" s="185"/>
      <c r="H51" s="185"/>
      <c r="I51" s="185"/>
      <c r="J51" s="185"/>
      <c r="K51" s="185"/>
      <c r="L51" s="185"/>
      <c r="M51" s="185"/>
      <c r="N51" s="185"/>
      <c r="O51" s="185"/>
      <c r="P51" s="185"/>
      <c r="Q51" s="185"/>
      <c r="R51" s="185"/>
      <c r="S51" s="185"/>
      <c r="T51" s="185"/>
      <c r="U51" s="185"/>
      <c r="V51" s="185"/>
      <c r="W51" s="185"/>
    </row>
    <row r="52" spans="1:23" s="221" customFormat="1">
      <c r="A52" s="308"/>
      <c r="B52" s="161">
        <v>1</v>
      </c>
      <c r="C52" s="187" t="s">
        <v>457</v>
      </c>
      <c r="D52" s="309"/>
      <c r="E52" s="244"/>
      <c r="F52" s="244"/>
      <c r="G52" s="244"/>
      <c r="H52" s="244"/>
      <c r="I52" s="244"/>
      <c r="J52" s="244"/>
      <c r="K52" s="244"/>
      <c r="L52" s="244"/>
      <c r="M52" s="244"/>
      <c r="N52" s="244"/>
      <c r="O52" s="244"/>
      <c r="P52" s="244"/>
      <c r="Q52" s="244"/>
      <c r="R52" s="244"/>
      <c r="S52" s="244"/>
      <c r="T52" s="244"/>
      <c r="U52" s="244"/>
      <c r="V52" s="244"/>
      <c r="W52" s="244"/>
    </row>
    <row r="53" spans="1:23">
      <c r="A53"/>
      <c r="B53" s="190"/>
      <c r="C53" s="191" t="s">
        <v>458</v>
      </c>
      <c r="D53" s="192"/>
      <c r="E53" s="193"/>
      <c r="F53" s="193"/>
      <c r="G53" s="193"/>
      <c r="H53" s="193"/>
      <c r="I53" s="193"/>
      <c r="J53" s="193"/>
      <c r="K53" s="193"/>
      <c r="L53" s="193"/>
      <c r="M53" s="193"/>
      <c r="N53" s="193"/>
      <c r="O53" s="193"/>
      <c r="P53" s="193"/>
      <c r="Q53" s="193"/>
      <c r="R53" s="193"/>
      <c r="S53" s="193"/>
      <c r="T53" s="193"/>
      <c r="U53" s="193"/>
      <c r="V53" s="193"/>
      <c r="W53" s="193"/>
    </row>
    <row r="54" spans="1:23">
      <c r="A54"/>
      <c r="B54" s="190"/>
      <c r="C54" s="191" t="s">
        <v>459</v>
      </c>
      <c r="D54" s="192"/>
      <c r="E54" s="193"/>
      <c r="F54" s="193"/>
      <c r="G54" s="193"/>
      <c r="H54" s="193"/>
      <c r="I54" s="193"/>
      <c r="J54" s="193"/>
      <c r="K54" s="193"/>
      <c r="L54" s="193"/>
      <c r="M54" s="193"/>
      <c r="N54" s="193"/>
      <c r="O54" s="193"/>
      <c r="P54" s="193"/>
      <c r="Q54" s="193"/>
      <c r="R54" s="193"/>
      <c r="S54" s="193"/>
      <c r="T54" s="193"/>
      <c r="U54" s="193"/>
      <c r="V54" s="193"/>
      <c r="W54" s="193"/>
    </row>
    <row r="55" spans="1:23">
      <c r="A55"/>
      <c r="B55" s="190"/>
      <c r="C55" s="191" t="s">
        <v>474</v>
      </c>
      <c r="D55" s="194"/>
      <c r="E55" s="193"/>
      <c r="F55" s="193"/>
      <c r="G55" s="193"/>
      <c r="H55" s="193"/>
      <c r="I55" s="193"/>
      <c r="J55" s="193"/>
      <c r="K55" s="193"/>
      <c r="L55" s="193"/>
      <c r="M55" s="193"/>
      <c r="N55" s="193"/>
      <c r="O55" s="193"/>
      <c r="P55" s="193"/>
      <c r="Q55" s="193"/>
      <c r="R55" s="193"/>
      <c r="S55" s="193"/>
      <c r="T55" s="193"/>
      <c r="U55" s="193"/>
      <c r="V55" s="193"/>
      <c r="W55" s="193"/>
    </row>
    <row r="56" spans="1:23">
      <c r="A56"/>
      <c r="B56" s="186">
        <v>2</v>
      </c>
      <c r="C56" s="195" t="s">
        <v>460</v>
      </c>
      <c r="D56" s="175" t="str">
        <f t="shared" ref="D56:E56" si="36">IF(COUNTIF(D53:D55,"C")&gt;=1,"A",IF(COUNTIF(D53:D55,"C")&gt;0,"P"," "))</f>
        <v xml:space="preserve"> </v>
      </c>
      <c r="E56" s="175" t="str">
        <f t="shared" si="36"/>
        <v xml:space="preserve"> </v>
      </c>
      <c r="F56" s="175" t="str">
        <f t="shared" ref="F56:M56" si="37">IF(COUNTIF(F53:F55,"C")&gt;=1,"A",IF(COUNTIF(F53:F55,"C")&gt;0,"P"," "))</f>
        <v xml:space="preserve"> </v>
      </c>
      <c r="G56" s="175" t="str">
        <f t="shared" si="37"/>
        <v xml:space="preserve"> </v>
      </c>
      <c r="H56" s="175" t="str">
        <f t="shared" si="37"/>
        <v xml:space="preserve"> </v>
      </c>
      <c r="I56" s="175" t="str">
        <f t="shared" si="37"/>
        <v xml:space="preserve"> </v>
      </c>
      <c r="J56" s="175" t="str">
        <f t="shared" si="37"/>
        <v xml:space="preserve"> </v>
      </c>
      <c r="K56" s="175" t="str">
        <f t="shared" si="37"/>
        <v xml:space="preserve"> </v>
      </c>
      <c r="L56" s="175" t="str">
        <f t="shared" si="37"/>
        <v xml:space="preserve"> </v>
      </c>
      <c r="M56" s="175" t="str">
        <f t="shared" si="37"/>
        <v xml:space="preserve"> </v>
      </c>
      <c r="N56" s="175" t="str">
        <f t="shared" ref="N56:W56" si="38">IF(COUNTIF(N53:N55,"C")&gt;=1,"A",IF(COUNTIF(N53:N55,"C")&gt;0,"P"," "))</f>
        <v xml:space="preserve"> </v>
      </c>
      <c r="O56" s="175" t="str">
        <f t="shared" si="38"/>
        <v xml:space="preserve"> </v>
      </c>
      <c r="P56" s="175" t="str">
        <f t="shared" si="38"/>
        <v xml:space="preserve"> </v>
      </c>
      <c r="Q56" s="175" t="str">
        <f t="shared" si="38"/>
        <v xml:space="preserve"> </v>
      </c>
      <c r="R56" s="175" t="str">
        <f t="shared" si="38"/>
        <v xml:space="preserve"> </v>
      </c>
      <c r="S56" s="175" t="str">
        <f t="shared" si="38"/>
        <v xml:space="preserve"> </v>
      </c>
      <c r="T56" s="175" t="str">
        <f t="shared" si="38"/>
        <v xml:space="preserve"> </v>
      </c>
      <c r="U56" s="175" t="str">
        <f t="shared" si="38"/>
        <v xml:space="preserve"> </v>
      </c>
      <c r="V56" s="175" t="str">
        <f t="shared" si="38"/>
        <v xml:space="preserve"> </v>
      </c>
      <c r="W56" s="175" t="str">
        <f t="shared" si="38"/>
        <v xml:space="preserve"> </v>
      </c>
    </row>
    <row r="57" spans="1:23">
      <c r="A57"/>
      <c r="B57" s="190"/>
      <c r="C57" s="191" t="s">
        <v>461</v>
      </c>
      <c r="D57" s="196"/>
      <c r="E57" s="193"/>
      <c r="F57" s="193"/>
      <c r="G57" s="193"/>
      <c r="H57" s="193"/>
      <c r="I57" s="193"/>
      <c r="J57" s="193"/>
      <c r="K57" s="193"/>
      <c r="L57" s="193"/>
      <c r="M57" s="193"/>
      <c r="N57" s="193"/>
      <c r="O57" s="193"/>
      <c r="P57" s="193"/>
      <c r="Q57" s="193"/>
      <c r="R57" s="193"/>
      <c r="S57" s="193"/>
      <c r="T57" s="193"/>
      <c r="U57" s="193"/>
      <c r="V57" s="193"/>
      <c r="W57" s="193"/>
    </row>
    <row r="58" spans="1:23">
      <c r="A58"/>
      <c r="B58" s="190"/>
      <c r="C58" s="191" t="s">
        <v>462</v>
      </c>
      <c r="D58" s="193"/>
      <c r="E58" s="193"/>
      <c r="F58" s="193"/>
      <c r="G58" s="193"/>
      <c r="H58" s="193"/>
      <c r="I58" s="193"/>
      <c r="J58" s="193"/>
      <c r="K58" s="193"/>
      <c r="L58" s="193"/>
      <c r="M58" s="193"/>
      <c r="N58" s="193"/>
      <c r="O58" s="193"/>
      <c r="P58" s="193"/>
      <c r="Q58" s="193"/>
      <c r="R58" s="193"/>
      <c r="S58" s="193"/>
      <c r="T58" s="193"/>
      <c r="U58" s="193"/>
      <c r="V58" s="193"/>
      <c r="W58" s="193"/>
    </row>
    <row r="59" spans="1:23">
      <c r="A59"/>
      <c r="B59" s="190"/>
      <c r="C59" s="191" t="s">
        <v>463</v>
      </c>
      <c r="D59" s="193"/>
      <c r="E59" s="193"/>
      <c r="F59" s="193"/>
      <c r="G59" s="193"/>
      <c r="H59" s="193"/>
      <c r="I59" s="193"/>
      <c r="J59" s="193"/>
      <c r="K59" s="193"/>
      <c r="L59" s="193"/>
      <c r="M59" s="193"/>
      <c r="N59" s="193"/>
      <c r="O59" s="193"/>
      <c r="P59" s="193"/>
      <c r="Q59" s="193"/>
      <c r="R59" s="193"/>
      <c r="S59" s="193"/>
      <c r="T59" s="193"/>
      <c r="U59" s="193"/>
      <c r="V59" s="193"/>
      <c r="W59" s="193"/>
    </row>
    <row r="60" spans="1:23">
      <c r="A60"/>
      <c r="B60" s="186">
        <v>3</v>
      </c>
      <c r="C60" s="195" t="s">
        <v>464</v>
      </c>
      <c r="D60" s="175" t="str">
        <f t="shared" ref="D60:E60" si="39">IF(COUNTIF(D57:D59,"C")&gt;=1,"A",IF(COUNTIF(D57:D59,"C")&gt;0,"P"," "))</f>
        <v xml:space="preserve"> </v>
      </c>
      <c r="E60" s="175" t="str">
        <f t="shared" si="39"/>
        <v xml:space="preserve"> </v>
      </c>
      <c r="F60" s="175" t="str">
        <f t="shared" ref="F60:M60" si="40">IF(COUNTIF(F57:F59,"C")&gt;=1,"A",IF(COUNTIF(F57:F59,"C")&gt;0,"P"," "))</f>
        <v xml:space="preserve"> </v>
      </c>
      <c r="G60" s="175" t="str">
        <f t="shared" si="40"/>
        <v xml:space="preserve"> </v>
      </c>
      <c r="H60" s="175" t="str">
        <f t="shared" si="40"/>
        <v xml:space="preserve"> </v>
      </c>
      <c r="I60" s="175" t="str">
        <f t="shared" si="40"/>
        <v xml:space="preserve"> </v>
      </c>
      <c r="J60" s="175" t="str">
        <f t="shared" si="40"/>
        <v xml:space="preserve"> </v>
      </c>
      <c r="K60" s="175" t="str">
        <f t="shared" si="40"/>
        <v xml:space="preserve"> </v>
      </c>
      <c r="L60" s="175" t="str">
        <f t="shared" si="40"/>
        <v xml:space="preserve"> </v>
      </c>
      <c r="M60" s="175" t="str">
        <f t="shared" si="40"/>
        <v xml:space="preserve"> </v>
      </c>
      <c r="N60" s="175" t="str">
        <f t="shared" ref="N60:W60" si="41">IF(COUNTIF(N57:N59,"C")&gt;=1,"A",IF(COUNTIF(N57:N59,"C")&gt;0,"P"," "))</f>
        <v xml:space="preserve"> </v>
      </c>
      <c r="O60" s="175" t="str">
        <f t="shared" si="41"/>
        <v xml:space="preserve"> </v>
      </c>
      <c r="P60" s="175" t="str">
        <f t="shared" si="41"/>
        <v xml:space="preserve"> </v>
      </c>
      <c r="Q60" s="175" t="str">
        <f t="shared" si="41"/>
        <v xml:space="preserve"> </v>
      </c>
      <c r="R60" s="175" t="str">
        <f t="shared" si="41"/>
        <v xml:space="preserve"> </v>
      </c>
      <c r="S60" s="175" t="str">
        <f t="shared" si="41"/>
        <v xml:space="preserve"> </v>
      </c>
      <c r="T60" s="175" t="str">
        <f t="shared" si="41"/>
        <v xml:space="preserve"> </v>
      </c>
      <c r="U60" s="175" t="str">
        <f t="shared" si="41"/>
        <v xml:space="preserve"> </v>
      </c>
      <c r="V60" s="175" t="str">
        <f t="shared" si="41"/>
        <v xml:space="preserve"> </v>
      </c>
      <c r="W60" s="175" t="str">
        <f t="shared" si="41"/>
        <v xml:space="preserve"> </v>
      </c>
    </row>
    <row r="61" spans="1:23">
      <c r="A61"/>
      <c r="B61" s="190"/>
      <c r="C61" s="191" t="s">
        <v>465</v>
      </c>
      <c r="D61" s="193"/>
      <c r="E61" s="193"/>
      <c r="F61" s="193"/>
      <c r="G61" s="193"/>
      <c r="H61" s="193"/>
      <c r="I61" s="193"/>
      <c r="J61" s="193"/>
      <c r="K61" s="193"/>
      <c r="L61" s="193"/>
      <c r="M61" s="193"/>
      <c r="N61" s="193"/>
      <c r="O61" s="193"/>
      <c r="P61" s="193"/>
      <c r="Q61" s="193"/>
      <c r="R61" s="193"/>
      <c r="S61" s="193"/>
      <c r="T61" s="193"/>
      <c r="U61" s="193"/>
      <c r="V61" s="193"/>
      <c r="W61" s="193"/>
    </row>
    <row r="62" spans="1:23">
      <c r="A62"/>
      <c r="B62" s="190"/>
      <c r="C62" s="191" t="s">
        <v>475</v>
      </c>
      <c r="D62" s="193"/>
      <c r="E62" s="193"/>
      <c r="F62" s="193"/>
      <c r="G62" s="193"/>
      <c r="H62" s="193"/>
      <c r="I62" s="193"/>
      <c r="J62" s="193"/>
      <c r="K62" s="193"/>
      <c r="L62" s="193"/>
      <c r="M62" s="193"/>
      <c r="N62" s="193"/>
      <c r="O62" s="193"/>
      <c r="P62" s="193"/>
      <c r="Q62" s="193"/>
      <c r="R62" s="193"/>
      <c r="S62" s="193"/>
      <c r="T62" s="193"/>
      <c r="U62" s="193"/>
      <c r="V62" s="193"/>
      <c r="W62" s="193"/>
    </row>
    <row r="63" spans="1:23">
      <c r="A63"/>
      <c r="B63" s="190"/>
      <c r="C63" s="191" t="s">
        <v>466</v>
      </c>
      <c r="D63" s="193"/>
      <c r="E63" s="193"/>
      <c r="F63" s="193"/>
      <c r="G63" s="193"/>
      <c r="H63" s="193"/>
      <c r="I63" s="193"/>
      <c r="J63" s="193"/>
      <c r="K63" s="193"/>
      <c r="L63" s="193"/>
      <c r="M63" s="193"/>
      <c r="N63" s="193"/>
      <c r="O63" s="193"/>
      <c r="P63" s="193"/>
      <c r="Q63" s="193"/>
      <c r="R63" s="193"/>
      <c r="S63" s="193"/>
      <c r="T63" s="193"/>
      <c r="U63" s="193"/>
      <c r="V63" s="193"/>
      <c r="W63" s="193"/>
    </row>
    <row r="64" spans="1:23">
      <c r="A64" s="182"/>
      <c r="B64" s="186">
        <v>4</v>
      </c>
      <c r="C64" s="195" t="s">
        <v>467</v>
      </c>
      <c r="D64" s="175" t="str">
        <f t="shared" ref="D64:E64" si="42">IF(COUNTIF(D61:D63,"C")&gt;=1,"A",IF(COUNTIF(D61:D63,"C")&gt;0,"P"," "))</f>
        <v xml:space="preserve"> </v>
      </c>
      <c r="E64" s="175" t="str">
        <f t="shared" si="42"/>
        <v xml:space="preserve"> </v>
      </c>
      <c r="F64" s="175" t="str">
        <f t="shared" ref="F64:M64" si="43">IF(COUNTIF(F61:F63,"C")&gt;=1,"A",IF(COUNTIF(F61:F63,"C")&gt;0,"P"," "))</f>
        <v xml:space="preserve"> </v>
      </c>
      <c r="G64" s="175" t="str">
        <f t="shared" si="43"/>
        <v xml:space="preserve"> </v>
      </c>
      <c r="H64" s="175" t="str">
        <f t="shared" si="43"/>
        <v xml:space="preserve"> </v>
      </c>
      <c r="I64" s="175" t="str">
        <f t="shared" si="43"/>
        <v xml:space="preserve"> </v>
      </c>
      <c r="J64" s="175" t="str">
        <f t="shared" si="43"/>
        <v xml:space="preserve"> </v>
      </c>
      <c r="K64" s="175" t="str">
        <f t="shared" si="43"/>
        <v xml:space="preserve"> </v>
      </c>
      <c r="L64" s="175" t="str">
        <f t="shared" si="43"/>
        <v xml:space="preserve"> </v>
      </c>
      <c r="M64" s="175" t="str">
        <f t="shared" si="43"/>
        <v xml:space="preserve"> </v>
      </c>
      <c r="N64" s="175" t="str">
        <f t="shared" ref="N64:W64" si="44">IF(COUNTIF(N61:N63,"C")&gt;=1,"A",IF(COUNTIF(N61:N63,"C")&gt;0,"P"," "))</f>
        <v xml:space="preserve"> </v>
      </c>
      <c r="O64" s="175" t="str">
        <f t="shared" si="44"/>
        <v xml:space="preserve"> </v>
      </c>
      <c r="P64" s="175" t="str">
        <f t="shared" si="44"/>
        <v xml:space="preserve"> </v>
      </c>
      <c r="Q64" s="175" t="str">
        <f t="shared" si="44"/>
        <v xml:space="preserve"> </v>
      </c>
      <c r="R64" s="175" t="str">
        <f t="shared" si="44"/>
        <v xml:space="preserve"> </v>
      </c>
      <c r="S64" s="175" t="str">
        <f t="shared" si="44"/>
        <v xml:space="preserve"> </v>
      </c>
      <c r="T64" s="175" t="str">
        <f t="shared" si="44"/>
        <v xml:space="preserve"> </v>
      </c>
      <c r="U64" s="175" t="str">
        <f t="shared" si="44"/>
        <v xml:space="preserve"> </v>
      </c>
      <c r="V64" s="175" t="str">
        <f t="shared" si="44"/>
        <v xml:space="preserve"> </v>
      </c>
      <c r="W64" s="175" t="str">
        <f t="shared" si="44"/>
        <v xml:space="preserve"> </v>
      </c>
    </row>
    <row r="65" spans="1:23">
      <c r="A65" s="182"/>
      <c r="B65" s="190"/>
      <c r="C65" s="191" t="s">
        <v>468</v>
      </c>
      <c r="D65" s="193"/>
      <c r="E65" s="193"/>
      <c r="F65" s="193"/>
      <c r="G65" s="193"/>
      <c r="H65" s="193"/>
      <c r="I65" s="193"/>
      <c r="J65" s="193"/>
      <c r="K65" s="193"/>
      <c r="L65" s="193"/>
      <c r="M65" s="193"/>
      <c r="N65" s="193"/>
      <c r="O65" s="193"/>
      <c r="P65" s="193"/>
      <c r="Q65" s="193"/>
      <c r="R65" s="193"/>
      <c r="S65" s="193"/>
      <c r="T65" s="193"/>
      <c r="U65" s="193"/>
      <c r="V65" s="193"/>
      <c r="W65" s="193"/>
    </row>
    <row r="66" spans="1:23">
      <c r="A66" s="182"/>
      <c r="B66" s="190"/>
      <c r="C66" s="191" t="s">
        <v>469</v>
      </c>
      <c r="D66" s="193"/>
      <c r="E66" s="193"/>
      <c r="F66" s="193"/>
      <c r="G66" s="193"/>
      <c r="H66" s="193"/>
      <c r="I66" s="193"/>
      <c r="J66" s="193"/>
      <c r="K66" s="193"/>
      <c r="L66" s="193"/>
      <c r="M66" s="193"/>
      <c r="N66" s="193"/>
      <c r="O66" s="193"/>
      <c r="P66" s="193"/>
      <c r="Q66" s="193"/>
      <c r="R66" s="193"/>
      <c r="S66" s="193"/>
      <c r="T66" s="193"/>
      <c r="U66" s="193"/>
      <c r="V66" s="193"/>
      <c r="W66" s="193"/>
    </row>
    <row r="67" spans="1:23">
      <c r="A67" s="182"/>
      <c r="B67" s="190"/>
      <c r="C67" s="191" t="s">
        <v>470</v>
      </c>
      <c r="D67" s="193"/>
      <c r="E67" s="193"/>
      <c r="F67" s="193"/>
      <c r="G67" s="193"/>
      <c r="H67" s="193"/>
      <c r="I67" s="193"/>
      <c r="J67" s="193"/>
      <c r="K67" s="193"/>
      <c r="L67" s="193"/>
      <c r="M67" s="193"/>
      <c r="N67" s="193"/>
      <c r="O67" s="193"/>
      <c r="P67" s="193"/>
      <c r="Q67" s="193"/>
      <c r="R67" s="193"/>
      <c r="S67" s="193"/>
      <c r="T67" s="193"/>
      <c r="U67" s="193"/>
      <c r="V67" s="193"/>
      <c r="W67" s="193"/>
    </row>
    <row r="68" spans="1:23">
      <c r="A68" s="182"/>
      <c r="B68" s="186">
        <v>5</v>
      </c>
      <c r="C68" s="195" t="s">
        <v>471</v>
      </c>
      <c r="D68" s="175" t="str">
        <f t="shared" ref="D68:E68" si="45">IF(COUNTIF(D65:D67,"C")&gt;=1,"A",IF(COUNTIF(D65:D67,"C")&gt;0,"P"," "))</f>
        <v xml:space="preserve"> </v>
      </c>
      <c r="E68" s="175" t="str">
        <f t="shared" si="45"/>
        <v xml:space="preserve"> </v>
      </c>
      <c r="F68" s="175" t="str">
        <f t="shared" ref="F68:M68" si="46">IF(COUNTIF(F65:F67,"C")&gt;=1,"A",IF(COUNTIF(F65:F67,"C")&gt;0,"P"," "))</f>
        <v xml:space="preserve"> </v>
      </c>
      <c r="G68" s="175" t="str">
        <f t="shared" si="46"/>
        <v xml:space="preserve"> </v>
      </c>
      <c r="H68" s="175" t="str">
        <f t="shared" si="46"/>
        <v xml:space="preserve"> </v>
      </c>
      <c r="I68" s="175" t="str">
        <f t="shared" si="46"/>
        <v xml:space="preserve"> </v>
      </c>
      <c r="J68" s="175" t="str">
        <f t="shared" si="46"/>
        <v xml:space="preserve"> </v>
      </c>
      <c r="K68" s="175" t="str">
        <f t="shared" si="46"/>
        <v xml:space="preserve"> </v>
      </c>
      <c r="L68" s="175" t="str">
        <f t="shared" si="46"/>
        <v xml:space="preserve"> </v>
      </c>
      <c r="M68" s="175" t="str">
        <f t="shared" si="46"/>
        <v xml:space="preserve"> </v>
      </c>
      <c r="N68" s="175" t="str">
        <f t="shared" ref="N68:W68" si="47">IF(COUNTIF(N65:N67,"C")&gt;=1,"A",IF(COUNTIF(N65:N67,"C")&gt;0,"P"," "))</f>
        <v xml:space="preserve"> </v>
      </c>
      <c r="O68" s="175" t="str">
        <f t="shared" si="47"/>
        <v xml:space="preserve"> </v>
      </c>
      <c r="P68" s="175" t="str">
        <f t="shared" si="47"/>
        <v xml:space="preserve"> </v>
      </c>
      <c r="Q68" s="175" t="str">
        <f t="shared" si="47"/>
        <v xml:space="preserve"> </v>
      </c>
      <c r="R68" s="175" t="str">
        <f t="shared" si="47"/>
        <v xml:space="preserve"> </v>
      </c>
      <c r="S68" s="175" t="str">
        <f t="shared" si="47"/>
        <v xml:space="preserve"> </v>
      </c>
      <c r="T68" s="175" t="str">
        <f t="shared" si="47"/>
        <v xml:space="preserve"> </v>
      </c>
      <c r="U68" s="175" t="str">
        <f t="shared" si="47"/>
        <v xml:space="preserve"> </v>
      </c>
      <c r="V68" s="175" t="str">
        <f t="shared" si="47"/>
        <v xml:space="preserve"> </v>
      </c>
      <c r="W68" s="175" t="str">
        <f t="shared" si="47"/>
        <v xml:space="preserve"> </v>
      </c>
    </row>
    <row r="69" spans="1:23">
      <c r="A69" s="182"/>
      <c r="B69" s="198"/>
      <c r="C69" s="199" t="s">
        <v>472</v>
      </c>
      <c r="D69" s="193"/>
      <c r="E69" s="193"/>
      <c r="F69" s="193"/>
      <c r="G69" s="193"/>
      <c r="H69" s="193"/>
      <c r="I69" s="193"/>
      <c r="J69" s="193"/>
      <c r="K69" s="193"/>
      <c r="L69" s="193"/>
      <c r="M69" s="193"/>
      <c r="N69" s="193"/>
      <c r="O69" s="193"/>
      <c r="P69" s="193"/>
      <c r="Q69" s="193"/>
      <c r="R69" s="193"/>
      <c r="S69" s="193"/>
      <c r="T69" s="193"/>
      <c r="U69" s="193"/>
      <c r="V69" s="193"/>
      <c r="W69" s="193"/>
    </row>
    <row r="70" spans="1:23">
      <c r="A70" s="182"/>
      <c r="B70" s="198"/>
      <c r="C70" s="199" t="s">
        <v>473</v>
      </c>
      <c r="D70" s="193"/>
      <c r="E70" s="193"/>
      <c r="F70" s="193"/>
      <c r="G70" s="193"/>
      <c r="H70" s="193"/>
      <c r="I70" s="193"/>
      <c r="J70" s="193"/>
      <c r="K70" s="193"/>
      <c r="L70" s="193"/>
      <c r="M70" s="193"/>
      <c r="N70" s="193"/>
      <c r="O70" s="193"/>
      <c r="P70" s="193"/>
      <c r="Q70" s="193"/>
      <c r="R70" s="193"/>
      <c r="S70" s="193"/>
      <c r="T70" s="193"/>
      <c r="U70" s="193"/>
      <c r="V70" s="193"/>
      <c r="W70" s="193"/>
    </row>
    <row r="71" spans="1:23" ht="13.5" thickBot="1">
      <c r="A71" s="182"/>
      <c r="B71" s="198"/>
      <c r="C71" s="199" t="s">
        <v>476</v>
      </c>
      <c r="D71" s="197"/>
      <c r="E71" s="197"/>
      <c r="F71" s="197"/>
      <c r="G71" s="197"/>
      <c r="H71" s="197"/>
      <c r="I71" s="197"/>
      <c r="J71" s="197"/>
      <c r="K71" s="197"/>
      <c r="L71" s="197"/>
      <c r="M71" s="197"/>
      <c r="N71" s="197"/>
      <c r="O71" s="197"/>
      <c r="P71" s="197"/>
      <c r="Q71" s="197"/>
      <c r="R71" s="197"/>
      <c r="S71" s="197"/>
      <c r="T71" s="197"/>
      <c r="U71" s="197"/>
      <c r="V71" s="197"/>
      <c r="W71" s="197"/>
    </row>
    <row r="72" spans="1:23" ht="13.5" hidden="1" thickBot="1">
      <c r="A72" s="182"/>
      <c r="B72" s="198"/>
      <c r="C72" s="200"/>
      <c r="D72" s="175" t="str">
        <f t="shared" ref="D72:E72" si="48">IF(COUNTIF(D69:D71,"C")&gt;=1,"A",IF(COUNTIF(D69:D71,"C")&gt;0,"P"," "))</f>
        <v xml:space="preserve"> </v>
      </c>
      <c r="E72" s="175" t="str">
        <f t="shared" si="48"/>
        <v xml:space="preserve"> </v>
      </c>
      <c r="F72" s="175" t="str">
        <f t="shared" ref="F72:M72" si="49">IF(COUNTIF(F69:F71,"C")&gt;=1,"A",IF(COUNTIF(F69:F71,"C")&gt;0,"P"," "))</f>
        <v xml:space="preserve"> </v>
      </c>
      <c r="G72" s="175" t="str">
        <f t="shared" si="49"/>
        <v xml:space="preserve"> </v>
      </c>
      <c r="H72" s="175" t="str">
        <f t="shared" si="49"/>
        <v xml:space="preserve"> </v>
      </c>
      <c r="I72" s="175" t="str">
        <f t="shared" si="49"/>
        <v xml:space="preserve"> </v>
      </c>
      <c r="J72" s="175" t="str">
        <f t="shared" si="49"/>
        <v xml:space="preserve"> </v>
      </c>
      <c r="K72" s="175" t="str">
        <f t="shared" si="49"/>
        <v xml:space="preserve"> </v>
      </c>
      <c r="L72" s="175" t="str">
        <f t="shared" si="49"/>
        <v xml:space="preserve"> </v>
      </c>
      <c r="M72" s="175" t="str">
        <f t="shared" si="49"/>
        <v xml:space="preserve"> </v>
      </c>
      <c r="N72" s="175" t="str">
        <f t="shared" ref="N72:W72" si="50">IF(COUNTIF(N69:N71,"C")&gt;=1,"A",IF(COUNTIF(N69:N71,"C")&gt;0,"P"," "))</f>
        <v xml:space="preserve"> </v>
      </c>
      <c r="O72" s="175" t="str">
        <f t="shared" si="50"/>
        <v xml:space="preserve"> </v>
      </c>
      <c r="P72" s="175" t="str">
        <f t="shared" si="50"/>
        <v xml:space="preserve"> </v>
      </c>
      <c r="Q72" s="175" t="str">
        <f t="shared" si="50"/>
        <v xml:space="preserve"> </v>
      </c>
      <c r="R72" s="175" t="str">
        <f t="shared" si="50"/>
        <v xml:space="preserve"> </v>
      </c>
      <c r="S72" s="175" t="str">
        <f t="shared" si="50"/>
        <v xml:space="preserve"> </v>
      </c>
      <c r="T72" s="175" t="str">
        <f t="shared" si="50"/>
        <v xml:space="preserve"> </v>
      </c>
      <c r="U72" s="175" t="str">
        <f t="shared" si="50"/>
        <v xml:space="preserve"> </v>
      </c>
      <c r="V72" s="175" t="str">
        <f t="shared" si="50"/>
        <v xml:space="preserve"> </v>
      </c>
      <c r="W72" s="175" t="str">
        <f t="shared" si="50"/>
        <v xml:space="preserve"> </v>
      </c>
    </row>
    <row r="73" spans="1:23" ht="13.5" thickBot="1">
      <c r="A73" s="182"/>
      <c r="B73" s="201"/>
      <c r="C73" s="177" t="s">
        <v>96</v>
      </c>
      <c r="D73" s="278" t="str">
        <f>IF(COUNTIF(D56:D72,"A")&gt;4,"C",IF(COUNTIF(D56:D72,"A")&gt;0,"P"," "))</f>
        <v xml:space="preserve"> </v>
      </c>
      <c r="E73" s="278" t="str">
        <f t="shared" ref="E73" si="51">IF(COUNTIF(E56:E72,"A")&gt;4,"C",IF(COUNTIF(E56:E72,"A")&gt;0,"P"," "))</f>
        <v xml:space="preserve"> </v>
      </c>
      <c r="F73" s="278" t="str">
        <f t="shared" ref="F73:M73" si="52">IF(COUNTIF(F56:F72,"A")&gt;4,"C",IF(COUNTIF(F56:F72,"A")&gt;0,"P"," "))</f>
        <v xml:space="preserve"> </v>
      </c>
      <c r="G73" s="278" t="str">
        <f t="shared" si="52"/>
        <v xml:space="preserve"> </v>
      </c>
      <c r="H73" s="278" t="str">
        <f t="shared" si="52"/>
        <v xml:space="preserve"> </v>
      </c>
      <c r="I73" s="278" t="str">
        <f t="shared" si="52"/>
        <v xml:space="preserve"> </v>
      </c>
      <c r="J73" s="278" t="str">
        <f t="shared" si="52"/>
        <v xml:space="preserve"> </v>
      </c>
      <c r="K73" s="278" t="str">
        <f t="shared" si="52"/>
        <v xml:space="preserve"> </v>
      </c>
      <c r="L73" s="278" t="str">
        <f t="shared" si="52"/>
        <v xml:space="preserve"> </v>
      </c>
      <c r="M73" s="278" t="str">
        <f t="shared" si="52"/>
        <v xml:space="preserve"> </v>
      </c>
      <c r="N73" s="278" t="str">
        <f t="shared" ref="N73:W73" si="53">IF(COUNTIF(N56:N72,"A")&gt;4,"C",IF(COUNTIF(N56:N72,"A")&gt;0,"P"," "))</f>
        <v xml:space="preserve"> </v>
      </c>
      <c r="O73" s="278" t="str">
        <f t="shared" si="53"/>
        <v xml:space="preserve"> </v>
      </c>
      <c r="P73" s="278" t="str">
        <f t="shared" si="53"/>
        <v xml:space="preserve"> </v>
      </c>
      <c r="Q73" s="278" t="str">
        <f t="shared" si="53"/>
        <v xml:space="preserve"> </v>
      </c>
      <c r="R73" s="278" t="str">
        <f t="shared" si="53"/>
        <v xml:space="preserve"> </v>
      </c>
      <c r="S73" s="278" t="str">
        <f t="shared" si="53"/>
        <v xml:space="preserve"> </v>
      </c>
      <c r="T73" s="278" t="str">
        <f t="shared" si="53"/>
        <v xml:space="preserve"> </v>
      </c>
      <c r="U73" s="278" t="str">
        <f t="shared" si="53"/>
        <v xml:space="preserve"> </v>
      </c>
      <c r="V73" s="278" t="str">
        <f t="shared" si="53"/>
        <v xml:space="preserve"> </v>
      </c>
      <c r="W73" s="278" t="str">
        <f t="shared" si="53"/>
        <v xml:space="preserve"> </v>
      </c>
    </row>
    <row r="74" spans="1:23" ht="15">
      <c r="B74" s="167" t="s">
        <v>139</v>
      </c>
    </row>
    <row r="75" spans="1:23">
      <c r="A75" s="206"/>
      <c r="B75" s="163">
        <v>1</v>
      </c>
      <c r="C75" s="272" t="s">
        <v>675</v>
      </c>
    </row>
    <row r="76" spans="1:23">
      <c r="A76"/>
      <c r="B76" s="170"/>
      <c r="C76" s="283" t="s">
        <v>533</v>
      </c>
      <c r="D76" s="173"/>
      <c r="E76" s="173"/>
      <c r="F76" s="173"/>
      <c r="G76" s="173"/>
      <c r="H76" s="173"/>
      <c r="I76" s="173"/>
      <c r="J76" s="173"/>
      <c r="K76" s="173"/>
      <c r="L76" s="173"/>
      <c r="M76" s="173"/>
      <c r="N76" s="173"/>
      <c r="O76" s="173"/>
      <c r="P76" s="173"/>
      <c r="Q76" s="173"/>
      <c r="R76" s="173"/>
      <c r="S76" s="173"/>
      <c r="T76" s="173"/>
      <c r="U76" s="173"/>
      <c r="V76" s="173"/>
      <c r="W76" s="173"/>
    </row>
    <row r="77" spans="1:23">
      <c r="A77"/>
      <c r="B77" s="170"/>
      <c r="C77" s="283" t="s">
        <v>534</v>
      </c>
      <c r="D77" s="173"/>
      <c r="E77" s="173"/>
      <c r="F77" s="173"/>
      <c r="G77" s="173"/>
      <c r="H77" s="173"/>
      <c r="I77" s="173"/>
      <c r="J77" s="173"/>
      <c r="K77" s="173"/>
      <c r="L77" s="173"/>
      <c r="M77" s="173"/>
      <c r="N77" s="173"/>
      <c r="O77" s="173"/>
      <c r="P77" s="173"/>
      <c r="Q77" s="173"/>
      <c r="R77" s="173"/>
      <c r="S77" s="173"/>
      <c r="T77" s="173"/>
      <c r="U77" s="173"/>
      <c r="V77" s="173"/>
      <c r="W77" s="173"/>
    </row>
    <row r="78" spans="1:23">
      <c r="A78"/>
      <c r="B78" s="170"/>
      <c r="C78" s="283" t="s">
        <v>535</v>
      </c>
      <c r="D78" s="173"/>
      <c r="E78" s="173"/>
      <c r="F78" s="173"/>
      <c r="G78" s="173"/>
      <c r="H78" s="173"/>
      <c r="I78" s="173"/>
      <c r="J78" s="173"/>
      <c r="K78" s="173"/>
      <c r="L78" s="173"/>
      <c r="M78" s="173"/>
      <c r="N78" s="173"/>
      <c r="O78" s="173"/>
      <c r="P78" s="173"/>
      <c r="Q78" s="173"/>
      <c r="R78" s="173"/>
      <c r="S78" s="173"/>
      <c r="T78" s="173"/>
      <c r="U78" s="173"/>
      <c r="V78" s="173"/>
      <c r="W78" s="173"/>
    </row>
    <row r="79" spans="1:23">
      <c r="A79"/>
      <c r="B79" s="163">
        <v>2</v>
      </c>
      <c r="C79" s="281" t="s">
        <v>536</v>
      </c>
      <c r="D79" s="175" t="str">
        <f t="shared" ref="D79:E79" si="54">IF(COUNTIF(D76:D78,"C")&gt;=1,"A",IF(COUNTIF(D76:D78,"C")&gt;0,"P"," "))</f>
        <v xml:space="preserve"> </v>
      </c>
      <c r="E79" s="175" t="str">
        <f t="shared" si="54"/>
        <v xml:space="preserve"> </v>
      </c>
      <c r="F79" s="175" t="str">
        <f t="shared" ref="F79:M79" si="55">IF(COUNTIF(F76:F78,"C")&gt;=1,"A",IF(COUNTIF(F76:F78,"C")&gt;0,"P"," "))</f>
        <v xml:space="preserve"> </v>
      </c>
      <c r="G79" s="175" t="str">
        <f t="shared" si="55"/>
        <v xml:space="preserve"> </v>
      </c>
      <c r="H79" s="175" t="str">
        <f t="shared" si="55"/>
        <v xml:space="preserve"> </v>
      </c>
      <c r="I79" s="175" t="str">
        <f t="shared" si="55"/>
        <v xml:space="preserve"> </v>
      </c>
      <c r="J79" s="175" t="str">
        <f t="shared" si="55"/>
        <v xml:space="preserve"> </v>
      </c>
      <c r="K79" s="175" t="str">
        <f t="shared" si="55"/>
        <v xml:space="preserve"> </v>
      </c>
      <c r="L79" s="175" t="str">
        <f t="shared" si="55"/>
        <v xml:space="preserve"> </v>
      </c>
      <c r="M79" s="175" t="str">
        <f t="shared" si="55"/>
        <v xml:space="preserve"> </v>
      </c>
      <c r="N79" s="175" t="str">
        <f t="shared" ref="N79:W79" si="56">IF(COUNTIF(N76:N78,"C")&gt;=1,"A",IF(COUNTIF(N76:N78,"C")&gt;0,"P"," "))</f>
        <v xml:space="preserve"> </v>
      </c>
      <c r="O79" s="175" t="str">
        <f t="shared" si="56"/>
        <v xml:space="preserve"> </v>
      </c>
      <c r="P79" s="175" t="str">
        <f t="shared" si="56"/>
        <v xml:space="preserve"> </v>
      </c>
      <c r="Q79" s="175" t="str">
        <f t="shared" si="56"/>
        <v xml:space="preserve"> </v>
      </c>
      <c r="R79" s="175" t="str">
        <f t="shared" si="56"/>
        <v xml:space="preserve"> </v>
      </c>
      <c r="S79" s="175" t="str">
        <f t="shared" si="56"/>
        <v xml:space="preserve"> </v>
      </c>
      <c r="T79" s="175" t="str">
        <f t="shared" si="56"/>
        <v xml:space="preserve"> </v>
      </c>
      <c r="U79" s="175" t="str">
        <f t="shared" si="56"/>
        <v xml:space="preserve"> </v>
      </c>
      <c r="V79" s="175" t="str">
        <f t="shared" si="56"/>
        <v xml:space="preserve"> </v>
      </c>
      <c r="W79" s="175" t="str">
        <f t="shared" si="56"/>
        <v xml:space="preserve"> </v>
      </c>
    </row>
    <row r="80" spans="1:23">
      <c r="A80"/>
      <c r="B80" s="176"/>
      <c r="C80" s="283" t="s">
        <v>676</v>
      </c>
      <c r="D80" s="173"/>
      <c r="E80" s="173"/>
      <c r="F80" s="173"/>
      <c r="G80" s="173"/>
      <c r="H80" s="173"/>
      <c r="I80" s="173"/>
      <c r="J80" s="173"/>
      <c r="K80" s="173"/>
      <c r="L80" s="173"/>
      <c r="M80" s="173"/>
      <c r="N80" s="173"/>
      <c r="O80" s="173"/>
      <c r="P80" s="173"/>
      <c r="Q80" s="173"/>
      <c r="R80" s="173"/>
      <c r="S80" s="173"/>
      <c r="T80" s="173"/>
      <c r="U80" s="173"/>
      <c r="V80" s="173"/>
      <c r="W80" s="173"/>
    </row>
    <row r="81" spans="1:23">
      <c r="A81"/>
      <c r="B81" s="176"/>
      <c r="C81" s="283" t="s">
        <v>537</v>
      </c>
      <c r="D81" s="173"/>
      <c r="E81" s="173"/>
      <c r="F81" s="173"/>
      <c r="G81" s="173"/>
      <c r="H81" s="173"/>
      <c r="I81" s="173"/>
      <c r="J81" s="173"/>
      <c r="K81" s="173"/>
      <c r="L81" s="173"/>
      <c r="M81" s="173"/>
      <c r="N81" s="173"/>
      <c r="O81" s="173"/>
      <c r="P81" s="173"/>
      <c r="Q81" s="173"/>
      <c r="R81" s="173"/>
      <c r="S81" s="173"/>
      <c r="T81" s="173"/>
      <c r="U81" s="173"/>
      <c r="V81" s="173"/>
      <c r="W81" s="173"/>
    </row>
    <row r="82" spans="1:23">
      <c r="A82"/>
      <c r="B82" s="176"/>
      <c r="C82" s="283" t="s">
        <v>538</v>
      </c>
      <c r="D82" s="173"/>
      <c r="E82" s="173"/>
      <c r="F82" s="173"/>
      <c r="G82" s="173"/>
      <c r="H82" s="173"/>
      <c r="I82" s="173"/>
      <c r="J82" s="173"/>
      <c r="K82" s="173"/>
      <c r="L82" s="173"/>
      <c r="M82" s="173"/>
      <c r="N82" s="173"/>
      <c r="O82" s="173"/>
      <c r="P82" s="173"/>
      <c r="Q82" s="173"/>
      <c r="R82" s="173"/>
      <c r="S82" s="173"/>
      <c r="T82" s="173"/>
      <c r="U82" s="173"/>
      <c r="V82" s="173"/>
      <c r="W82" s="173"/>
    </row>
    <row r="83" spans="1:23">
      <c r="A83"/>
      <c r="B83" s="163">
        <v>3</v>
      </c>
      <c r="C83" s="281" t="s">
        <v>539</v>
      </c>
      <c r="D83" s="175" t="str">
        <f t="shared" ref="D83:E83" si="57">IF(COUNTIF(D80:D82,"C")&gt;=1,"A",IF(COUNTIF(D80:D82,"C")&gt;0,"P"," "))</f>
        <v xml:space="preserve"> </v>
      </c>
      <c r="E83" s="175" t="str">
        <f t="shared" si="57"/>
        <v xml:space="preserve"> </v>
      </c>
      <c r="F83" s="175" t="str">
        <f t="shared" ref="F83:M83" si="58">IF(COUNTIF(F80:F82,"C")&gt;=1,"A",IF(COUNTIF(F80:F82,"C")&gt;0,"P"," "))</f>
        <v xml:space="preserve"> </v>
      </c>
      <c r="G83" s="175" t="str">
        <f t="shared" si="58"/>
        <v xml:space="preserve"> </v>
      </c>
      <c r="H83" s="175" t="str">
        <f t="shared" si="58"/>
        <v xml:space="preserve"> </v>
      </c>
      <c r="I83" s="175" t="str">
        <f t="shared" si="58"/>
        <v xml:space="preserve"> </v>
      </c>
      <c r="J83" s="175" t="str">
        <f t="shared" si="58"/>
        <v xml:space="preserve"> </v>
      </c>
      <c r="K83" s="175" t="str">
        <f t="shared" si="58"/>
        <v xml:space="preserve"> </v>
      </c>
      <c r="L83" s="175" t="str">
        <f t="shared" si="58"/>
        <v xml:space="preserve"> </v>
      </c>
      <c r="M83" s="175" t="str">
        <f t="shared" si="58"/>
        <v xml:space="preserve"> </v>
      </c>
      <c r="N83" s="175" t="str">
        <f t="shared" ref="N83:W83" si="59">IF(COUNTIF(N80:N82,"C")&gt;=1,"A",IF(COUNTIF(N80:N82,"C")&gt;0,"P"," "))</f>
        <v xml:space="preserve"> </v>
      </c>
      <c r="O83" s="175" t="str">
        <f t="shared" si="59"/>
        <v xml:space="preserve"> </v>
      </c>
      <c r="P83" s="175" t="str">
        <f t="shared" si="59"/>
        <v xml:space="preserve"> </v>
      </c>
      <c r="Q83" s="175" t="str">
        <f t="shared" si="59"/>
        <v xml:space="preserve"> </v>
      </c>
      <c r="R83" s="175" t="str">
        <f t="shared" si="59"/>
        <v xml:space="preserve"> </v>
      </c>
      <c r="S83" s="175" t="str">
        <f t="shared" si="59"/>
        <v xml:space="preserve"> </v>
      </c>
      <c r="T83" s="175" t="str">
        <f t="shared" si="59"/>
        <v xml:space="preserve"> </v>
      </c>
      <c r="U83" s="175" t="str">
        <f t="shared" si="59"/>
        <v xml:space="preserve"> </v>
      </c>
      <c r="V83" s="175" t="str">
        <f t="shared" si="59"/>
        <v xml:space="preserve"> </v>
      </c>
      <c r="W83" s="175" t="str">
        <f t="shared" si="59"/>
        <v xml:space="preserve"> </v>
      </c>
    </row>
    <row r="84" spans="1:23">
      <c r="A84"/>
      <c r="B84" s="176"/>
      <c r="C84" s="283" t="s">
        <v>540</v>
      </c>
      <c r="D84" s="173"/>
      <c r="E84" s="173"/>
      <c r="F84" s="173"/>
      <c r="G84" s="173"/>
      <c r="H84" s="173"/>
      <c r="I84" s="173"/>
      <c r="J84" s="173"/>
      <c r="K84" s="173"/>
      <c r="L84" s="173"/>
      <c r="M84" s="173"/>
      <c r="N84" s="173"/>
      <c r="O84" s="173"/>
      <c r="P84" s="173"/>
      <c r="Q84" s="173"/>
      <c r="R84" s="173"/>
      <c r="S84" s="173"/>
      <c r="T84" s="173"/>
      <c r="U84" s="173"/>
      <c r="V84" s="173"/>
      <c r="W84" s="173"/>
    </row>
    <row r="85" spans="1:23">
      <c r="A85"/>
      <c r="B85" s="176"/>
      <c r="C85" s="283" t="s">
        <v>541</v>
      </c>
      <c r="D85" s="173"/>
      <c r="E85" s="173"/>
      <c r="F85" s="173"/>
      <c r="G85" s="173"/>
      <c r="H85" s="173"/>
      <c r="I85" s="173"/>
      <c r="J85" s="173"/>
      <c r="K85" s="173"/>
      <c r="L85" s="173"/>
      <c r="M85" s="173"/>
      <c r="N85" s="173"/>
      <c r="O85" s="173"/>
      <c r="P85" s="173"/>
      <c r="Q85" s="173"/>
      <c r="R85" s="173"/>
      <c r="S85" s="173"/>
      <c r="T85" s="173"/>
      <c r="U85" s="173"/>
      <c r="V85" s="173"/>
      <c r="W85" s="173"/>
    </row>
    <row r="86" spans="1:23">
      <c r="A86"/>
      <c r="B86" s="176"/>
      <c r="C86" s="283" t="s">
        <v>542</v>
      </c>
      <c r="D86" s="173"/>
      <c r="E86" s="173"/>
      <c r="F86" s="173"/>
      <c r="G86" s="173"/>
      <c r="H86" s="173"/>
      <c r="I86" s="173"/>
      <c r="J86" s="173"/>
      <c r="K86" s="173"/>
      <c r="L86" s="173"/>
      <c r="M86" s="173"/>
      <c r="N86" s="173"/>
      <c r="O86" s="173"/>
      <c r="P86" s="173"/>
      <c r="Q86" s="173"/>
      <c r="R86" s="173"/>
      <c r="S86" s="173"/>
      <c r="T86" s="173"/>
      <c r="U86" s="173"/>
      <c r="V86" s="173"/>
      <c r="W86" s="173"/>
    </row>
    <row r="87" spans="1:23">
      <c r="A87"/>
      <c r="B87" s="163">
        <v>4</v>
      </c>
      <c r="C87" s="281" t="s">
        <v>543</v>
      </c>
      <c r="D87" s="175" t="str">
        <f t="shared" ref="D87:E87" si="60">IF(COUNTIF(D84:D86,"C")&gt;=1,"A",IF(COUNTIF(D84:D86,"C")&gt;0,"P"," "))</f>
        <v xml:space="preserve"> </v>
      </c>
      <c r="E87" s="175" t="str">
        <f t="shared" si="60"/>
        <v xml:space="preserve"> </v>
      </c>
      <c r="F87" s="175" t="str">
        <f t="shared" ref="F87:M87" si="61">IF(COUNTIF(F84:F86,"C")&gt;=1,"A",IF(COUNTIF(F84:F86,"C")&gt;0,"P"," "))</f>
        <v xml:space="preserve"> </v>
      </c>
      <c r="G87" s="175" t="str">
        <f t="shared" si="61"/>
        <v xml:space="preserve"> </v>
      </c>
      <c r="H87" s="175" t="str">
        <f t="shared" si="61"/>
        <v xml:space="preserve"> </v>
      </c>
      <c r="I87" s="175" t="str">
        <f t="shared" si="61"/>
        <v xml:space="preserve"> </v>
      </c>
      <c r="J87" s="175" t="str">
        <f t="shared" si="61"/>
        <v xml:space="preserve"> </v>
      </c>
      <c r="K87" s="175" t="str">
        <f t="shared" si="61"/>
        <v xml:space="preserve"> </v>
      </c>
      <c r="L87" s="175" t="str">
        <f t="shared" si="61"/>
        <v xml:space="preserve"> </v>
      </c>
      <c r="M87" s="175" t="str">
        <f t="shared" si="61"/>
        <v xml:space="preserve"> </v>
      </c>
      <c r="N87" s="175" t="str">
        <f t="shared" ref="N87:W87" si="62">IF(COUNTIF(N84:N86,"C")&gt;=1,"A",IF(COUNTIF(N84:N86,"C")&gt;0,"P"," "))</f>
        <v xml:space="preserve"> </v>
      </c>
      <c r="O87" s="175" t="str">
        <f t="shared" si="62"/>
        <v xml:space="preserve"> </v>
      </c>
      <c r="P87" s="175" t="str">
        <f t="shared" si="62"/>
        <v xml:space="preserve"> </v>
      </c>
      <c r="Q87" s="175" t="str">
        <f t="shared" si="62"/>
        <v xml:space="preserve"> </v>
      </c>
      <c r="R87" s="175" t="str">
        <f t="shared" si="62"/>
        <v xml:space="preserve"> </v>
      </c>
      <c r="S87" s="175" t="str">
        <f t="shared" si="62"/>
        <v xml:space="preserve"> </v>
      </c>
      <c r="T87" s="175" t="str">
        <f t="shared" si="62"/>
        <v xml:space="preserve"> </v>
      </c>
      <c r="U87" s="175" t="str">
        <f t="shared" si="62"/>
        <v xml:space="preserve"> </v>
      </c>
      <c r="V87" s="175" t="str">
        <f t="shared" si="62"/>
        <v xml:space="preserve"> </v>
      </c>
      <c r="W87" s="175" t="str">
        <f t="shared" si="62"/>
        <v xml:space="preserve"> </v>
      </c>
    </row>
    <row r="88" spans="1:23">
      <c r="A88"/>
      <c r="B88" s="176"/>
      <c r="C88" s="283" t="s">
        <v>544</v>
      </c>
      <c r="D88" s="173"/>
      <c r="E88" s="173"/>
      <c r="F88" s="173"/>
      <c r="G88" s="173"/>
      <c r="H88" s="173"/>
      <c r="I88" s="173"/>
      <c r="J88" s="173"/>
      <c r="K88" s="173"/>
      <c r="L88" s="173"/>
      <c r="M88" s="173"/>
      <c r="N88" s="173"/>
      <c r="O88" s="173"/>
      <c r="P88" s="173"/>
      <c r="Q88" s="173"/>
      <c r="R88" s="173"/>
      <c r="S88" s="173"/>
      <c r="T88" s="173"/>
      <c r="U88" s="173"/>
      <c r="V88" s="173"/>
      <c r="W88" s="173"/>
    </row>
    <row r="89" spans="1:23">
      <c r="A89"/>
      <c r="B89" s="176"/>
      <c r="C89" s="283" t="s">
        <v>545</v>
      </c>
      <c r="D89" s="173"/>
      <c r="E89" s="173"/>
      <c r="F89" s="173"/>
      <c r="G89" s="173"/>
      <c r="H89" s="173"/>
      <c r="I89" s="173"/>
      <c r="J89" s="173"/>
      <c r="K89" s="173"/>
      <c r="L89" s="173"/>
      <c r="M89" s="173"/>
      <c r="N89" s="173"/>
      <c r="O89" s="173"/>
      <c r="P89" s="173"/>
      <c r="Q89" s="173"/>
      <c r="R89" s="173"/>
      <c r="S89" s="173"/>
      <c r="T89" s="173"/>
      <c r="U89" s="173"/>
      <c r="V89" s="173"/>
      <c r="W89" s="173"/>
    </row>
    <row r="90" spans="1:23">
      <c r="A90"/>
      <c r="B90" s="176"/>
      <c r="C90" s="283" t="s">
        <v>546</v>
      </c>
      <c r="D90" s="173"/>
      <c r="E90" s="173"/>
      <c r="F90" s="173"/>
      <c r="G90" s="173"/>
      <c r="H90" s="173"/>
      <c r="I90" s="173"/>
      <c r="J90" s="173"/>
      <c r="K90" s="173"/>
      <c r="L90" s="173"/>
      <c r="M90" s="173"/>
      <c r="N90" s="173"/>
      <c r="O90" s="173"/>
      <c r="P90" s="173"/>
      <c r="Q90" s="173"/>
      <c r="R90" s="173"/>
      <c r="S90" s="173"/>
      <c r="T90" s="173"/>
      <c r="U90" s="173"/>
      <c r="V90" s="173"/>
      <c r="W90" s="173"/>
    </row>
    <row r="91" spans="1:23">
      <c r="B91" s="163">
        <v>5</v>
      </c>
      <c r="C91" s="281" t="s">
        <v>547</v>
      </c>
      <c r="D91" s="175" t="str">
        <f t="shared" ref="D91:E91" si="63">IF(COUNTIF(D88:D90,"C")&gt;=1,"A",IF(COUNTIF(D88:D90,"C")&gt;0,"P"," "))</f>
        <v xml:space="preserve"> </v>
      </c>
      <c r="E91" s="175" t="str">
        <f t="shared" si="63"/>
        <v xml:space="preserve"> </v>
      </c>
      <c r="F91" s="175" t="str">
        <f t="shared" ref="F91:M91" si="64">IF(COUNTIF(F88:F90,"C")&gt;=1,"A",IF(COUNTIF(F88:F90,"C")&gt;0,"P"," "))</f>
        <v xml:space="preserve"> </v>
      </c>
      <c r="G91" s="175" t="str">
        <f t="shared" si="64"/>
        <v xml:space="preserve"> </v>
      </c>
      <c r="H91" s="175" t="str">
        <f t="shared" si="64"/>
        <v xml:space="preserve"> </v>
      </c>
      <c r="I91" s="175" t="str">
        <f t="shared" si="64"/>
        <v xml:space="preserve"> </v>
      </c>
      <c r="J91" s="175" t="str">
        <f t="shared" si="64"/>
        <v xml:space="preserve"> </v>
      </c>
      <c r="K91" s="175" t="str">
        <f t="shared" si="64"/>
        <v xml:space="preserve"> </v>
      </c>
      <c r="L91" s="175" t="str">
        <f t="shared" si="64"/>
        <v xml:space="preserve"> </v>
      </c>
      <c r="M91" s="175" t="str">
        <f t="shared" si="64"/>
        <v xml:space="preserve"> </v>
      </c>
      <c r="N91" s="175" t="str">
        <f t="shared" ref="N91:W91" si="65">IF(COUNTIF(N88:N90,"C")&gt;=1,"A",IF(COUNTIF(N88:N90,"C")&gt;0,"P"," "))</f>
        <v xml:space="preserve"> </v>
      </c>
      <c r="O91" s="175" t="str">
        <f t="shared" si="65"/>
        <v xml:space="preserve"> </v>
      </c>
      <c r="P91" s="175" t="str">
        <f t="shared" si="65"/>
        <v xml:space="preserve"> </v>
      </c>
      <c r="Q91" s="175" t="str">
        <f t="shared" si="65"/>
        <v xml:space="preserve"> </v>
      </c>
      <c r="R91" s="175" t="str">
        <f t="shared" si="65"/>
        <v xml:space="preserve"> </v>
      </c>
      <c r="S91" s="175" t="str">
        <f t="shared" si="65"/>
        <v xml:space="preserve"> </v>
      </c>
      <c r="T91" s="175" t="str">
        <f t="shared" si="65"/>
        <v xml:space="preserve"> </v>
      </c>
      <c r="U91" s="175" t="str">
        <f t="shared" si="65"/>
        <v xml:space="preserve"> </v>
      </c>
      <c r="V91" s="175" t="str">
        <f t="shared" si="65"/>
        <v xml:space="preserve"> </v>
      </c>
      <c r="W91" s="175" t="str">
        <f t="shared" si="65"/>
        <v xml:space="preserve"> </v>
      </c>
    </row>
    <row r="92" spans="1:23">
      <c r="B92" s="176"/>
      <c r="C92" s="283" t="s">
        <v>677</v>
      </c>
      <c r="D92" s="173"/>
      <c r="E92" s="173"/>
      <c r="F92" s="173"/>
      <c r="G92" s="173"/>
      <c r="H92" s="173"/>
      <c r="I92" s="173"/>
      <c r="J92" s="173"/>
      <c r="K92" s="173"/>
      <c r="L92" s="173"/>
      <c r="M92" s="173"/>
      <c r="N92" s="173"/>
      <c r="O92" s="173"/>
      <c r="P92" s="173"/>
      <c r="Q92" s="173"/>
      <c r="R92" s="173"/>
      <c r="S92" s="173"/>
      <c r="T92" s="173"/>
      <c r="U92" s="173"/>
      <c r="V92" s="173"/>
      <c r="W92" s="173"/>
    </row>
    <row r="93" spans="1:23">
      <c r="B93" s="176"/>
      <c r="C93" s="283" t="s">
        <v>548</v>
      </c>
      <c r="D93" s="173"/>
      <c r="E93" s="173"/>
      <c r="F93" s="173"/>
      <c r="G93" s="173"/>
      <c r="H93" s="173"/>
      <c r="I93" s="173"/>
      <c r="J93" s="173"/>
      <c r="K93" s="173"/>
      <c r="L93" s="173"/>
      <c r="M93" s="173"/>
      <c r="N93" s="173"/>
      <c r="O93" s="173"/>
      <c r="P93" s="173"/>
      <c r="Q93" s="173"/>
      <c r="R93" s="173"/>
      <c r="S93" s="173"/>
      <c r="T93" s="173"/>
      <c r="U93" s="173"/>
      <c r="V93" s="173"/>
      <c r="W93" s="173"/>
    </row>
    <row r="94" spans="1:23" ht="13.5" thickBot="1">
      <c r="B94" s="176"/>
      <c r="C94" s="283" t="s">
        <v>549</v>
      </c>
      <c r="D94" s="173"/>
      <c r="E94" s="173"/>
      <c r="F94" s="173"/>
      <c r="G94" s="173"/>
      <c r="H94" s="173"/>
      <c r="I94" s="173"/>
      <c r="J94" s="173"/>
      <c r="K94" s="173"/>
      <c r="L94" s="173"/>
      <c r="M94" s="173"/>
      <c r="N94" s="173"/>
      <c r="O94" s="173"/>
      <c r="P94" s="173"/>
      <c r="Q94" s="173"/>
      <c r="R94" s="173"/>
      <c r="S94" s="173"/>
      <c r="T94" s="173"/>
      <c r="U94" s="173"/>
      <c r="V94" s="173"/>
      <c r="W94" s="173"/>
    </row>
    <row r="95" spans="1:23" ht="13.5" hidden="1" thickBot="1">
      <c r="D95" s="175" t="str">
        <f t="shared" ref="D95:E95" si="66">IF(COUNTIF(D92:D94,"C")&gt;=1,"A",IF(COUNTIF(D92:D94,"C")&gt;0,"P"," "))</f>
        <v xml:space="preserve"> </v>
      </c>
      <c r="E95" s="175" t="str">
        <f t="shared" si="66"/>
        <v xml:space="preserve"> </v>
      </c>
      <c r="F95" s="175" t="str">
        <f t="shared" ref="F95:M95" si="67">IF(COUNTIF(F92:F94,"C")&gt;=1,"A",IF(COUNTIF(F92:F94,"C")&gt;0,"P"," "))</f>
        <v xml:space="preserve"> </v>
      </c>
      <c r="G95" s="175" t="str">
        <f t="shared" si="67"/>
        <v xml:space="preserve"> </v>
      </c>
      <c r="H95" s="175" t="str">
        <f t="shared" si="67"/>
        <v xml:space="preserve"> </v>
      </c>
      <c r="I95" s="175" t="str">
        <f t="shared" si="67"/>
        <v xml:space="preserve"> </v>
      </c>
      <c r="J95" s="175" t="str">
        <f t="shared" si="67"/>
        <v xml:space="preserve"> </v>
      </c>
      <c r="K95" s="175" t="str">
        <f t="shared" si="67"/>
        <v xml:space="preserve"> </v>
      </c>
      <c r="L95" s="175" t="str">
        <f t="shared" si="67"/>
        <v xml:space="preserve"> </v>
      </c>
      <c r="M95" s="175" t="str">
        <f t="shared" si="67"/>
        <v xml:space="preserve"> </v>
      </c>
      <c r="N95" s="175" t="str">
        <f t="shared" ref="N95:W95" si="68">IF(COUNTIF(N92:N94,"C")&gt;=1,"A",IF(COUNTIF(N92:N94,"C")&gt;0,"P"," "))</f>
        <v xml:space="preserve"> </v>
      </c>
      <c r="O95" s="175" t="str">
        <f t="shared" si="68"/>
        <v xml:space="preserve"> </v>
      </c>
      <c r="P95" s="175" t="str">
        <f t="shared" si="68"/>
        <v xml:space="preserve"> </v>
      </c>
      <c r="Q95" s="175" t="str">
        <f t="shared" si="68"/>
        <v xml:space="preserve"> </v>
      </c>
      <c r="R95" s="175" t="str">
        <f t="shared" si="68"/>
        <v xml:space="preserve"> </v>
      </c>
      <c r="S95" s="175" t="str">
        <f t="shared" si="68"/>
        <v xml:space="preserve"> </v>
      </c>
      <c r="T95" s="175" t="str">
        <f t="shared" si="68"/>
        <v xml:space="preserve"> </v>
      </c>
      <c r="U95" s="175" t="str">
        <f t="shared" si="68"/>
        <v xml:space="preserve"> </v>
      </c>
      <c r="V95" s="175" t="str">
        <f t="shared" si="68"/>
        <v xml:space="preserve"> </v>
      </c>
      <c r="W95" s="175" t="str">
        <f t="shared" si="68"/>
        <v xml:space="preserve"> </v>
      </c>
    </row>
    <row r="96" spans="1:23" ht="13.5" thickBot="1">
      <c r="C96" s="177" t="s">
        <v>96</v>
      </c>
      <c r="D96" s="278" t="str">
        <f>IF(COUNTIF(D79:D95,"A")&gt;4,"C",IF(COUNTIF(D79:D95,"A")&gt;0,"P"," "))</f>
        <v xml:space="preserve"> </v>
      </c>
      <c r="E96" s="278" t="str">
        <f t="shared" ref="E96" si="69">IF(COUNTIF(E79:E95,"A")&gt;4,"C",IF(COUNTIF(E79:E95,"A")&gt;0,"P"," "))</f>
        <v xml:space="preserve"> </v>
      </c>
      <c r="F96" s="278" t="str">
        <f t="shared" ref="F96:M96" si="70">IF(COUNTIF(F79:F95,"A")&gt;4,"C",IF(COUNTIF(F79:F95,"A")&gt;0,"P"," "))</f>
        <v xml:space="preserve"> </v>
      </c>
      <c r="G96" s="278" t="str">
        <f t="shared" si="70"/>
        <v xml:space="preserve"> </v>
      </c>
      <c r="H96" s="278" t="str">
        <f t="shared" si="70"/>
        <v xml:space="preserve"> </v>
      </c>
      <c r="I96" s="278" t="str">
        <f t="shared" si="70"/>
        <v xml:space="preserve"> </v>
      </c>
      <c r="J96" s="278" t="str">
        <f t="shared" si="70"/>
        <v xml:space="preserve"> </v>
      </c>
      <c r="K96" s="278" t="str">
        <f t="shared" si="70"/>
        <v xml:space="preserve"> </v>
      </c>
      <c r="L96" s="278" t="str">
        <f t="shared" si="70"/>
        <v xml:space="preserve"> </v>
      </c>
      <c r="M96" s="278" t="str">
        <f t="shared" si="70"/>
        <v xml:space="preserve"> </v>
      </c>
      <c r="N96" s="278" t="str">
        <f t="shared" ref="N96:W96" si="71">IF(COUNTIF(N79:N95,"A")&gt;4,"C",IF(COUNTIF(N79:N95,"A")&gt;0,"P"," "))</f>
        <v xml:space="preserve"> </v>
      </c>
      <c r="O96" s="278" t="str">
        <f t="shared" si="71"/>
        <v xml:space="preserve"> </v>
      </c>
      <c r="P96" s="278" t="str">
        <f t="shared" si="71"/>
        <v xml:space="preserve"> </v>
      </c>
      <c r="Q96" s="278" t="str">
        <f t="shared" si="71"/>
        <v xml:space="preserve"> </v>
      </c>
      <c r="R96" s="278" t="str">
        <f t="shared" si="71"/>
        <v xml:space="preserve"> </v>
      </c>
      <c r="S96" s="278" t="str">
        <f t="shared" si="71"/>
        <v xml:space="preserve"> </v>
      </c>
      <c r="T96" s="278" t="str">
        <f t="shared" si="71"/>
        <v xml:space="preserve"> </v>
      </c>
      <c r="U96" s="278" t="str">
        <f t="shared" si="71"/>
        <v xml:space="preserve"> </v>
      </c>
      <c r="V96" s="278" t="str">
        <f t="shared" si="71"/>
        <v xml:space="preserve"> </v>
      </c>
      <c r="W96" s="278" t="str">
        <f t="shared" si="71"/>
        <v xml:space="preserve"> </v>
      </c>
    </row>
    <row r="97" spans="1:23" ht="15">
      <c r="B97" s="167" t="s">
        <v>1019</v>
      </c>
      <c r="C97" s="301"/>
      <c r="D97" s="435"/>
    </row>
    <row r="98" spans="1:23">
      <c r="A98" s="206"/>
      <c r="B98" s="163">
        <v>1</v>
      </c>
      <c r="C98" s="272" t="s">
        <v>1024</v>
      </c>
      <c r="D98" s="435"/>
    </row>
    <row r="99" spans="1:23">
      <c r="A99"/>
      <c r="B99" s="170"/>
      <c r="C99" s="346" t="s">
        <v>1029</v>
      </c>
      <c r="D99" s="173"/>
      <c r="E99" s="173"/>
      <c r="F99" s="173"/>
      <c r="G99" s="173"/>
      <c r="H99" s="173"/>
      <c r="I99" s="173"/>
      <c r="J99" s="173"/>
      <c r="K99" s="173"/>
      <c r="L99" s="173"/>
      <c r="M99" s="173"/>
      <c r="N99" s="173"/>
      <c r="O99" s="173"/>
      <c r="P99" s="173"/>
      <c r="Q99" s="173"/>
      <c r="R99" s="173"/>
      <c r="S99" s="173"/>
      <c r="T99" s="173"/>
      <c r="U99" s="173"/>
      <c r="V99" s="173"/>
      <c r="W99" s="173"/>
    </row>
    <row r="100" spans="1:23">
      <c r="A100"/>
      <c r="B100" s="170"/>
      <c r="C100" s="346" t="s">
        <v>1030</v>
      </c>
      <c r="D100" s="173"/>
      <c r="E100" s="173"/>
      <c r="F100" s="173"/>
      <c r="G100" s="173"/>
      <c r="H100" s="173"/>
      <c r="I100" s="173"/>
      <c r="J100" s="173"/>
      <c r="K100" s="173"/>
      <c r="L100" s="173"/>
      <c r="M100" s="173"/>
      <c r="N100" s="173"/>
      <c r="O100" s="173"/>
      <c r="P100" s="173"/>
      <c r="Q100" s="173"/>
      <c r="R100" s="173"/>
      <c r="S100" s="173"/>
      <c r="T100" s="173"/>
      <c r="U100" s="173"/>
      <c r="V100" s="173"/>
      <c r="W100" s="173"/>
    </row>
    <row r="101" spans="1:23">
      <c r="A101"/>
      <c r="B101" s="170"/>
      <c r="C101" s="346" t="s">
        <v>1031</v>
      </c>
      <c r="D101" s="173"/>
      <c r="E101" s="173"/>
      <c r="F101" s="173"/>
      <c r="G101" s="173"/>
      <c r="H101" s="173"/>
      <c r="I101" s="173"/>
      <c r="J101" s="173"/>
      <c r="K101" s="173"/>
      <c r="L101" s="173"/>
      <c r="M101" s="173"/>
      <c r="N101" s="173"/>
      <c r="O101" s="173"/>
      <c r="P101" s="173"/>
      <c r="Q101" s="173"/>
      <c r="R101" s="173"/>
      <c r="S101" s="173"/>
      <c r="T101" s="173"/>
      <c r="U101" s="173"/>
      <c r="V101" s="173"/>
      <c r="W101" s="173"/>
    </row>
    <row r="102" spans="1:23">
      <c r="A102"/>
      <c r="B102" s="163">
        <v>2</v>
      </c>
      <c r="C102" s="347" t="s">
        <v>1025</v>
      </c>
      <c r="D102" s="175" t="str">
        <f t="shared" ref="D102:M102" si="72">IF(COUNTIF(D99:D101,"C")&gt;=1,"A",IF(COUNTIF(D99:D101,"C")&gt;0,"P"," "))</f>
        <v xml:space="preserve"> </v>
      </c>
      <c r="E102" s="175" t="str">
        <f t="shared" si="72"/>
        <v xml:space="preserve"> </v>
      </c>
      <c r="F102" s="175" t="str">
        <f t="shared" si="72"/>
        <v xml:space="preserve"> </v>
      </c>
      <c r="G102" s="175" t="str">
        <f t="shared" si="72"/>
        <v xml:space="preserve"> </v>
      </c>
      <c r="H102" s="175" t="str">
        <f t="shared" si="72"/>
        <v xml:space="preserve"> </v>
      </c>
      <c r="I102" s="175" t="str">
        <f t="shared" si="72"/>
        <v xml:space="preserve"> </v>
      </c>
      <c r="J102" s="175" t="str">
        <f t="shared" si="72"/>
        <v xml:space="preserve"> </v>
      </c>
      <c r="K102" s="175" t="str">
        <f t="shared" si="72"/>
        <v xml:space="preserve"> </v>
      </c>
      <c r="L102" s="175" t="str">
        <f t="shared" si="72"/>
        <v xml:space="preserve"> </v>
      </c>
      <c r="M102" s="175" t="str">
        <f t="shared" si="72"/>
        <v xml:space="preserve"> </v>
      </c>
      <c r="N102" s="175" t="str">
        <f t="shared" ref="N102:W102" si="73">IF(COUNTIF(N99:N101,"C")&gt;=1,"A",IF(COUNTIF(N99:N101,"C")&gt;0,"P"," "))</f>
        <v xml:space="preserve"> </v>
      </c>
      <c r="O102" s="175" t="str">
        <f t="shared" si="73"/>
        <v xml:space="preserve"> </v>
      </c>
      <c r="P102" s="175" t="str">
        <f t="shared" si="73"/>
        <v xml:space="preserve"> </v>
      </c>
      <c r="Q102" s="175" t="str">
        <f t="shared" si="73"/>
        <v xml:space="preserve"> </v>
      </c>
      <c r="R102" s="175" t="str">
        <f t="shared" si="73"/>
        <v xml:space="preserve"> </v>
      </c>
      <c r="S102" s="175" t="str">
        <f t="shared" si="73"/>
        <v xml:space="preserve"> </v>
      </c>
      <c r="T102" s="175" t="str">
        <f t="shared" si="73"/>
        <v xml:space="preserve"> </v>
      </c>
      <c r="U102" s="175" t="str">
        <f t="shared" si="73"/>
        <v xml:space="preserve"> </v>
      </c>
      <c r="V102" s="175" t="str">
        <f t="shared" si="73"/>
        <v xml:space="preserve"> </v>
      </c>
      <c r="W102" s="175" t="str">
        <f t="shared" si="73"/>
        <v xml:space="preserve"> </v>
      </c>
    </row>
    <row r="103" spans="1:23">
      <c r="A103"/>
      <c r="B103" s="176"/>
      <c r="C103" s="346" t="s">
        <v>1029</v>
      </c>
      <c r="D103" s="173"/>
      <c r="E103" s="173"/>
      <c r="F103" s="173"/>
      <c r="G103" s="173"/>
      <c r="H103" s="173"/>
      <c r="I103" s="173"/>
      <c r="J103" s="173"/>
      <c r="K103" s="173"/>
      <c r="L103" s="173"/>
      <c r="M103" s="173"/>
      <c r="N103" s="173"/>
      <c r="O103" s="173"/>
      <c r="P103" s="173"/>
      <c r="Q103" s="173"/>
      <c r="R103" s="173"/>
      <c r="S103" s="173"/>
      <c r="T103" s="173"/>
      <c r="U103" s="173"/>
      <c r="V103" s="173"/>
      <c r="W103" s="173"/>
    </row>
    <row r="104" spans="1:23">
      <c r="A104"/>
      <c r="B104" s="176"/>
      <c r="C104" s="346" t="s">
        <v>1032</v>
      </c>
      <c r="D104" s="173"/>
      <c r="E104" s="173"/>
      <c r="F104" s="173"/>
      <c r="G104" s="173"/>
      <c r="H104" s="173"/>
      <c r="I104" s="173"/>
      <c r="J104" s="173"/>
      <c r="K104" s="173"/>
      <c r="L104" s="173"/>
      <c r="M104" s="173"/>
      <c r="N104" s="173"/>
      <c r="O104" s="173"/>
      <c r="P104" s="173"/>
      <c r="Q104" s="173"/>
      <c r="R104" s="173"/>
      <c r="S104" s="173"/>
      <c r="T104" s="173"/>
      <c r="U104" s="173"/>
      <c r="V104" s="173"/>
      <c r="W104" s="173"/>
    </row>
    <row r="105" spans="1:23">
      <c r="A105"/>
      <c r="B105" s="176"/>
      <c r="C105" s="346" t="s">
        <v>1033</v>
      </c>
      <c r="D105" s="173"/>
      <c r="E105" s="173"/>
      <c r="F105" s="173"/>
      <c r="G105" s="173"/>
      <c r="H105" s="173"/>
      <c r="I105" s="173"/>
      <c r="J105" s="173"/>
      <c r="K105" s="173"/>
      <c r="L105" s="173"/>
      <c r="M105" s="173"/>
      <c r="N105" s="173"/>
      <c r="O105" s="173"/>
      <c r="P105" s="173"/>
      <c r="Q105" s="173"/>
      <c r="R105" s="173"/>
      <c r="S105" s="173"/>
      <c r="T105" s="173"/>
      <c r="U105" s="173"/>
      <c r="V105" s="173"/>
      <c r="W105" s="173"/>
    </row>
    <row r="106" spans="1:23">
      <c r="A106"/>
      <c r="B106" s="163">
        <v>3</v>
      </c>
      <c r="C106" s="347" t="s">
        <v>1026</v>
      </c>
      <c r="D106" s="175" t="str">
        <f t="shared" ref="D106:M106" si="74">IF(COUNTIF(D103:D105,"C")&gt;=1,"A",IF(COUNTIF(D103:D105,"C")&gt;0,"P"," "))</f>
        <v xml:space="preserve"> </v>
      </c>
      <c r="E106" s="175" t="str">
        <f t="shared" si="74"/>
        <v xml:space="preserve"> </v>
      </c>
      <c r="F106" s="175" t="str">
        <f t="shared" si="74"/>
        <v xml:space="preserve"> </v>
      </c>
      <c r="G106" s="175" t="str">
        <f t="shared" si="74"/>
        <v xml:space="preserve"> </v>
      </c>
      <c r="H106" s="175" t="str">
        <f t="shared" si="74"/>
        <v xml:space="preserve"> </v>
      </c>
      <c r="I106" s="175" t="str">
        <f t="shared" si="74"/>
        <v xml:space="preserve"> </v>
      </c>
      <c r="J106" s="175" t="str">
        <f t="shared" si="74"/>
        <v xml:space="preserve"> </v>
      </c>
      <c r="K106" s="175" t="str">
        <f t="shared" si="74"/>
        <v xml:space="preserve"> </v>
      </c>
      <c r="L106" s="175" t="str">
        <f t="shared" si="74"/>
        <v xml:space="preserve"> </v>
      </c>
      <c r="M106" s="175" t="str">
        <f t="shared" si="74"/>
        <v xml:space="preserve"> </v>
      </c>
      <c r="N106" s="175" t="str">
        <f t="shared" ref="N106:W106" si="75">IF(COUNTIF(N103:N105,"C")&gt;=1,"A",IF(COUNTIF(N103:N105,"C")&gt;0,"P"," "))</f>
        <v xml:space="preserve"> </v>
      </c>
      <c r="O106" s="175" t="str">
        <f t="shared" si="75"/>
        <v xml:space="preserve"> </v>
      </c>
      <c r="P106" s="175" t="str">
        <f t="shared" si="75"/>
        <v xml:space="preserve"> </v>
      </c>
      <c r="Q106" s="175" t="str">
        <f t="shared" si="75"/>
        <v xml:space="preserve"> </v>
      </c>
      <c r="R106" s="175" t="str">
        <f t="shared" si="75"/>
        <v xml:space="preserve"> </v>
      </c>
      <c r="S106" s="175" t="str">
        <f t="shared" si="75"/>
        <v xml:space="preserve"> </v>
      </c>
      <c r="T106" s="175" t="str">
        <f t="shared" si="75"/>
        <v xml:space="preserve"> </v>
      </c>
      <c r="U106" s="175" t="str">
        <f t="shared" si="75"/>
        <v xml:space="preserve"> </v>
      </c>
      <c r="V106" s="175" t="str">
        <f t="shared" si="75"/>
        <v xml:space="preserve"> </v>
      </c>
      <c r="W106" s="175" t="str">
        <f t="shared" si="75"/>
        <v xml:space="preserve"> </v>
      </c>
    </row>
    <row r="107" spans="1:23">
      <c r="A107"/>
      <c r="B107" s="176"/>
      <c r="C107" s="346" t="s">
        <v>1034</v>
      </c>
      <c r="D107" s="173"/>
      <c r="E107" s="173"/>
      <c r="F107" s="173"/>
      <c r="G107" s="173"/>
      <c r="H107" s="173"/>
      <c r="I107" s="173"/>
      <c r="J107" s="173"/>
      <c r="K107" s="173"/>
      <c r="L107" s="173"/>
      <c r="M107" s="173"/>
      <c r="N107" s="173"/>
      <c r="O107" s="173"/>
      <c r="P107" s="173"/>
      <c r="Q107" s="173"/>
      <c r="R107" s="173"/>
      <c r="S107" s="173"/>
      <c r="T107" s="173"/>
      <c r="U107" s="173"/>
      <c r="V107" s="173"/>
      <c r="W107" s="173"/>
    </row>
    <row r="108" spans="1:23">
      <c r="A108"/>
      <c r="B108" s="176"/>
      <c r="C108" s="346" t="s">
        <v>1035</v>
      </c>
      <c r="D108" s="173"/>
      <c r="E108" s="173"/>
      <c r="F108" s="173"/>
      <c r="G108" s="173"/>
      <c r="H108" s="173"/>
      <c r="I108" s="173"/>
      <c r="J108" s="173"/>
      <c r="K108" s="173"/>
      <c r="L108" s="173"/>
      <c r="M108" s="173"/>
      <c r="N108" s="173"/>
      <c r="O108" s="173"/>
      <c r="P108" s="173"/>
      <c r="Q108" s="173"/>
      <c r="R108" s="173"/>
      <c r="S108" s="173"/>
      <c r="T108" s="173"/>
      <c r="U108" s="173"/>
      <c r="V108" s="173"/>
      <c r="W108" s="173"/>
    </row>
    <row r="109" spans="1:23">
      <c r="A109"/>
      <c r="B109" s="176"/>
      <c r="C109" s="346" t="s">
        <v>1036</v>
      </c>
      <c r="D109" s="173"/>
      <c r="E109" s="173"/>
      <c r="F109" s="173"/>
      <c r="G109" s="173"/>
      <c r="H109" s="173"/>
      <c r="I109" s="173"/>
      <c r="J109" s="173"/>
      <c r="K109" s="173"/>
      <c r="L109" s="173"/>
      <c r="M109" s="173"/>
      <c r="N109" s="173"/>
      <c r="O109" s="173"/>
      <c r="P109" s="173"/>
      <c r="Q109" s="173"/>
      <c r="R109" s="173"/>
      <c r="S109" s="173"/>
      <c r="T109" s="173"/>
      <c r="U109" s="173"/>
      <c r="V109" s="173"/>
      <c r="W109" s="173"/>
    </row>
    <row r="110" spans="1:23">
      <c r="A110"/>
      <c r="B110" s="163">
        <v>4</v>
      </c>
      <c r="C110" s="347" t="s">
        <v>1027</v>
      </c>
      <c r="D110" s="175" t="str">
        <f t="shared" ref="D110:M110" si="76">IF(COUNTIF(D107:D109,"C")&gt;=1,"A",IF(COUNTIF(D107:D109,"C")&gt;0,"P"," "))</f>
        <v xml:space="preserve"> </v>
      </c>
      <c r="E110" s="175" t="str">
        <f t="shared" si="76"/>
        <v xml:space="preserve"> </v>
      </c>
      <c r="F110" s="175" t="str">
        <f t="shared" si="76"/>
        <v xml:space="preserve"> </v>
      </c>
      <c r="G110" s="175" t="str">
        <f t="shared" si="76"/>
        <v xml:space="preserve"> </v>
      </c>
      <c r="H110" s="175" t="str">
        <f t="shared" si="76"/>
        <v xml:space="preserve"> </v>
      </c>
      <c r="I110" s="175" t="str">
        <f t="shared" si="76"/>
        <v xml:space="preserve"> </v>
      </c>
      <c r="J110" s="175" t="str">
        <f t="shared" si="76"/>
        <v xml:space="preserve"> </v>
      </c>
      <c r="K110" s="175" t="str">
        <f t="shared" si="76"/>
        <v xml:space="preserve"> </v>
      </c>
      <c r="L110" s="175" t="str">
        <f t="shared" si="76"/>
        <v xml:space="preserve"> </v>
      </c>
      <c r="M110" s="175" t="str">
        <f t="shared" si="76"/>
        <v xml:space="preserve"> </v>
      </c>
      <c r="N110" s="175" t="str">
        <f t="shared" ref="N110:W110" si="77">IF(COUNTIF(N107:N109,"C")&gt;=1,"A",IF(COUNTIF(N107:N109,"C")&gt;0,"P"," "))</f>
        <v xml:space="preserve"> </v>
      </c>
      <c r="O110" s="175" t="str">
        <f t="shared" si="77"/>
        <v xml:space="preserve"> </v>
      </c>
      <c r="P110" s="175" t="str">
        <f t="shared" si="77"/>
        <v xml:space="preserve"> </v>
      </c>
      <c r="Q110" s="175" t="str">
        <f t="shared" si="77"/>
        <v xml:space="preserve"> </v>
      </c>
      <c r="R110" s="175" t="str">
        <f t="shared" si="77"/>
        <v xml:space="preserve"> </v>
      </c>
      <c r="S110" s="175" t="str">
        <f t="shared" si="77"/>
        <v xml:space="preserve"> </v>
      </c>
      <c r="T110" s="175" t="str">
        <f t="shared" si="77"/>
        <v xml:space="preserve"> </v>
      </c>
      <c r="U110" s="175" t="str">
        <f t="shared" si="77"/>
        <v xml:space="preserve"> </v>
      </c>
      <c r="V110" s="175" t="str">
        <f t="shared" si="77"/>
        <v xml:space="preserve"> </v>
      </c>
      <c r="W110" s="175" t="str">
        <f t="shared" si="77"/>
        <v xml:space="preserve"> </v>
      </c>
    </row>
    <row r="111" spans="1:23">
      <c r="A111"/>
      <c r="B111" s="176"/>
      <c r="C111" s="346" t="s">
        <v>1037</v>
      </c>
      <c r="D111" s="173"/>
      <c r="E111" s="173"/>
      <c r="F111" s="173"/>
      <c r="G111" s="173"/>
      <c r="H111" s="173"/>
      <c r="I111" s="173"/>
      <c r="J111" s="173"/>
      <c r="K111" s="173"/>
      <c r="L111" s="173"/>
      <c r="M111" s="173"/>
      <c r="N111" s="173"/>
      <c r="O111" s="173"/>
      <c r="P111" s="173"/>
      <c r="Q111" s="173"/>
      <c r="R111" s="173"/>
      <c r="S111" s="173"/>
      <c r="T111" s="173"/>
      <c r="U111" s="173"/>
      <c r="V111" s="173"/>
      <c r="W111" s="173"/>
    </row>
    <row r="112" spans="1:23">
      <c r="A112"/>
      <c r="B112" s="176"/>
      <c r="C112" s="346" t="s">
        <v>1038</v>
      </c>
      <c r="D112" s="173"/>
      <c r="E112" s="173"/>
      <c r="F112" s="173"/>
      <c r="G112" s="173"/>
      <c r="H112" s="173"/>
      <c r="I112" s="173"/>
      <c r="J112" s="173"/>
      <c r="K112" s="173"/>
      <c r="L112" s="173"/>
      <c r="M112" s="173"/>
      <c r="N112" s="173"/>
      <c r="O112" s="173"/>
      <c r="P112" s="173"/>
      <c r="Q112" s="173"/>
      <c r="R112" s="173"/>
      <c r="S112" s="173"/>
      <c r="T112" s="173"/>
      <c r="U112" s="173"/>
      <c r="V112" s="173"/>
      <c r="W112" s="173"/>
    </row>
    <row r="113" spans="1:23">
      <c r="A113"/>
      <c r="B113" s="176"/>
      <c r="C113" s="346" t="s">
        <v>1039</v>
      </c>
      <c r="D113" s="173"/>
      <c r="E113" s="173"/>
      <c r="F113" s="173"/>
      <c r="G113" s="173"/>
      <c r="H113" s="173"/>
      <c r="I113" s="173"/>
      <c r="J113" s="173"/>
      <c r="K113" s="173"/>
      <c r="L113" s="173"/>
      <c r="M113" s="173"/>
      <c r="N113" s="173"/>
      <c r="O113" s="173"/>
      <c r="P113" s="173"/>
      <c r="Q113" s="173"/>
      <c r="R113" s="173"/>
      <c r="S113" s="173"/>
      <c r="T113" s="173"/>
      <c r="U113" s="173"/>
      <c r="V113" s="173"/>
      <c r="W113" s="173"/>
    </row>
    <row r="114" spans="1:23">
      <c r="B114" s="163">
        <v>5</v>
      </c>
      <c r="C114" s="347" t="s">
        <v>1028</v>
      </c>
      <c r="D114" s="175" t="str">
        <f t="shared" ref="D114:M114" si="78">IF(COUNTIF(D111:D113,"C")&gt;=1,"A",IF(COUNTIF(D111:D113,"C")&gt;0,"P"," "))</f>
        <v xml:space="preserve"> </v>
      </c>
      <c r="E114" s="175" t="str">
        <f t="shared" si="78"/>
        <v xml:space="preserve"> </v>
      </c>
      <c r="F114" s="175" t="str">
        <f t="shared" si="78"/>
        <v xml:space="preserve"> </v>
      </c>
      <c r="G114" s="175" t="str">
        <f t="shared" si="78"/>
        <v xml:space="preserve"> </v>
      </c>
      <c r="H114" s="175" t="str">
        <f t="shared" si="78"/>
        <v xml:space="preserve"> </v>
      </c>
      <c r="I114" s="175" t="str">
        <f t="shared" si="78"/>
        <v xml:space="preserve"> </v>
      </c>
      <c r="J114" s="175" t="str">
        <f t="shared" si="78"/>
        <v xml:space="preserve"> </v>
      </c>
      <c r="K114" s="175" t="str">
        <f t="shared" si="78"/>
        <v xml:space="preserve"> </v>
      </c>
      <c r="L114" s="175" t="str">
        <f t="shared" si="78"/>
        <v xml:space="preserve"> </v>
      </c>
      <c r="M114" s="175" t="str">
        <f t="shared" si="78"/>
        <v xml:space="preserve"> </v>
      </c>
      <c r="N114" s="175" t="str">
        <f t="shared" ref="N114:W114" si="79">IF(COUNTIF(N111:N113,"C")&gt;=1,"A",IF(COUNTIF(N111:N113,"C")&gt;0,"P"," "))</f>
        <v xml:space="preserve"> </v>
      </c>
      <c r="O114" s="175" t="str">
        <f t="shared" si="79"/>
        <v xml:space="preserve"> </v>
      </c>
      <c r="P114" s="175" t="str">
        <f t="shared" si="79"/>
        <v xml:space="preserve"> </v>
      </c>
      <c r="Q114" s="175" t="str">
        <f t="shared" si="79"/>
        <v xml:space="preserve"> </v>
      </c>
      <c r="R114" s="175" t="str">
        <f t="shared" si="79"/>
        <v xml:space="preserve"> </v>
      </c>
      <c r="S114" s="175" t="str">
        <f t="shared" si="79"/>
        <v xml:space="preserve"> </v>
      </c>
      <c r="T114" s="175" t="str">
        <f t="shared" si="79"/>
        <v xml:space="preserve"> </v>
      </c>
      <c r="U114" s="175" t="str">
        <f t="shared" si="79"/>
        <v xml:space="preserve"> </v>
      </c>
      <c r="V114" s="175" t="str">
        <f t="shared" si="79"/>
        <v xml:space="preserve"> </v>
      </c>
      <c r="W114" s="175" t="str">
        <f t="shared" si="79"/>
        <v xml:space="preserve"> </v>
      </c>
    </row>
    <row r="115" spans="1:23">
      <c r="B115" s="176"/>
      <c r="C115" s="346" t="s">
        <v>1040</v>
      </c>
      <c r="D115" s="173"/>
      <c r="E115" s="173"/>
      <c r="F115" s="173"/>
      <c r="G115" s="173"/>
      <c r="H115" s="173"/>
      <c r="I115" s="173"/>
      <c r="J115" s="173"/>
      <c r="K115" s="173"/>
      <c r="L115" s="173"/>
      <c r="M115" s="173"/>
      <c r="N115" s="173"/>
      <c r="O115" s="173"/>
      <c r="P115" s="173"/>
      <c r="Q115" s="173"/>
      <c r="R115" s="173"/>
      <c r="S115" s="173"/>
      <c r="T115" s="173"/>
      <c r="U115" s="173"/>
      <c r="V115" s="173"/>
      <c r="W115" s="173"/>
    </row>
    <row r="116" spans="1:23">
      <c r="B116" s="176"/>
      <c r="C116" s="346" t="s">
        <v>1041</v>
      </c>
      <c r="D116" s="173"/>
      <c r="E116" s="173"/>
      <c r="F116" s="173"/>
      <c r="G116" s="173"/>
      <c r="H116" s="173"/>
      <c r="I116" s="173"/>
      <c r="J116" s="173"/>
      <c r="K116" s="173"/>
      <c r="L116" s="173"/>
      <c r="M116" s="173"/>
      <c r="N116" s="173"/>
      <c r="O116" s="173"/>
      <c r="P116" s="173"/>
      <c r="Q116" s="173"/>
      <c r="R116" s="173"/>
      <c r="S116" s="173"/>
      <c r="T116" s="173"/>
      <c r="U116" s="173"/>
      <c r="V116" s="173"/>
      <c r="W116" s="173"/>
    </row>
    <row r="117" spans="1:23" ht="13.5" thickBot="1">
      <c r="B117" s="176"/>
      <c r="C117" s="346" t="s">
        <v>1042</v>
      </c>
      <c r="D117" s="173"/>
      <c r="E117" s="173"/>
      <c r="F117" s="173"/>
      <c r="G117" s="173"/>
      <c r="H117" s="173"/>
      <c r="I117" s="173"/>
      <c r="J117" s="173"/>
      <c r="K117" s="173"/>
      <c r="L117" s="173"/>
      <c r="M117" s="173"/>
      <c r="N117" s="173"/>
      <c r="O117" s="173"/>
      <c r="P117" s="173"/>
      <c r="Q117" s="173"/>
      <c r="R117" s="173"/>
      <c r="S117" s="173"/>
      <c r="T117" s="173"/>
      <c r="U117" s="173"/>
      <c r="V117" s="173"/>
      <c r="W117" s="173"/>
    </row>
    <row r="118" spans="1:23" ht="13.5" hidden="1" thickBot="1">
      <c r="C118" s="301"/>
      <c r="D118" s="175" t="str">
        <f t="shared" ref="D118:M118" si="80">IF(COUNTIF(D115:D117,"C")&gt;=1,"A",IF(COUNTIF(D115:D117,"C")&gt;0,"P"," "))</f>
        <v xml:space="preserve"> </v>
      </c>
      <c r="E118" s="175" t="str">
        <f t="shared" si="80"/>
        <v xml:space="preserve"> </v>
      </c>
      <c r="F118" s="175" t="str">
        <f t="shared" si="80"/>
        <v xml:space="preserve"> </v>
      </c>
      <c r="G118" s="175" t="str">
        <f t="shared" si="80"/>
        <v xml:space="preserve"> </v>
      </c>
      <c r="H118" s="175" t="str">
        <f t="shared" si="80"/>
        <v xml:space="preserve"> </v>
      </c>
      <c r="I118" s="175" t="str">
        <f t="shared" si="80"/>
        <v xml:space="preserve"> </v>
      </c>
      <c r="J118" s="175" t="str">
        <f t="shared" si="80"/>
        <v xml:space="preserve"> </v>
      </c>
      <c r="K118" s="175" t="str">
        <f t="shared" si="80"/>
        <v xml:space="preserve"> </v>
      </c>
      <c r="L118" s="175" t="str">
        <f t="shared" si="80"/>
        <v xml:space="preserve"> </v>
      </c>
      <c r="M118" s="175" t="str">
        <f t="shared" si="80"/>
        <v xml:space="preserve"> </v>
      </c>
      <c r="N118" s="175" t="str">
        <f t="shared" ref="N118:W118" si="81">IF(COUNTIF(N115:N117,"C")&gt;=1,"A",IF(COUNTIF(N115:N117,"C")&gt;0,"P"," "))</f>
        <v xml:space="preserve"> </v>
      </c>
      <c r="O118" s="175" t="str">
        <f t="shared" si="81"/>
        <v xml:space="preserve"> </v>
      </c>
      <c r="P118" s="175" t="str">
        <f t="shared" si="81"/>
        <v xml:space="preserve"> </v>
      </c>
      <c r="Q118" s="175" t="str">
        <f t="shared" si="81"/>
        <v xml:space="preserve"> </v>
      </c>
      <c r="R118" s="175" t="str">
        <f t="shared" si="81"/>
        <v xml:space="preserve"> </v>
      </c>
      <c r="S118" s="175" t="str">
        <f t="shared" si="81"/>
        <v xml:space="preserve"> </v>
      </c>
      <c r="T118" s="175" t="str">
        <f t="shared" si="81"/>
        <v xml:space="preserve"> </v>
      </c>
      <c r="U118" s="175" t="str">
        <f t="shared" si="81"/>
        <v xml:space="preserve"> </v>
      </c>
      <c r="V118" s="175" t="str">
        <f t="shared" si="81"/>
        <v xml:space="preserve"> </v>
      </c>
      <c r="W118" s="175" t="str">
        <f t="shared" si="81"/>
        <v xml:space="preserve"> </v>
      </c>
    </row>
    <row r="119" spans="1:23" ht="13.5" thickBot="1">
      <c r="C119" s="271" t="s">
        <v>96</v>
      </c>
      <c r="D119" s="278" t="str">
        <f>IF(COUNTIF(D102:D118,"A")&gt;4,"C",IF(COUNTIF(D102:D118,"A")&gt;0,"P"," "))</f>
        <v xml:space="preserve"> </v>
      </c>
      <c r="E119" s="278" t="str">
        <f t="shared" ref="E119:M119" si="82">IF(COUNTIF(E102:E118,"A")&gt;4,"C",IF(COUNTIF(E102:E118,"A")&gt;0,"P"," "))</f>
        <v xml:space="preserve"> </v>
      </c>
      <c r="F119" s="278" t="str">
        <f t="shared" si="82"/>
        <v xml:space="preserve"> </v>
      </c>
      <c r="G119" s="278" t="str">
        <f t="shared" si="82"/>
        <v xml:space="preserve"> </v>
      </c>
      <c r="H119" s="278" t="str">
        <f t="shared" si="82"/>
        <v xml:space="preserve"> </v>
      </c>
      <c r="I119" s="278" t="str">
        <f t="shared" si="82"/>
        <v xml:space="preserve"> </v>
      </c>
      <c r="J119" s="278" t="str">
        <f t="shared" si="82"/>
        <v xml:space="preserve"> </v>
      </c>
      <c r="K119" s="278" t="str">
        <f t="shared" si="82"/>
        <v xml:space="preserve"> </v>
      </c>
      <c r="L119" s="278" t="str">
        <f t="shared" si="82"/>
        <v xml:space="preserve"> </v>
      </c>
      <c r="M119" s="278" t="str">
        <f t="shared" si="82"/>
        <v xml:space="preserve"> </v>
      </c>
      <c r="N119" s="278" t="str">
        <f t="shared" ref="N119:W119" si="83">IF(COUNTIF(N102:N118,"A")&gt;4,"C",IF(COUNTIF(N102:N118,"A")&gt;0,"P"," "))</f>
        <v xml:space="preserve"> </v>
      </c>
      <c r="O119" s="278" t="str">
        <f t="shared" si="83"/>
        <v xml:space="preserve"> </v>
      </c>
      <c r="P119" s="278" t="str">
        <f t="shared" si="83"/>
        <v xml:space="preserve"> </v>
      </c>
      <c r="Q119" s="278" t="str">
        <f t="shared" si="83"/>
        <v xml:space="preserve"> </v>
      </c>
      <c r="R119" s="278" t="str">
        <f t="shared" si="83"/>
        <v xml:space="preserve"> </v>
      </c>
      <c r="S119" s="278" t="str">
        <f t="shared" si="83"/>
        <v xml:space="preserve"> </v>
      </c>
      <c r="T119" s="278" t="str">
        <f t="shared" si="83"/>
        <v xml:space="preserve"> </v>
      </c>
      <c r="U119" s="278" t="str">
        <f t="shared" si="83"/>
        <v xml:space="preserve"> </v>
      </c>
      <c r="V119" s="278" t="str">
        <f t="shared" si="83"/>
        <v xml:space="preserve"> </v>
      </c>
      <c r="W119" s="278" t="str">
        <f t="shared" si="83"/>
        <v xml:space="preserve"> </v>
      </c>
    </row>
    <row r="120" spans="1:23" ht="15">
      <c r="B120" s="167" t="s">
        <v>145</v>
      </c>
    </row>
    <row r="121" spans="1:23">
      <c r="B121" s="163">
        <v>1</v>
      </c>
      <c r="C121" s="272" t="s">
        <v>595</v>
      </c>
    </row>
    <row r="122" spans="1:23">
      <c r="A122" s="206"/>
      <c r="B122" s="170"/>
      <c r="C122" s="279" t="s">
        <v>599</v>
      </c>
      <c r="D122" s="173"/>
      <c r="E122" s="173"/>
      <c r="F122" s="173"/>
      <c r="G122" s="173"/>
      <c r="H122" s="173"/>
      <c r="I122" s="173"/>
      <c r="J122" s="173"/>
      <c r="K122" s="173"/>
      <c r="L122" s="173"/>
      <c r="M122" s="173"/>
      <c r="N122" s="173"/>
      <c r="O122" s="173"/>
      <c r="P122" s="173"/>
      <c r="Q122" s="173"/>
      <c r="R122" s="173"/>
      <c r="S122" s="173"/>
      <c r="T122" s="173"/>
      <c r="U122" s="173"/>
      <c r="V122" s="173"/>
      <c r="W122" s="173"/>
    </row>
    <row r="123" spans="1:23">
      <c r="A123"/>
      <c r="B123" s="170"/>
      <c r="C123" s="279" t="s">
        <v>600</v>
      </c>
      <c r="D123" s="173"/>
      <c r="E123" s="173"/>
      <c r="F123" s="173"/>
      <c r="G123" s="173"/>
      <c r="H123" s="173"/>
      <c r="I123" s="173"/>
      <c r="J123" s="173"/>
      <c r="K123" s="173"/>
      <c r="L123" s="173"/>
      <c r="M123" s="173"/>
      <c r="N123" s="173"/>
      <c r="O123" s="173"/>
      <c r="P123" s="173"/>
      <c r="Q123" s="173"/>
      <c r="R123" s="173"/>
      <c r="S123" s="173"/>
      <c r="T123" s="173"/>
      <c r="U123" s="173"/>
      <c r="V123" s="173"/>
      <c r="W123" s="173"/>
    </row>
    <row r="124" spans="1:23">
      <c r="A124"/>
      <c r="B124" s="170"/>
      <c r="C124" s="279" t="s">
        <v>601</v>
      </c>
      <c r="D124" s="173"/>
      <c r="E124" s="173"/>
      <c r="F124" s="173"/>
      <c r="G124" s="173"/>
      <c r="H124" s="173"/>
      <c r="I124" s="173"/>
      <c r="J124" s="173"/>
      <c r="K124" s="173"/>
      <c r="L124" s="173"/>
      <c r="M124" s="173"/>
      <c r="N124" s="173"/>
      <c r="O124" s="173"/>
      <c r="P124" s="173"/>
      <c r="Q124" s="173"/>
      <c r="R124" s="173"/>
      <c r="S124" s="173"/>
      <c r="T124" s="173"/>
      <c r="U124" s="173"/>
      <c r="V124" s="173"/>
      <c r="W124" s="173"/>
    </row>
    <row r="125" spans="1:23">
      <c r="A125"/>
      <c r="B125" s="163">
        <v>2</v>
      </c>
      <c r="C125" s="285" t="s">
        <v>596</v>
      </c>
      <c r="D125" s="175" t="str">
        <f t="shared" ref="D125:E125" si="84">IF(COUNTIF(D122:D124,"C")&gt;=1,"A",IF(COUNTIF(D122:D124,"C")&gt;0,"P"," "))</f>
        <v xml:space="preserve"> </v>
      </c>
      <c r="E125" s="175" t="str">
        <f t="shared" si="84"/>
        <v xml:space="preserve"> </v>
      </c>
      <c r="F125" s="175" t="str">
        <f t="shared" ref="F125:M125" si="85">IF(COUNTIF(F122:F124,"C")&gt;=1,"A",IF(COUNTIF(F122:F124,"C")&gt;0,"P"," "))</f>
        <v xml:space="preserve"> </v>
      </c>
      <c r="G125" s="175" t="str">
        <f t="shared" si="85"/>
        <v xml:space="preserve"> </v>
      </c>
      <c r="H125" s="175" t="str">
        <f t="shared" si="85"/>
        <v xml:space="preserve"> </v>
      </c>
      <c r="I125" s="175" t="str">
        <f t="shared" si="85"/>
        <v xml:space="preserve"> </v>
      </c>
      <c r="J125" s="175" t="str">
        <f t="shared" si="85"/>
        <v xml:space="preserve"> </v>
      </c>
      <c r="K125" s="175" t="str">
        <f t="shared" si="85"/>
        <v xml:space="preserve"> </v>
      </c>
      <c r="L125" s="175" t="str">
        <f t="shared" si="85"/>
        <v xml:space="preserve"> </v>
      </c>
      <c r="M125" s="175" t="str">
        <f t="shared" si="85"/>
        <v xml:space="preserve"> </v>
      </c>
      <c r="N125" s="175" t="str">
        <f t="shared" ref="N125:W125" si="86">IF(COUNTIF(N122:N124,"C")&gt;=1,"A",IF(COUNTIF(N122:N124,"C")&gt;0,"P"," "))</f>
        <v xml:space="preserve"> </v>
      </c>
      <c r="O125" s="175" t="str">
        <f t="shared" si="86"/>
        <v xml:space="preserve"> </v>
      </c>
      <c r="P125" s="175" t="str">
        <f t="shared" si="86"/>
        <v xml:space="preserve"> </v>
      </c>
      <c r="Q125" s="175" t="str">
        <f t="shared" si="86"/>
        <v xml:space="preserve"> </v>
      </c>
      <c r="R125" s="175" t="str">
        <f t="shared" si="86"/>
        <v xml:space="preserve"> </v>
      </c>
      <c r="S125" s="175" t="str">
        <f t="shared" si="86"/>
        <v xml:space="preserve"> </v>
      </c>
      <c r="T125" s="175" t="str">
        <f t="shared" si="86"/>
        <v xml:space="preserve"> </v>
      </c>
      <c r="U125" s="175" t="str">
        <f t="shared" si="86"/>
        <v xml:space="preserve"> </v>
      </c>
      <c r="V125" s="175" t="str">
        <f t="shared" si="86"/>
        <v xml:space="preserve"> </v>
      </c>
      <c r="W125" s="175" t="str">
        <f t="shared" si="86"/>
        <v xml:space="preserve"> </v>
      </c>
    </row>
    <row r="126" spans="1:23">
      <c r="A126"/>
      <c r="B126" s="176"/>
      <c r="C126" s="279" t="s">
        <v>602</v>
      </c>
      <c r="D126" s="173"/>
      <c r="E126" s="173"/>
      <c r="F126" s="173"/>
      <c r="G126" s="173"/>
      <c r="H126" s="173"/>
      <c r="I126" s="173"/>
      <c r="J126" s="173"/>
      <c r="K126" s="173"/>
      <c r="L126" s="173"/>
      <c r="M126" s="173"/>
      <c r="N126" s="173"/>
      <c r="O126" s="173"/>
      <c r="P126" s="173"/>
      <c r="Q126" s="173"/>
      <c r="R126" s="173"/>
      <c r="S126" s="173"/>
      <c r="T126" s="173"/>
      <c r="U126" s="173"/>
      <c r="V126" s="173"/>
      <c r="W126" s="173"/>
    </row>
    <row r="127" spans="1:23">
      <c r="A127"/>
      <c r="B127" s="176"/>
      <c r="C127" s="279" t="s">
        <v>603</v>
      </c>
      <c r="D127" s="173"/>
      <c r="E127" s="173"/>
      <c r="F127" s="173"/>
      <c r="G127" s="173"/>
      <c r="H127" s="173"/>
      <c r="I127" s="173"/>
      <c r="J127" s="173"/>
      <c r="K127" s="173"/>
      <c r="L127" s="173"/>
      <c r="M127" s="173"/>
      <c r="N127" s="173"/>
      <c r="O127" s="173"/>
      <c r="P127" s="173"/>
      <c r="Q127" s="173"/>
      <c r="R127" s="173"/>
      <c r="S127" s="173"/>
      <c r="T127" s="173"/>
      <c r="U127" s="173"/>
      <c r="V127" s="173"/>
      <c r="W127" s="173"/>
    </row>
    <row r="128" spans="1:23">
      <c r="A128"/>
      <c r="B128" s="176"/>
      <c r="C128" s="279" t="s">
        <v>604</v>
      </c>
      <c r="D128" s="173"/>
      <c r="E128" s="173"/>
      <c r="F128" s="173"/>
      <c r="G128" s="173"/>
      <c r="H128" s="173"/>
      <c r="I128" s="173"/>
      <c r="J128" s="173"/>
      <c r="K128" s="173"/>
      <c r="L128" s="173"/>
      <c r="M128" s="173"/>
      <c r="N128" s="173"/>
      <c r="O128" s="173"/>
      <c r="P128" s="173"/>
      <c r="Q128" s="173"/>
      <c r="R128" s="173"/>
      <c r="S128" s="173"/>
      <c r="T128" s="173"/>
      <c r="U128" s="173"/>
      <c r="V128" s="173"/>
      <c r="W128" s="173"/>
    </row>
    <row r="129" spans="1:23">
      <c r="A129"/>
      <c r="B129" s="163">
        <v>3</v>
      </c>
      <c r="C129" s="285" t="s">
        <v>597</v>
      </c>
      <c r="D129" s="175" t="str">
        <f t="shared" ref="D129:E129" si="87">IF(COUNTIF(D126:D128,"C")&gt;=1,"A",IF(COUNTIF(D126:D128,"C")&gt;0,"P"," "))</f>
        <v xml:space="preserve"> </v>
      </c>
      <c r="E129" s="175" t="str">
        <f t="shared" si="87"/>
        <v xml:space="preserve"> </v>
      </c>
      <c r="F129" s="175" t="str">
        <f t="shared" ref="F129:M129" si="88">IF(COUNTIF(F126:F128,"C")&gt;=1,"A",IF(COUNTIF(F126:F128,"C")&gt;0,"P"," "))</f>
        <v xml:space="preserve"> </v>
      </c>
      <c r="G129" s="175" t="str">
        <f t="shared" si="88"/>
        <v xml:space="preserve"> </v>
      </c>
      <c r="H129" s="175" t="str">
        <f t="shared" si="88"/>
        <v xml:space="preserve"> </v>
      </c>
      <c r="I129" s="175" t="str">
        <f t="shared" si="88"/>
        <v xml:space="preserve"> </v>
      </c>
      <c r="J129" s="175" t="str">
        <f t="shared" si="88"/>
        <v xml:space="preserve"> </v>
      </c>
      <c r="K129" s="175" t="str">
        <f t="shared" si="88"/>
        <v xml:space="preserve"> </v>
      </c>
      <c r="L129" s="175" t="str">
        <f t="shared" si="88"/>
        <v xml:space="preserve"> </v>
      </c>
      <c r="M129" s="175" t="str">
        <f t="shared" si="88"/>
        <v xml:space="preserve"> </v>
      </c>
      <c r="N129" s="175" t="str">
        <f t="shared" ref="N129:W129" si="89">IF(COUNTIF(N126:N128,"C")&gt;=1,"A",IF(COUNTIF(N126:N128,"C")&gt;0,"P"," "))</f>
        <v xml:space="preserve"> </v>
      </c>
      <c r="O129" s="175" t="str">
        <f t="shared" si="89"/>
        <v xml:space="preserve"> </v>
      </c>
      <c r="P129" s="175" t="str">
        <f t="shared" si="89"/>
        <v xml:space="preserve"> </v>
      </c>
      <c r="Q129" s="175" t="str">
        <f t="shared" si="89"/>
        <v xml:space="preserve"> </v>
      </c>
      <c r="R129" s="175" t="str">
        <f t="shared" si="89"/>
        <v xml:space="preserve"> </v>
      </c>
      <c r="S129" s="175" t="str">
        <f t="shared" si="89"/>
        <v xml:space="preserve"> </v>
      </c>
      <c r="T129" s="175" t="str">
        <f t="shared" si="89"/>
        <v xml:space="preserve"> </v>
      </c>
      <c r="U129" s="175" t="str">
        <f t="shared" si="89"/>
        <v xml:space="preserve"> </v>
      </c>
      <c r="V129" s="175" t="str">
        <f t="shared" si="89"/>
        <v xml:space="preserve"> </v>
      </c>
      <c r="W129" s="175" t="str">
        <f t="shared" si="89"/>
        <v xml:space="preserve"> </v>
      </c>
    </row>
    <row r="130" spans="1:23">
      <c r="A130"/>
      <c r="B130" s="176"/>
      <c r="C130" s="279" t="s">
        <v>605</v>
      </c>
      <c r="D130" s="173"/>
      <c r="E130" s="173"/>
      <c r="F130" s="173"/>
      <c r="G130" s="173"/>
      <c r="H130" s="173"/>
      <c r="I130" s="173"/>
      <c r="J130" s="173"/>
      <c r="K130" s="173"/>
      <c r="L130" s="173"/>
      <c r="M130" s="173"/>
      <c r="N130" s="173"/>
      <c r="O130" s="173"/>
      <c r="P130" s="173"/>
      <c r="Q130" s="173"/>
      <c r="R130" s="173"/>
      <c r="S130" s="173"/>
      <c r="T130" s="173"/>
      <c r="U130" s="173"/>
      <c r="V130" s="173"/>
      <c r="W130" s="173"/>
    </row>
    <row r="131" spans="1:23">
      <c r="A131"/>
      <c r="B131" s="176"/>
      <c r="C131" s="279" t="s">
        <v>612</v>
      </c>
      <c r="D131" s="173"/>
      <c r="E131" s="173"/>
      <c r="F131" s="173"/>
      <c r="G131" s="173"/>
      <c r="H131" s="173"/>
      <c r="I131" s="173"/>
      <c r="J131" s="173"/>
      <c r="K131" s="173"/>
      <c r="L131" s="173"/>
      <c r="M131" s="173"/>
      <c r="N131" s="173"/>
      <c r="O131" s="173"/>
      <c r="P131" s="173"/>
      <c r="Q131" s="173"/>
      <c r="R131" s="173"/>
      <c r="S131" s="173"/>
      <c r="T131" s="173"/>
      <c r="U131" s="173"/>
      <c r="V131" s="173"/>
      <c r="W131" s="173"/>
    </row>
    <row r="132" spans="1:23">
      <c r="A132"/>
      <c r="B132" s="176"/>
      <c r="C132" s="279" t="s">
        <v>678</v>
      </c>
      <c r="D132" s="173"/>
      <c r="E132" s="173"/>
      <c r="F132" s="173"/>
      <c r="G132" s="173"/>
      <c r="H132" s="173"/>
      <c r="I132" s="173"/>
      <c r="J132" s="173"/>
      <c r="K132" s="173"/>
      <c r="L132" s="173"/>
      <c r="M132" s="173"/>
      <c r="N132" s="173"/>
      <c r="O132" s="173"/>
      <c r="P132" s="173"/>
      <c r="Q132" s="173"/>
      <c r="R132" s="173"/>
      <c r="S132" s="173"/>
      <c r="T132" s="173"/>
      <c r="U132" s="173"/>
      <c r="V132" s="173"/>
      <c r="W132" s="173"/>
    </row>
    <row r="133" spans="1:23">
      <c r="A133"/>
      <c r="B133" s="163">
        <v>4</v>
      </c>
      <c r="C133" s="285" t="s">
        <v>598</v>
      </c>
      <c r="D133" s="175" t="str">
        <f t="shared" ref="D133:E133" si="90">IF(COUNTIF(D130:D132,"C")&gt;=1,"A",IF(COUNTIF(D130:D132,"C")&gt;0,"P"," "))</f>
        <v xml:space="preserve"> </v>
      </c>
      <c r="E133" s="175" t="str">
        <f t="shared" si="90"/>
        <v xml:space="preserve"> </v>
      </c>
      <c r="F133" s="175" t="str">
        <f t="shared" ref="F133:M133" si="91">IF(COUNTIF(F130:F132,"C")&gt;=1,"A",IF(COUNTIF(F130:F132,"C")&gt;0,"P"," "))</f>
        <v xml:space="preserve"> </v>
      </c>
      <c r="G133" s="175" t="str">
        <f t="shared" si="91"/>
        <v xml:space="preserve"> </v>
      </c>
      <c r="H133" s="175" t="str">
        <f t="shared" si="91"/>
        <v xml:space="preserve"> </v>
      </c>
      <c r="I133" s="175" t="str">
        <f t="shared" si="91"/>
        <v xml:space="preserve"> </v>
      </c>
      <c r="J133" s="175" t="str">
        <f t="shared" si="91"/>
        <v xml:space="preserve"> </v>
      </c>
      <c r="K133" s="175" t="str">
        <f t="shared" si="91"/>
        <v xml:space="preserve"> </v>
      </c>
      <c r="L133" s="175" t="str">
        <f t="shared" si="91"/>
        <v xml:space="preserve"> </v>
      </c>
      <c r="M133" s="175" t="str">
        <f t="shared" si="91"/>
        <v xml:space="preserve"> </v>
      </c>
      <c r="N133" s="175" t="str">
        <f t="shared" ref="N133:W133" si="92">IF(COUNTIF(N130:N132,"C")&gt;=1,"A",IF(COUNTIF(N130:N132,"C")&gt;0,"P"," "))</f>
        <v xml:space="preserve"> </v>
      </c>
      <c r="O133" s="175" t="str">
        <f t="shared" si="92"/>
        <v xml:space="preserve"> </v>
      </c>
      <c r="P133" s="175" t="str">
        <f t="shared" si="92"/>
        <v xml:space="preserve"> </v>
      </c>
      <c r="Q133" s="175" t="str">
        <f t="shared" si="92"/>
        <v xml:space="preserve"> </v>
      </c>
      <c r="R133" s="175" t="str">
        <f t="shared" si="92"/>
        <v xml:space="preserve"> </v>
      </c>
      <c r="S133" s="175" t="str">
        <f t="shared" si="92"/>
        <v xml:space="preserve"> </v>
      </c>
      <c r="T133" s="175" t="str">
        <f t="shared" si="92"/>
        <v xml:space="preserve"> </v>
      </c>
      <c r="U133" s="175" t="str">
        <f t="shared" si="92"/>
        <v xml:space="preserve"> </v>
      </c>
      <c r="V133" s="175" t="str">
        <f t="shared" si="92"/>
        <v xml:space="preserve"> </v>
      </c>
      <c r="W133" s="175" t="str">
        <f t="shared" si="92"/>
        <v xml:space="preserve"> </v>
      </c>
    </row>
    <row r="134" spans="1:23">
      <c r="A134"/>
      <c r="B134" s="176"/>
      <c r="C134" s="279" t="s">
        <v>606</v>
      </c>
      <c r="D134" s="173"/>
      <c r="E134" s="173"/>
      <c r="F134" s="173"/>
      <c r="G134" s="173"/>
      <c r="H134" s="173"/>
      <c r="I134" s="173"/>
      <c r="J134" s="173"/>
      <c r="K134" s="173"/>
      <c r="L134" s="173"/>
      <c r="M134" s="173"/>
      <c r="N134" s="173"/>
      <c r="O134" s="173"/>
      <c r="P134" s="173"/>
      <c r="Q134" s="173"/>
      <c r="R134" s="173"/>
      <c r="S134" s="173"/>
      <c r="T134" s="173"/>
      <c r="U134" s="173"/>
      <c r="V134" s="173"/>
      <c r="W134" s="173"/>
    </row>
    <row r="135" spans="1:23">
      <c r="A135"/>
      <c r="B135" s="176"/>
      <c r="C135" s="279" t="s">
        <v>607</v>
      </c>
      <c r="D135" s="173"/>
      <c r="E135" s="173"/>
      <c r="F135" s="173"/>
      <c r="G135" s="173"/>
      <c r="H135" s="173"/>
      <c r="I135" s="173"/>
      <c r="J135" s="173"/>
      <c r="K135" s="173"/>
      <c r="L135" s="173"/>
      <c r="M135" s="173"/>
      <c r="N135" s="173"/>
      <c r="O135" s="173"/>
      <c r="P135" s="173"/>
      <c r="Q135" s="173"/>
      <c r="R135" s="173"/>
      <c r="S135" s="173"/>
      <c r="T135" s="173"/>
      <c r="U135" s="173"/>
      <c r="V135" s="173"/>
      <c r="W135" s="173"/>
    </row>
    <row r="136" spans="1:23">
      <c r="A136"/>
      <c r="B136" s="176"/>
      <c r="C136" s="279" t="s">
        <v>608</v>
      </c>
      <c r="D136" s="173"/>
      <c r="E136" s="173"/>
      <c r="F136" s="173"/>
      <c r="G136" s="173"/>
      <c r="H136" s="173"/>
      <c r="I136" s="173"/>
      <c r="J136" s="173"/>
      <c r="K136" s="173"/>
      <c r="L136" s="173"/>
      <c r="M136" s="173"/>
      <c r="N136" s="173"/>
      <c r="O136" s="173"/>
      <c r="P136" s="173"/>
      <c r="Q136" s="173"/>
      <c r="R136" s="173"/>
      <c r="S136" s="173"/>
      <c r="T136" s="173"/>
      <c r="U136" s="173"/>
      <c r="V136" s="173"/>
      <c r="W136" s="173"/>
    </row>
    <row r="137" spans="1:23">
      <c r="A137"/>
      <c r="B137" s="163">
        <v>5</v>
      </c>
      <c r="C137" s="285" t="s">
        <v>679</v>
      </c>
      <c r="D137" s="175" t="str">
        <f t="shared" ref="D137:E137" si="93">IF(COUNTIF(D134:D136,"C")&gt;=1,"A",IF(COUNTIF(D134:D136,"C")&gt;0,"P"," "))</f>
        <v xml:space="preserve"> </v>
      </c>
      <c r="E137" s="175" t="str">
        <f t="shared" si="93"/>
        <v xml:space="preserve"> </v>
      </c>
      <c r="F137" s="175" t="str">
        <f t="shared" ref="F137:M137" si="94">IF(COUNTIF(F134:F136,"C")&gt;=1,"A",IF(COUNTIF(F134:F136,"C")&gt;0,"P"," "))</f>
        <v xml:space="preserve"> </v>
      </c>
      <c r="G137" s="175" t="str">
        <f t="shared" si="94"/>
        <v xml:space="preserve"> </v>
      </c>
      <c r="H137" s="175" t="str">
        <f t="shared" si="94"/>
        <v xml:space="preserve"> </v>
      </c>
      <c r="I137" s="175" t="str">
        <f t="shared" si="94"/>
        <v xml:space="preserve"> </v>
      </c>
      <c r="J137" s="175" t="str">
        <f t="shared" si="94"/>
        <v xml:space="preserve"> </v>
      </c>
      <c r="K137" s="175" t="str">
        <f t="shared" si="94"/>
        <v xml:space="preserve"> </v>
      </c>
      <c r="L137" s="175" t="str">
        <f t="shared" si="94"/>
        <v xml:space="preserve"> </v>
      </c>
      <c r="M137" s="175" t="str">
        <f t="shared" si="94"/>
        <v xml:space="preserve"> </v>
      </c>
      <c r="N137" s="175" t="str">
        <f t="shared" ref="N137:W137" si="95">IF(COUNTIF(N134:N136,"C")&gt;=1,"A",IF(COUNTIF(N134:N136,"C")&gt;0,"P"," "))</f>
        <v xml:space="preserve"> </v>
      </c>
      <c r="O137" s="175" t="str">
        <f t="shared" si="95"/>
        <v xml:space="preserve"> </v>
      </c>
      <c r="P137" s="175" t="str">
        <f t="shared" si="95"/>
        <v xml:space="preserve"> </v>
      </c>
      <c r="Q137" s="175" t="str">
        <f t="shared" si="95"/>
        <v xml:space="preserve"> </v>
      </c>
      <c r="R137" s="175" t="str">
        <f t="shared" si="95"/>
        <v xml:space="preserve"> </v>
      </c>
      <c r="S137" s="175" t="str">
        <f t="shared" si="95"/>
        <v xml:space="preserve"> </v>
      </c>
      <c r="T137" s="175" t="str">
        <f t="shared" si="95"/>
        <v xml:space="preserve"> </v>
      </c>
      <c r="U137" s="175" t="str">
        <f t="shared" si="95"/>
        <v xml:space="preserve"> </v>
      </c>
      <c r="V137" s="175" t="str">
        <f t="shared" si="95"/>
        <v xml:space="preserve"> </v>
      </c>
      <c r="W137" s="175" t="str">
        <f t="shared" si="95"/>
        <v xml:space="preserve"> </v>
      </c>
    </row>
    <row r="138" spans="1:23">
      <c r="A138"/>
      <c r="B138" s="176"/>
      <c r="C138" s="279" t="s">
        <v>609</v>
      </c>
      <c r="D138" s="173"/>
      <c r="E138" s="173"/>
      <c r="F138" s="173"/>
      <c r="G138" s="173"/>
      <c r="H138" s="173"/>
      <c r="I138" s="173"/>
      <c r="J138" s="173"/>
      <c r="K138" s="173"/>
      <c r="L138" s="173"/>
      <c r="M138" s="173"/>
      <c r="N138" s="173"/>
      <c r="O138" s="173"/>
      <c r="P138" s="173"/>
      <c r="Q138" s="173"/>
      <c r="R138" s="173"/>
      <c r="S138" s="173"/>
      <c r="T138" s="173"/>
      <c r="U138" s="173"/>
      <c r="V138" s="173"/>
      <c r="W138" s="173"/>
    </row>
    <row r="139" spans="1:23">
      <c r="A139"/>
      <c r="B139" s="176"/>
      <c r="C139" s="279" t="s">
        <v>610</v>
      </c>
      <c r="D139" s="173"/>
      <c r="E139" s="173"/>
      <c r="F139" s="173"/>
      <c r="G139" s="173"/>
      <c r="H139" s="173"/>
      <c r="I139" s="173"/>
      <c r="J139" s="173"/>
      <c r="K139" s="173"/>
      <c r="L139" s="173"/>
      <c r="M139" s="173"/>
      <c r="N139" s="173"/>
      <c r="O139" s="173"/>
      <c r="P139" s="173"/>
      <c r="Q139" s="173"/>
      <c r="R139" s="173"/>
      <c r="S139" s="173"/>
      <c r="T139" s="173"/>
      <c r="U139" s="173"/>
      <c r="V139" s="173"/>
      <c r="W139" s="173"/>
    </row>
    <row r="140" spans="1:23" ht="13.5" thickBot="1">
      <c r="A140"/>
      <c r="B140" s="176"/>
      <c r="C140" s="279" t="s">
        <v>611</v>
      </c>
      <c r="D140" s="173"/>
      <c r="E140" s="173"/>
      <c r="F140" s="173"/>
      <c r="G140" s="173"/>
      <c r="H140" s="173"/>
      <c r="I140" s="173"/>
      <c r="J140" s="173"/>
      <c r="K140" s="173"/>
      <c r="L140" s="173"/>
      <c r="M140" s="173"/>
      <c r="N140" s="173"/>
      <c r="O140" s="173"/>
      <c r="P140" s="173"/>
      <c r="Q140" s="173"/>
      <c r="R140" s="173"/>
      <c r="S140" s="173"/>
      <c r="T140" s="173"/>
      <c r="U140" s="173"/>
      <c r="V140" s="173"/>
      <c r="W140" s="173"/>
    </row>
    <row r="141" spans="1:23" ht="13.5" hidden="1" thickBot="1">
      <c r="A141"/>
      <c r="D141" s="175" t="str">
        <f t="shared" ref="D141:E141" si="96">IF(COUNTIF(D138:D140,"C")&gt;=1,"A",IF(COUNTIF(D138:D140,"C")&gt;0,"P"," "))</f>
        <v xml:space="preserve"> </v>
      </c>
      <c r="E141" s="175" t="str">
        <f t="shared" si="96"/>
        <v xml:space="preserve"> </v>
      </c>
      <c r="F141" s="175" t="str">
        <f t="shared" ref="F141:M141" si="97">IF(COUNTIF(F138:F140,"C")&gt;=1,"A",IF(COUNTIF(F138:F140,"C")&gt;0,"P"," "))</f>
        <v xml:space="preserve"> </v>
      </c>
      <c r="G141" s="175" t="str">
        <f t="shared" si="97"/>
        <v xml:space="preserve"> </v>
      </c>
      <c r="H141" s="175" t="str">
        <f t="shared" si="97"/>
        <v xml:space="preserve"> </v>
      </c>
      <c r="I141" s="175" t="str">
        <f t="shared" si="97"/>
        <v xml:space="preserve"> </v>
      </c>
      <c r="J141" s="175" t="str">
        <f t="shared" si="97"/>
        <v xml:space="preserve"> </v>
      </c>
      <c r="K141" s="175" t="str">
        <f t="shared" si="97"/>
        <v xml:space="preserve"> </v>
      </c>
      <c r="L141" s="175" t="str">
        <f t="shared" si="97"/>
        <v xml:space="preserve"> </v>
      </c>
      <c r="M141" s="175" t="str">
        <f t="shared" si="97"/>
        <v xml:space="preserve"> </v>
      </c>
      <c r="N141" s="175" t="str">
        <f t="shared" ref="N141:W141" si="98">IF(COUNTIF(N138:N140,"C")&gt;=1,"A",IF(COUNTIF(N138:N140,"C")&gt;0,"P"," "))</f>
        <v xml:space="preserve"> </v>
      </c>
      <c r="O141" s="175" t="str">
        <f t="shared" si="98"/>
        <v xml:space="preserve"> </v>
      </c>
      <c r="P141" s="175" t="str">
        <f t="shared" si="98"/>
        <v xml:space="preserve"> </v>
      </c>
      <c r="Q141" s="175" t="str">
        <f t="shared" si="98"/>
        <v xml:space="preserve"> </v>
      </c>
      <c r="R141" s="175" t="str">
        <f t="shared" si="98"/>
        <v xml:space="preserve"> </v>
      </c>
      <c r="S141" s="175" t="str">
        <f t="shared" si="98"/>
        <v xml:space="preserve"> </v>
      </c>
      <c r="T141" s="175" t="str">
        <f t="shared" si="98"/>
        <v xml:space="preserve"> </v>
      </c>
      <c r="U141" s="175" t="str">
        <f t="shared" si="98"/>
        <v xml:space="preserve"> </v>
      </c>
      <c r="V141" s="175" t="str">
        <f t="shared" si="98"/>
        <v xml:space="preserve"> </v>
      </c>
      <c r="W141" s="175" t="str">
        <f t="shared" si="98"/>
        <v xml:space="preserve"> </v>
      </c>
    </row>
    <row r="142" spans="1:23" ht="13.5" thickBot="1">
      <c r="A142"/>
      <c r="C142" s="177" t="s">
        <v>96</v>
      </c>
      <c r="D142" s="278" t="str">
        <f>IF(COUNTIF(D125:D141,"A")&gt;4,"C",IF(COUNTIF(D125:D141,"A")&gt;0,"P"," "))</f>
        <v xml:space="preserve"> </v>
      </c>
      <c r="E142" s="278" t="str">
        <f t="shared" ref="E142" si="99">IF(COUNTIF(E125:E141,"A")&gt;4,"C",IF(COUNTIF(E125:E141,"A")&gt;0,"P"," "))</f>
        <v xml:space="preserve"> </v>
      </c>
      <c r="F142" s="278" t="str">
        <f t="shared" ref="F142:M142" si="100">IF(COUNTIF(F125:F141,"A")&gt;4,"C",IF(COUNTIF(F125:F141,"A")&gt;0,"P"," "))</f>
        <v xml:space="preserve"> </v>
      </c>
      <c r="G142" s="278" t="str">
        <f t="shared" si="100"/>
        <v xml:space="preserve"> </v>
      </c>
      <c r="H142" s="278" t="str">
        <f t="shared" si="100"/>
        <v xml:space="preserve"> </v>
      </c>
      <c r="I142" s="278" t="str">
        <f t="shared" si="100"/>
        <v xml:space="preserve"> </v>
      </c>
      <c r="J142" s="278" t="str">
        <f t="shared" si="100"/>
        <v xml:space="preserve"> </v>
      </c>
      <c r="K142" s="278" t="str">
        <f t="shared" si="100"/>
        <v xml:space="preserve"> </v>
      </c>
      <c r="L142" s="278" t="str">
        <f t="shared" si="100"/>
        <v xml:space="preserve"> </v>
      </c>
      <c r="M142" s="278" t="str">
        <f t="shared" si="100"/>
        <v xml:space="preserve"> </v>
      </c>
      <c r="N142" s="278" t="str">
        <f t="shared" ref="N142:W142" si="101">IF(COUNTIF(N125:N141,"A")&gt;4,"C",IF(COUNTIF(N125:N141,"A")&gt;0,"P"," "))</f>
        <v xml:space="preserve"> </v>
      </c>
      <c r="O142" s="278" t="str">
        <f t="shared" si="101"/>
        <v xml:space="preserve"> </v>
      </c>
      <c r="P142" s="278" t="str">
        <f t="shared" si="101"/>
        <v xml:space="preserve"> </v>
      </c>
      <c r="Q142" s="278" t="str">
        <f t="shared" si="101"/>
        <v xml:space="preserve"> </v>
      </c>
      <c r="R142" s="278" t="str">
        <f t="shared" si="101"/>
        <v xml:space="preserve"> </v>
      </c>
      <c r="S142" s="278" t="str">
        <f t="shared" si="101"/>
        <v xml:space="preserve"> </v>
      </c>
      <c r="T142" s="278" t="str">
        <f t="shared" si="101"/>
        <v xml:space="preserve"> </v>
      </c>
      <c r="U142" s="278" t="str">
        <f t="shared" si="101"/>
        <v xml:space="preserve"> </v>
      </c>
      <c r="V142" s="278" t="str">
        <f t="shared" si="101"/>
        <v xml:space="preserve"> </v>
      </c>
      <c r="W142" s="278" t="str">
        <f t="shared" si="101"/>
        <v xml:space="preserve"> </v>
      </c>
    </row>
    <row r="143" spans="1:23" ht="15">
      <c r="B143" s="167" t="s">
        <v>134</v>
      </c>
    </row>
    <row r="144" spans="1:23">
      <c r="A144" s="206"/>
      <c r="B144" s="163">
        <v>1</v>
      </c>
      <c r="C144" s="178" t="s">
        <v>301</v>
      </c>
    </row>
    <row r="145" spans="1:23">
      <c r="A145"/>
      <c r="B145" s="170"/>
      <c r="C145" s="171" t="s">
        <v>292</v>
      </c>
      <c r="D145" s="173"/>
      <c r="E145" s="173"/>
      <c r="F145" s="173"/>
      <c r="G145" s="173"/>
      <c r="H145" s="173"/>
      <c r="I145" s="173"/>
      <c r="J145" s="173"/>
      <c r="K145" s="173"/>
      <c r="L145" s="173"/>
      <c r="M145" s="173"/>
      <c r="N145" s="173"/>
      <c r="O145" s="173"/>
      <c r="P145" s="173"/>
      <c r="Q145" s="173"/>
      <c r="R145" s="173"/>
      <c r="S145" s="173"/>
      <c r="T145" s="173"/>
      <c r="U145" s="173"/>
      <c r="V145" s="173"/>
      <c r="W145" s="173"/>
    </row>
    <row r="146" spans="1:23">
      <c r="A146"/>
      <c r="B146" s="170"/>
      <c r="C146" s="171" t="s">
        <v>302</v>
      </c>
      <c r="D146" s="173"/>
      <c r="E146" s="173"/>
      <c r="F146" s="173"/>
      <c r="G146" s="173"/>
      <c r="H146" s="173"/>
      <c r="I146" s="173"/>
      <c r="J146" s="173"/>
      <c r="K146" s="173"/>
      <c r="L146" s="173"/>
      <c r="M146" s="173"/>
      <c r="N146" s="173"/>
      <c r="O146" s="173"/>
      <c r="P146" s="173"/>
      <c r="Q146" s="173"/>
      <c r="R146" s="173"/>
      <c r="S146" s="173"/>
      <c r="T146" s="173"/>
      <c r="U146" s="173"/>
      <c r="V146" s="173"/>
      <c r="W146" s="173"/>
    </row>
    <row r="147" spans="1:23">
      <c r="A147"/>
      <c r="B147" s="170"/>
      <c r="C147" s="171" t="s">
        <v>303</v>
      </c>
      <c r="D147" s="173"/>
      <c r="E147" s="173"/>
      <c r="F147" s="173"/>
      <c r="G147" s="173"/>
      <c r="H147" s="173"/>
      <c r="I147" s="173"/>
      <c r="J147" s="173"/>
      <c r="K147" s="173"/>
      <c r="L147" s="173"/>
      <c r="M147" s="173"/>
      <c r="N147" s="173"/>
      <c r="O147" s="173"/>
      <c r="P147" s="173"/>
      <c r="Q147" s="173"/>
      <c r="R147" s="173"/>
      <c r="S147" s="173"/>
      <c r="T147" s="173"/>
      <c r="U147" s="173"/>
      <c r="V147" s="173"/>
      <c r="W147" s="173"/>
    </row>
    <row r="148" spans="1:23">
      <c r="A148"/>
      <c r="B148" s="163">
        <v>2</v>
      </c>
      <c r="C148" s="174" t="s">
        <v>293</v>
      </c>
      <c r="D148" s="175" t="str">
        <f t="shared" ref="D148:E148" si="102">IF(COUNTIF(D145:D147,"C")&gt;=1,"A",IF(COUNTIF(D145:D147,"C")&gt;0,"P"," "))</f>
        <v xml:space="preserve"> </v>
      </c>
      <c r="E148" s="175" t="str">
        <f t="shared" si="102"/>
        <v xml:space="preserve"> </v>
      </c>
      <c r="F148" s="175" t="str">
        <f t="shared" ref="F148:M148" si="103">IF(COUNTIF(F145:F147,"C")&gt;=1,"A",IF(COUNTIF(F145:F147,"C")&gt;0,"P"," "))</f>
        <v xml:space="preserve"> </v>
      </c>
      <c r="G148" s="175" t="str">
        <f t="shared" si="103"/>
        <v xml:space="preserve"> </v>
      </c>
      <c r="H148" s="175" t="str">
        <f t="shared" si="103"/>
        <v xml:space="preserve"> </v>
      </c>
      <c r="I148" s="175" t="str">
        <f t="shared" si="103"/>
        <v xml:space="preserve"> </v>
      </c>
      <c r="J148" s="175" t="str">
        <f t="shared" si="103"/>
        <v xml:space="preserve"> </v>
      </c>
      <c r="K148" s="175" t="str">
        <f t="shared" si="103"/>
        <v xml:space="preserve"> </v>
      </c>
      <c r="L148" s="175" t="str">
        <f t="shared" si="103"/>
        <v xml:space="preserve"> </v>
      </c>
      <c r="M148" s="175" t="str">
        <f t="shared" si="103"/>
        <v xml:space="preserve"> </v>
      </c>
      <c r="N148" s="175" t="str">
        <f t="shared" ref="N148:W148" si="104">IF(COUNTIF(N145:N147,"C")&gt;=1,"A",IF(COUNTIF(N145:N147,"C")&gt;0,"P"," "))</f>
        <v xml:space="preserve"> </v>
      </c>
      <c r="O148" s="175" t="str">
        <f t="shared" si="104"/>
        <v xml:space="preserve"> </v>
      </c>
      <c r="P148" s="175" t="str">
        <f t="shared" si="104"/>
        <v xml:space="preserve"> </v>
      </c>
      <c r="Q148" s="175" t="str">
        <f t="shared" si="104"/>
        <v xml:space="preserve"> </v>
      </c>
      <c r="R148" s="175" t="str">
        <f t="shared" si="104"/>
        <v xml:space="preserve"> </v>
      </c>
      <c r="S148" s="175" t="str">
        <f t="shared" si="104"/>
        <v xml:space="preserve"> </v>
      </c>
      <c r="T148" s="175" t="str">
        <f t="shared" si="104"/>
        <v xml:space="preserve"> </v>
      </c>
      <c r="U148" s="175" t="str">
        <f t="shared" si="104"/>
        <v xml:space="preserve"> </v>
      </c>
      <c r="V148" s="175" t="str">
        <f t="shared" si="104"/>
        <v xml:space="preserve"> </v>
      </c>
      <c r="W148" s="175" t="str">
        <f t="shared" si="104"/>
        <v xml:space="preserve"> </v>
      </c>
    </row>
    <row r="149" spans="1:23">
      <c r="A149"/>
      <c r="B149" s="176"/>
      <c r="C149" s="171" t="s">
        <v>294</v>
      </c>
      <c r="D149" s="173"/>
      <c r="E149" s="173"/>
      <c r="F149" s="173"/>
      <c r="G149" s="173"/>
      <c r="H149" s="173"/>
      <c r="I149" s="173"/>
      <c r="J149" s="173"/>
      <c r="K149" s="173"/>
      <c r="L149" s="173"/>
      <c r="M149" s="173"/>
      <c r="N149" s="173"/>
      <c r="O149" s="173"/>
      <c r="P149" s="173"/>
      <c r="Q149" s="173"/>
      <c r="R149" s="173"/>
      <c r="S149" s="173"/>
      <c r="T149" s="173"/>
      <c r="U149" s="173"/>
      <c r="V149" s="173"/>
      <c r="W149" s="173"/>
    </row>
    <row r="150" spans="1:23">
      <c r="A150"/>
      <c r="B150" s="176"/>
      <c r="C150" s="171" t="s">
        <v>304</v>
      </c>
      <c r="D150" s="173"/>
      <c r="E150" s="173"/>
      <c r="F150" s="173"/>
      <c r="G150" s="173"/>
      <c r="H150" s="173"/>
      <c r="I150" s="173"/>
      <c r="J150" s="173"/>
      <c r="K150" s="173"/>
      <c r="L150" s="173"/>
      <c r="M150" s="173"/>
      <c r="N150" s="173"/>
      <c r="O150" s="173"/>
      <c r="P150" s="173"/>
      <c r="Q150" s="173"/>
      <c r="R150" s="173"/>
      <c r="S150" s="173"/>
      <c r="T150" s="173"/>
      <c r="U150" s="173"/>
      <c r="V150" s="173"/>
      <c r="W150" s="173"/>
    </row>
    <row r="151" spans="1:23">
      <c r="A151"/>
      <c r="B151" s="176"/>
      <c r="C151" s="171" t="s">
        <v>295</v>
      </c>
      <c r="D151" s="173"/>
      <c r="E151" s="173"/>
      <c r="F151" s="173"/>
      <c r="G151" s="173"/>
      <c r="H151" s="173"/>
      <c r="I151" s="173"/>
      <c r="J151" s="173"/>
      <c r="K151" s="173"/>
      <c r="L151" s="173"/>
      <c r="M151" s="173"/>
      <c r="N151" s="173"/>
      <c r="O151" s="173"/>
      <c r="P151" s="173"/>
      <c r="Q151" s="173"/>
      <c r="R151" s="173"/>
      <c r="S151" s="173"/>
      <c r="T151" s="173"/>
      <c r="U151" s="173"/>
      <c r="V151" s="173"/>
      <c r="W151" s="173"/>
    </row>
    <row r="152" spans="1:23">
      <c r="A152"/>
      <c r="B152" s="163">
        <v>3</v>
      </c>
      <c r="C152" s="174" t="s">
        <v>296</v>
      </c>
      <c r="D152" s="175" t="str">
        <f t="shared" ref="D152:E152" si="105">IF(COUNTIF(D149:D151,"C")&gt;=1,"A",IF(COUNTIF(D149:D151,"C")&gt;0,"P"," "))</f>
        <v xml:space="preserve"> </v>
      </c>
      <c r="E152" s="175" t="str">
        <f t="shared" si="105"/>
        <v xml:space="preserve"> </v>
      </c>
      <c r="F152" s="175" t="str">
        <f t="shared" ref="F152:M152" si="106">IF(COUNTIF(F149:F151,"C")&gt;=1,"A",IF(COUNTIF(F149:F151,"C")&gt;0,"P"," "))</f>
        <v xml:space="preserve"> </v>
      </c>
      <c r="G152" s="175" t="str">
        <f t="shared" si="106"/>
        <v xml:space="preserve"> </v>
      </c>
      <c r="H152" s="175" t="str">
        <f t="shared" si="106"/>
        <v xml:space="preserve"> </v>
      </c>
      <c r="I152" s="175" t="str">
        <f t="shared" si="106"/>
        <v xml:space="preserve"> </v>
      </c>
      <c r="J152" s="175" t="str">
        <f t="shared" si="106"/>
        <v xml:space="preserve"> </v>
      </c>
      <c r="K152" s="175" t="str">
        <f t="shared" si="106"/>
        <v xml:space="preserve"> </v>
      </c>
      <c r="L152" s="175" t="str">
        <f t="shared" si="106"/>
        <v xml:space="preserve"> </v>
      </c>
      <c r="M152" s="175" t="str">
        <f t="shared" si="106"/>
        <v xml:space="preserve"> </v>
      </c>
      <c r="N152" s="175" t="str">
        <f t="shared" ref="N152:W152" si="107">IF(COUNTIF(N149:N151,"C")&gt;=1,"A",IF(COUNTIF(N149:N151,"C")&gt;0,"P"," "))</f>
        <v xml:space="preserve"> </v>
      </c>
      <c r="O152" s="175" t="str">
        <f t="shared" si="107"/>
        <v xml:space="preserve"> </v>
      </c>
      <c r="P152" s="175" t="str">
        <f t="shared" si="107"/>
        <v xml:space="preserve"> </v>
      </c>
      <c r="Q152" s="175" t="str">
        <f t="shared" si="107"/>
        <v xml:space="preserve"> </v>
      </c>
      <c r="R152" s="175" t="str">
        <f t="shared" si="107"/>
        <v xml:space="preserve"> </v>
      </c>
      <c r="S152" s="175" t="str">
        <f t="shared" si="107"/>
        <v xml:space="preserve"> </v>
      </c>
      <c r="T152" s="175" t="str">
        <f t="shared" si="107"/>
        <v xml:space="preserve"> </v>
      </c>
      <c r="U152" s="175" t="str">
        <f t="shared" si="107"/>
        <v xml:space="preserve"> </v>
      </c>
      <c r="V152" s="175" t="str">
        <f t="shared" si="107"/>
        <v xml:space="preserve"> </v>
      </c>
      <c r="W152" s="175" t="str">
        <f t="shared" si="107"/>
        <v xml:space="preserve"> </v>
      </c>
    </row>
    <row r="153" spans="1:23">
      <c r="A153"/>
      <c r="B153" s="176"/>
      <c r="C153" s="171" t="s">
        <v>305</v>
      </c>
      <c r="D153" s="173"/>
      <c r="E153" s="173"/>
      <c r="F153" s="173"/>
      <c r="G153" s="173"/>
      <c r="H153" s="173"/>
      <c r="I153" s="173"/>
      <c r="J153" s="173"/>
      <c r="K153" s="173"/>
      <c r="L153" s="173"/>
      <c r="M153" s="173"/>
      <c r="N153" s="173"/>
      <c r="O153" s="173"/>
      <c r="P153" s="173"/>
      <c r="Q153" s="173"/>
      <c r="R153" s="173"/>
      <c r="S153" s="173"/>
      <c r="T153" s="173"/>
      <c r="U153" s="173"/>
      <c r="V153" s="173"/>
      <c r="W153" s="173"/>
    </row>
    <row r="154" spans="1:23">
      <c r="A154"/>
      <c r="B154" s="176"/>
      <c r="C154" s="171" t="s">
        <v>306</v>
      </c>
      <c r="D154" s="173"/>
      <c r="E154" s="173"/>
      <c r="F154" s="173"/>
      <c r="G154" s="173"/>
      <c r="H154" s="173"/>
      <c r="I154" s="173"/>
      <c r="J154" s="173"/>
      <c r="K154" s="173"/>
      <c r="L154" s="173"/>
      <c r="M154" s="173"/>
      <c r="N154" s="173"/>
      <c r="O154" s="173"/>
      <c r="P154" s="173"/>
      <c r="Q154" s="173"/>
      <c r="R154" s="173"/>
      <c r="S154" s="173"/>
      <c r="T154" s="173"/>
      <c r="U154" s="173"/>
      <c r="V154" s="173"/>
      <c r="W154" s="173"/>
    </row>
    <row r="155" spans="1:23">
      <c r="A155"/>
      <c r="B155" s="176"/>
      <c r="C155" s="171" t="s">
        <v>297</v>
      </c>
      <c r="D155" s="173"/>
      <c r="E155" s="173"/>
      <c r="F155" s="173"/>
      <c r="G155" s="173"/>
      <c r="H155" s="173"/>
      <c r="I155" s="173"/>
      <c r="J155" s="173"/>
      <c r="K155" s="173"/>
      <c r="L155" s="173"/>
      <c r="M155" s="173"/>
      <c r="N155" s="173"/>
      <c r="O155" s="173"/>
      <c r="P155" s="173"/>
      <c r="Q155" s="173"/>
      <c r="R155" s="173"/>
      <c r="S155" s="173"/>
      <c r="T155" s="173"/>
      <c r="U155" s="173"/>
      <c r="V155" s="173"/>
      <c r="W155" s="173"/>
    </row>
    <row r="156" spans="1:23">
      <c r="A156"/>
      <c r="B156" s="163">
        <v>4</v>
      </c>
      <c r="C156" s="174" t="s">
        <v>307</v>
      </c>
      <c r="D156" s="175" t="str">
        <f t="shared" ref="D156:E156" si="108">IF(COUNTIF(D153:D155,"C")&gt;=1,"A",IF(COUNTIF(D153:D155,"C")&gt;0,"P"," "))</f>
        <v xml:space="preserve"> </v>
      </c>
      <c r="E156" s="175" t="str">
        <f t="shared" si="108"/>
        <v xml:space="preserve"> </v>
      </c>
      <c r="F156" s="175" t="str">
        <f t="shared" ref="F156:M156" si="109">IF(COUNTIF(F153:F155,"C")&gt;=1,"A",IF(COUNTIF(F153:F155,"C")&gt;0,"P"," "))</f>
        <v xml:space="preserve"> </v>
      </c>
      <c r="G156" s="175" t="str">
        <f t="shared" si="109"/>
        <v xml:space="preserve"> </v>
      </c>
      <c r="H156" s="175" t="str">
        <f t="shared" si="109"/>
        <v xml:space="preserve"> </v>
      </c>
      <c r="I156" s="175" t="str">
        <f t="shared" si="109"/>
        <v xml:space="preserve"> </v>
      </c>
      <c r="J156" s="175" t="str">
        <f t="shared" si="109"/>
        <v xml:space="preserve"> </v>
      </c>
      <c r="K156" s="175" t="str">
        <f t="shared" si="109"/>
        <v xml:space="preserve"> </v>
      </c>
      <c r="L156" s="175" t="str">
        <f t="shared" si="109"/>
        <v xml:space="preserve"> </v>
      </c>
      <c r="M156" s="175" t="str">
        <f t="shared" si="109"/>
        <v xml:space="preserve"> </v>
      </c>
      <c r="N156" s="175" t="str">
        <f t="shared" ref="N156:W156" si="110">IF(COUNTIF(N153:N155,"C")&gt;=1,"A",IF(COUNTIF(N153:N155,"C")&gt;0,"P"," "))</f>
        <v xml:space="preserve"> </v>
      </c>
      <c r="O156" s="175" t="str">
        <f t="shared" si="110"/>
        <v xml:space="preserve"> </v>
      </c>
      <c r="P156" s="175" t="str">
        <f t="shared" si="110"/>
        <v xml:space="preserve"> </v>
      </c>
      <c r="Q156" s="175" t="str">
        <f t="shared" si="110"/>
        <v xml:space="preserve"> </v>
      </c>
      <c r="R156" s="175" t="str">
        <f t="shared" si="110"/>
        <v xml:space="preserve"> </v>
      </c>
      <c r="S156" s="175" t="str">
        <f t="shared" si="110"/>
        <v xml:space="preserve"> </v>
      </c>
      <c r="T156" s="175" t="str">
        <f t="shared" si="110"/>
        <v xml:space="preserve"> </v>
      </c>
      <c r="U156" s="175" t="str">
        <f t="shared" si="110"/>
        <v xml:space="preserve"> </v>
      </c>
      <c r="V156" s="175" t="str">
        <f t="shared" si="110"/>
        <v xml:space="preserve"> </v>
      </c>
      <c r="W156" s="175" t="str">
        <f t="shared" si="110"/>
        <v xml:space="preserve"> </v>
      </c>
    </row>
    <row r="157" spans="1:23">
      <c r="A157"/>
      <c r="B157" s="176"/>
      <c r="C157" s="171" t="s">
        <v>308</v>
      </c>
      <c r="D157" s="173"/>
      <c r="E157" s="173"/>
      <c r="F157" s="173"/>
      <c r="G157" s="173"/>
      <c r="H157" s="173"/>
      <c r="I157" s="173"/>
      <c r="J157" s="173"/>
      <c r="K157" s="173"/>
      <c r="L157" s="173"/>
      <c r="M157" s="173"/>
      <c r="N157" s="173"/>
      <c r="O157" s="173"/>
      <c r="P157" s="173"/>
      <c r="Q157" s="173"/>
      <c r="R157" s="173"/>
      <c r="S157" s="173"/>
      <c r="T157" s="173"/>
      <c r="U157" s="173"/>
      <c r="V157" s="173"/>
      <c r="W157" s="173"/>
    </row>
    <row r="158" spans="1:23">
      <c r="A158"/>
      <c r="B158" s="176"/>
      <c r="C158" s="171" t="s">
        <v>309</v>
      </c>
      <c r="D158" s="173"/>
      <c r="E158" s="173"/>
      <c r="F158" s="173"/>
      <c r="G158" s="173"/>
      <c r="H158" s="173"/>
      <c r="I158" s="173"/>
      <c r="J158" s="173"/>
      <c r="K158" s="173"/>
      <c r="L158" s="173"/>
      <c r="M158" s="173"/>
      <c r="N158" s="173"/>
      <c r="O158" s="173"/>
      <c r="P158" s="173"/>
      <c r="Q158" s="173"/>
      <c r="R158" s="173"/>
      <c r="S158" s="173"/>
      <c r="T158" s="173"/>
      <c r="U158" s="173"/>
      <c r="V158" s="173"/>
      <c r="W158" s="173"/>
    </row>
    <row r="159" spans="1:23">
      <c r="A159"/>
      <c r="B159" s="176"/>
      <c r="C159" s="171" t="s">
        <v>310</v>
      </c>
      <c r="D159" s="173"/>
      <c r="E159" s="173"/>
      <c r="F159" s="173"/>
      <c r="G159" s="173"/>
      <c r="H159" s="173"/>
      <c r="I159" s="173"/>
      <c r="J159" s="173"/>
      <c r="K159" s="173"/>
      <c r="L159" s="173"/>
      <c r="M159" s="173"/>
      <c r="N159" s="173"/>
      <c r="O159" s="173"/>
      <c r="P159" s="173"/>
      <c r="Q159" s="173"/>
      <c r="R159" s="173"/>
      <c r="S159" s="173"/>
      <c r="T159" s="173"/>
      <c r="U159" s="173"/>
      <c r="V159" s="173"/>
      <c r="W159" s="173"/>
    </row>
    <row r="160" spans="1:23">
      <c r="A160"/>
      <c r="B160" s="163">
        <v>5</v>
      </c>
      <c r="C160" s="174" t="s">
        <v>298</v>
      </c>
      <c r="D160" s="175" t="str">
        <f t="shared" ref="D160:E160" si="111">IF(COUNTIF(D157:D159,"C")&gt;=1,"A",IF(COUNTIF(D157:D159,"C")&gt;0,"P"," "))</f>
        <v xml:space="preserve"> </v>
      </c>
      <c r="E160" s="175" t="str">
        <f t="shared" si="111"/>
        <v xml:space="preserve"> </v>
      </c>
      <c r="F160" s="175" t="str">
        <f t="shared" ref="F160:M160" si="112">IF(COUNTIF(F157:F159,"C")&gt;=1,"A",IF(COUNTIF(F157:F159,"C")&gt;0,"P"," "))</f>
        <v xml:space="preserve"> </v>
      </c>
      <c r="G160" s="175" t="str">
        <f t="shared" si="112"/>
        <v xml:space="preserve"> </v>
      </c>
      <c r="H160" s="175" t="str">
        <f t="shared" si="112"/>
        <v xml:space="preserve"> </v>
      </c>
      <c r="I160" s="175" t="str">
        <f t="shared" si="112"/>
        <v xml:space="preserve"> </v>
      </c>
      <c r="J160" s="175" t="str">
        <f t="shared" si="112"/>
        <v xml:space="preserve"> </v>
      </c>
      <c r="K160" s="175" t="str">
        <f t="shared" si="112"/>
        <v xml:space="preserve"> </v>
      </c>
      <c r="L160" s="175" t="str">
        <f t="shared" si="112"/>
        <v xml:space="preserve"> </v>
      </c>
      <c r="M160" s="175" t="str">
        <f t="shared" si="112"/>
        <v xml:space="preserve"> </v>
      </c>
      <c r="N160" s="175" t="str">
        <f t="shared" ref="N160:W160" si="113">IF(COUNTIF(N157:N159,"C")&gt;=1,"A",IF(COUNTIF(N157:N159,"C")&gt;0,"P"," "))</f>
        <v xml:space="preserve"> </v>
      </c>
      <c r="O160" s="175" t="str">
        <f t="shared" si="113"/>
        <v xml:space="preserve"> </v>
      </c>
      <c r="P160" s="175" t="str">
        <f t="shared" si="113"/>
        <v xml:space="preserve"> </v>
      </c>
      <c r="Q160" s="175" t="str">
        <f t="shared" si="113"/>
        <v xml:space="preserve"> </v>
      </c>
      <c r="R160" s="175" t="str">
        <f t="shared" si="113"/>
        <v xml:space="preserve"> </v>
      </c>
      <c r="S160" s="175" t="str">
        <f t="shared" si="113"/>
        <v xml:space="preserve"> </v>
      </c>
      <c r="T160" s="175" t="str">
        <f t="shared" si="113"/>
        <v xml:space="preserve"> </v>
      </c>
      <c r="U160" s="175" t="str">
        <f t="shared" si="113"/>
        <v xml:space="preserve"> </v>
      </c>
      <c r="V160" s="175" t="str">
        <f t="shared" si="113"/>
        <v xml:space="preserve"> </v>
      </c>
      <c r="W160" s="175" t="str">
        <f t="shared" si="113"/>
        <v xml:space="preserve"> </v>
      </c>
    </row>
    <row r="161" spans="1:23">
      <c r="A161"/>
      <c r="B161" s="176"/>
      <c r="C161" s="171" t="s">
        <v>299</v>
      </c>
      <c r="D161" s="173"/>
      <c r="E161" s="173"/>
      <c r="F161" s="173"/>
      <c r="G161" s="173"/>
      <c r="H161" s="173"/>
      <c r="I161" s="173"/>
      <c r="J161" s="173"/>
      <c r="K161" s="173"/>
      <c r="L161" s="173"/>
      <c r="M161" s="173"/>
      <c r="N161" s="173"/>
      <c r="O161" s="173"/>
      <c r="P161" s="173"/>
      <c r="Q161" s="173"/>
      <c r="R161" s="173"/>
      <c r="S161" s="173"/>
      <c r="T161" s="173"/>
      <c r="U161" s="173"/>
      <c r="V161" s="173"/>
      <c r="W161" s="173"/>
    </row>
    <row r="162" spans="1:23">
      <c r="A162"/>
      <c r="B162" s="176"/>
      <c r="C162" s="171" t="s">
        <v>311</v>
      </c>
      <c r="D162" s="173"/>
      <c r="E162" s="173"/>
      <c r="F162" s="173"/>
      <c r="G162" s="173"/>
      <c r="H162" s="173"/>
      <c r="I162" s="173"/>
      <c r="J162" s="173"/>
      <c r="K162" s="173"/>
      <c r="L162" s="173"/>
      <c r="M162" s="173"/>
      <c r="N162" s="173"/>
      <c r="O162" s="173"/>
      <c r="P162" s="173"/>
      <c r="Q162" s="173"/>
      <c r="R162" s="173"/>
      <c r="S162" s="173"/>
      <c r="T162" s="173"/>
      <c r="U162" s="173"/>
      <c r="V162" s="173"/>
      <c r="W162" s="173"/>
    </row>
    <row r="163" spans="1:23" ht="13.5" thickBot="1">
      <c r="A163"/>
      <c r="B163" s="176"/>
      <c r="C163" s="171" t="s">
        <v>300</v>
      </c>
      <c r="D163" s="173"/>
      <c r="E163" s="173"/>
      <c r="F163" s="173"/>
      <c r="G163" s="173"/>
      <c r="H163" s="173"/>
      <c r="I163" s="173"/>
      <c r="J163" s="173"/>
      <c r="K163" s="173"/>
      <c r="L163" s="173"/>
      <c r="M163" s="173"/>
      <c r="N163" s="173"/>
      <c r="O163" s="173"/>
      <c r="P163" s="173"/>
      <c r="Q163" s="173"/>
      <c r="R163" s="173"/>
      <c r="S163" s="173"/>
      <c r="T163" s="173"/>
      <c r="U163" s="173"/>
      <c r="V163" s="173"/>
      <c r="W163" s="173"/>
    </row>
    <row r="164" spans="1:23" ht="13.5" hidden="1" thickBot="1">
      <c r="A164"/>
      <c r="D164" s="175" t="str">
        <f t="shared" ref="D164:E164" si="114">IF(COUNTIF(D161:D163,"C")&gt;=1,"A",IF(COUNTIF(D161:D163,"C")&gt;0,"P"," "))</f>
        <v xml:space="preserve"> </v>
      </c>
      <c r="E164" s="175" t="str">
        <f t="shared" si="114"/>
        <v xml:space="preserve"> </v>
      </c>
      <c r="F164" s="175" t="str">
        <f t="shared" ref="F164:M164" si="115">IF(COUNTIF(F161:F163,"C")&gt;=1,"A",IF(COUNTIF(F161:F163,"C")&gt;0,"P"," "))</f>
        <v xml:space="preserve"> </v>
      </c>
      <c r="G164" s="175" t="str">
        <f t="shared" si="115"/>
        <v xml:space="preserve"> </v>
      </c>
      <c r="H164" s="175" t="str">
        <f t="shared" si="115"/>
        <v xml:space="preserve"> </v>
      </c>
      <c r="I164" s="175" t="str">
        <f t="shared" si="115"/>
        <v xml:space="preserve"> </v>
      </c>
      <c r="J164" s="175" t="str">
        <f t="shared" si="115"/>
        <v xml:space="preserve"> </v>
      </c>
      <c r="K164" s="175" t="str">
        <f t="shared" si="115"/>
        <v xml:space="preserve"> </v>
      </c>
      <c r="L164" s="175" t="str">
        <f t="shared" si="115"/>
        <v xml:space="preserve"> </v>
      </c>
      <c r="M164" s="175" t="str">
        <f t="shared" si="115"/>
        <v xml:space="preserve"> </v>
      </c>
      <c r="N164" s="175" t="str">
        <f t="shared" ref="N164:W164" si="116">IF(COUNTIF(N161:N163,"C")&gt;=1,"A",IF(COUNTIF(N161:N163,"C")&gt;0,"P"," "))</f>
        <v xml:space="preserve"> </v>
      </c>
      <c r="O164" s="175" t="str">
        <f t="shared" si="116"/>
        <v xml:space="preserve"> </v>
      </c>
      <c r="P164" s="175" t="str">
        <f t="shared" si="116"/>
        <v xml:space="preserve"> </v>
      </c>
      <c r="Q164" s="175" t="str">
        <f t="shared" si="116"/>
        <v xml:space="preserve"> </v>
      </c>
      <c r="R164" s="175" t="str">
        <f t="shared" si="116"/>
        <v xml:space="preserve"> </v>
      </c>
      <c r="S164" s="175" t="str">
        <f t="shared" si="116"/>
        <v xml:space="preserve"> </v>
      </c>
      <c r="T164" s="175" t="str">
        <f t="shared" si="116"/>
        <v xml:space="preserve"> </v>
      </c>
      <c r="U164" s="175" t="str">
        <f t="shared" si="116"/>
        <v xml:space="preserve"> </v>
      </c>
      <c r="V164" s="175" t="str">
        <f t="shared" si="116"/>
        <v xml:space="preserve"> </v>
      </c>
      <c r="W164" s="175" t="str">
        <f t="shared" si="116"/>
        <v xml:space="preserve"> </v>
      </c>
    </row>
    <row r="165" spans="1:23" ht="13.5" thickBot="1">
      <c r="C165" s="177" t="s">
        <v>96</v>
      </c>
      <c r="D165" s="278" t="str">
        <f>IF(COUNTIF(D148:D164,"A")&gt;4,"C",IF(COUNTIF(D148:D164,"A")&gt;0,"P"," "))</f>
        <v xml:space="preserve"> </v>
      </c>
      <c r="E165" s="278" t="str">
        <f t="shared" ref="E165" si="117">IF(COUNTIF(E148:E164,"A")&gt;4,"C",IF(COUNTIF(E148:E164,"A")&gt;0,"P"," "))</f>
        <v xml:space="preserve"> </v>
      </c>
      <c r="F165" s="278" t="str">
        <f t="shared" ref="F165:M165" si="118">IF(COUNTIF(F148:F164,"A")&gt;4,"C",IF(COUNTIF(F148:F164,"A")&gt;0,"P"," "))</f>
        <v xml:space="preserve"> </v>
      </c>
      <c r="G165" s="278" t="str">
        <f t="shared" si="118"/>
        <v xml:space="preserve"> </v>
      </c>
      <c r="H165" s="278" t="str">
        <f t="shared" si="118"/>
        <v xml:space="preserve"> </v>
      </c>
      <c r="I165" s="278" t="str">
        <f t="shared" si="118"/>
        <v xml:space="preserve"> </v>
      </c>
      <c r="J165" s="278" t="str">
        <f t="shared" si="118"/>
        <v xml:space="preserve"> </v>
      </c>
      <c r="K165" s="278" t="str">
        <f t="shared" si="118"/>
        <v xml:space="preserve"> </v>
      </c>
      <c r="L165" s="278" t="str">
        <f t="shared" si="118"/>
        <v xml:space="preserve"> </v>
      </c>
      <c r="M165" s="278" t="str">
        <f t="shared" si="118"/>
        <v xml:space="preserve"> </v>
      </c>
      <c r="N165" s="278" t="str">
        <f t="shared" ref="N165:W165" si="119">IF(COUNTIF(N148:N164,"A")&gt;4,"C",IF(COUNTIF(N148:N164,"A")&gt;0,"P"," "))</f>
        <v xml:space="preserve"> </v>
      </c>
      <c r="O165" s="278" t="str">
        <f t="shared" si="119"/>
        <v xml:space="preserve"> </v>
      </c>
      <c r="P165" s="278" t="str">
        <f t="shared" si="119"/>
        <v xml:space="preserve"> </v>
      </c>
      <c r="Q165" s="278" t="str">
        <f t="shared" si="119"/>
        <v xml:space="preserve"> </v>
      </c>
      <c r="R165" s="278" t="str">
        <f t="shared" si="119"/>
        <v xml:space="preserve"> </v>
      </c>
      <c r="S165" s="278" t="str">
        <f t="shared" si="119"/>
        <v xml:space="preserve"> </v>
      </c>
      <c r="T165" s="278" t="str">
        <f t="shared" si="119"/>
        <v xml:space="preserve"> </v>
      </c>
      <c r="U165" s="278" t="str">
        <f t="shared" si="119"/>
        <v xml:space="preserve"> </v>
      </c>
      <c r="V165" s="278" t="str">
        <f t="shared" si="119"/>
        <v xml:space="preserve"> </v>
      </c>
      <c r="W165" s="278" t="str">
        <f t="shared" si="119"/>
        <v xml:space="preserve"> </v>
      </c>
    </row>
    <row r="166" spans="1:23" ht="15">
      <c r="B166" s="344" t="s">
        <v>809</v>
      </c>
      <c r="C166" s="301"/>
    </row>
    <row r="167" spans="1:23">
      <c r="A167"/>
      <c r="B167" s="163">
        <v>1</v>
      </c>
      <c r="C167" s="272" t="s">
        <v>810</v>
      </c>
    </row>
    <row r="168" spans="1:23">
      <c r="A168"/>
      <c r="B168" s="170"/>
      <c r="C168" s="338" t="s">
        <v>815</v>
      </c>
      <c r="D168" s="173"/>
      <c r="E168" s="173"/>
      <c r="F168" s="173"/>
      <c r="G168" s="173"/>
      <c r="H168" s="173"/>
      <c r="I168" s="173"/>
      <c r="J168" s="173"/>
      <c r="K168" s="173"/>
      <c r="L168" s="173"/>
      <c r="M168" s="173"/>
      <c r="N168" s="173"/>
      <c r="O168" s="173"/>
      <c r="P168" s="173"/>
      <c r="Q168" s="173"/>
      <c r="R168" s="173"/>
      <c r="S168" s="173"/>
      <c r="T168" s="173"/>
      <c r="U168" s="173"/>
      <c r="V168" s="173"/>
      <c r="W168" s="173"/>
    </row>
    <row r="169" spans="1:23">
      <c r="A169"/>
      <c r="B169" s="170"/>
      <c r="C169" s="338" t="s">
        <v>816</v>
      </c>
      <c r="D169" s="173"/>
      <c r="E169" s="173"/>
      <c r="F169" s="173"/>
      <c r="G169" s="173"/>
      <c r="H169" s="173"/>
      <c r="I169" s="173"/>
      <c r="J169" s="173"/>
      <c r="K169" s="173"/>
      <c r="L169" s="173"/>
      <c r="M169" s="173"/>
      <c r="N169" s="173"/>
      <c r="O169" s="173"/>
      <c r="P169" s="173"/>
      <c r="Q169" s="173"/>
      <c r="R169" s="173"/>
      <c r="S169" s="173"/>
      <c r="T169" s="173"/>
      <c r="U169" s="173"/>
      <c r="V169" s="173"/>
      <c r="W169" s="173"/>
    </row>
    <row r="170" spans="1:23">
      <c r="A170"/>
      <c r="B170" s="170"/>
      <c r="C170" s="338" t="s">
        <v>817</v>
      </c>
      <c r="D170" s="173"/>
      <c r="E170" s="173"/>
      <c r="F170" s="173"/>
      <c r="G170" s="173"/>
      <c r="H170" s="173"/>
      <c r="I170" s="173"/>
      <c r="J170" s="173"/>
      <c r="K170" s="173"/>
      <c r="L170" s="173"/>
      <c r="M170" s="173"/>
      <c r="N170" s="173"/>
      <c r="O170" s="173"/>
      <c r="P170" s="173"/>
      <c r="Q170" s="173"/>
      <c r="R170" s="173"/>
      <c r="S170" s="173"/>
      <c r="T170" s="173"/>
      <c r="U170" s="173"/>
      <c r="V170" s="173"/>
      <c r="W170" s="173"/>
    </row>
    <row r="171" spans="1:23">
      <c r="A171"/>
      <c r="B171" s="163">
        <v>2</v>
      </c>
      <c r="C171" s="339" t="s">
        <v>811</v>
      </c>
      <c r="D171" s="175" t="str">
        <f t="shared" ref="D171:E171" si="120">IF(COUNTIF(D168:D170,"C")&gt;=1,"A",IF(COUNTIF(D168:D170,"C")&gt;0,"P"," "))</f>
        <v xml:space="preserve"> </v>
      </c>
      <c r="E171" s="175" t="str">
        <f t="shared" si="120"/>
        <v xml:space="preserve"> </v>
      </c>
      <c r="F171" s="175" t="str">
        <f t="shared" ref="F171:M171" si="121">IF(COUNTIF(F168:F170,"C")&gt;=1,"A",IF(COUNTIF(F168:F170,"C")&gt;0,"P"," "))</f>
        <v xml:space="preserve"> </v>
      </c>
      <c r="G171" s="175" t="str">
        <f t="shared" si="121"/>
        <v xml:space="preserve"> </v>
      </c>
      <c r="H171" s="175" t="str">
        <f t="shared" si="121"/>
        <v xml:space="preserve"> </v>
      </c>
      <c r="I171" s="175" t="str">
        <f t="shared" si="121"/>
        <v xml:space="preserve"> </v>
      </c>
      <c r="J171" s="175" t="str">
        <f t="shared" si="121"/>
        <v xml:space="preserve"> </v>
      </c>
      <c r="K171" s="175" t="str">
        <f t="shared" si="121"/>
        <v xml:space="preserve"> </v>
      </c>
      <c r="L171" s="175" t="str">
        <f t="shared" si="121"/>
        <v xml:space="preserve"> </v>
      </c>
      <c r="M171" s="175" t="str">
        <f t="shared" si="121"/>
        <v xml:space="preserve"> </v>
      </c>
      <c r="N171" s="175" t="str">
        <f t="shared" ref="N171:W171" si="122">IF(COUNTIF(N168:N170,"C")&gt;=1,"A",IF(COUNTIF(N168:N170,"C")&gt;0,"P"," "))</f>
        <v xml:space="preserve"> </v>
      </c>
      <c r="O171" s="175" t="str">
        <f t="shared" si="122"/>
        <v xml:space="preserve"> </v>
      </c>
      <c r="P171" s="175" t="str">
        <f t="shared" si="122"/>
        <v xml:space="preserve"> </v>
      </c>
      <c r="Q171" s="175" t="str">
        <f t="shared" si="122"/>
        <v xml:space="preserve"> </v>
      </c>
      <c r="R171" s="175" t="str">
        <f t="shared" si="122"/>
        <v xml:space="preserve"> </v>
      </c>
      <c r="S171" s="175" t="str">
        <f t="shared" si="122"/>
        <v xml:space="preserve"> </v>
      </c>
      <c r="T171" s="175" t="str">
        <f t="shared" si="122"/>
        <v xml:space="preserve"> </v>
      </c>
      <c r="U171" s="175" t="str">
        <f t="shared" si="122"/>
        <v xml:space="preserve"> </v>
      </c>
      <c r="V171" s="175" t="str">
        <f t="shared" si="122"/>
        <v xml:space="preserve"> </v>
      </c>
      <c r="W171" s="175" t="str">
        <f t="shared" si="122"/>
        <v xml:space="preserve"> </v>
      </c>
    </row>
    <row r="172" spans="1:23">
      <c r="A172"/>
      <c r="B172" s="176"/>
      <c r="C172" s="338" t="s">
        <v>818</v>
      </c>
      <c r="D172" s="173"/>
      <c r="E172" s="173"/>
      <c r="F172" s="173"/>
      <c r="G172" s="173"/>
      <c r="H172" s="173"/>
      <c r="I172" s="173"/>
      <c r="J172" s="173"/>
      <c r="K172" s="173"/>
      <c r="L172" s="173"/>
      <c r="M172" s="173"/>
      <c r="N172" s="173"/>
      <c r="O172" s="173"/>
      <c r="P172" s="173"/>
      <c r="Q172" s="173"/>
      <c r="R172" s="173"/>
      <c r="S172" s="173"/>
      <c r="T172" s="173"/>
      <c r="U172" s="173"/>
      <c r="V172" s="173"/>
      <c r="W172" s="173"/>
    </row>
    <row r="173" spans="1:23">
      <c r="A173"/>
      <c r="B173" s="176"/>
      <c r="C173" s="338" t="s">
        <v>819</v>
      </c>
      <c r="D173" s="173"/>
      <c r="E173" s="173"/>
      <c r="F173" s="173"/>
      <c r="G173" s="173"/>
      <c r="H173" s="173"/>
      <c r="I173" s="173"/>
      <c r="J173" s="173"/>
      <c r="K173" s="173"/>
      <c r="L173" s="173"/>
      <c r="M173" s="173"/>
      <c r="N173" s="173"/>
      <c r="O173" s="173"/>
      <c r="P173" s="173"/>
      <c r="Q173" s="173"/>
      <c r="R173" s="173"/>
      <c r="S173" s="173"/>
      <c r="T173" s="173"/>
      <c r="U173" s="173"/>
      <c r="V173" s="173"/>
      <c r="W173" s="173"/>
    </row>
    <row r="174" spans="1:23">
      <c r="A174"/>
      <c r="B174" s="176"/>
      <c r="C174" s="338" t="s">
        <v>820</v>
      </c>
      <c r="D174" s="173"/>
      <c r="E174" s="173"/>
      <c r="F174" s="173"/>
      <c r="G174" s="173"/>
      <c r="H174" s="173"/>
      <c r="I174" s="173"/>
      <c r="J174" s="173"/>
      <c r="K174" s="173"/>
      <c r="L174" s="173"/>
      <c r="M174" s="173"/>
      <c r="N174" s="173"/>
      <c r="O174" s="173"/>
      <c r="P174" s="173"/>
      <c r="Q174" s="173"/>
      <c r="R174" s="173"/>
      <c r="S174" s="173"/>
      <c r="T174" s="173"/>
      <c r="U174" s="173"/>
      <c r="V174" s="173"/>
      <c r="W174" s="173"/>
    </row>
    <row r="175" spans="1:23">
      <c r="A175"/>
      <c r="B175" s="163">
        <v>3</v>
      </c>
      <c r="C175" s="339" t="s">
        <v>812</v>
      </c>
      <c r="D175" s="175" t="str">
        <f t="shared" ref="D175:E175" si="123">IF(COUNTIF(D172:D174,"C")&gt;=1,"A",IF(COUNTIF(D172:D174,"C")&gt;0,"P"," "))</f>
        <v xml:space="preserve"> </v>
      </c>
      <c r="E175" s="175" t="str">
        <f t="shared" si="123"/>
        <v xml:space="preserve"> </v>
      </c>
      <c r="F175" s="175" t="str">
        <f t="shared" ref="F175:M175" si="124">IF(COUNTIF(F172:F174,"C")&gt;=1,"A",IF(COUNTIF(F172:F174,"C")&gt;0,"P"," "))</f>
        <v xml:space="preserve"> </v>
      </c>
      <c r="G175" s="175" t="str">
        <f t="shared" si="124"/>
        <v xml:space="preserve"> </v>
      </c>
      <c r="H175" s="175" t="str">
        <f t="shared" si="124"/>
        <v xml:space="preserve"> </v>
      </c>
      <c r="I175" s="175" t="str">
        <f t="shared" si="124"/>
        <v xml:space="preserve"> </v>
      </c>
      <c r="J175" s="175" t="str">
        <f t="shared" si="124"/>
        <v xml:space="preserve"> </v>
      </c>
      <c r="K175" s="175" t="str">
        <f t="shared" si="124"/>
        <v xml:space="preserve"> </v>
      </c>
      <c r="L175" s="175" t="str">
        <f t="shared" si="124"/>
        <v xml:space="preserve"> </v>
      </c>
      <c r="M175" s="175" t="str">
        <f t="shared" si="124"/>
        <v xml:space="preserve"> </v>
      </c>
      <c r="N175" s="175" t="str">
        <f t="shared" ref="N175:W175" si="125">IF(COUNTIF(N172:N174,"C")&gt;=1,"A",IF(COUNTIF(N172:N174,"C")&gt;0,"P"," "))</f>
        <v xml:space="preserve"> </v>
      </c>
      <c r="O175" s="175" t="str">
        <f t="shared" si="125"/>
        <v xml:space="preserve"> </v>
      </c>
      <c r="P175" s="175" t="str">
        <f t="shared" si="125"/>
        <v xml:space="preserve"> </v>
      </c>
      <c r="Q175" s="175" t="str">
        <f t="shared" si="125"/>
        <v xml:space="preserve"> </v>
      </c>
      <c r="R175" s="175" t="str">
        <f t="shared" si="125"/>
        <v xml:space="preserve"> </v>
      </c>
      <c r="S175" s="175" t="str">
        <f t="shared" si="125"/>
        <v xml:space="preserve"> </v>
      </c>
      <c r="T175" s="175" t="str">
        <f t="shared" si="125"/>
        <v xml:space="preserve"> </v>
      </c>
      <c r="U175" s="175" t="str">
        <f t="shared" si="125"/>
        <v xml:space="preserve"> </v>
      </c>
      <c r="V175" s="175" t="str">
        <f t="shared" si="125"/>
        <v xml:space="preserve"> </v>
      </c>
      <c r="W175" s="175" t="str">
        <f t="shared" si="125"/>
        <v xml:space="preserve"> </v>
      </c>
    </row>
    <row r="176" spans="1:23">
      <c r="A176"/>
      <c r="B176" s="176"/>
      <c r="C176" s="338" t="s">
        <v>821</v>
      </c>
      <c r="D176" s="173"/>
      <c r="E176" s="173"/>
      <c r="F176" s="173"/>
      <c r="G176" s="173"/>
      <c r="H176" s="173"/>
      <c r="I176" s="173"/>
      <c r="J176" s="173"/>
      <c r="K176" s="173"/>
      <c r="L176" s="173"/>
      <c r="M176" s="173"/>
      <c r="N176" s="173"/>
      <c r="O176" s="173"/>
      <c r="P176" s="173"/>
      <c r="Q176" s="173"/>
      <c r="R176" s="173"/>
      <c r="S176" s="173"/>
      <c r="T176" s="173"/>
      <c r="U176" s="173"/>
      <c r="V176" s="173"/>
      <c r="W176" s="173"/>
    </row>
    <row r="177" spans="1:23">
      <c r="A177"/>
      <c r="B177" s="176"/>
      <c r="C177" s="338" t="s">
        <v>822</v>
      </c>
      <c r="D177" s="173"/>
      <c r="E177" s="173"/>
      <c r="F177" s="173"/>
      <c r="G177" s="173"/>
      <c r="H177" s="173"/>
      <c r="I177" s="173"/>
      <c r="J177" s="173"/>
      <c r="K177" s="173"/>
      <c r="L177" s="173"/>
      <c r="M177" s="173"/>
      <c r="N177" s="173"/>
      <c r="O177" s="173"/>
      <c r="P177" s="173"/>
      <c r="Q177" s="173"/>
      <c r="R177" s="173"/>
      <c r="S177" s="173"/>
      <c r="T177" s="173"/>
      <c r="U177" s="173"/>
      <c r="V177" s="173"/>
      <c r="W177" s="173"/>
    </row>
    <row r="178" spans="1:23">
      <c r="A178"/>
      <c r="B178" s="176"/>
      <c r="C178" s="338" t="s">
        <v>823</v>
      </c>
      <c r="D178" s="173"/>
      <c r="E178" s="173"/>
      <c r="F178" s="173"/>
      <c r="G178" s="173"/>
      <c r="H178" s="173"/>
      <c r="I178" s="173"/>
      <c r="J178" s="173"/>
      <c r="K178" s="173"/>
      <c r="L178" s="173"/>
      <c r="M178" s="173"/>
      <c r="N178" s="173"/>
      <c r="O178" s="173"/>
      <c r="P178" s="173"/>
      <c r="Q178" s="173"/>
      <c r="R178" s="173"/>
      <c r="S178" s="173"/>
      <c r="T178" s="173"/>
      <c r="U178" s="173"/>
      <c r="V178" s="173"/>
      <c r="W178" s="173"/>
    </row>
    <row r="179" spans="1:23">
      <c r="A179"/>
      <c r="B179" s="163">
        <v>4</v>
      </c>
      <c r="C179" s="339" t="s">
        <v>813</v>
      </c>
      <c r="D179" s="175" t="str">
        <f t="shared" ref="D179:E179" si="126">IF(COUNTIF(D176:D178,"C")&gt;=1,"A",IF(COUNTIF(D176:D178,"C")&gt;0,"P"," "))</f>
        <v xml:space="preserve"> </v>
      </c>
      <c r="E179" s="175" t="str">
        <f t="shared" si="126"/>
        <v xml:space="preserve"> </v>
      </c>
      <c r="F179" s="175" t="str">
        <f t="shared" ref="F179:M179" si="127">IF(COUNTIF(F176:F178,"C")&gt;=1,"A",IF(COUNTIF(F176:F178,"C")&gt;0,"P"," "))</f>
        <v xml:space="preserve"> </v>
      </c>
      <c r="G179" s="175" t="str">
        <f t="shared" si="127"/>
        <v xml:space="preserve"> </v>
      </c>
      <c r="H179" s="175" t="str">
        <f t="shared" si="127"/>
        <v xml:space="preserve"> </v>
      </c>
      <c r="I179" s="175" t="str">
        <f t="shared" si="127"/>
        <v xml:space="preserve"> </v>
      </c>
      <c r="J179" s="175" t="str">
        <f t="shared" si="127"/>
        <v xml:space="preserve"> </v>
      </c>
      <c r="K179" s="175" t="str">
        <f t="shared" si="127"/>
        <v xml:space="preserve"> </v>
      </c>
      <c r="L179" s="175" t="str">
        <f t="shared" si="127"/>
        <v xml:space="preserve"> </v>
      </c>
      <c r="M179" s="175" t="str">
        <f t="shared" si="127"/>
        <v xml:space="preserve"> </v>
      </c>
      <c r="N179" s="175" t="str">
        <f t="shared" ref="N179:W179" si="128">IF(COUNTIF(N176:N178,"C")&gt;=1,"A",IF(COUNTIF(N176:N178,"C")&gt;0,"P"," "))</f>
        <v xml:space="preserve"> </v>
      </c>
      <c r="O179" s="175" t="str">
        <f t="shared" si="128"/>
        <v xml:space="preserve"> </v>
      </c>
      <c r="P179" s="175" t="str">
        <f t="shared" si="128"/>
        <v xml:space="preserve"> </v>
      </c>
      <c r="Q179" s="175" t="str">
        <f t="shared" si="128"/>
        <v xml:space="preserve"> </v>
      </c>
      <c r="R179" s="175" t="str">
        <f t="shared" si="128"/>
        <v xml:space="preserve"> </v>
      </c>
      <c r="S179" s="175" t="str">
        <f t="shared" si="128"/>
        <v xml:space="preserve"> </v>
      </c>
      <c r="T179" s="175" t="str">
        <f t="shared" si="128"/>
        <v xml:space="preserve"> </v>
      </c>
      <c r="U179" s="175" t="str">
        <f t="shared" si="128"/>
        <v xml:space="preserve"> </v>
      </c>
      <c r="V179" s="175" t="str">
        <f t="shared" si="128"/>
        <v xml:space="preserve"> </v>
      </c>
      <c r="W179" s="175" t="str">
        <f t="shared" si="128"/>
        <v xml:space="preserve"> </v>
      </c>
    </row>
    <row r="180" spans="1:23">
      <c r="A180"/>
      <c r="B180" s="176"/>
      <c r="C180" s="338" t="s">
        <v>824</v>
      </c>
      <c r="D180" s="173"/>
      <c r="E180" s="173"/>
      <c r="F180" s="173"/>
      <c r="G180" s="173"/>
      <c r="H180" s="173"/>
      <c r="I180" s="173"/>
      <c r="J180" s="173"/>
      <c r="K180" s="173"/>
      <c r="L180" s="173"/>
      <c r="M180" s="173"/>
      <c r="N180" s="173"/>
      <c r="O180" s="173"/>
      <c r="P180" s="173"/>
      <c r="Q180" s="173"/>
      <c r="R180" s="173"/>
      <c r="S180" s="173"/>
      <c r="T180" s="173"/>
      <c r="U180" s="173"/>
      <c r="V180" s="173"/>
      <c r="W180" s="173"/>
    </row>
    <row r="181" spans="1:23">
      <c r="A181"/>
      <c r="B181" s="176"/>
      <c r="C181" s="338" t="s">
        <v>825</v>
      </c>
      <c r="D181" s="173"/>
      <c r="E181" s="173"/>
      <c r="F181" s="173"/>
      <c r="G181" s="173"/>
      <c r="H181" s="173"/>
      <c r="I181" s="173"/>
      <c r="J181" s="173"/>
      <c r="K181" s="173"/>
      <c r="L181" s="173"/>
      <c r="M181" s="173"/>
      <c r="N181" s="173"/>
      <c r="O181" s="173"/>
      <c r="P181" s="173"/>
      <c r="Q181" s="173"/>
      <c r="R181" s="173"/>
      <c r="S181" s="173"/>
      <c r="T181" s="173"/>
      <c r="U181" s="173"/>
      <c r="V181" s="173"/>
      <c r="W181" s="173"/>
    </row>
    <row r="182" spans="1:23">
      <c r="A182"/>
      <c r="B182" s="176"/>
      <c r="C182" s="338" t="s">
        <v>826</v>
      </c>
      <c r="D182" s="173"/>
      <c r="E182" s="173"/>
      <c r="F182" s="173"/>
      <c r="G182" s="173"/>
      <c r="H182" s="173"/>
      <c r="I182" s="173"/>
      <c r="J182" s="173"/>
      <c r="K182" s="173"/>
      <c r="L182" s="173"/>
      <c r="M182" s="173"/>
      <c r="N182" s="173"/>
      <c r="O182" s="173"/>
      <c r="P182" s="173"/>
      <c r="Q182" s="173"/>
      <c r="R182" s="173"/>
      <c r="S182" s="173"/>
      <c r="T182" s="173"/>
      <c r="U182" s="173"/>
      <c r="V182" s="173"/>
      <c r="W182" s="173"/>
    </row>
    <row r="183" spans="1:23">
      <c r="A183"/>
      <c r="B183" s="163">
        <v>5</v>
      </c>
      <c r="C183" s="339" t="s">
        <v>814</v>
      </c>
      <c r="D183" s="175" t="str">
        <f t="shared" ref="D183:E183" si="129">IF(COUNTIF(D180:D182,"C")&gt;=1,"A",IF(COUNTIF(D180:D182,"C")&gt;0,"P"," "))</f>
        <v xml:space="preserve"> </v>
      </c>
      <c r="E183" s="175" t="str">
        <f t="shared" si="129"/>
        <v xml:space="preserve"> </v>
      </c>
      <c r="F183" s="175" t="str">
        <f t="shared" ref="F183:M183" si="130">IF(COUNTIF(F180:F182,"C")&gt;=1,"A",IF(COUNTIF(F180:F182,"C")&gt;0,"P"," "))</f>
        <v xml:space="preserve"> </v>
      </c>
      <c r="G183" s="175" t="str">
        <f t="shared" si="130"/>
        <v xml:space="preserve"> </v>
      </c>
      <c r="H183" s="175" t="str">
        <f t="shared" si="130"/>
        <v xml:space="preserve"> </v>
      </c>
      <c r="I183" s="175" t="str">
        <f t="shared" si="130"/>
        <v xml:space="preserve"> </v>
      </c>
      <c r="J183" s="175" t="str">
        <f t="shared" si="130"/>
        <v xml:space="preserve"> </v>
      </c>
      <c r="K183" s="175" t="str">
        <f t="shared" si="130"/>
        <v xml:space="preserve"> </v>
      </c>
      <c r="L183" s="175" t="str">
        <f t="shared" si="130"/>
        <v xml:space="preserve"> </v>
      </c>
      <c r="M183" s="175" t="str">
        <f t="shared" si="130"/>
        <v xml:space="preserve"> </v>
      </c>
      <c r="N183" s="175" t="str">
        <f t="shared" ref="N183:W183" si="131">IF(COUNTIF(N180:N182,"C")&gt;=1,"A",IF(COUNTIF(N180:N182,"C")&gt;0,"P"," "))</f>
        <v xml:space="preserve"> </v>
      </c>
      <c r="O183" s="175" t="str">
        <f t="shared" si="131"/>
        <v xml:space="preserve"> </v>
      </c>
      <c r="P183" s="175" t="str">
        <f t="shared" si="131"/>
        <v xml:space="preserve"> </v>
      </c>
      <c r="Q183" s="175" t="str">
        <f t="shared" si="131"/>
        <v xml:space="preserve"> </v>
      </c>
      <c r="R183" s="175" t="str">
        <f t="shared" si="131"/>
        <v xml:space="preserve"> </v>
      </c>
      <c r="S183" s="175" t="str">
        <f t="shared" si="131"/>
        <v xml:space="preserve"> </v>
      </c>
      <c r="T183" s="175" t="str">
        <f t="shared" si="131"/>
        <v xml:space="preserve"> </v>
      </c>
      <c r="U183" s="175" t="str">
        <f t="shared" si="131"/>
        <v xml:space="preserve"> </v>
      </c>
      <c r="V183" s="175" t="str">
        <f t="shared" si="131"/>
        <v xml:space="preserve"> </v>
      </c>
      <c r="W183" s="175" t="str">
        <f t="shared" si="131"/>
        <v xml:space="preserve"> </v>
      </c>
    </row>
    <row r="184" spans="1:23">
      <c r="A184"/>
      <c r="B184" s="176"/>
      <c r="C184" s="338" t="s">
        <v>827</v>
      </c>
      <c r="D184" s="173"/>
      <c r="E184" s="173"/>
      <c r="F184" s="173"/>
      <c r="G184" s="173"/>
      <c r="H184" s="173"/>
      <c r="I184" s="173"/>
      <c r="J184" s="173"/>
      <c r="K184" s="173"/>
      <c r="L184" s="173"/>
      <c r="M184" s="173"/>
      <c r="N184" s="173"/>
      <c r="O184" s="173"/>
      <c r="P184" s="173"/>
      <c r="Q184" s="173"/>
      <c r="R184" s="173"/>
      <c r="S184" s="173"/>
      <c r="T184" s="173"/>
      <c r="U184" s="173"/>
      <c r="V184" s="173"/>
      <c r="W184" s="173"/>
    </row>
    <row r="185" spans="1:23">
      <c r="A185"/>
      <c r="B185" s="176"/>
      <c r="C185" s="338" t="s">
        <v>828</v>
      </c>
      <c r="D185" s="173"/>
      <c r="E185" s="173"/>
      <c r="F185" s="173"/>
      <c r="G185" s="173"/>
      <c r="H185" s="173"/>
      <c r="I185" s="173"/>
      <c r="J185" s="173"/>
      <c r="K185" s="173"/>
      <c r="L185" s="173"/>
      <c r="M185" s="173"/>
      <c r="N185" s="173"/>
      <c r="O185" s="173"/>
      <c r="P185" s="173"/>
      <c r="Q185" s="173"/>
      <c r="R185" s="173"/>
      <c r="S185" s="173"/>
      <c r="T185" s="173"/>
      <c r="U185" s="173"/>
      <c r="V185" s="173"/>
      <c r="W185" s="173"/>
    </row>
    <row r="186" spans="1:23" ht="13.5" thickBot="1">
      <c r="A186"/>
      <c r="B186" s="176"/>
      <c r="C186" s="338" t="s">
        <v>829</v>
      </c>
      <c r="D186" s="173"/>
      <c r="E186" s="173"/>
      <c r="F186" s="173"/>
      <c r="G186" s="173"/>
      <c r="H186" s="173"/>
      <c r="I186" s="173"/>
      <c r="J186" s="173"/>
      <c r="K186" s="173"/>
      <c r="L186" s="173"/>
      <c r="M186" s="173"/>
      <c r="N186" s="173"/>
      <c r="O186" s="173"/>
      <c r="P186" s="173"/>
      <c r="Q186" s="173"/>
      <c r="R186" s="173"/>
      <c r="S186" s="173"/>
      <c r="T186" s="173"/>
      <c r="U186" s="173"/>
      <c r="V186" s="173"/>
      <c r="W186" s="173"/>
    </row>
    <row r="187" spans="1:23" ht="13.5" hidden="1" thickBot="1">
      <c r="A187"/>
      <c r="C187" s="301"/>
      <c r="D187" s="175" t="str">
        <f t="shared" ref="D187:E187" si="132">IF(COUNTIF(D184:D186,"C")&gt;=1,"A",IF(COUNTIF(D184:D186,"C")&gt;0,"P"," "))</f>
        <v xml:space="preserve"> </v>
      </c>
      <c r="E187" s="175" t="str">
        <f t="shared" si="132"/>
        <v xml:space="preserve"> </v>
      </c>
      <c r="F187" s="175" t="str">
        <f t="shared" ref="F187:M187" si="133">IF(COUNTIF(F184:F186,"C")&gt;=1,"A",IF(COUNTIF(F184:F186,"C")&gt;0,"P"," "))</f>
        <v xml:space="preserve"> </v>
      </c>
      <c r="G187" s="175" t="str">
        <f t="shared" si="133"/>
        <v xml:space="preserve"> </v>
      </c>
      <c r="H187" s="175" t="str">
        <f t="shared" si="133"/>
        <v xml:space="preserve"> </v>
      </c>
      <c r="I187" s="175" t="str">
        <f t="shared" si="133"/>
        <v xml:space="preserve"> </v>
      </c>
      <c r="J187" s="175" t="str">
        <f t="shared" si="133"/>
        <v xml:space="preserve"> </v>
      </c>
      <c r="K187" s="175" t="str">
        <f t="shared" si="133"/>
        <v xml:space="preserve"> </v>
      </c>
      <c r="L187" s="175" t="str">
        <f t="shared" si="133"/>
        <v xml:space="preserve"> </v>
      </c>
      <c r="M187" s="175" t="str">
        <f t="shared" si="133"/>
        <v xml:space="preserve"> </v>
      </c>
      <c r="N187" s="175" t="str">
        <f t="shared" ref="N187:W187" si="134">IF(COUNTIF(N184:N186,"C")&gt;=1,"A",IF(COUNTIF(N184:N186,"C")&gt;0,"P"," "))</f>
        <v xml:space="preserve"> </v>
      </c>
      <c r="O187" s="175" t="str">
        <f t="shared" si="134"/>
        <v xml:space="preserve"> </v>
      </c>
      <c r="P187" s="175" t="str">
        <f t="shared" si="134"/>
        <v xml:space="preserve"> </v>
      </c>
      <c r="Q187" s="175" t="str">
        <f t="shared" si="134"/>
        <v xml:space="preserve"> </v>
      </c>
      <c r="R187" s="175" t="str">
        <f t="shared" si="134"/>
        <v xml:space="preserve"> </v>
      </c>
      <c r="S187" s="175" t="str">
        <f t="shared" si="134"/>
        <v xml:space="preserve"> </v>
      </c>
      <c r="T187" s="175" t="str">
        <f t="shared" si="134"/>
        <v xml:space="preserve"> </v>
      </c>
      <c r="U187" s="175" t="str">
        <f t="shared" si="134"/>
        <v xml:space="preserve"> </v>
      </c>
      <c r="V187" s="175" t="str">
        <f t="shared" si="134"/>
        <v xml:space="preserve"> </v>
      </c>
      <c r="W187" s="175" t="str">
        <f t="shared" si="134"/>
        <v xml:space="preserve"> </v>
      </c>
    </row>
    <row r="188" spans="1:23" ht="13.5" thickBot="1">
      <c r="C188" s="271" t="s">
        <v>96</v>
      </c>
      <c r="D188" s="278" t="str">
        <f>IF(COUNTIF(D171:D187,"A")&gt;4,"C",IF(COUNTIF(D171:D187,"A")&gt;0,"P"," "))</f>
        <v xml:space="preserve"> </v>
      </c>
      <c r="E188" s="278" t="str">
        <f t="shared" ref="E188" si="135">IF(COUNTIF(E171:E187,"A")&gt;4,"C",IF(COUNTIF(E171:E187,"A")&gt;0,"P"," "))</f>
        <v xml:space="preserve"> </v>
      </c>
      <c r="F188" s="278" t="str">
        <f t="shared" ref="F188:M188" si="136">IF(COUNTIF(F171:F187,"A")&gt;4,"C",IF(COUNTIF(F171:F187,"A")&gt;0,"P"," "))</f>
        <v xml:space="preserve"> </v>
      </c>
      <c r="G188" s="278" t="str">
        <f t="shared" si="136"/>
        <v xml:space="preserve"> </v>
      </c>
      <c r="H188" s="278" t="str">
        <f t="shared" si="136"/>
        <v xml:space="preserve"> </v>
      </c>
      <c r="I188" s="278" t="str">
        <f t="shared" si="136"/>
        <v xml:space="preserve"> </v>
      </c>
      <c r="J188" s="278" t="str">
        <f t="shared" si="136"/>
        <v xml:space="preserve"> </v>
      </c>
      <c r="K188" s="278" t="str">
        <f t="shared" si="136"/>
        <v xml:space="preserve"> </v>
      </c>
      <c r="L188" s="278" t="str">
        <f t="shared" si="136"/>
        <v xml:space="preserve"> </v>
      </c>
      <c r="M188" s="278" t="str">
        <f t="shared" si="136"/>
        <v xml:space="preserve"> </v>
      </c>
      <c r="N188" s="278" t="str">
        <f t="shared" ref="N188:W188" si="137">IF(COUNTIF(N171:N187,"A")&gt;4,"C",IF(COUNTIF(N171:N187,"A")&gt;0,"P"," "))</f>
        <v xml:space="preserve"> </v>
      </c>
      <c r="O188" s="278" t="str">
        <f t="shared" si="137"/>
        <v xml:space="preserve"> </v>
      </c>
      <c r="P188" s="278" t="str">
        <f t="shared" si="137"/>
        <v xml:space="preserve"> </v>
      </c>
      <c r="Q188" s="278" t="str">
        <f t="shared" si="137"/>
        <v xml:space="preserve"> </v>
      </c>
      <c r="R188" s="278" t="str">
        <f t="shared" si="137"/>
        <v xml:space="preserve"> </v>
      </c>
      <c r="S188" s="278" t="str">
        <f t="shared" si="137"/>
        <v xml:space="preserve"> </v>
      </c>
      <c r="T188" s="278" t="str">
        <f t="shared" si="137"/>
        <v xml:space="preserve"> </v>
      </c>
      <c r="U188" s="278" t="str">
        <f t="shared" si="137"/>
        <v xml:space="preserve"> </v>
      </c>
      <c r="V188" s="278" t="str">
        <f t="shared" si="137"/>
        <v xml:space="preserve"> </v>
      </c>
      <c r="W188" s="278" t="str">
        <f t="shared" si="137"/>
        <v xml:space="preserve"> </v>
      </c>
    </row>
    <row r="189" spans="1:23" ht="15">
      <c r="A189" s="182"/>
      <c r="B189" s="183" t="s">
        <v>1022</v>
      </c>
      <c r="C189" s="184"/>
      <c r="D189" s="185"/>
      <c r="E189" s="185"/>
      <c r="F189" s="185"/>
      <c r="G189" s="185"/>
      <c r="H189" s="185"/>
      <c r="I189" s="185"/>
      <c r="J189" s="185"/>
      <c r="K189" s="185"/>
      <c r="L189" s="185"/>
      <c r="M189" s="185"/>
      <c r="N189" s="185"/>
      <c r="O189" s="185"/>
      <c r="P189" s="185"/>
      <c r="Q189" s="185"/>
      <c r="R189" s="185"/>
      <c r="S189" s="185"/>
      <c r="T189" s="185"/>
      <c r="U189" s="185"/>
      <c r="V189" s="185"/>
      <c r="W189" s="185"/>
    </row>
    <row r="190" spans="1:23">
      <c r="A190" s="182"/>
      <c r="B190" s="186">
        <v>1</v>
      </c>
      <c r="C190" s="187" t="s">
        <v>419</v>
      </c>
      <c r="D190" s="188"/>
      <c r="E190" s="189"/>
      <c r="F190" s="189"/>
      <c r="G190" s="189"/>
      <c r="H190" s="189"/>
      <c r="I190" s="189"/>
      <c r="J190" s="189"/>
      <c r="K190" s="189"/>
      <c r="L190" s="189"/>
      <c r="M190" s="189"/>
      <c r="N190" s="189"/>
      <c r="O190" s="189"/>
      <c r="P190" s="189"/>
      <c r="Q190" s="189"/>
      <c r="R190" s="189"/>
      <c r="S190" s="189"/>
      <c r="T190" s="189"/>
      <c r="U190" s="189"/>
      <c r="V190" s="189"/>
      <c r="W190" s="189"/>
    </row>
    <row r="191" spans="1:23">
      <c r="A191" s="206"/>
      <c r="B191" s="190"/>
      <c r="C191" s="191" t="s">
        <v>424</v>
      </c>
      <c r="D191" s="192"/>
      <c r="E191" s="193"/>
      <c r="F191" s="193"/>
      <c r="G191" s="193"/>
      <c r="H191" s="193"/>
      <c r="I191" s="193"/>
      <c r="J191" s="193"/>
      <c r="K191" s="193"/>
      <c r="L191" s="193"/>
      <c r="M191" s="193"/>
      <c r="N191" s="193"/>
      <c r="O191" s="193"/>
      <c r="P191" s="193"/>
      <c r="Q191" s="193"/>
      <c r="R191" s="193"/>
      <c r="S191" s="193"/>
      <c r="T191" s="193"/>
      <c r="U191" s="193"/>
      <c r="V191" s="193"/>
      <c r="W191" s="193"/>
    </row>
    <row r="192" spans="1:23">
      <c r="A192"/>
      <c r="B192" s="190"/>
      <c r="C192" s="191" t="s">
        <v>577</v>
      </c>
      <c r="D192" s="192"/>
      <c r="E192" s="193"/>
      <c r="F192" s="193"/>
      <c r="G192" s="193"/>
      <c r="H192" s="193"/>
      <c r="I192" s="193"/>
      <c r="J192" s="193"/>
      <c r="K192" s="193"/>
      <c r="L192" s="193"/>
      <c r="M192" s="193"/>
      <c r="N192" s="193"/>
      <c r="O192" s="193"/>
      <c r="P192" s="193"/>
      <c r="Q192" s="193"/>
      <c r="R192" s="193"/>
      <c r="S192" s="193"/>
      <c r="T192" s="193"/>
      <c r="U192" s="193"/>
      <c r="V192" s="193"/>
      <c r="W192" s="193"/>
    </row>
    <row r="193" spans="1:23">
      <c r="A193"/>
      <c r="B193" s="190"/>
      <c r="C193" s="191" t="s">
        <v>425</v>
      </c>
      <c r="D193" s="194"/>
      <c r="E193" s="193"/>
      <c r="F193" s="193"/>
      <c r="G193" s="193"/>
      <c r="H193" s="193"/>
      <c r="I193" s="193"/>
      <c r="J193" s="193"/>
      <c r="K193" s="193"/>
      <c r="L193" s="193"/>
      <c r="M193" s="193"/>
      <c r="N193" s="193"/>
      <c r="O193" s="193"/>
      <c r="P193" s="193"/>
      <c r="Q193" s="193"/>
      <c r="R193" s="193"/>
      <c r="S193" s="193"/>
      <c r="T193" s="193"/>
      <c r="U193" s="193"/>
      <c r="V193" s="193"/>
      <c r="W193" s="193"/>
    </row>
    <row r="194" spans="1:23">
      <c r="A194"/>
      <c r="B194" s="186">
        <v>2</v>
      </c>
      <c r="C194" s="195" t="s">
        <v>420</v>
      </c>
      <c r="D194" s="175" t="str">
        <f t="shared" ref="D194:E194" si="138">IF(COUNTIF(D191:D193,"C")&gt;=1,"A",IF(COUNTIF(D191:D193,"C")&gt;0,"P"," "))</f>
        <v xml:space="preserve"> </v>
      </c>
      <c r="E194" s="175" t="str">
        <f t="shared" si="138"/>
        <v xml:space="preserve"> </v>
      </c>
      <c r="F194" s="175" t="str">
        <f t="shared" ref="F194:M194" si="139">IF(COUNTIF(F191:F193,"C")&gt;=1,"A",IF(COUNTIF(F191:F193,"C")&gt;0,"P"," "))</f>
        <v xml:space="preserve"> </v>
      </c>
      <c r="G194" s="175" t="str">
        <f t="shared" si="139"/>
        <v xml:space="preserve"> </v>
      </c>
      <c r="H194" s="175" t="str">
        <f t="shared" si="139"/>
        <v xml:space="preserve"> </v>
      </c>
      <c r="I194" s="175" t="str">
        <f t="shared" si="139"/>
        <v xml:space="preserve"> </v>
      </c>
      <c r="J194" s="175" t="str">
        <f t="shared" si="139"/>
        <v xml:space="preserve"> </v>
      </c>
      <c r="K194" s="175" t="str">
        <f t="shared" si="139"/>
        <v xml:space="preserve"> </v>
      </c>
      <c r="L194" s="175" t="str">
        <f t="shared" si="139"/>
        <v xml:space="preserve"> </v>
      </c>
      <c r="M194" s="175" t="str">
        <f t="shared" si="139"/>
        <v xml:space="preserve"> </v>
      </c>
      <c r="N194" s="175" t="str">
        <f t="shared" ref="N194:W194" si="140">IF(COUNTIF(N191:N193,"C")&gt;=1,"A",IF(COUNTIF(N191:N193,"C")&gt;0,"P"," "))</f>
        <v xml:space="preserve"> </v>
      </c>
      <c r="O194" s="175" t="str">
        <f t="shared" si="140"/>
        <v xml:space="preserve"> </v>
      </c>
      <c r="P194" s="175" t="str">
        <f t="shared" si="140"/>
        <v xml:space="preserve"> </v>
      </c>
      <c r="Q194" s="175" t="str">
        <f t="shared" si="140"/>
        <v xml:space="preserve"> </v>
      </c>
      <c r="R194" s="175" t="str">
        <f t="shared" si="140"/>
        <v xml:space="preserve"> </v>
      </c>
      <c r="S194" s="175" t="str">
        <f t="shared" si="140"/>
        <v xml:space="preserve"> </v>
      </c>
      <c r="T194" s="175" t="str">
        <f t="shared" si="140"/>
        <v xml:space="preserve"> </v>
      </c>
      <c r="U194" s="175" t="str">
        <f t="shared" si="140"/>
        <v xml:space="preserve"> </v>
      </c>
      <c r="V194" s="175" t="str">
        <f t="shared" si="140"/>
        <v xml:space="preserve"> </v>
      </c>
      <c r="W194" s="175" t="str">
        <f t="shared" si="140"/>
        <v xml:space="preserve"> </v>
      </c>
    </row>
    <row r="195" spans="1:23">
      <c r="A195"/>
      <c r="B195" s="190"/>
      <c r="C195" s="191" t="s">
        <v>426</v>
      </c>
      <c r="D195" s="196"/>
      <c r="E195" s="193"/>
      <c r="F195" s="193"/>
      <c r="G195" s="193"/>
      <c r="H195" s="193"/>
      <c r="I195" s="193"/>
      <c r="J195" s="193"/>
      <c r="K195" s="193"/>
      <c r="L195" s="193"/>
      <c r="M195" s="193"/>
      <c r="N195" s="193"/>
      <c r="O195" s="193"/>
      <c r="P195" s="193"/>
      <c r="Q195" s="193"/>
      <c r="R195" s="193"/>
      <c r="S195" s="193"/>
      <c r="T195" s="193"/>
      <c r="U195" s="193"/>
      <c r="V195" s="193"/>
      <c r="W195" s="193"/>
    </row>
    <row r="196" spans="1:23">
      <c r="A196"/>
      <c r="B196" s="190"/>
      <c r="C196" s="191" t="s">
        <v>427</v>
      </c>
      <c r="D196" s="193"/>
      <c r="E196" s="193"/>
      <c r="F196" s="193"/>
      <c r="G196" s="193"/>
      <c r="H196" s="193"/>
      <c r="I196" s="193"/>
      <c r="J196" s="193"/>
      <c r="K196" s="193"/>
      <c r="L196" s="193"/>
      <c r="M196" s="193"/>
      <c r="N196" s="193"/>
      <c r="O196" s="193"/>
      <c r="P196" s="193"/>
      <c r="Q196" s="193"/>
      <c r="R196" s="193"/>
      <c r="S196" s="193"/>
      <c r="T196" s="193"/>
      <c r="U196" s="193"/>
      <c r="V196" s="193"/>
      <c r="W196" s="193"/>
    </row>
    <row r="197" spans="1:23">
      <c r="A197"/>
      <c r="B197" s="190"/>
      <c r="C197" s="191" t="s">
        <v>428</v>
      </c>
      <c r="D197" s="193"/>
      <c r="E197" s="193"/>
      <c r="F197" s="193"/>
      <c r="G197" s="193"/>
      <c r="H197" s="193"/>
      <c r="I197" s="193"/>
      <c r="J197" s="193"/>
      <c r="K197" s="193"/>
      <c r="L197" s="193"/>
      <c r="M197" s="193"/>
      <c r="N197" s="193"/>
      <c r="O197" s="193"/>
      <c r="P197" s="193"/>
      <c r="Q197" s="193"/>
      <c r="R197" s="193"/>
      <c r="S197" s="193"/>
      <c r="T197" s="193"/>
      <c r="U197" s="193"/>
      <c r="V197" s="193"/>
      <c r="W197" s="193"/>
    </row>
    <row r="198" spans="1:23">
      <c r="A198"/>
      <c r="B198" s="186">
        <v>3</v>
      </c>
      <c r="C198" s="195" t="s">
        <v>421</v>
      </c>
      <c r="D198" s="175" t="str">
        <f t="shared" ref="D198:E198" si="141">IF(COUNTIF(D195:D197,"C")&gt;=1,"A",IF(COUNTIF(D195:D197,"C")&gt;0,"P"," "))</f>
        <v xml:space="preserve"> </v>
      </c>
      <c r="E198" s="175" t="str">
        <f t="shared" si="141"/>
        <v xml:space="preserve"> </v>
      </c>
      <c r="F198" s="175" t="str">
        <f t="shared" ref="F198:M198" si="142">IF(COUNTIF(F195:F197,"C")&gt;=1,"A",IF(COUNTIF(F195:F197,"C")&gt;0,"P"," "))</f>
        <v xml:space="preserve"> </v>
      </c>
      <c r="G198" s="175" t="str">
        <f t="shared" si="142"/>
        <v xml:space="preserve"> </v>
      </c>
      <c r="H198" s="175" t="str">
        <f t="shared" si="142"/>
        <v xml:space="preserve"> </v>
      </c>
      <c r="I198" s="175" t="str">
        <f t="shared" si="142"/>
        <v xml:space="preserve"> </v>
      </c>
      <c r="J198" s="175" t="str">
        <f t="shared" si="142"/>
        <v xml:space="preserve"> </v>
      </c>
      <c r="K198" s="175" t="str">
        <f t="shared" si="142"/>
        <v xml:space="preserve"> </v>
      </c>
      <c r="L198" s="175" t="str">
        <f t="shared" si="142"/>
        <v xml:space="preserve"> </v>
      </c>
      <c r="M198" s="175" t="str">
        <f t="shared" si="142"/>
        <v xml:space="preserve"> </v>
      </c>
      <c r="N198" s="175" t="str">
        <f t="shared" ref="N198:W198" si="143">IF(COUNTIF(N195:N197,"C")&gt;=1,"A",IF(COUNTIF(N195:N197,"C")&gt;0,"P"," "))</f>
        <v xml:space="preserve"> </v>
      </c>
      <c r="O198" s="175" t="str">
        <f t="shared" si="143"/>
        <v xml:space="preserve"> </v>
      </c>
      <c r="P198" s="175" t="str">
        <f t="shared" si="143"/>
        <v xml:space="preserve"> </v>
      </c>
      <c r="Q198" s="175" t="str">
        <f t="shared" si="143"/>
        <v xml:space="preserve"> </v>
      </c>
      <c r="R198" s="175" t="str">
        <f t="shared" si="143"/>
        <v xml:space="preserve"> </v>
      </c>
      <c r="S198" s="175" t="str">
        <f t="shared" si="143"/>
        <v xml:space="preserve"> </v>
      </c>
      <c r="T198" s="175" t="str">
        <f t="shared" si="143"/>
        <v xml:space="preserve"> </v>
      </c>
      <c r="U198" s="175" t="str">
        <f t="shared" si="143"/>
        <v xml:space="preserve"> </v>
      </c>
      <c r="V198" s="175" t="str">
        <f t="shared" si="143"/>
        <v xml:space="preserve"> </v>
      </c>
      <c r="W198" s="175" t="str">
        <f t="shared" si="143"/>
        <v xml:space="preserve"> </v>
      </c>
    </row>
    <row r="199" spans="1:23">
      <c r="A199"/>
      <c r="B199" s="190"/>
      <c r="C199" s="191" t="s">
        <v>429</v>
      </c>
      <c r="D199" s="193"/>
      <c r="E199" s="193"/>
      <c r="F199" s="193"/>
      <c r="G199" s="193"/>
      <c r="H199" s="193"/>
      <c r="I199" s="193"/>
      <c r="J199" s="193"/>
      <c r="K199" s="193"/>
      <c r="L199" s="193"/>
      <c r="M199" s="193"/>
      <c r="N199" s="193"/>
      <c r="O199" s="193"/>
      <c r="P199" s="193"/>
      <c r="Q199" s="193"/>
      <c r="R199" s="193"/>
      <c r="S199" s="193"/>
      <c r="T199" s="193"/>
      <c r="U199" s="193"/>
      <c r="V199" s="193"/>
      <c r="W199" s="193"/>
    </row>
    <row r="200" spans="1:23">
      <c r="A200"/>
      <c r="B200" s="190"/>
      <c r="C200" s="191" t="s">
        <v>430</v>
      </c>
      <c r="D200" s="193"/>
      <c r="E200" s="193"/>
      <c r="F200" s="193"/>
      <c r="G200" s="193"/>
      <c r="H200" s="193"/>
      <c r="I200" s="193"/>
      <c r="J200" s="193"/>
      <c r="K200" s="193"/>
      <c r="L200" s="193"/>
      <c r="M200" s="193"/>
      <c r="N200" s="193"/>
      <c r="O200" s="193"/>
      <c r="P200" s="193"/>
      <c r="Q200" s="193"/>
      <c r="R200" s="193"/>
      <c r="S200" s="193"/>
      <c r="T200" s="193"/>
      <c r="U200" s="193"/>
      <c r="V200" s="193"/>
      <c r="W200" s="193"/>
    </row>
    <row r="201" spans="1:23">
      <c r="A201"/>
      <c r="B201" s="190"/>
      <c r="C201" s="191" t="s">
        <v>431</v>
      </c>
      <c r="D201" s="193"/>
      <c r="E201" s="193"/>
      <c r="F201" s="193"/>
      <c r="G201" s="193"/>
      <c r="H201" s="193"/>
      <c r="I201" s="193"/>
      <c r="J201" s="193"/>
      <c r="K201" s="193"/>
      <c r="L201" s="193"/>
      <c r="M201" s="193"/>
      <c r="N201" s="193"/>
      <c r="O201" s="193"/>
      <c r="P201" s="193"/>
      <c r="Q201" s="193"/>
      <c r="R201" s="193"/>
      <c r="S201" s="193"/>
      <c r="T201" s="193"/>
      <c r="U201" s="193"/>
      <c r="V201" s="193"/>
      <c r="W201" s="193"/>
    </row>
    <row r="202" spans="1:23">
      <c r="A202"/>
      <c r="B202" s="186">
        <v>4</v>
      </c>
      <c r="C202" s="195" t="s">
        <v>422</v>
      </c>
      <c r="D202" s="175" t="str">
        <f t="shared" ref="D202:E202" si="144">IF(COUNTIF(D199:D201,"C")&gt;=1,"A",IF(COUNTIF(D199:D201,"C")&gt;0,"P"," "))</f>
        <v xml:space="preserve"> </v>
      </c>
      <c r="E202" s="175" t="str">
        <f t="shared" si="144"/>
        <v xml:space="preserve"> </v>
      </c>
      <c r="F202" s="175" t="str">
        <f t="shared" ref="F202:M202" si="145">IF(COUNTIF(F199:F201,"C")&gt;=1,"A",IF(COUNTIF(F199:F201,"C")&gt;0,"P"," "))</f>
        <v xml:space="preserve"> </v>
      </c>
      <c r="G202" s="175" t="str">
        <f t="shared" si="145"/>
        <v xml:space="preserve"> </v>
      </c>
      <c r="H202" s="175" t="str">
        <f t="shared" si="145"/>
        <v xml:space="preserve"> </v>
      </c>
      <c r="I202" s="175" t="str">
        <f t="shared" si="145"/>
        <v xml:space="preserve"> </v>
      </c>
      <c r="J202" s="175" t="str">
        <f t="shared" si="145"/>
        <v xml:space="preserve"> </v>
      </c>
      <c r="K202" s="175" t="str">
        <f t="shared" si="145"/>
        <v xml:space="preserve"> </v>
      </c>
      <c r="L202" s="175" t="str">
        <f t="shared" si="145"/>
        <v xml:space="preserve"> </v>
      </c>
      <c r="M202" s="175" t="str">
        <f t="shared" si="145"/>
        <v xml:space="preserve"> </v>
      </c>
      <c r="N202" s="175" t="str">
        <f t="shared" ref="N202:W202" si="146">IF(COUNTIF(N199:N201,"C")&gt;=1,"A",IF(COUNTIF(N199:N201,"C")&gt;0,"P"," "))</f>
        <v xml:space="preserve"> </v>
      </c>
      <c r="O202" s="175" t="str">
        <f t="shared" si="146"/>
        <v xml:space="preserve"> </v>
      </c>
      <c r="P202" s="175" t="str">
        <f t="shared" si="146"/>
        <v xml:space="preserve"> </v>
      </c>
      <c r="Q202" s="175" t="str">
        <f t="shared" si="146"/>
        <v xml:space="preserve"> </v>
      </c>
      <c r="R202" s="175" t="str">
        <f t="shared" si="146"/>
        <v xml:space="preserve"> </v>
      </c>
      <c r="S202" s="175" t="str">
        <f t="shared" si="146"/>
        <v xml:space="preserve"> </v>
      </c>
      <c r="T202" s="175" t="str">
        <f t="shared" si="146"/>
        <v xml:space="preserve"> </v>
      </c>
      <c r="U202" s="175" t="str">
        <f t="shared" si="146"/>
        <v xml:space="preserve"> </v>
      </c>
      <c r="V202" s="175" t="str">
        <f t="shared" si="146"/>
        <v xml:space="preserve"> </v>
      </c>
      <c r="W202" s="175" t="str">
        <f t="shared" si="146"/>
        <v xml:space="preserve"> </v>
      </c>
    </row>
    <row r="203" spans="1:23">
      <c r="A203"/>
      <c r="B203" s="190"/>
      <c r="C203" s="191" t="s">
        <v>432</v>
      </c>
      <c r="D203" s="193"/>
      <c r="E203" s="193"/>
      <c r="F203" s="193"/>
      <c r="G203" s="193"/>
      <c r="H203" s="193"/>
      <c r="I203" s="193"/>
      <c r="J203" s="193"/>
      <c r="K203" s="193"/>
      <c r="L203" s="193"/>
      <c r="M203" s="193"/>
      <c r="N203" s="193"/>
      <c r="O203" s="193"/>
      <c r="P203" s="193"/>
      <c r="Q203" s="193"/>
      <c r="R203" s="193"/>
      <c r="S203" s="193"/>
      <c r="T203" s="193"/>
      <c r="U203" s="193"/>
      <c r="V203" s="193"/>
      <c r="W203" s="193"/>
    </row>
    <row r="204" spans="1:23">
      <c r="A204"/>
      <c r="B204" s="190"/>
      <c r="C204" s="191" t="s">
        <v>433</v>
      </c>
      <c r="D204" s="193"/>
      <c r="E204" s="193"/>
      <c r="F204" s="193"/>
      <c r="G204" s="193"/>
      <c r="H204" s="193"/>
      <c r="I204" s="193"/>
      <c r="J204" s="193"/>
      <c r="K204" s="193"/>
      <c r="L204" s="193"/>
      <c r="M204" s="193"/>
      <c r="N204" s="193"/>
      <c r="O204" s="193"/>
      <c r="P204" s="193"/>
      <c r="Q204" s="193"/>
      <c r="R204" s="193"/>
      <c r="S204" s="193"/>
      <c r="T204" s="193"/>
      <c r="U204" s="193"/>
      <c r="V204" s="193"/>
      <c r="W204" s="193"/>
    </row>
    <row r="205" spans="1:23">
      <c r="A205"/>
      <c r="B205" s="190"/>
      <c r="C205" s="191" t="s">
        <v>578</v>
      </c>
      <c r="D205" s="193"/>
      <c r="E205" s="193"/>
      <c r="F205" s="193"/>
      <c r="G205" s="193"/>
      <c r="H205" s="193"/>
      <c r="I205" s="193"/>
      <c r="J205" s="193"/>
      <c r="K205" s="193"/>
      <c r="L205" s="193"/>
      <c r="M205" s="193"/>
      <c r="N205" s="193"/>
      <c r="O205" s="193"/>
      <c r="P205" s="193"/>
      <c r="Q205" s="193"/>
      <c r="R205" s="193"/>
      <c r="S205" s="193"/>
      <c r="T205" s="193"/>
      <c r="U205" s="193"/>
      <c r="V205" s="193"/>
      <c r="W205" s="193"/>
    </row>
    <row r="206" spans="1:23">
      <c r="A206"/>
      <c r="B206" s="186">
        <v>5</v>
      </c>
      <c r="C206" s="195" t="s">
        <v>423</v>
      </c>
      <c r="D206" s="175" t="str">
        <f t="shared" ref="D206:E206" si="147">IF(COUNTIF(D203:D205,"C")&gt;=1,"A",IF(COUNTIF(D203:D205,"C")&gt;0,"P"," "))</f>
        <v xml:space="preserve"> </v>
      </c>
      <c r="E206" s="175" t="str">
        <f t="shared" si="147"/>
        <v xml:space="preserve"> </v>
      </c>
      <c r="F206" s="175" t="str">
        <f t="shared" ref="F206:M206" si="148">IF(COUNTIF(F203:F205,"C")&gt;=1,"A",IF(COUNTIF(F203:F205,"C")&gt;0,"P"," "))</f>
        <v xml:space="preserve"> </v>
      </c>
      <c r="G206" s="175" t="str">
        <f t="shared" si="148"/>
        <v xml:space="preserve"> </v>
      </c>
      <c r="H206" s="175" t="str">
        <f t="shared" si="148"/>
        <v xml:space="preserve"> </v>
      </c>
      <c r="I206" s="175" t="str">
        <f t="shared" si="148"/>
        <v xml:space="preserve"> </v>
      </c>
      <c r="J206" s="175" t="str">
        <f t="shared" si="148"/>
        <v xml:space="preserve"> </v>
      </c>
      <c r="K206" s="175" t="str">
        <f t="shared" si="148"/>
        <v xml:space="preserve"> </v>
      </c>
      <c r="L206" s="175" t="str">
        <f t="shared" si="148"/>
        <v xml:space="preserve"> </v>
      </c>
      <c r="M206" s="175" t="str">
        <f t="shared" si="148"/>
        <v xml:space="preserve"> </v>
      </c>
      <c r="N206" s="175" t="str">
        <f t="shared" ref="N206:W206" si="149">IF(COUNTIF(N203:N205,"C")&gt;=1,"A",IF(COUNTIF(N203:N205,"C")&gt;0,"P"," "))</f>
        <v xml:space="preserve"> </v>
      </c>
      <c r="O206" s="175" t="str">
        <f t="shared" si="149"/>
        <v xml:space="preserve"> </v>
      </c>
      <c r="P206" s="175" t="str">
        <f t="shared" si="149"/>
        <v xml:space="preserve"> </v>
      </c>
      <c r="Q206" s="175" t="str">
        <f t="shared" si="149"/>
        <v xml:space="preserve"> </v>
      </c>
      <c r="R206" s="175" t="str">
        <f t="shared" si="149"/>
        <v xml:space="preserve"> </v>
      </c>
      <c r="S206" s="175" t="str">
        <f t="shared" si="149"/>
        <v xml:space="preserve"> </v>
      </c>
      <c r="T206" s="175" t="str">
        <f t="shared" si="149"/>
        <v xml:space="preserve"> </v>
      </c>
      <c r="U206" s="175" t="str">
        <f t="shared" si="149"/>
        <v xml:space="preserve"> </v>
      </c>
      <c r="V206" s="175" t="str">
        <f t="shared" si="149"/>
        <v xml:space="preserve"> </v>
      </c>
      <c r="W206" s="175" t="str">
        <f t="shared" si="149"/>
        <v xml:space="preserve"> </v>
      </c>
    </row>
    <row r="207" spans="1:23">
      <c r="A207" s="182"/>
      <c r="B207" s="198"/>
      <c r="C207" s="199" t="s">
        <v>434</v>
      </c>
      <c r="D207" s="193"/>
      <c r="E207" s="193"/>
      <c r="F207" s="193"/>
      <c r="G207" s="193"/>
      <c r="H207" s="193"/>
      <c r="I207" s="193"/>
      <c r="J207" s="193"/>
      <c r="K207" s="193"/>
      <c r="L207" s="193"/>
      <c r="M207" s="193"/>
      <c r="N207" s="193"/>
      <c r="O207" s="193"/>
      <c r="P207" s="193"/>
      <c r="Q207" s="193"/>
      <c r="R207" s="193"/>
      <c r="S207" s="193"/>
      <c r="T207" s="193"/>
      <c r="U207" s="193"/>
      <c r="V207" s="193"/>
      <c r="W207" s="193"/>
    </row>
    <row r="208" spans="1:23">
      <c r="A208" s="182"/>
      <c r="B208" s="198"/>
      <c r="C208" s="199" t="s">
        <v>435</v>
      </c>
      <c r="D208" s="193"/>
      <c r="E208" s="193"/>
      <c r="F208" s="193"/>
      <c r="G208" s="193"/>
      <c r="H208" s="193"/>
      <c r="I208" s="193"/>
      <c r="J208" s="193"/>
      <c r="K208" s="193"/>
      <c r="L208" s="193"/>
      <c r="M208" s="193"/>
      <c r="N208" s="193"/>
      <c r="O208" s="193"/>
      <c r="P208" s="193"/>
      <c r="Q208" s="193"/>
      <c r="R208" s="193"/>
      <c r="S208" s="193"/>
      <c r="T208" s="193"/>
      <c r="U208" s="193"/>
      <c r="V208" s="193"/>
      <c r="W208" s="193"/>
    </row>
    <row r="209" spans="1:23" ht="13.5" thickBot="1">
      <c r="A209" s="182"/>
      <c r="B209" s="198"/>
      <c r="C209" s="199" t="s">
        <v>436</v>
      </c>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ht="13.5" hidden="1" thickBot="1">
      <c r="A210" s="182"/>
      <c r="B210" s="198"/>
      <c r="C210" s="200"/>
      <c r="D210" s="175" t="str">
        <f t="shared" ref="D210:E210" si="150">IF(COUNTIF(D207:D209,"C")&gt;=1,"A",IF(COUNTIF(D207:D209,"C")&gt;0,"P"," "))</f>
        <v xml:space="preserve"> </v>
      </c>
      <c r="E210" s="175" t="str">
        <f t="shared" si="150"/>
        <v xml:space="preserve"> </v>
      </c>
      <c r="F210" s="175" t="str">
        <f t="shared" ref="F210:M210" si="151">IF(COUNTIF(F207:F209,"C")&gt;=1,"A",IF(COUNTIF(F207:F209,"C")&gt;0,"P"," "))</f>
        <v xml:space="preserve"> </v>
      </c>
      <c r="G210" s="175" t="str">
        <f t="shared" si="151"/>
        <v xml:space="preserve"> </v>
      </c>
      <c r="H210" s="175" t="str">
        <f t="shared" si="151"/>
        <v xml:space="preserve"> </v>
      </c>
      <c r="I210" s="175" t="str">
        <f t="shared" si="151"/>
        <v xml:space="preserve"> </v>
      </c>
      <c r="J210" s="175" t="str">
        <f t="shared" si="151"/>
        <v xml:space="preserve"> </v>
      </c>
      <c r="K210" s="175" t="str">
        <f t="shared" si="151"/>
        <v xml:space="preserve"> </v>
      </c>
      <c r="L210" s="175" t="str">
        <f t="shared" si="151"/>
        <v xml:space="preserve"> </v>
      </c>
      <c r="M210" s="175" t="str">
        <f t="shared" si="151"/>
        <v xml:space="preserve"> </v>
      </c>
      <c r="N210" s="175" t="str">
        <f t="shared" ref="N210:W210" si="152">IF(COUNTIF(N207:N209,"C")&gt;=1,"A",IF(COUNTIF(N207:N209,"C")&gt;0,"P"," "))</f>
        <v xml:space="preserve"> </v>
      </c>
      <c r="O210" s="175" t="str">
        <f t="shared" si="152"/>
        <v xml:space="preserve"> </v>
      </c>
      <c r="P210" s="175" t="str">
        <f t="shared" si="152"/>
        <v xml:space="preserve"> </v>
      </c>
      <c r="Q210" s="175" t="str">
        <f t="shared" si="152"/>
        <v xml:space="preserve"> </v>
      </c>
      <c r="R210" s="175" t="str">
        <f t="shared" si="152"/>
        <v xml:space="preserve"> </v>
      </c>
      <c r="S210" s="175" t="str">
        <f t="shared" si="152"/>
        <v xml:space="preserve"> </v>
      </c>
      <c r="T210" s="175" t="str">
        <f t="shared" si="152"/>
        <v xml:space="preserve"> </v>
      </c>
      <c r="U210" s="175" t="str">
        <f t="shared" si="152"/>
        <v xml:space="preserve"> </v>
      </c>
      <c r="V210" s="175" t="str">
        <f t="shared" si="152"/>
        <v xml:space="preserve"> </v>
      </c>
      <c r="W210" s="175" t="str">
        <f t="shared" si="152"/>
        <v xml:space="preserve"> </v>
      </c>
    </row>
    <row r="211" spans="1:23" ht="13.5" thickBot="1">
      <c r="A211" s="182"/>
      <c r="B211" s="201"/>
      <c r="C211" s="177" t="s">
        <v>96</v>
      </c>
      <c r="D211" s="278" t="str">
        <f>IF(COUNTIF(D194:D210,"A")&gt;4,"C",IF(COUNTIF(D194:D210,"A")&gt;0,"P"," "))</f>
        <v xml:space="preserve"> </v>
      </c>
      <c r="E211" s="278" t="str">
        <f t="shared" ref="E211" si="153">IF(COUNTIF(E194:E210,"A")&gt;4,"C",IF(COUNTIF(E194:E210,"A")&gt;0,"P"," "))</f>
        <v xml:space="preserve"> </v>
      </c>
      <c r="F211" s="278" t="str">
        <f t="shared" ref="F211:M211" si="154">IF(COUNTIF(F194:F210,"A")&gt;4,"C",IF(COUNTIF(F194:F210,"A")&gt;0,"P"," "))</f>
        <v xml:space="preserve"> </v>
      </c>
      <c r="G211" s="278" t="str">
        <f t="shared" si="154"/>
        <v xml:space="preserve"> </v>
      </c>
      <c r="H211" s="278" t="str">
        <f t="shared" si="154"/>
        <v xml:space="preserve"> </v>
      </c>
      <c r="I211" s="278" t="str">
        <f t="shared" si="154"/>
        <v xml:space="preserve"> </v>
      </c>
      <c r="J211" s="278" t="str">
        <f t="shared" si="154"/>
        <v xml:space="preserve"> </v>
      </c>
      <c r="K211" s="278" t="str">
        <f t="shared" si="154"/>
        <v xml:space="preserve"> </v>
      </c>
      <c r="L211" s="278" t="str">
        <f t="shared" si="154"/>
        <v xml:space="preserve"> </v>
      </c>
      <c r="M211" s="278" t="str">
        <f t="shared" si="154"/>
        <v xml:space="preserve"> </v>
      </c>
      <c r="N211" s="278" t="str">
        <f t="shared" ref="N211:W211" si="155">IF(COUNTIF(N194:N210,"A")&gt;4,"C",IF(COUNTIF(N194:N210,"A")&gt;0,"P"," "))</f>
        <v xml:space="preserve"> </v>
      </c>
      <c r="O211" s="278" t="str">
        <f t="shared" si="155"/>
        <v xml:space="preserve"> </v>
      </c>
      <c r="P211" s="278" t="str">
        <f t="shared" si="155"/>
        <v xml:space="preserve"> </v>
      </c>
      <c r="Q211" s="278" t="str">
        <f t="shared" si="155"/>
        <v xml:space="preserve"> </v>
      </c>
      <c r="R211" s="278" t="str">
        <f t="shared" si="155"/>
        <v xml:space="preserve"> </v>
      </c>
      <c r="S211" s="278" t="str">
        <f t="shared" si="155"/>
        <v xml:space="preserve"> </v>
      </c>
      <c r="T211" s="278" t="str">
        <f t="shared" si="155"/>
        <v xml:space="preserve"> </v>
      </c>
      <c r="U211" s="278" t="str">
        <f t="shared" si="155"/>
        <v xml:space="preserve"> </v>
      </c>
      <c r="V211" s="278" t="str">
        <f t="shared" si="155"/>
        <v xml:space="preserve"> </v>
      </c>
      <c r="W211" s="278" t="str">
        <f t="shared" si="155"/>
        <v xml:space="preserve"> </v>
      </c>
    </row>
    <row r="212" spans="1:23" ht="15">
      <c r="A212" s="182"/>
      <c r="B212" s="183" t="s">
        <v>140</v>
      </c>
      <c r="C212" s="184"/>
      <c r="D212" s="185"/>
      <c r="E212" s="185"/>
      <c r="F212" s="185"/>
      <c r="G212" s="185"/>
      <c r="H212" s="185"/>
      <c r="I212" s="185"/>
      <c r="J212" s="185"/>
      <c r="K212" s="185"/>
      <c r="L212" s="185"/>
      <c r="M212" s="185"/>
      <c r="N212" s="185"/>
      <c r="O212" s="185"/>
      <c r="P212" s="185"/>
      <c r="Q212" s="185"/>
      <c r="R212" s="185"/>
      <c r="S212" s="185"/>
      <c r="T212" s="185"/>
      <c r="U212" s="185"/>
      <c r="V212" s="185"/>
      <c r="W212" s="185"/>
    </row>
    <row r="213" spans="1:23" ht="18">
      <c r="A213" s="280"/>
      <c r="B213" s="186">
        <v>1</v>
      </c>
      <c r="C213" s="187" t="s">
        <v>437</v>
      </c>
      <c r="D213" s="188"/>
      <c r="E213" s="189"/>
      <c r="F213" s="189"/>
      <c r="G213" s="189"/>
      <c r="H213" s="189"/>
      <c r="I213" s="189"/>
      <c r="J213" s="189"/>
      <c r="K213" s="189"/>
      <c r="L213" s="189"/>
      <c r="M213" s="189"/>
      <c r="N213" s="189"/>
      <c r="O213" s="189"/>
      <c r="P213" s="189"/>
      <c r="Q213" s="189"/>
      <c r="R213" s="189"/>
      <c r="S213" s="189"/>
      <c r="T213" s="189"/>
      <c r="U213" s="189"/>
      <c r="V213" s="189"/>
      <c r="W213" s="189"/>
    </row>
    <row r="214" spans="1:23">
      <c r="A214"/>
      <c r="B214" s="190"/>
      <c r="C214" s="191" t="s">
        <v>438</v>
      </c>
      <c r="D214" s="192"/>
      <c r="E214" s="193"/>
      <c r="F214" s="193"/>
      <c r="G214" s="193"/>
      <c r="H214" s="193"/>
      <c r="I214" s="193"/>
      <c r="J214" s="193"/>
      <c r="K214" s="193"/>
      <c r="L214" s="193"/>
      <c r="M214" s="193"/>
      <c r="N214" s="193"/>
      <c r="O214" s="193"/>
      <c r="P214" s="193"/>
      <c r="Q214" s="193"/>
      <c r="R214" s="193"/>
      <c r="S214" s="193"/>
      <c r="T214" s="193"/>
      <c r="U214" s="193"/>
      <c r="V214" s="193"/>
      <c r="W214" s="193"/>
    </row>
    <row r="215" spans="1:23">
      <c r="A215"/>
      <c r="B215" s="190"/>
      <c r="C215" s="191" t="s">
        <v>439</v>
      </c>
      <c r="D215" s="192"/>
      <c r="E215" s="193"/>
      <c r="F215" s="193"/>
      <c r="G215" s="193"/>
      <c r="H215" s="193"/>
      <c r="I215" s="193"/>
      <c r="J215" s="193"/>
      <c r="K215" s="193"/>
      <c r="L215" s="193"/>
      <c r="M215" s="193"/>
      <c r="N215" s="193"/>
      <c r="O215" s="193"/>
      <c r="P215" s="193"/>
      <c r="Q215" s="193"/>
      <c r="R215" s="193"/>
      <c r="S215" s="193"/>
      <c r="T215" s="193"/>
      <c r="U215" s="193"/>
      <c r="V215" s="193"/>
      <c r="W215" s="193"/>
    </row>
    <row r="216" spans="1:23">
      <c r="A216"/>
      <c r="B216" s="190"/>
      <c r="C216" s="191" t="s">
        <v>440</v>
      </c>
      <c r="D216" s="194"/>
      <c r="E216" s="193"/>
      <c r="F216" s="193"/>
      <c r="G216" s="193"/>
      <c r="H216" s="193"/>
      <c r="I216" s="193"/>
      <c r="J216" s="193"/>
      <c r="K216" s="193"/>
      <c r="L216" s="193"/>
      <c r="M216" s="193"/>
      <c r="N216" s="193"/>
      <c r="O216" s="193"/>
      <c r="P216" s="193"/>
      <c r="Q216" s="193"/>
      <c r="R216" s="193"/>
      <c r="S216" s="193"/>
      <c r="T216" s="193"/>
      <c r="U216" s="193"/>
      <c r="V216" s="193"/>
      <c r="W216" s="193"/>
    </row>
    <row r="217" spans="1:23">
      <c r="A217"/>
      <c r="B217" s="186">
        <v>2</v>
      </c>
      <c r="C217" s="195" t="s">
        <v>454</v>
      </c>
      <c r="D217" s="175" t="str">
        <f t="shared" ref="D217:E217" si="156">IF(COUNTIF(D214:D216,"C")&gt;=1,"A",IF(COUNTIF(D214:D216,"C")&gt;0,"P"," "))</f>
        <v xml:space="preserve"> </v>
      </c>
      <c r="E217" s="175" t="str">
        <f t="shared" si="156"/>
        <v xml:space="preserve"> </v>
      </c>
      <c r="F217" s="175" t="str">
        <f t="shared" ref="F217:M217" si="157">IF(COUNTIF(F214:F216,"C")&gt;=1,"A",IF(COUNTIF(F214:F216,"C")&gt;0,"P"," "))</f>
        <v xml:space="preserve"> </v>
      </c>
      <c r="G217" s="175" t="str">
        <f t="shared" si="157"/>
        <v xml:space="preserve"> </v>
      </c>
      <c r="H217" s="175" t="str">
        <f t="shared" si="157"/>
        <v xml:space="preserve"> </v>
      </c>
      <c r="I217" s="175" t="str">
        <f t="shared" si="157"/>
        <v xml:space="preserve"> </v>
      </c>
      <c r="J217" s="175" t="str">
        <f t="shared" si="157"/>
        <v xml:space="preserve"> </v>
      </c>
      <c r="K217" s="175" t="str">
        <f t="shared" si="157"/>
        <v xml:space="preserve"> </v>
      </c>
      <c r="L217" s="175" t="str">
        <f t="shared" si="157"/>
        <v xml:space="preserve"> </v>
      </c>
      <c r="M217" s="175" t="str">
        <f t="shared" si="157"/>
        <v xml:space="preserve"> </v>
      </c>
      <c r="N217" s="175" t="str">
        <f t="shared" ref="N217:W217" si="158">IF(COUNTIF(N214:N216,"C")&gt;=1,"A",IF(COUNTIF(N214:N216,"C")&gt;0,"P"," "))</f>
        <v xml:space="preserve"> </v>
      </c>
      <c r="O217" s="175" t="str">
        <f t="shared" si="158"/>
        <v xml:space="preserve"> </v>
      </c>
      <c r="P217" s="175" t="str">
        <f t="shared" si="158"/>
        <v xml:space="preserve"> </v>
      </c>
      <c r="Q217" s="175" t="str">
        <f t="shared" si="158"/>
        <v xml:space="preserve"> </v>
      </c>
      <c r="R217" s="175" t="str">
        <f t="shared" si="158"/>
        <v xml:space="preserve"> </v>
      </c>
      <c r="S217" s="175" t="str">
        <f t="shared" si="158"/>
        <v xml:space="preserve"> </v>
      </c>
      <c r="T217" s="175" t="str">
        <f t="shared" si="158"/>
        <v xml:space="preserve"> </v>
      </c>
      <c r="U217" s="175" t="str">
        <f t="shared" si="158"/>
        <v xml:space="preserve"> </v>
      </c>
      <c r="V217" s="175" t="str">
        <f t="shared" si="158"/>
        <v xml:space="preserve"> </v>
      </c>
      <c r="W217" s="175" t="str">
        <f t="shared" si="158"/>
        <v xml:space="preserve"> </v>
      </c>
    </row>
    <row r="218" spans="1:23">
      <c r="A218"/>
      <c r="B218" s="190"/>
      <c r="C218" s="191" t="s">
        <v>441</v>
      </c>
      <c r="D218" s="196"/>
      <c r="E218" s="193"/>
      <c r="F218" s="193"/>
      <c r="G218" s="193"/>
      <c r="H218" s="193"/>
      <c r="I218" s="193"/>
      <c r="J218" s="193"/>
      <c r="K218" s="193"/>
      <c r="L218" s="193"/>
      <c r="M218" s="193"/>
      <c r="N218" s="193"/>
      <c r="O218" s="193"/>
      <c r="P218" s="193"/>
      <c r="Q218" s="193"/>
      <c r="R218" s="193"/>
      <c r="S218" s="193"/>
      <c r="T218" s="193"/>
      <c r="U218" s="193"/>
      <c r="V218" s="193"/>
      <c r="W218" s="193"/>
    </row>
    <row r="219" spans="1:23">
      <c r="A219"/>
      <c r="B219" s="190"/>
      <c r="C219" s="191" t="s">
        <v>442</v>
      </c>
      <c r="D219" s="193"/>
      <c r="E219" s="193"/>
      <c r="F219" s="193"/>
      <c r="G219" s="193"/>
      <c r="H219" s="193"/>
      <c r="I219" s="193"/>
      <c r="J219" s="193"/>
      <c r="K219" s="193"/>
      <c r="L219" s="193"/>
      <c r="M219" s="193"/>
      <c r="N219" s="193"/>
      <c r="O219" s="193"/>
      <c r="P219" s="193"/>
      <c r="Q219" s="193"/>
      <c r="R219" s="193"/>
      <c r="S219" s="193"/>
      <c r="T219" s="193"/>
      <c r="U219" s="193"/>
      <c r="V219" s="193"/>
      <c r="W219" s="193"/>
    </row>
    <row r="220" spans="1:23">
      <c r="A220"/>
      <c r="B220" s="190"/>
      <c r="C220" s="191" t="s">
        <v>455</v>
      </c>
      <c r="D220" s="193"/>
      <c r="E220" s="193"/>
      <c r="F220" s="193"/>
      <c r="G220" s="193"/>
      <c r="H220" s="193"/>
      <c r="I220" s="193"/>
      <c r="J220" s="193"/>
      <c r="K220" s="193"/>
      <c r="L220" s="193"/>
      <c r="M220" s="193"/>
      <c r="N220" s="193"/>
      <c r="O220" s="193"/>
      <c r="P220" s="193"/>
      <c r="Q220" s="193"/>
      <c r="R220" s="193"/>
      <c r="S220" s="193"/>
      <c r="T220" s="193"/>
      <c r="U220" s="193"/>
      <c r="V220" s="193"/>
      <c r="W220" s="193"/>
    </row>
    <row r="221" spans="1:23">
      <c r="A221"/>
      <c r="B221" s="186">
        <v>3</v>
      </c>
      <c r="C221" s="195" t="s">
        <v>443</v>
      </c>
      <c r="D221" s="175" t="str">
        <f t="shared" ref="D221:E221" si="159">IF(COUNTIF(D218:D220,"C")&gt;=1,"A",IF(COUNTIF(D218:D220,"C")&gt;0,"P"," "))</f>
        <v xml:space="preserve"> </v>
      </c>
      <c r="E221" s="175" t="str">
        <f t="shared" si="159"/>
        <v xml:space="preserve"> </v>
      </c>
      <c r="F221" s="175" t="str">
        <f t="shared" ref="F221:M221" si="160">IF(COUNTIF(F218:F220,"C")&gt;=1,"A",IF(COUNTIF(F218:F220,"C")&gt;0,"P"," "))</f>
        <v xml:space="preserve"> </v>
      </c>
      <c r="G221" s="175" t="str">
        <f t="shared" si="160"/>
        <v xml:space="preserve"> </v>
      </c>
      <c r="H221" s="175" t="str">
        <f t="shared" si="160"/>
        <v xml:space="preserve"> </v>
      </c>
      <c r="I221" s="175" t="str">
        <f t="shared" si="160"/>
        <v xml:space="preserve"> </v>
      </c>
      <c r="J221" s="175" t="str">
        <f t="shared" si="160"/>
        <v xml:space="preserve"> </v>
      </c>
      <c r="K221" s="175" t="str">
        <f t="shared" si="160"/>
        <v xml:space="preserve"> </v>
      </c>
      <c r="L221" s="175" t="str">
        <f t="shared" si="160"/>
        <v xml:space="preserve"> </v>
      </c>
      <c r="M221" s="175" t="str">
        <f t="shared" si="160"/>
        <v xml:space="preserve"> </v>
      </c>
      <c r="N221" s="175" t="str">
        <f t="shared" ref="N221:W221" si="161">IF(COUNTIF(N218:N220,"C")&gt;=1,"A",IF(COUNTIF(N218:N220,"C")&gt;0,"P"," "))</f>
        <v xml:space="preserve"> </v>
      </c>
      <c r="O221" s="175" t="str">
        <f t="shared" si="161"/>
        <v xml:space="preserve"> </v>
      </c>
      <c r="P221" s="175" t="str">
        <f t="shared" si="161"/>
        <v xml:space="preserve"> </v>
      </c>
      <c r="Q221" s="175" t="str">
        <f t="shared" si="161"/>
        <v xml:space="preserve"> </v>
      </c>
      <c r="R221" s="175" t="str">
        <f t="shared" si="161"/>
        <v xml:space="preserve"> </v>
      </c>
      <c r="S221" s="175" t="str">
        <f t="shared" si="161"/>
        <v xml:space="preserve"> </v>
      </c>
      <c r="T221" s="175" t="str">
        <f t="shared" si="161"/>
        <v xml:space="preserve"> </v>
      </c>
      <c r="U221" s="175" t="str">
        <f t="shared" si="161"/>
        <v xml:space="preserve"> </v>
      </c>
      <c r="V221" s="175" t="str">
        <f t="shared" si="161"/>
        <v xml:space="preserve"> </v>
      </c>
      <c r="W221" s="175" t="str">
        <f t="shared" si="161"/>
        <v xml:space="preserve"> </v>
      </c>
    </row>
    <row r="222" spans="1:23">
      <c r="A222"/>
      <c r="B222" s="190"/>
      <c r="C222" s="191" t="s">
        <v>444</v>
      </c>
      <c r="D222" s="193"/>
      <c r="E222" s="193"/>
      <c r="F222" s="193"/>
      <c r="G222" s="193"/>
      <c r="H222" s="193"/>
      <c r="I222" s="193"/>
      <c r="J222" s="193"/>
      <c r="K222" s="193"/>
      <c r="L222" s="193"/>
      <c r="M222" s="193"/>
      <c r="N222" s="193"/>
      <c r="O222" s="193"/>
      <c r="P222" s="193"/>
      <c r="Q222" s="193"/>
      <c r="R222" s="193"/>
      <c r="S222" s="193"/>
      <c r="T222" s="193"/>
      <c r="U222" s="193"/>
      <c r="V222" s="193"/>
      <c r="W222" s="193"/>
    </row>
    <row r="223" spans="1:23">
      <c r="A223"/>
      <c r="B223" s="190"/>
      <c r="C223" s="191" t="s">
        <v>445</v>
      </c>
      <c r="D223" s="193"/>
      <c r="E223" s="193"/>
      <c r="F223" s="193"/>
      <c r="G223" s="193"/>
      <c r="H223" s="193"/>
      <c r="I223" s="193"/>
      <c r="J223" s="193"/>
      <c r="K223" s="193"/>
      <c r="L223" s="193"/>
      <c r="M223" s="193"/>
      <c r="N223" s="193"/>
      <c r="O223" s="193"/>
      <c r="P223" s="193"/>
      <c r="Q223" s="193"/>
      <c r="R223" s="193"/>
      <c r="S223" s="193"/>
      <c r="T223" s="193"/>
      <c r="U223" s="193"/>
      <c r="V223" s="193"/>
      <c r="W223" s="193"/>
    </row>
    <row r="224" spans="1:23">
      <c r="A224"/>
      <c r="B224" s="190"/>
      <c r="C224" s="191" t="s">
        <v>446</v>
      </c>
      <c r="D224" s="193"/>
      <c r="E224" s="193"/>
      <c r="F224" s="193"/>
      <c r="G224" s="193"/>
      <c r="H224" s="193"/>
      <c r="I224" s="193"/>
      <c r="J224" s="193"/>
      <c r="K224" s="193"/>
      <c r="L224" s="193"/>
      <c r="M224" s="193"/>
      <c r="N224" s="193"/>
      <c r="O224" s="193"/>
      <c r="P224" s="193"/>
      <c r="Q224" s="193"/>
      <c r="R224" s="193"/>
      <c r="S224" s="193"/>
      <c r="T224" s="193"/>
      <c r="U224" s="193"/>
      <c r="V224" s="193"/>
      <c r="W224" s="193"/>
    </row>
    <row r="225" spans="1:23">
      <c r="A225" s="182"/>
      <c r="B225" s="186">
        <v>4</v>
      </c>
      <c r="C225" s="195" t="s">
        <v>456</v>
      </c>
      <c r="D225" s="175" t="str">
        <f t="shared" ref="D225:E225" si="162">IF(COUNTIF(D222:D224,"C")&gt;=1,"A",IF(COUNTIF(D222:D224,"C")&gt;0,"P"," "))</f>
        <v xml:space="preserve"> </v>
      </c>
      <c r="E225" s="175" t="str">
        <f t="shared" si="162"/>
        <v xml:space="preserve"> </v>
      </c>
      <c r="F225" s="175" t="str">
        <f t="shared" ref="F225:M225" si="163">IF(COUNTIF(F222:F224,"C")&gt;=1,"A",IF(COUNTIF(F222:F224,"C")&gt;0,"P"," "))</f>
        <v xml:space="preserve"> </v>
      </c>
      <c r="G225" s="175" t="str">
        <f t="shared" si="163"/>
        <v xml:space="preserve"> </v>
      </c>
      <c r="H225" s="175" t="str">
        <f t="shared" si="163"/>
        <v xml:space="preserve"> </v>
      </c>
      <c r="I225" s="175" t="str">
        <f t="shared" si="163"/>
        <v xml:space="preserve"> </v>
      </c>
      <c r="J225" s="175" t="str">
        <f t="shared" si="163"/>
        <v xml:space="preserve"> </v>
      </c>
      <c r="K225" s="175" t="str">
        <f t="shared" si="163"/>
        <v xml:space="preserve"> </v>
      </c>
      <c r="L225" s="175" t="str">
        <f t="shared" si="163"/>
        <v xml:space="preserve"> </v>
      </c>
      <c r="M225" s="175" t="str">
        <f t="shared" si="163"/>
        <v xml:space="preserve"> </v>
      </c>
      <c r="N225" s="175" t="str">
        <f t="shared" ref="N225:W225" si="164">IF(COUNTIF(N222:N224,"C")&gt;=1,"A",IF(COUNTIF(N222:N224,"C")&gt;0,"P"," "))</f>
        <v xml:space="preserve"> </v>
      </c>
      <c r="O225" s="175" t="str">
        <f t="shared" si="164"/>
        <v xml:space="preserve"> </v>
      </c>
      <c r="P225" s="175" t="str">
        <f t="shared" si="164"/>
        <v xml:space="preserve"> </v>
      </c>
      <c r="Q225" s="175" t="str">
        <f t="shared" si="164"/>
        <v xml:space="preserve"> </v>
      </c>
      <c r="R225" s="175" t="str">
        <f t="shared" si="164"/>
        <v xml:space="preserve"> </v>
      </c>
      <c r="S225" s="175" t="str">
        <f t="shared" si="164"/>
        <v xml:space="preserve"> </v>
      </c>
      <c r="T225" s="175" t="str">
        <f t="shared" si="164"/>
        <v xml:space="preserve"> </v>
      </c>
      <c r="U225" s="175" t="str">
        <f t="shared" si="164"/>
        <v xml:space="preserve"> </v>
      </c>
      <c r="V225" s="175" t="str">
        <f t="shared" si="164"/>
        <v xml:space="preserve"> </v>
      </c>
      <c r="W225" s="175" t="str">
        <f t="shared" si="164"/>
        <v xml:space="preserve"> </v>
      </c>
    </row>
    <row r="226" spans="1:23">
      <c r="A226" s="182"/>
      <c r="B226" s="190"/>
      <c r="C226" s="191" t="s">
        <v>447</v>
      </c>
      <c r="D226" s="193"/>
      <c r="E226" s="193"/>
      <c r="F226" s="193"/>
      <c r="G226" s="193"/>
      <c r="H226" s="193"/>
      <c r="I226" s="193"/>
      <c r="J226" s="193"/>
      <c r="K226" s="193"/>
      <c r="L226" s="193"/>
      <c r="M226" s="193"/>
      <c r="N226" s="193"/>
      <c r="O226" s="193"/>
      <c r="P226" s="193"/>
      <c r="Q226" s="193"/>
      <c r="R226" s="193"/>
      <c r="S226" s="193"/>
      <c r="T226" s="193"/>
      <c r="U226" s="193"/>
      <c r="V226" s="193"/>
      <c r="W226" s="193"/>
    </row>
    <row r="227" spans="1:23">
      <c r="A227" s="182"/>
      <c r="B227" s="190"/>
      <c r="C227" s="191" t="s">
        <v>448</v>
      </c>
      <c r="D227" s="193"/>
      <c r="E227" s="193"/>
      <c r="F227" s="193"/>
      <c r="G227" s="193"/>
      <c r="H227" s="193"/>
      <c r="I227" s="193"/>
      <c r="J227" s="193"/>
      <c r="K227" s="193"/>
      <c r="L227" s="193"/>
      <c r="M227" s="193"/>
      <c r="N227" s="193"/>
      <c r="O227" s="193"/>
      <c r="P227" s="193"/>
      <c r="Q227" s="193"/>
      <c r="R227" s="193"/>
      <c r="S227" s="193"/>
      <c r="T227" s="193"/>
      <c r="U227" s="193"/>
      <c r="V227" s="193"/>
      <c r="W227" s="193"/>
    </row>
    <row r="228" spans="1:23">
      <c r="A228" s="182"/>
      <c r="B228" s="190"/>
      <c r="C228" s="191" t="s">
        <v>449</v>
      </c>
      <c r="D228" s="193"/>
      <c r="E228" s="193"/>
      <c r="F228" s="193"/>
      <c r="G228" s="193"/>
      <c r="H228" s="193"/>
      <c r="I228" s="193"/>
      <c r="J228" s="193"/>
      <c r="K228" s="193"/>
      <c r="L228" s="193"/>
      <c r="M228" s="193"/>
      <c r="N228" s="193"/>
      <c r="O228" s="193"/>
      <c r="P228" s="193"/>
      <c r="Q228" s="193"/>
      <c r="R228" s="193"/>
      <c r="S228" s="193"/>
      <c r="T228" s="193"/>
      <c r="U228" s="193"/>
      <c r="V228" s="193"/>
      <c r="W228" s="193"/>
    </row>
    <row r="229" spans="1:23">
      <c r="A229" s="182"/>
      <c r="B229" s="186">
        <v>5</v>
      </c>
      <c r="C229" s="195" t="s">
        <v>450</v>
      </c>
      <c r="D229" s="175" t="str">
        <f t="shared" ref="D229:E229" si="165">IF(COUNTIF(D226:D228,"C")&gt;=1,"A",IF(COUNTIF(D226:D228,"C")&gt;0,"P"," "))</f>
        <v xml:space="preserve"> </v>
      </c>
      <c r="E229" s="175" t="str">
        <f t="shared" si="165"/>
        <v xml:space="preserve"> </v>
      </c>
      <c r="F229" s="175" t="str">
        <f t="shared" ref="F229:M229" si="166">IF(COUNTIF(F226:F228,"C")&gt;=1,"A",IF(COUNTIF(F226:F228,"C")&gt;0,"P"," "))</f>
        <v xml:space="preserve"> </v>
      </c>
      <c r="G229" s="175" t="str">
        <f t="shared" si="166"/>
        <v xml:space="preserve"> </v>
      </c>
      <c r="H229" s="175" t="str">
        <f t="shared" si="166"/>
        <v xml:space="preserve"> </v>
      </c>
      <c r="I229" s="175" t="str">
        <f t="shared" si="166"/>
        <v xml:space="preserve"> </v>
      </c>
      <c r="J229" s="175" t="str">
        <f t="shared" si="166"/>
        <v xml:space="preserve"> </v>
      </c>
      <c r="K229" s="175" t="str">
        <f t="shared" si="166"/>
        <v xml:space="preserve"> </v>
      </c>
      <c r="L229" s="175" t="str">
        <f t="shared" si="166"/>
        <v xml:space="preserve"> </v>
      </c>
      <c r="M229" s="175" t="str">
        <f t="shared" si="166"/>
        <v xml:space="preserve"> </v>
      </c>
      <c r="N229" s="175" t="str">
        <f t="shared" ref="N229:W229" si="167">IF(COUNTIF(N226:N228,"C")&gt;=1,"A",IF(COUNTIF(N226:N228,"C")&gt;0,"P"," "))</f>
        <v xml:space="preserve"> </v>
      </c>
      <c r="O229" s="175" t="str">
        <f t="shared" si="167"/>
        <v xml:space="preserve"> </v>
      </c>
      <c r="P229" s="175" t="str">
        <f t="shared" si="167"/>
        <v xml:space="preserve"> </v>
      </c>
      <c r="Q229" s="175" t="str">
        <f t="shared" si="167"/>
        <v xml:space="preserve"> </v>
      </c>
      <c r="R229" s="175" t="str">
        <f t="shared" si="167"/>
        <v xml:space="preserve"> </v>
      </c>
      <c r="S229" s="175" t="str">
        <f t="shared" si="167"/>
        <v xml:space="preserve"> </v>
      </c>
      <c r="T229" s="175" t="str">
        <f t="shared" si="167"/>
        <v xml:space="preserve"> </v>
      </c>
      <c r="U229" s="175" t="str">
        <f t="shared" si="167"/>
        <v xml:space="preserve"> </v>
      </c>
      <c r="V229" s="175" t="str">
        <f t="shared" si="167"/>
        <v xml:space="preserve"> </v>
      </c>
      <c r="W229" s="175" t="str">
        <f t="shared" si="167"/>
        <v xml:space="preserve"> </v>
      </c>
    </row>
    <row r="230" spans="1:23">
      <c r="A230" s="182"/>
      <c r="B230" s="198"/>
      <c r="C230" s="199" t="s">
        <v>451</v>
      </c>
      <c r="D230" s="193"/>
      <c r="E230" s="193"/>
      <c r="F230" s="193"/>
      <c r="G230" s="193"/>
      <c r="H230" s="193"/>
      <c r="I230" s="193"/>
      <c r="J230" s="193"/>
      <c r="K230" s="193"/>
      <c r="L230" s="193"/>
      <c r="M230" s="193"/>
      <c r="N230" s="193"/>
      <c r="O230" s="193"/>
      <c r="P230" s="193"/>
      <c r="Q230" s="193"/>
      <c r="R230" s="193"/>
      <c r="S230" s="193"/>
      <c r="T230" s="193"/>
      <c r="U230" s="193"/>
      <c r="V230" s="193"/>
      <c r="W230" s="193"/>
    </row>
    <row r="231" spans="1:23">
      <c r="A231" s="182"/>
      <c r="B231" s="198"/>
      <c r="C231" s="199" t="s">
        <v>452</v>
      </c>
      <c r="D231" s="193"/>
      <c r="E231" s="193"/>
      <c r="F231" s="193"/>
      <c r="G231" s="193"/>
      <c r="H231" s="193"/>
      <c r="I231" s="193"/>
      <c r="J231" s="193"/>
      <c r="K231" s="193"/>
      <c r="L231" s="193"/>
      <c r="M231" s="193"/>
      <c r="N231" s="193"/>
      <c r="O231" s="193"/>
      <c r="P231" s="193"/>
      <c r="Q231" s="193"/>
      <c r="R231" s="193"/>
      <c r="S231" s="193"/>
      <c r="T231" s="193"/>
      <c r="U231" s="193"/>
      <c r="V231" s="193"/>
      <c r="W231" s="193"/>
    </row>
    <row r="232" spans="1:23" ht="13.5" thickBot="1">
      <c r="A232" s="182"/>
      <c r="B232" s="198"/>
      <c r="C232" s="199" t="s">
        <v>453</v>
      </c>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ht="13.5" hidden="1" thickBot="1">
      <c r="A233" s="182"/>
      <c r="B233" s="198"/>
      <c r="C233" s="200"/>
      <c r="D233" s="175" t="str">
        <f t="shared" ref="D233:E233" si="168">IF(COUNTIF(D230:D232,"C")&gt;=1,"A",IF(COUNTIF(D230:D232,"C")&gt;0,"P"," "))</f>
        <v xml:space="preserve"> </v>
      </c>
      <c r="E233" s="175" t="str">
        <f t="shared" si="168"/>
        <v xml:space="preserve"> </v>
      </c>
      <c r="F233" s="175" t="str">
        <f t="shared" ref="F233:M233" si="169">IF(COUNTIF(F230:F232,"C")&gt;=1,"A",IF(COUNTIF(F230:F232,"C")&gt;0,"P"," "))</f>
        <v xml:space="preserve"> </v>
      </c>
      <c r="G233" s="175" t="str">
        <f t="shared" si="169"/>
        <v xml:space="preserve"> </v>
      </c>
      <c r="H233" s="175" t="str">
        <f t="shared" si="169"/>
        <v xml:space="preserve"> </v>
      </c>
      <c r="I233" s="175" t="str">
        <f t="shared" si="169"/>
        <v xml:space="preserve"> </v>
      </c>
      <c r="J233" s="175" t="str">
        <f t="shared" si="169"/>
        <v xml:space="preserve"> </v>
      </c>
      <c r="K233" s="175" t="str">
        <f t="shared" si="169"/>
        <v xml:space="preserve"> </v>
      </c>
      <c r="L233" s="175" t="str">
        <f t="shared" si="169"/>
        <v xml:space="preserve"> </v>
      </c>
      <c r="M233" s="175" t="str">
        <f t="shared" si="169"/>
        <v xml:space="preserve"> </v>
      </c>
      <c r="N233" s="175" t="str">
        <f t="shared" ref="N233:W233" si="170">IF(COUNTIF(N230:N232,"C")&gt;=1,"A",IF(COUNTIF(N230:N232,"C")&gt;0,"P"," "))</f>
        <v xml:space="preserve"> </v>
      </c>
      <c r="O233" s="175" t="str">
        <f t="shared" si="170"/>
        <v xml:space="preserve"> </v>
      </c>
      <c r="P233" s="175" t="str">
        <f t="shared" si="170"/>
        <v xml:space="preserve"> </v>
      </c>
      <c r="Q233" s="175" t="str">
        <f t="shared" si="170"/>
        <v xml:space="preserve"> </v>
      </c>
      <c r="R233" s="175" t="str">
        <f t="shared" si="170"/>
        <v xml:space="preserve"> </v>
      </c>
      <c r="S233" s="175" t="str">
        <f t="shared" si="170"/>
        <v xml:space="preserve"> </v>
      </c>
      <c r="T233" s="175" t="str">
        <f t="shared" si="170"/>
        <v xml:space="preserve"> </v>
      </c>
      <c r="U233" s="175" t="str">
        <f t="shared" si="170"/>
        <v xml:space="preserve"> </v>
      </c>
      <c r="V233" s="175" t="str">
        <f t="shared" si="170"/>
        <v xml:space="preserve"> </v>
      </c>
      <c r="W233" s="175" t="str">
        <f t="shared" si="170"/>
        <v xml:space="preserve"> </v>
      </c>
    </row>
    <row r="234" spans="1:23" ht="13.5" thickBot="1">
      <c r="A234" s="182"/>
      <c r="B234" s="201"/>
      <c r="C234" s="177" t="s">
        <v>96</v>
      </c>
      <c r="D234" s="278" t="str">
        <f>IF(COUNTIF(D217:D233,"A")&gt;4,"C",IF(COUNTIF(D217:D233,"A")&gt;0,"P"," "))</f>
        <v xml:space="preserve"> </v>
      </c>
      <c r="E234" s="278" t="str">
        <f t="shared" ref="E234" si="171">IF(COUNTIF(E217:E233,"A")&gt;4,"C",IF(COUNTIF(E217:E233,"A")&gt;0,"P"," "))</f>
        <v xml:space="preserve"> </v>
      </c>
      <c r="F234" s="278" t="str">
        <f t="shared" ref="F234:M234" si="172">IF(COUNTIF(F217:F233,"A")&gt;4,"C",IF(COUNTIF(F217:F233,"A")&gt;0,"P"," "))</f>
        <v xml:space="preserve"> </v>
      </c>
      <c r="G234" s="278" t="str">
        <f t="shared" si="172"/>
        <v xml:space="preserve"> </v>
      </c>
      <c r="H234" s="278" t="str">
        <f t="shared" si="172"/>
        <v xml:space="preserve"> </v>
      </c>
      <c r="I234" s="278" t="str">
        <f t="shared" si="172"/>
        <v xml:space="preserve"> </v>
      </c>
      <c r="J234" s="278" t="str">
        <f t="shared" si="172"/>
        <v xml:space="preserve"> </v>
      </c>
      <c r="K234" s="278" t="str">
        <f t="shared" si="172"/>
        <v xml:space="preserve"> </v>
      </c>
      <c r="L234" s="278" t="str">
        <f t="shared" si="172"/>
        <v xml:space="preserve"> </v>
      </c>
      <c r="M234" s="278" t="str">
        <f t="shared" si="172"/>
        <v xml:space="preserve"> </v>
      </c>
      <c r="N234" s="278" t="str">
        <f t="shared" ref="N234:W234" si="173">IF(COUNTIF(N217:N233,"A")&gt;4,"C",IF(COUNTIF(N217:N233,"A")&gt;0,"P"," "))</f>
        <v xml:space="preserve"> </v>
      </c>
      <c r="O234" s="278" t="str">
        <f t="shared" si="173"/>
        <v xml:space="preserve"> </v>
      </c>
      <c r="P234" s="278" t="str">
        <f t="shared" si="173"/>
        <v xml:space="preserve"> </v>
      </c>
      <c r="Q234" s="278" t="str">
        <f t="shared" si="173"/>
        <v xml:space="preserve"> </v>
      </c>
      <c r="R234" s="278" t="str">
        <f t="shared" si="173"/>
        <v xml:space="preserve"> </v>
      </c>
      <c r="S234" s="278" t="str">
        <f t="shared" si="173"/>
        <v xml:space="preserve"> </v>
      </c>
      <c r="T234" s="278" t="str">
        <f t="shared" si="173"/>
        <v xml:space="preserve"> </v>
      </c>
      <c r="U234" s="278" t="str">
        <f t="shared" si="173"/>
        <v xml:space="preserve"> </v>
      </c>
      <c r="V234" s="278" t="str">
        <f t="shared" si="173"/>
        <v xml:space="preserve"> </v>
      </c>
      <c r="W234" s="278" t="str">
        <f t="shared" si="173"/>
        <v xml:space="preserve"> </v>
      </c>
    </row>
    <row r="235" spans="1:23" s="221" customFormat="1">
      <c r="A235"/>
      <c r="B235" s="275" t="s">
        <v>147</v>
      </c>
      <c r="C235" s="276"/>
      <c r="D235" s="276"/>
      <c r="E235" s="276"/>
      <c r="F235" s="276"/>
      <c r="G235" s="276"/>
      <c r="H235" s="276"/>
      <c r="I235" s="276"/>
      <c r="J235" s="276"/>
      <c r="K235" s="276"/>
      <c r="L235" s="276"/>
      <c r="M235" s="276"/>
      <c r="N235" s="276"/>
      <c r="O235" s="276"/>
      <c r="P235" s="276"/>
      <c r="Q235" s="276"/>
      <c r="R235" s="276"/>
      <c r="S235" s="276"/>
      <c r="T235" s="276"/>
      <c r="U235" s="276"/>
      <c r="V235" s="276"/>
      <c r="W235" s="276"/>
    </row>
    <row r="236" spans="1:23" s="221" customFormat="1">
      <c r="A236" s="206"/>
      <c r="B236" s="221">
        <v>1</v>
      </c>
      <c r="C236" s="272" t="s">
        <v>404</v>
      </c>
      <c r="D236" s="276"/>
      <c r="E236" s="276"/>
      <c r="F236" s="276"/>
      <c r="G236" s="276"/>
      <c r="H236" s="276"/>
      <c r="I236" s="276"/>
      <c r="J236" s="276"/>
      <c r="K236" s="276"/>
      <c r="L236" s="276"/>
      <c r="M236" s="276"/>
      <c r="N236" s="276"/>
      <c r="O236" s="276"/>
      <c r="P236" s="276"/>
      <c r="Q236" s="276"/>
      <c r="R236" s="276"/>
      <c r="S236" s="276"/>
      <c r="T236" s="276"/>
      <c r="U236" s="276"/>
      <c r="V236" s="276"/>
      <c r="W236" s="276"/>
    </row>
    <row r="237" spans="1:23" s="221" customFormat="1">
      <c r="A237"/>
      <c r="B237" s="273"/>
      <c r="C237" s="279" t="s">
        <v>415</v>
      </c>
      <c r="D237" s="269"/>
      <c r="E237" s="269"/>
      <c r="F237" s="269"/>
      <c r="G237" s="269"/>
      <c r="H237" s="269"/>
      <c r="I237" s="269"/>
      <c r="J237" s="269"/>
      <c r="K237" s="269"/>
      <c r="L237" s="269"/>
      <c r="M237" s="269"/>
      <c r="N237" s="269"/>
      <c r="O237" s="269"/>
      <c r="P237" s="269"/>
      <c r="Q237" s="269"/>
      <c r="R237" s="269"/>
      <c r="S237" s="269"/>
      <c r="T237" s="269"/>
      <c r="U237" s="269"/>
      <c r="V237" s="269"/>
      <c r="W237" s="269"/>
    </row>
    <row r="238" spans="1:23" s="221" customFormat="1">
      <c r="A238"/>
      <c r="B238" s="221">
        <v>2</v>
      </c>
      <c r="C238" s="277" t="s">
        <v>405</v>
      </c>
      <c r="D238" s="270"/>
      <c r="E238" s="259" t="s">
        <v>403</v>
      </c>
      <c r="F238" s="259" t="s">
        <v>403</v>
      </c>
      <c r="G238" s="259" t="s">
        <v>403</v>
      </c>
      <c r="H238" s="259" t="s">
        <v>403</v>
      </c>
      <c r="I238" s="259" t="s">
        <v>403</v>
      </c>
      <c r="J238" s="259" t="s">
        <v>403</v>
      </c>
      <c r="K238" s="259" t="s">
        <v>403</v>
      </c>
      <c r="L238" s="259" t="s">
        <v>403</v>
      </c>
      <c r="M238" s="259" t="s">
        <v>403</v>
      </c>
      <c r="N238" s="259" t="s">
        <v>403</v>
      </c>
      <c r="O238" s="259" t="s">
        <v>403</v>
      </c>
      <c r="P238" s="259" t="s">
        <v>403</v>
      </c>
      <c r="Q238" s="259" t="s">
        <v>403</v>
      </c>
      <c r="R238" s="259" t="s">
        <v>403</v>
      </c>
      <c r="S238" s="259" t="s">
        <v>403</v>
      </c>
      <c r="T238" s="259" t="s">
        <v>403</v>
      </c>
      <c r="U238" s="259" t="s">
        <v>403</v>
      </c>
      <c r="V238" s="259" t="s">
        <v>403</v>
      </c>
      <c r="W238" s="259" t="s">
        <v>403</v>
      </c>
    </row>
    <row r="239" spans="1:23" s="221" customFormat="1">
      <c r="A239"/>
      <c r="B239" s="274"/>
      <c r="C239" s="279" t="s">
        <v>416</v>
      </c>
      <c r="D239" s="269"/>
      <c r="E239" s="269"/>
      <c r="F239" s="269"/>
      <c r="G239" s="269"/>
      <c r="H239" s="269"/>
      <c r="I239" s="269"/>
      <c r="J239" s="269"/>
      <c r="K239" s="269"/>
      <c r="L239" s="269"/>
      <c r="M239" s="269"/>
      <c r="N239" s="269"/>
      <c r="O239" s="269"/>
      <c r="P239" s="269"/>
      <c r="Q239" s="269"/>
      <c r="R239" s="269"/>
      <c r="S239" s="269"/>
      <c r="T239" s="269"/>
      <c r="U239" s="269"/>
      <c r="V239" s="269"/>
      <c r="W239" s="269"/>
    </row>
    <row r="240" spans="1:23" s="221" customFormat="1">
      <c r="A240"/>
      <c r="B240" s="221">
        <v>3</v>
      </c>
      <c r="C240" s="277" t="s">
        <v>406</v>
      </c>
      <c r="D240" s="259" t="s">
        <v>403</v>
      </c>
      <c r="E240" s="259" t="s">
        <v>403</v>
      </c>
      <c r="F240" s="259" t="s">
        <v>403</v>
      </c>
      <c r="G240" s="259" t="s">
        <v>403</v>
      </c>
      <c r="H240" s="259" t="s">
        <v>403</v>
      </c>
      <c r="I240" s="259" t="s">
        <v>403</v>
      </c>
      <c r="J240" s="259" t="s">
        <v>403</v>
      </c>
      <c r="K240" s="259" t="s">
        <v>403</v>
      </c>
      <c r="L240" s="259" t="s">
        <v>403</v>
      </c>
      <c r="M240" s="259" t="s">
        <v>403</v>
      </c>
      <c r="N240" s="259" t="s">
        <v>403</v>
      </c>
      <c r="O240" s="259" t="s">
        <v>403</v>
      </c>
      <c r="P240" s="259" t="s">
        <v>403</v>
      </c>
      <c r="Q240" s="259" t="s">
        <v>403</v>
      </c>
      <c r="R240" s="259" t="s">
        <v>403</v>
      </c>
      <c r="S240" s="259" t="s">
        <v>403</v>
      </c>
      <c r="T240" s="259" t="s">
        <v>403</v>
      </c>
      <c r="U240" s="259" t="s">
        <v>403</v>
      </c>
      <c r="V240" s="259" t="s">
        <v>403</v>
      </c>
      <c r="W240" s="259" t="s">
        <v>403</v>
      </c>
    </row>
    <row r="241" spans="1:23" s="221" customFormat="1">
      <c r="A241"/>
      <c r="B241" s="274"/>
      <c r="C241" s="279" t="s">
        <v>407</v>
      </c>
      <c r="D241" s="269"/>
      <c r="E241" s="269"/>
      <c r="F241" s="269"/>
      <c r="G241" s="269"/>
      <c r="H241" s="269"/>
      <c r="I241" s="269"/>
      <c r="J241" s="269"/>
      <c r="K241" s="269"/>
      <c r="L241" s="269"/>
      <c r="M241" s="269"/>
      <c r="N241" s="269"/>
      <c r="O241" s="269"/>
      <c r="P241" s="269"/>
      <c r="Q241" s="269"/>
      <c r="R241" s="269"/>
      <c r="S241" s="269"/>
      <c r="T241" s="269"/>
      <c r="U241" s="269"/>
      <c r="V241" s="269"/>
      <c r="W241" s="269"/>
    </row>
    <row r="242" spans="1:23" s="221" customFormat="1">
      <c r="A242"/>
      <c r="B242" s="221">
        <v>4</v>
      </c>
      <c r="C242" s="277" t="s">
        <v>417</v>
      </c>
      <c r="D242" s="259" t="s">
        <v>403</v>
      </c>
      <c r="E242" s="259" t="s">
        <v>403</v>
      </c>
      <c r="F242" s="259" t="s">
        <v>403</v>
      </c>
      <c r="G242" s="259" t="s">
        <v>403</v>
      </c>
      <c r="H242" s="259" t="s">
        <v>403</v>
      </c>
      <c r="I242" s="259" t="s">
        <v>403</v>
      </c>
      <c r="J242" s="259" t="s">
        <v>403</v>
      </c>
      <c r="K242" s="259" t="s">
        <v>403</v>
      </c>
      <c r="L242" s="259" t="s">
        <v>403</v>
      </c>
      <c r="M242" s="259" t="s">
        <v>403</v>
      </c>
      <c r="N242" s="259" t="s">
        <v>403</v>
      </c>
      <c r="O242" s="259" t="s">
        <v>403</v>
      </c>
      <c r="P242" s="259" t="s">
        <v>403</v>
      </c>
      <c r="Q242" s="259" t="s">
        <v>403</v>
      </c>
      <c r="R242" s="259" t="s">
        <v>403</v>
      </c>
      <c r="S242" s="259" t="s">
        <v>403</v>
      </c>
      <c r="T242" s="259" t="s">
        <v>403</v>
      </c>
      <c r="U242" s="259" t="s">
        <v>403</v>
      </c>
      <c r="V242" s="259" t="s">
        <v>403</v>
      </c>
      <c r="W242" s="259" t="s">
        <v>403</v>
      </c>
    </row>
    <row r="243" spans="1:23" s="221" customFormat="1">
      <c r="A243"/>
      <c r="B243" s="274"/>
      <c r="C243" s="279" t="s">
        <v>680</v>
      </c>
      <c r="D243" s="269"/>
      <c r="E243" s="269"/>
      <c r="F243" s="269"/>
      <c r="G243" s="269"/>
      <c r="H243" s="269"/>
      <c r="I243" s="269"/>
      <c r="J243" s="269"/>
      <c r="K243" s="269"/>
      <c r="L243" s="269"/>
      <c r="M243" s="269"/>
      <c r="N243" s="269"/>
      <c r="O243" s="269"/>
      <c r="P243" s="269"/>
      <c r="Q243" s="269"/>
      <c r="R243" s="269"/>
      <c r="S243" s="269"/>
      <c r="T243" s="269"/>
      <c r="U243" s="269"/>
      <c r="V243" s="269"/>
      <c r="W243" s="269"/>
    </row>
    <row r="244" spans="1:23" s="221" customFormat="1">
      <c r="A244"/>
      <c r="B244" s="221">
        <v>5</v>
      </c>
      <c r="C244" s="277" t="s">
        <v>418</v>
      </c>
      <c r="D244" s="270"/>
      <c r="E244" s="259" t="s">
        <v>403</v>
      </c>
      <c r="F244" s="259" t="s">
        <v>403</v>
      </c>
      <c r="G244" s="259" t="s">
        <v>403</v>
      </c>
      <c r="H244" s="259" t="s">
        <v>403</v>
      </c>
      <c r="I244" s="259" t="s">
        <v>403</v>
      </c>
      <c r="J244" s="259" t="s">
        <v>403</v>
      </c>
      <c r="K244" s="259" t="s">
        <v>403</v>
      </c>
      <c r="L244" s="259" t="s">
        <v>403</v>
      </c>
      <c r="M244" s="259" t="s">
        <v>403</v>
      </c>
      <c r="N244" s="259" t="s">
        <v>403</v>
      </c>
      <c r="O244" s="259" t="s">
        <v>403</v>
      </c>
      <c r="P244" s="259" t="s">
        <v>403</v>
      </c>
      <c r="Q244" s="259" t="s">
        <v>403</v>
      </c>
      <c r="R244" s="259" t="s">
        <v>403</v>
      </c>
      <c r="S244" s="259" t="s">
        <v>403</v>
      </c>
      <c r="T244" s="259" t="s">
        <v>403</v>
      </c>
      <c r="U244" s="259" t="s">
        <v>403</v>
      </c>
      <c r="V244" s="259" t="s">
        <v>403</v>
      </c>
      <c r="W244" s="259" t="s">
        <v>403</v>
      </c>
    </row>
    <row r="245" spans="1:23" s="221" customFormat="1" ht="13.5" thickBot="1">
      <c r="A245"/>
      <c r="B245" s="274"/>
      <c r="C245" s="279" t="s">
        <v>408</v>
      </c>
      <c r="D245" s="269"/>
      <c r="E245" s="269"/>
      <c r="F245" s="269"/>
      <c r="G245" s="269"/>
      <c r="H245" s="269"/>
      <c r="I245" s="269"/>
      <c r="J245" s="269"/>
      <c r="K245" s="269"/>
      <c r="L245" s="269"/>
      <c r="M245" s="269"/>
      <c r="N245" s="269"/>
      <c r="O245" s="269"/>
      <c r="P245" s="269"/>
      <c r="Q245" s="269"/>
      <c r="R245" s="269"/>
      <c r="S245" s="269"/>
      <c r="T245" s="269"/>
      <c r="U245" s="269"/>
      <c r="V245" s="269"/>
      <c r="W245" s="269"/>
    </row>
    <row r="246" spans="1:23" s="221" customFormat="1" ht="13.5" thickBot="1">
      <c r="A246"/>
      <c r="B246" s="276"/>
      <c r="C246" s="271" t="s">
        <v>96</v>
      </c>
      <c r="D246" s="278" t="str">
        <f t="shared" ref="D246:E246" si="174">IF(COUNTIF(D237:D245,"C")&gt;4,"C",IF(COUNTIF(D237:D245,"C")&gt;0,"P"," "))</f>
        <v xml:space="preserve"> </v>
      </c>
      <c r="E246" s="278" t="str">
        <f t="shared" si="174"/>
        <v xml:space="preserve"> </v>
      </c>
      <c r="F246" s="278" t="str">
        <f t="shared" ref="F246:M246" si="175">IF(COUNTIF(F237:F245,"C")&gt;4,"C",IF(COUNTIF(F237:F245,"C")&gt;0,"P"," "))</f>
        <v xml:space="preserve"> </v>
      </c>
      <c r="G246" s="278" t="str">
        <f t="shared" si="175"/>
        <v xml:space="preserve"> </v>
      </c>
      <c r="H246" s="278" t="str">
        <f t="shared" si="175"/>
        <v xml:space="preserve"> </v>
      </c>
      <c r="I246" s="278" t="str">
        <f t="shared" si="175"/>
        <v xml:space="preserve"> </v>
      </c>
      <c r="J246" s="278" t="str">
        <f t="shared" si="175"/>
        <v xml:space="preserve"> </v>
      </c>
      <c r="K246" s="278" t="str">
        <f t="shared" si="175"/>
        <v xml:space="preserve"> </v>
      </c>
      <c r="L246" s="278" t="str">
        <f t="shared" si="175"/>
        <v xml:space="preserve"> </v>
      </c>
      <c r="M246" s="278" t="str">
        <f t="shared" si="175"/>
        <v xml:space="preserve"> </v>
      </c>
      <c r="N246" s="278" t="str">
        <f t="shared" ref="N246:W246" si="176">IF(COUNTIF(N237:N245,"C")&gt;4,"C",IF(COUNTIF(N237:N245,"C")&gt;0,"P"," "))</f>
        <v xml:space="preserve"> </v>
      </c>
      <c r="O246" s="278" t="str">
        <f t="shared" si="176"/>
        <v xml:space="preserve"> </v>
      </c>
      <c r="P246" s="278" t="str">
        <f t="shared" si="176"/>
        <v xml:space="preserve"> </v>
      </c>
      <c r="Q246" s="278" t="str">
        <f t="shared" si="176"/>
        <v xml:space="preserve"> </v>
      </c>
      <c r="R246" s="278" t="str">
        <f t="shared" si="176"/>
        <v xml:space="preserve"> </v>
      </c>
      <c r="S246" s="278" t="str">
        <f t="shared" si="176"/>
        <v xml:space="preserve"> </v>
      </c>
      <c r="T246" s="278" t="str">
        <f t="shared" si="176"/>
        <v xml:space="preserve"> </v>
      </c>
      <c r="U246" s="278" t="str">
        <f t="shared" si="176"/>
        <v xml:space="preserve"> </v>
      </c>
      <c r="V246" s="278" t="str">
        <f t="shared" si="176"/>
        <v xml:space="preserve"> </v>
      </c>
      <c r="W246" s="278" t="str">
        <f t="shared" si="176"/>
        <v xml:space="preserve"> </v>
      </c>
    </row>
    <row r="247" spans="1:23" ht="15">
      <c r="B247" s="167" t="s">
        <v>1023</v>
      </c>
      <c r="C247" s="301"/>
      <c r="D247" s="435"/>
    </row>
    <row r="248" spans="1:23">
      <c r="A248"/>
      <c r="B248" s="163">
        <v>1</v>
      </c>
      <c r="C248" s="318" t="s">
        <v>1043</v>
      </c>
      <c r="D248" s="435"/>
    </row>
    <row r="249" spans="1:23">
      <c r="A249"/>
      <c r="B249" s="170"/>
      <c r="C249" s="326" t="s">
        <v>1048</v>
      </c>
      <c r="D249" s="173"/>
      <c r="E249" s="173"/>
      <c r="F249" s="173"/>
      <c r="G249" s="173"/>
      <c r="H249" s="173"/>
      <c r="I249" s="173"/>
      <c r="J249" s="173"/>
      <c r="K249" s="173"/>
      <c r="L249" s="173"/>
      <c r="M249" s="173"/>
      <c r="N249" s="173"/>
      <c r="O249" s="173"/>
      <c r="P249" s="173"/>
      <c r="Q249" s="173"/>
      <c r="R249" s="173"/>
      <c r="S249" s="173"/>
      <c r="T249" s="173"/>
      <c r="U249" s="173"/>
      <c r="V249" s="173"/>
      <c r="W249" s="173"/>
    </row>
    <row r="250" spans="1:23">
      <c r="A250"/>
      <c r="B250" s="170"/>
      <c r="C250" s="326" t="s">
        <v>1102</v>
      </c>
      <c r="D250" s="173" t="s">
        <v>403</v>
      </c>
      <c r="E250" s="173"/>
      <c r="F250" s="173"/>
      <c r="G250" s="173"/>
      <c r="H250" s="173"/>
      <c r="I250" s="173"/>
      <c r="J250" s="173"/>
      <c r="K250" s="173"/>
      <c r="L250" s="173"/>
      <c r="M250" s="173"/>
      <c r="N250" s="173"/>
      <c r="O250" s="173"/>
      <c r="P250" s="173"/>
      <c r="Q250" s="173"/>
      <c r="R250" s="173"/>
      <c r="S250" s="173"/>
      <c r="T250" s="173"/>
      <c r="U250" s="173"/>
      <c r="V250" s="173"/>
      <c r="W250" s="173"/>
    </row>
    <row r="251" spans="1:23">
      <c r="A251"/>
      <c r="B251" s="170"/>
      <c r="C251" s="326" t="s">
        <v>1049</v>
      </c>
      <c r="D251" s="173"/>
      <c r="E251" s="173"/>
      <c r="F251" s="173"/>
      <c r="G251" s="173"/>
      <c r="H251" s="173"/>
      <c r="I251" s="173"/>
      <c r="J251" s="173"/>
      <c r="K251" s="173"/>
      <c r="L251" s="173"/>
      <c r="M251" s="173"/>
      <c r="N251" s="173"/>
      <c r="O251" s="173"/>
      <c r="P251" s="173"/>
      <c r="Q251" s="173"/>
      <c r="R251" s="173"/>
      <c r="S251" s="173"/>
      <c r="T251" s="173"/>
      <c r="U251" s="173"/>
      <c r="V251" s="173"/>
      <c r="W251" s="173"/>
    </row>
    <row r="252" spans="1:23">
      <c r="A252"/>
      <c r="B252" s="163">
        <v>2</v>
      </c>
      <c r="C252" s="347" t="s">
        <v>1044</v>
      </c>
      <c r="D252" s="175" t="str">
        <f t="shared" ref="D252:M252" si="177">IF(COUNTIF(D249:D251,"C")&gt;=1,"A",IF(COUNTIF(D249:D251,"C")&gt;0,"P"," "))</f>
        <v xml:space="preserve"> </v>
      </c>
      <c r="E252" s="175" t="str">
        <f t="shared" si="177"/>
        <v xml:space="preserve"> </v>
      </c>
      <c r="F252" s="175" t="str">
        <f t="shared" si="177"/>
        <v xml:space="preserve"> </v>
      </c>
      <c r="G252" s="175" t="str">
        <f t="shared" si="177"/>
        <v xml:space="preserve"> </v>
      </c>
      <c r="H252" s="175" t="str">
        <f t="shared" si="177"/>
        <v xml:space="preserve"> </v>
      </c>
      <c r="I252" s="175" t="str">
        <f t="shared" si="177"/>
        <v xml:space="preserve"> </v>
      </c>
      <c r="J252" s="175" t="str">
        <f t="shared" si="177"/>
        <v xml:space="preserve"> </v>
      </c>
      <c r="K252" s="175" t="str">
        <f t="shared" si="177"/>
        <v xml:space="preserve"> </v>
      </c>
      <c r="L252" s="175" t="str">
        <f t="shared" si="177"/>
        <v xml:space="preserve"> </v>
      </c>
      <c r="M252" s="175" t="str">
        <f t="shared" si="177"/>
        <v xml:space="preserve"> </v>
      </c>
      <c r="N252" s="175" t="str">
        <f t="shared" ref="N252:W252" si="178">IF(COUNTIF(N249:N251,"C")&gt;=1,"A",IF(COUNTIF(N249:N251,"C")&gt;0,"P"," "))</f>
        <v xml:space="preserve"> </v>
      </c>
      <c r="O252" s="175" t="str">
        <f t="shared" si="178"/>
        <v xml:space="preserve"> </v>
      </c>
      <c r="P252" s="175" t="str">
        <f t="shared" si="178"/>
        <v xml:space="preserve"> </v>
      </c>
      <c r="Q252" s="175" t="str">
        <f t="shared" si="178"/>
        <v xml:space="preserve"> </v>
      </c>
      <c r="R252" s="175" t="str">
        <f t="shared" si="178"/>
        <v xml:space="preserve"> </v>
      </c>
      <c r="S252" s="175" t="str">
        <f t="shared" si="178"/>
        <v xml:space="preserve"> </v>
      </c>
      <c r="T252" s="175" t="str">
        <f t="shared" si="178"/>
        <v xml:space="preserve"> </v>
      </c>
      <c r="U252" s="175" t="str">
        <f t="shared" si="178"/>
        <v xml:space="preserve"> </v>
      </c>
      <c r="V252" s="175" t="str">
        <f t="shared" si="178"/>
        <v xml:space="preserve"> </v>
      </c>
      <c r="W252" s="175" t="str">
        <f t="shared" si="178"/>
        <v xml:space="preserve"> </v>
      </c>
    </row>
    <row r="253" spans="1:23">
      <c r="A253"/>
      <c r="B253" s="176"/>
      <c r="C253" s="326" t="s">
        <v>1050</v>
      </c>
      <c r="D253" s="173"/>
      <c r="E253" s="173"/>
      <c r="F253" s="173"/>
      <c r="G253" s="173"/>
      <c r="H253" s="173"/>
      <c r="I253" s="173"/>
      <c r="J253" s="173"/>
      <c r="K253" s="173"/>
      <c r="L253" s="173"/>
      <c r="M253" s="173"/>
      <c r="N253" s="173"/>
      <c r="O253" s="173"/>
      <c r="P253" s="173"/>
      <c r="Q253" s="173"/>
      <c r="R253" s="173"/>
      <c r="S253" s="173"/>
      <c r="T253" s="173"/>
      <c r="U253" s="173"/>
      <c r="V253" s="173"/>
      <c r="W253" s="173"/>
    </row>
    <row r="254" spans="1:23">
      <c r="A254"/>
      <c r="B254" s="176"/>
      <c r="C254" s="326" t="s">
        <v>1051</v>
      </c>
      <c r="D254" s="173"/>
      <c r="E254" s="173"/>
      <c r="F254" s="173"/>
      <c r="G254" s="173"/>
      <c r="H254" s="173"/>
      <c r="I254" s="173"/>
      <c r="J254" s="173"/>
      <c r="K254" s="173"/>
      <c r="L254" s="173"/>
      <c r="M254" s="173"/>
      <c r="N254" s="173"/>
      <c r="O254" s="173"/>
      <c r="P254" s="173"/>
      <c r="Q254" s="173"/>
      <c r="R254" s="173"/>
      <c r="S254" s="173"/>
      <c r="T254" s="173"/>
      <c r="U254" s="173"/>
      <c r="V254" s="173"/>
      <c r="W254" s="173"/>
    </row>
    <row r="255" spans="1:23">
      <c r="A255"/>
      <c r="B255" s="176"/>
      <c r="C255" s="326" t="s">
        <v>1052</v>
      </c>
      <c r="D255" s="173"/>
      <c r="E255" s="173"/>
      <c r="F255" s="173"/>
      <c r="G255" s="173"/>
      <c r="H255" s="173"/>
      <c r="I255" s="173"/>
      <c r="J255" s="173"/>
      <c r="K255" s="173"/>
      <c r="L255" s="173"/>
      <c r="M255" s="173"/>
      <c r="N255" s="173"/>
      <c r="O255" s="173"/>
      <c r="P255" s="173"/>
      <c r="Q255" s="173"/>
      <c r="R255" s="173"/>
      <c r="S255" s="173"/>
      <c r="T255" s="173"/>
      <c r="U255" s="173"/>
      <c r="V255" s="173"/>
      <c r="W255" s="173"/>
    </row>
    <row r="256" spans="1:23">
      <c r="A256"/>
      <c r="B256" s="163">
        <v>3</v>
      </c>
      <c r="C256" s="204" t="s">
        <v>1045</v>
      </c>
      <c r="D256" s="175" t="str">
        <f t="shared" ref="D256:M256" si="179">IF(COUNTIF(D253:D255,"C")&gt;=1,"A",IF(COUNTIF(D253:D255,"C")&gt;0,"P"," "))</f>
        <v xml:space="preserve"> </v>
      </c>
      <c r="E256" s="175" t="str">
        <f t="shared" si="179"/>
        <v xml:space="preserve"> </v>
      </c>
      <c r="F256" s="175" t="str">
        <f t="shared" si="179"/>
        <v xml:space="preserve"> </v>
      </c>
      <c r="G256" s="175" t="str">
        <f t="shared" si="179"/>
        <v xml:space="preserve"> </v>
      </c>
      <c r="H256" s="175" t="str">
        <f t="shared" si="179"/>
        <v xml:space="preserve"> </v>
      </c>
      <c r="I256" s="175" t="str">
        <f t="shared" si="179"/>
        <v xml:space="preserve"> </v>
      </c>
      <c r="J256" s="175" t="str">
        <f t="shared" si="179"/>
        <v xml:space="preserve"> </v>
      </c>
      <c r="K256" s="175" t="str">
        <f t="shared" si="179"/>
        <v xml:space="preserve"> </v>
      </c>
      <c r="L256" s="175" t="str">
        <f t="shared" si="179"/>
        <v xml:space="preserve"> </v>
      </c>
      <c r="M256" s="175" t="str">
        <f t="shared" si="179"/>
        <v xml:space="preserve"> </v>
      </c>
      <c r="N256" s="175" t="str">
        <f t="shared" ref="N256:W256" si="180">IF(COUNTIF(N253:N255,"C")&gt;=1,"A",IF(COUNTIF(N253:N255,"C")&gt;0,"P"," "))</f>
        <v xml:space="preserve"> </v>
      </c>
      <c r="O256" s="175" t="str">
        <f t="shared" si="180"/>
        <v xml:space="preserve"> </v>
      </c>
      <c r="P256" s="175" t="str">
        <f t="shared" si="180"/>
        <v xml:space="preserve"> </v>
      </c>
      <c r="Q256" s="175" t="str">
        <f t="shared" si="180"/>
        <v xml:space="preserve"> </v>
      </c>
      <c r="R256" s="175" t="str">
        <f t="shared" si="180"/>
        <v xml:space="preserve"> </v>
      </c>
      <c r="S256" s="175" t="str">
        <f t="shared" si="180"/>
        <v xml:space="preserve"> </v>
      </c>
      <c r="T256" s="175" t="str">
        <f t="shared" si="180"/>
        <v xml:space="preserve"> </v>
      </c>
      <c r="U256" s="175" t="str">
        <f t="shared" si="180"/>
        <v xml:space="preserve"> </v>
      </c>
      <c r="V256" s="175" t="str">
        <f t="shared" si="180"/>
        <v xml:space="preserve"> </v>
      </c>
      <c r="W256" s="175" t="str">
        <f t="shared" si="180"/>
        <v xml:space="preserve"> </v>
      </c>
    </row>
    <row r="257" spans="1:23">
      <c r="A257"/>
      <c r="B257" s="176"/>
      <c r="C257" s="326" t="s">
        <v>1053</v>
      </c>
      <c r="D257" s="173"/>
      <c r="E257" s="173"/>
      <c r="F257" s="173"/>
      <c r="G257" s="173"/>
      <c r="H257" s="173"/>
      <c r="I257" s="173"/>
      <c r="J257" s="173"/>
      <c r="K257" s="173"/>
      <c r="L257" s="173"/>
      <c r="M257" s="173"/>
      <c r="N257" s="173"/>
      <c r="O257" s="173"/>
      <c r="P257" s="173"/>
      <c r="Q257" s="173"/>
      <c r="R257" s="173"/>
      <c r="S257" s="173"/>
      <c r="T257" s="173"/>
      <c r="U257" s="173"/>
      <c r="V257" s="173"/>
      <c r="W257" s="173"/>
    </row>
    <row r="258" spans="1:23">
      <c r="A258"/>
      <c r="B258" s="176"/>
      <c r="C258" s="326" t="s">
        <v>1054</v>
      </c>
      <c r="D258" s="173"/>
      <c r="E258" s="173"/>
      <c r="F258" s="173"/>
      <c r="G258" s="173"/>
      <c r="H258" s="173"/>
      <c r="I258" s="173"/>
      <c r="J258" s="173"/>
      <c r="K258" s="173"/>
      <c r="L258" s="173"/>
      <c r="M258" s="173"/>
      <c r="N258" s="173"/>
      <c r="O258" s="173"/>
      <c r="P258" s="173"/>
      <c r="Q258" s="173"/>
      <c r="R258" s="173"/>
      <c r="S258" s="173"/>
      <c r="T258" s="173"/>
      <c r="U258" s="173"/>
      <c r="V258" s="173"/>
      <c r="W258" s="173"/>
    </row>
    <row r="259" spans="1:23">
      <c r="A259"/>
      <c r="B259" s="176"/>
      <c r="C259" s="326" t="s">
        <v>1055</v>
      </c>
      <c r="D259" s="173"/>
      <c r="E259" s="173"/>
      <c r="F259" s="173"/>
      <c r="G259" s="173"/>
      <c r="H259" s="173"/>
      <c r="I259" s="173"/>
      <c r="J259" s="173"/>
      <c r="K259" s="173"/>
      <c r="L259" s="173"/>
      <c r="M259" s="173"/>
      <c r="N259" s="173"/>
      <c r="O259" s="173"/>
      <c r="P259" s="173"/>
      <c r="Q259" s="173"/>
      <c r="R259" s="173"/>
      <c r="S259" s="173"/>
      <c r="T259" s="173"/>
      <c r="U259" s="173"/>
      <c r="V259" s="173"/>
      <c r="W259" s="173"/>
    </row>
    <row r="260" spans="1:23">
      <c r="A260"/>
      <c r="B260" s="163">
        <v>4</v>
      </c>
      <c r="C260" s="347" t="s">
        <v>1046</v>
      </c>
      <c r="D260" s="175" t="str">
        <f t="shared" ref="D260:M260" si="181">IF(COUNTIF(D257:D259,"C")&gt;=1,"A",IF(COUNTIF(D257:D259,"C")&gt;0,"P"," "))</f>
        <v xml:space="preserve"> </v>
      </c>
      <c r="E260" s="175" t="str">
        <f t="shared" si="181"/>
        <v xml:space="preserve"> </v>
      </c>
      <c r="F260" s="175" t="str">
        <f t="shared" si="181"/>
        <v xml:space="preserve"> </v>
      </c>
      <c r="G260" s="175" t="str">
        <f t="shared" si="181"/>
        <v xml:space="preserve"> </v>
      </c>
      <c r="H260" s="175" t="str">
        <f t="shared" si="181"/>
        <v xml:space="preserve"> </v>
      </c>
      <c r="I260" s="175" t="str">
        <f t="shared" si="181"/>
        <v xml:space="preserve"> </v>
      </c>
      <c r="J260" s="175" t="str">
        <f t="shared" si="181"/>
        <v xml:space="preserve"> </v>
      </c>
      <c r="K260" s="175" t="str">
        <f t="shared" si="181"/>
        <v xml:space="preserve"> </v>
      </c>
      <c r="L260" s="175" t="str">
        <f t="shared" si="181"/>
        <v xml:space="preserve"> </v>
      </c>
      <c r="M260" s="175" t="str">
        <f t="shared" si="181"/>
        <v xml:space="preserve"> </v>
      </c>
      <c r="N260" s="175" t="str">
        <f t="shared" ref="N260:W260" si="182">IF(COUNTIF(N257:N259,"C")&gt;=1,"A",IF(COUNTIF(N257:N259,"C")&gt;0,"P"," "))</f>
        <v xml:space="preserve"> </v>
      </c>
      <c r="O260" s="175" t="str">
        <f t="shared" si="182"/>
        <v xml:space="preserve"> </v>
      </c>
      <c r="P260" s="175" t="str">
        <f t="shared" si="182"/>
        <v xml:space="preserve"> </v>
      </c>
      <c r="Q260" s="175" t="str">
        <f t="shared" si="182"/>
        <v xml:space="preserve"> </v>
      </c>
      <c r="R260" s="175" t="str">
        <f t="shared" si="182"/>
        <v xml:space="preserve"> </v>
      </c>
      <c r="S260" s="175" t="str">
        <f t="shared" si="182"/>
        <v xml:space="preserve"> </v>
      </c>
      <c r="T260" s="175" t="str">
        <f t="shared" si="182"/>
        <v xml:space="preserve"> </v>
      </c>
      <c r="U260" s="175" t="str">
        <f t="shared" si="182"/>
        <v xml:space="preserve"> </v>
      </c>
      <c r="V260" s="175" t="str">
        <f t="shared" si="182"/>
        <v xml:space="preserve"> </v>
      </c>
      <c r="W260" s="175" t="str">
        <f t="shared" si="182"/>
        <v xml:space="preserve"> </v>
      </c>
    </row>
    <row r="261" spans="1:23">
      <c r="A261"/>
      <c r="B261" s="176"/>
      <c r="C261" s="326" t="s">
        <v>1056</v>
      </c>
      <c r="D261" s="173"/>
      <c r="E261" s="173"/>
      <c r="F261" s="173"/>
      <c r="G261" s="173"/>
      <c r="H261" s="173"/>
      <c r="I261" s="173"/>
      <c r="J261" s="173"/>
      <c r="K261" s="173"/>
      <c r="L261" s="173"/>
      <c r="M261" s="173"/>
      <c r="N261" s="173"/>
      <c r="O261" s="173"/>
      <c r="P261" s="173"/>
      <c r="Q261" s="173"/>
      <c r="R261" s="173"/>
      <c r="S261" s="173"/>
      <c r="T261" s="173"/>
      <c r="U261" s="173"/>
      <c r="V261" s="173"/>
      <c r="W261" s="173"/>
    </row>
    <row r="262" spans="1:23">
      <c r="A262"/>
      <c r="B262" s="176"/>
      <c r="C262" s="326" t="s">
        <v>1057</v>
      </c>
      <c r="D262" s="173"/>
      <c r="E262" s="173"/>
      <c r="F262" s="173"/>
      <c r="G262" s="173"/>
      <c r="H262" s="173"/>
      <c r="I262" s="173"/>
      <c r="J262" s="173"/>
      <c r="K262" s="173"/>
      <c r="L262" s="173"/>
      <c r="M262" s="173"/>
      <c r="N262" s="173"/>
      <c r="O262" s="173"/>
      <c r="P262" s="173"/>
      <c r="Q262" s="173"/>
      <c r="R262" s="173"/>
      <c r="S262" s="173"/>
      <c r="T262" s="173"/>
      <c r="U262" s="173"/>
      <c r="V262" s="173"/>
      <c r="W262" s="173"/>
    </row>
    <row r="263" spans="1:23">
      <c r="A263"/>
      <c r="B263" s="176"/>
      <c r="C263" s="326" t="s">
        <v>1058</v>
      </c>
      <c r="D263" s="173"/>
      <c r="E263" s="173"/>
      <c r="F263" s="173"/>
      <c r="G263" s="173"/>
      <c r="H263" s="173"/>
      <c r="I263" s="173"/>
      <c r="J263" s="173"/>
      <c r="K263" s="173"/>
      <c r="L263" s="173"/>
      <c r="M263" s="173"/>
      <c r="N263" s="173"/>
      <c r="O263" s="173"/>
      <c r="P263" s="173"/>
      <c r="Q263" s="173"/>
      <c r="R263" s="173"/>
      <c r="S263" s="173"/>
      <c r="T263" s="173"/>
      <c r="U263" s="173"/>
      <c r="V263" s="173"/>
      <c r="W263" s="173"/>
    </row>
    <row r="264" spans="1:23">
      <c r="A264"/>
      <c r="B264" s="163">
        <v>5</v>
      </c>
      <c r="C264" s="347" t="s">
        <v>1047</v>
      </c>
      <c r="D264" s="175" t="str">
        <f t="shared" ref="D264:M264" si="183">IF(COUNTIF(D261:D263,"C")&gt;=1,"A",IF(COUNTIF(D261:D263,"C")&gt;0,"P"," "))</f>
        <v xml:space="preserve"> </v>
      </c>
      <c r="E264" s="175" t="str">
        <f t="shared" si="183"/>
        <v xml:space="preserve"> </v>
      </c>
      <c r="F264" s="175" t="str">
        <f t="shared" si="183"/>
        <v xml:space="preserve"> </v>
      </c>
      <c r="G264" s="175" t="str">
        <f t="shared" si="183"/>
        <v xml:space="preserve"> </v>
      </c>
      <c r="H264" s="175" t="str">
        <f t="shared" si="183"/>
        <v xml:space="preserve"> </v>
      </c>
      <c r="I264" s="175" t="str">
        <f t="shared" si="183"/>
        <v xml:space="preserve"> </v>
      </c>
      <c r="J264" s="175" t="str">
        <f t="shared" si="183"/>
        <v xml:space="preserve"> </v>
      </c>
      <c r="K264" s="175" t="str">
        <f t="shared" si="183"/>
        <v xml:space="preserve"> </v>
      </c>
      <c r="L264" s="175" t="str">
        <f t="shared" si="183"/>
        <v xml:space="preserve"> </v>
      </c>
      <c r="M264" s="175" t="str">
        <f t="shared" si="183"/>
        <v xml:space="preserve"> </v>
      </c>
      <c r="N264" s="175" t="str">
        <f t="shared" ref="N264:W264" si="184">IF(COUNTIF(N261:N263,"C")&gt;=1,"A",IF(COUNTIF(N261:N263,"C")&gt;0,"P"," "))</f>
        <v xml:space="preserve"> </v>
      </c>
      <c r="O264" s="175" t="str">
        <f t="shared" si="184"/>
        <v xml:space="preserve"> </v>
      </c>
      <c r="P264" s="175" t="str">
        <f t="shared" si="184"/>
        <v xml:space="preserve"> </v>
      </c>
      <c r="Q264" s="175" t="str">
        <f t="shared" si="184"/>
        <v xml:space="preserve"> </v>
      </c>
      <c r="R264" s="175" t="str">
        <f t="shared" si="184"/>
        <v xml:space="preserve"> </v>
      </c>
      <c r="S264" s="175" t="str">
        <f t="shared" si="184"/>
        <v xml:space="preserve"> </v>
      </c>
      <c r="T264" s="175" t="str">
        <f t="shared" si="184"/>
        <v xml:space="preserve"> </v>
      </c>
      <c r="U264" s="175" t="str">
        <f t="shared" si="184"/>
        <v xml:space="preserve"> </v>
      </c>
      <c r="V264" s="175" t="str">
        <f t="shared" si="184"/>
        <v xml:space="preserve"> </v>
      </c>
      <c r="W264" s="175" t="str">
        <f t="shared" si="184"/>
        <v xml:space="preserve"> </v>
      </c>
    </row>
    <row r="265" spans="1:23">
      <c r="A265"/>
      <c r="B265" s="176"/>
      <c r="C265" s="326" t="s">
        <v>1059</v>
      </c>
      <c r="D265" s="173"/>
      <c r="E265" s="173"/>
      <c r="F265" s="173"/>
      <c r="G265" s="173"/>
      <c r="H265" s="173"/>
      <c r="I265" s="173"/>
      <c r="J265" s="173"/>
      <c r="K265" s="173"/>
      <c r="L265" s="173"/>
      <c r="M265" s="173"/>
      <c r="N265" s="173"/>
      <c r="O265" s="173"/>
      <c r="P265" s="173"/>
      <c r="Q265" s="173"/>
      <c r="R265" s="173"/>
      <c r="S265" s="173"/>
      <c r="T265" s="173"/>
      <c r="U265" s="173"/>
      <c r="V265" s="173"/>
      <c r="W265" s="173"/>
    </row>
    <row r="266" spans="1:23">
      <c r="A266"/>
      <c r="B266" s="176"/>
      <c r="C266" s="326" t="s">
        <v>1060</v>
      </c>
      <c r="D266" s="173"/>
      <c r="E266" s="173"/>
      <c r="F266" s="173"/>
      <c r="G266" s="173"/>
      <c r="H266" s="173"/>
      <c r="I266" s="173"/>
      <c r="J266" s="173"/>
      <c r="K266" s="173"/>
      <c r="L266" s="173"/>
      <c r="M266" s="173"/>
      <c r="N266" s="173"/>
      <c r="O266" s="173"/>
      <c r="P266" s="173"/>
      <c r="Q266" s="173"/>
      <c r="R266" s="173"/>
      <c r="S266" s="173"/>
      <c r="T266" s="173"/>
      <c r="U266" s="173"/>
      <c r="V266" s="173"/>
      <c r="W266" s="173"/>
    </row>
    <row r="267" spans="1:23" ht="13.5" thickBot="1">
      <c r="A267"/>
      <c r="B267" s="176"/>
      <c r="C267" s="326" t="s">
        <v>1061</v>
      </c>
      <c r="D267" s="173"/>
      <c r="E267" s="173"/>
      <c r="F267" s="173"/>
      <c r="G267" s="173"/>
      <c r="H267" s="173"/>
      <c r="I267" s="173"/>
      <c r="J267" s="173"/>
      <c r="K267" s="173"/>
      <c r="L267" s="173"/>
      <c r="M267" s="173"/>
      <c r="N267" s="173"/>
      <c r="O267" s="173"/>
      <c r="P267" s="173"/>
      <c r="Q267" s="173"/>
      <c r="R267" s="173"/>
      <c r="S267" s="173"/>
      <c r="T267" s="173"/>
      <c r="U267" s="173"/>
      <c r="V267" s="173"/>
      <c r="W267" s="173"/>
    </row>
    <row r="268" spans="1:23" ht="13.5" hidden="1" thickBot="1">
      <c r="A268"/>
      <c r="C268" s="301"/>
      <c r="D268" s="175" t="str">
        <f t="shared" ref="D268:M268" si="185">IF(COUNTIF(D265:D267,"C")&gt;=1,"A",IF(COUNTIF(D265:D267,"C")&gt;0,"P"," "))</f>
        <v xml:space="preserve"> </v>
      </c>
      <c r="E268" s="175" t="str">
        <f t="shared" si="185"/>
        <v xml:space="preserve"> </v>
      </c>
      <c r="F268" s="175" t="str">
        <f t="shared" si="185"/>
        <v xml:space="preserve"> </v>
      </c>
      <c r="G268" s="175" t="str">
        <f t="shared" si="185"/>
        <v xml:space="preserve"> </v>
      </c>
      <c r="H268" s="175" t="str">
        <f t="shared" si="185"/>
        <v xml:space="preserve"> </v>
      </c>
      <c r="I268" s="175" t="str">
        <f t="shared" si="185"/>
        <v xml:space="preserve"> </v>
      </c>
      <c r="J268" s="175" t="str">
        <f t="shared" si="185"/>
        <v xml:space="preserve"> </v>
      </c>
      <c r="K268" s="175" t="str">
        <f t="shared" si="185"/>
        <v xml:space="preserve"> </v>
      </c>
      <c r="L268" s="175" t="str">
        <f t="shared" si="185"/>
        <v xml:space="preserve"> </v>
      </c>
      <c r="M268" s="175" t="str">
        <f t="shared" si="185"/>
        <v xml:space="preserve"> </v>
      </c>
      <c r="N268" s="175" t="str">
        <f t="shared" ref="N268:W268" si="186">IF(COUNTIF(N265:N267,"C")&gt;=1,"A",IF(COUNTIF(N265:N267,"C")&gt;0,"P"," "))</f>
        <v xml:space="preserve"> </v>
      </c>
      <c r="O268" s="175" t="str">
        <f t="shared" si="186"/>
        <v xml:space="preserve"> </v>
      </c>
      <c r="P268" s="175" t="str">
        <f t="shared" si="186"/>
        <v xml:space="preserve"> </v>
      </c>
      <c r="Q268" s="175" t="str">
        <f t="shared" si="186"/>
        <v xml:space="preserve"> </v>
      </c>
      <c r="R268" s="175" t="str">
        <f t="shared" si="186"/>
        <v xml:space="preserve"> </v>
      </c>
      <c r="S268" s="175" t="str">
        <f t="shared" si="186"/>
        <v xml:space="preserve"> </v>
      </c>
      <c r="T268" s="175" t="str">
        <f t="shared" si="186"/>
        <v xml:space="preserve"> </v>
      </c>
      <c r="U268" s="175" t="str">
        <f t="shared" si="186"/>
        <v xml:space="preserve"> </v>
      </c>
      <c r="V268" s="175" t="str">
        <f t="shared" si="186"/>
        <v xml:space="preserve"> </v>
      </c>
      <c r="W268" s="175" t="str">
        <f t="shared" si="186"/>
        <v xml:space="preserve"> </v>
      </c>
    </row>
    <row r="269" spans="1:23" ht="13.5" thickBot="1">
      <c r="C269" s="271" t="s">
        <v>96</v>
      </c>
      <c r="D269" s="278" t="str">
        <f>IF(COUNTIF(D252:D268,"A")&gt;4,"C",IF(COUNTIF(D252:D268,"A")&gt;0,"P"," "))</f>
        <v xml:space="preserve"> </v>
      </c>
      <c r="E269" s="278" t="str">
        <f t="shared" ref="E269:M269" si="187">IF(COUNTIF(E252:E268,"A")&gt;4,"C",IF(COUNTIF(E252:E268,"A")&gt;0,"P"," "))</f>
        <v xml:space="preserve"> </v>
      </c>
      <c r="F269" s="278" t="str">
        <f t="shared" si="187"/>
        <v xml:space="preserve"> </v>
      </c>
      <c r="G269" s="278" t="str">
        <f t="shared" si="187"/>
        <v xml:space="preserve"> </v>
      </c>
      <c r="H269" s="278" t="str">
        <f t="shared" si="187"/>
        <v xml:space="preserve"> </v>
      </c>
      <c r="I269" s="278" t="str">
        <f t="shared" si="187"/>
        <v xml:space="preserve"> </v>
      </c>
      <c r="J269" s="278" t="str">
        <f t="shared" si="187"/>
        <v xml:space="preserve"> </v>
      </c>
      <c r="K269" s="278" t="str">
        <f t="shared" si="187"/>
        <v xml:space="preserve"> </v>
      </c>
      <c r="L269" s="278" t="str">
        <f t="shared" si="187"/>
        <v xml:space="preserve"> </v>
      </c>
      <c r="M269" s="278" t="str">
        <f t="shared" si="187"/>
        <v xml:space="preserve"> </v>
      </c>
      <c r="N269" s="278" t="str">
        <f t="shared" ref="N269:W269" si="188">IF(COUNTIF(N252:N268,"A")&gt;4,"C",IF(COUNTIF(N252:N268,"A")&gt;0,"P"," "))</f>
        <v xml:space="preserve"> </v>
      </c>
      <c r="O269" s="278" t="str">
        <f t="shared" si="188"/>
        <v xml:space="preserve"> </v>
      </c>
      <c r="P269" s="278" t="str">
        <f t="shared" si="188"/>
        <v xml:space="preserve"> </v>
      </c>
      <c r="Q269" s="278" t="str">
        <f t="shared" si="188"/>
        <v xml:space="preserve"> </v>
      </c>
      <c r="R269" s="278" t="str">
        <f t="shared" si="188"/>
        <v xml:space="preserve"> </v>
      </c>
      <c r="S269" s="278" t="str">
        <f t="shared" si="188"/>
        <v xml:space="preserve"> </v>
      </c>
      <c r="T269" s="278" t="str">
        <f t="shared" si="188"/>
        <v xml:space="preserve"> </v>
      </c>
      <c r="U269" s="278" t="str">
        <f t="shared" si="188"/>
        <v xml:space="preserve"> </v>
      </c>
      <c r="V269" s="278" t="str">
        <f t="shared" si="188"/>
        <v xml:space="preserve"> </v>
      </c>
      <c r="W269" s="278" t="str">
        <f t="shared" si="188"/>
        <v xml:space="preserve"> </v>
      </c>
    </row>
    <row r="270" spans="1:23" ht="15">
      <c r="B270" s="167" t="s">
        <v>765</v>
      </c>
      <c r="C270" s="301"/>
    </row>
    <row r="271" spans="1:23">
      <c r="A271"/>
      <c r="B271" s="163">
        <v>1</v>
      </c>
      <c r="C271" s="318" t="s">
        <v>766</v>
      </c>
    </row>
    <row r="272" spans="1:23">
      <c r="A272"/>
      <c r="B272" s="170"/>
      <c r="C272" s="326" t="s">
        <v>771</v>
      </c>
      <c r="D272" s="173"/>
      <c r="E272" s="173"/>
      <c r="F272" s="173"/>
      <c r="G272" s="173"/>
      <c r="H272" s="173"/>
      <c r="I272" s="173"/>
      <c r="J272" s="173"/>
      <c r="K272" s="173"/>
      <c r="L272" s="173"/>
      <c r="M272" s="173"/>
      <c r="N272" s="173"/>
      <c r="O272" s="173"/>
      <c r="P272" s="173"/>
      <c r="Q272" s="173"/>
      <c r="R272" s="173"/>
      <c r="S272" s="173"/>
      <c r="T272" s="173"/>
      <c r="U272" s="173"/>
      <c r="V272" s="173"/>
      <c r="W272" s="173"/>
    </row>
    <row r="273" spans="1:23">
      <c r="A273"/>
      <c r="B273" s="170"/>
      <c r="C273" s="326" t="s">
        <v>772</v>
      </c>
      <c r="D273" s="173" t="s">
        <v>403</v>
      </c>
      <c r="E273" s="173"/>
      <c r="F273" s="173"/>
      <c r="G273" s="173"/>
      <c r="H273" s="173"/>
      <c r="I273" s="173"/>
      <c r="J273" s="173"/>
      <c r="K273" s="173"/>
      <c r="L273" s="173"/>
      <c r="M273" s="173"/>
      <c r="N273" s="173"/>
      <c r="O273" s="173"/>
      <c r="P273" s="173"/>
      <c r="Q273" s="173"/>
      <c r="R273" s="173"/>
      <c r="S273" s="173"/>
      <c r="T273" s="173"/>
      <c r="U273" s="173"/>
      <c r="V273" s="173"/>
      <c r="W273" s="173"/>
    </row>
    <row r="274" spans="1:23">
      <c r="A274"/>
      <c r="B274" s="170"/>
      <c r="C274" s="326" t="s">
        <v>773</v>
      </c>
      <c r="D274" s="173"/>
      <c r="E274" s="173"/>
      <c r="F274" s="173"/>
      <c r="G274" s="173"/>
      <c r="H274" s="173"/>
      <c r="I274" s="173"/>
      <c r="J274" s="173"/>
      <c r="K274" s="173"/>
      <c r="L274" s="173"/>
      <c r="M274" s="173"/>
      <c r="N274" s="173"/>
      <c r="O274" s="173"/>
      <c r="P274" s="173"/>
      <c r="Q274" s="173"/>
      <c r="R274" s="173"/>
      <c r="S274" s="173"/>
      <c r="T274" s="173"/>
      <c r="U274" s="173"/>
      <c r="V274" s="173"/>
      <c r="W274" s="173"/>
    </row>
    <row r="275" spans="1:23">
      <c r="A275"/>
      <c r="B275" s="163">
        <v>2</v>
      </c>
      <c r="C275" s="327" t="s">
        <v>767</v>
      </c>
      <c r="D275" s="175" t="str">
        <f t="shared" ref="D275:E275" si="189">IF(COUNTIF(D272:D274,"C")&gt;=1,"A",IF(COUNTIF(D272:D274,"C")&gt;0,"P"," "))</f>
        <v xml:space="preserve"> </v>
      </c>
      <c r="E275" s="175" t="str">
        <f t="shared" si="189"/>
        <v xml:space="preserve"> </v>
      </c>
      <c r="F275" s="175" t="str">
        <f t="shared" ref="F275:M275" si="190">IF(COUNTIF(F272:F274,"C")&gt;=1,"A",IF(COUNTIF(F272:F274,"C")&gt;0,"P"," "))</f>
        <v xml:space="preserve"> </v>
      </c>
      <c r="G275" s="175" t="str">
        <f t="shared" si="190"/>
        <v xml:space="preserve"> </v>
      </c>
      <c r="H275" s="175" t="str">
        <f t="shared" si="190"/>
        <v xml:space="preserve"> </v>
      </c>
      <c r="I275" s="175" t="str">
        <f t="shared" si="190"/>
        <v xml:space="preserve"> </v>
      </c>
      <c r="J275" s="175" t="str">
        <f t="shared" si="190"/>
        <v xml:space="preserve"> </v>
      </c>
      <c r="K275" s="175" t="str">
        <f t="shared" si="190"/>
        <v xml:space="preserve"> </v>
      </c>
      <c r="L275" s="175" t="str">
        <f t="shared" si="190"/>
        <v xml:space="preserve"> </v>
      </c>
      <c r="M275" s="175" t="str">
        <f t="shared" si="190"/>
        <v xml:space="preserve"> </v>
      </c>
      <c r="N275" s="175" t="str">
        <f t="shared" ref="N275:W275" si="191">IF(COUNTIF(N272:N274,"C")&gt;=1,"A",IF(COUNTIF(N272:N274,"C")&gt;0,"P"," "))</f>
        <v xml:space="preserve"> </v>
      </c>
      <c r="O275" s="175" t="str">
        <f t="shared" si="191"/>
        <v xml:space="preserve"> </v>
      </c>
      <c r="P275" s="175" t="str">
        <f t="shared" si="191"/>
        <v xml:space="preserve"> </v>
      </c>
      <c r="Q275" s="175" t="str">
        <f t="shared" si="191"/>
        <v xml:space="preserve"> </v>
      </c>
      <c r="R275" s="175" t="str">
        <f t="shared" si="191"/>
        <v xml:space="preserve"> </v>
      </c>
      <c r="S275" s="175" t="str">
        <f t="shared" si="191"/>
        <v xml:space="preserve"> </v>
      </c>
      <c r="T275" s="175" t="str">
        <f t="shared" si="191"/>
        <v xml:space="preserve"> </v>
      </c>
      <c r="U275" s="175" t="str">
        <f t="shared" si="191"/>
        <v xml:space="preserve"> </v>
      </c>
      <c r="V275" s="175" t="str">
        <f t="shared" si="191"/>
        <v xml:space="preserve"> </v>
      </c>
      <c r="W275" s="175" t="str">
        <f t="shared" si="191"/>
        <v xml:space="preserve"> </v>
      </c>
    </row>
    <row r="276" spans="1:23">
      <c r="A276"/>
      <c r="B276" s="176"/>
      <c r="C276" s="326" t="s">
        <v>774</v>
      </c>
      <c r="D276" s="173"/>
      <c r="E276" s="173"/>
      <c r="F276" s="173"/>
      <c r="G276" s="173"/>
      <c r="H276" s="173"/>
      <c r="I276" s="173"/>
      <c r="J276" s="173"/>
      <c r="K276" s="173"/>
      <c r="L276" s="173"/>
      <c r="M276" s="173"/>
      <c r="N276" s="173"/>
      <c r="O276" s="173"/>
      <c r="P276" s="173"/>
      <c r="Q276" s="173"/>
      <c r="R276" s="173"/>
      <c r="S276" s="173"/>
      <c r="T276" s="173"/>
      <c r="U276" s="173"/>
      <c r="V276" s="173"/>
      <c r="W276" s="173"/>
    </row>
    <row r="277" spans="1:23">
      <c r="A277"/>
      <c r="B277" s="176"/>
      <c r="C277" s="326" t="s">
        <v>775</v>
      </c>
      <c r="D277" s="173"/>
      <c r="E277" s="173"/>
      <c r="F277" s="173"/>
      <c r="G277" s="173"/>
      <c r="H277" s="173"/>
      <c r="I277" s="173"/>
      <c r="J277" s="173"/>
      <c r="K277" s="173"/>
      <c r="L277" s="173"/>
      <c r="M277" s="173"/>
      <c r="N277" s="173"/>
      <c r="O277" s="173"/>
      <c r="P277" s="173"/>
      <c r="Q277" s="173"/>
      <c r="R277" s="173"/>
      <c r="S277" s="173"/>
      <c r="T277" s="173"/>
      <c r="U277" s="173"/>
      <c r="V277" s="173"/>
      <c r="W277" s="173"/>
    </row>
    <row r="278" spans="1:23">
      <c r="A278"/>
      <c r="B278" s="176"/>
      <c r="C278" s="326" t="s">
        <v>776</v>
      </c>
      <c r="D278" s="173"/>
      <c r="E278" s="173"/>
      <c r="F278" s="173"/>
      <c r="G278" s="173"/>
      <c r="H278" s="173"/>
      <c r="I278" s="173"/>
      <c r="J278" s="173"/>
      <c r="K278" s="173"/>
      <c r="L278" s="173"/>
      <c r="M278" s="173"/>
      <c r="N278" s="173"/>
      <c r="O278" s="173"/>
      <c r="P278" s="173"/>
      <c r="Q278" s="173"/>
      <c r="R278" s="173"/>
      <c r="S278" s="173"/>
      <c r="T278" s="173"/>
      <c r="U278" s="173"/>
      <c r="V278" s="173"/>
      <c r="W278" s="173"/>
    </row>
    <row r="279" spans="1:23">
      <c r="A279"/>
      <c r="B279" s="163">
        <v>3</v>
      </c>
      <c r="C279" s="204" t="s">
        <v>768</v>
      </c>
      <c r="D279" s="175" t="str">
        <f t="shared" ref="D279:E279" si="192">IF(COUNTIF(D276:D278,"C")&gt;=1,"A",IF(COUNTIF(D276:D278,"C")&gt;0,"P"," "))</f>
        <v xml:space="preserve"> </v>
      </c>
      <c r="E279" s="175" t="str">
        <f t="shared" si="192"/>
        <v xml:space="preserve"> </v>
      </c>
      <c r="F279" s="175" t="str">
        <f t="shared" ref="F279:M279" si="193">IF(COUNTIF(F276:F278,"C")&gt;=1,"A",IF(COUNTIF(F276:F278,"C")&gt;0,"P"," "))</f>
        <v xml:space="preserve"> </v>
      </c>
      <c r="G279" s="175" t="str">
        <f t="shared" si="193"/>
        <v xml:space="preserve"> </v>
      </c>
      <c r="H279" s="175" t="str">
        <f t="shared" si="193"/>
        <v xml:space="preserve"> </v>
      </c>
      <c r="I279" s="175" t="str">
        <f t="shared" si="193"/>
        <v xml:space="preserve"> </v>
      </c>
      <c r="J279" s="175" t="str">
        <f t="shared" si="193"/>
        <v xml:space="preserve"> </v>
      </c>
      <c r="K279" s="175" t="str">
        <f t="shared" si="193"/>
        <v xml:space="preserve"> </v>
      </c>
      <c r="L279" s="175" t="str">
        <f t="shared" si="193"/>
        <v xml:space="preserve"> </v>
      </c>
      <c r="M279" s="175" t="str">
        <f t="shared" si="193"/>
        <v xml:space="preserve"> </v>
      </c>
      <c r="N279" s="175" t="str">
        <f t="shared" ref="N279:W279" si="194">IF(COUNTIF(N276:N278,"C")&gt;=1,"A",IF(COUNTIF(N276:N278,"C")&gt;0,"P"," "))</f>
        <v xml:space="preserve"> </v>
      </c>
      <c r="O279" s="175" t="str">
        <f t="shared" si="194"/>
        <v xml:space="preserve"> </v>
      </c>
      <c r="P279" s="175" t="str">
        <f t="shared" si="194"/>
        <v xml:space="preserve"> </v>
      </c>
      <c r="Q279" s="175" t="str">
        <f t="shared" si="194"/>
        <v xml:space="preserve"> </v>
      </c>
      <c r="R279" s="175" t="str">
        <f t="shared" si="194"/>
        <v xml:space="preserve"> </v>
      </c>
      <c r="S279" s="175" t="str">
        <f t="shared" si="194"/>
        <v xml:space="preserve"> </v>
      </c>
      <c r="T279" s="175" t="str">
        <f t="shared" si="194"/>
        <v xml:space="preserve"> </v>
      </c>
      <c r="U279" s="175" t="str">
        <f t="shared" si="194"/>
        <v xml:space="preserve"> </v>
      </c>
      <c r="V279" s="175" t="str">
        <f t="shared" si="194"/>
        <v xml:space="preserve"> </v>
      </c>
      <c r="W279" s="175" t="str">
        <f t="shared" si="194"/>
        <v xml:space="preserve"> </v>
      </c>
    </row>
    <row r="280" spans="1:23">
      <c r="A280"/>
      <c r="B280" s="176"/>
      <c r="C280" s="326" t="s">
        <v>777</v>
      </c>
      <c r="D280" s="173"/>
      <c r="E280" s="173"/>
      <c r="F280" s="173"/>
      <c r="G280" s="173"/>
      <c r="H280" s="173"/>
      <c r="I280" s="173"/>
      <c r="J280" s="173"/>
      <c r="K280" s="173"/>
      <c r="L280" s="173"/>
      <c r="M280" s="173"/>
      <c r="N280" s="173"/>
      <c r="O280" s="173"/>
      <c r="P280" s="173"/>
      <c r="Q280" s="173"/>
      <c r="R280" s="173"/>
      <c r="S280" s="173"/>
      <c r="T280" s="173"/>
      <c r="U280" s="173"/>
      <c r="V280" s="173"/>
      <c r="W280" s="173"/>
    </row>
    <row r="281" spans="1:23">
      <c r="A281"/>
      <c r="B281" s="176"/>
      <c r="C281" s="326" t="s">
        <v>907</v>
      </c>
      <c r="D281" s="173"/>
      <c r="E281" s="173"/>
      <c r="F281" s="173"/>
      <c r="G281" s="173"/>
      <c r="H281" s="173"/>
      <c r="I281" s="173"/>
      <c r="J281" s="173"/>
      <c r="K281" s="173"/>
      <c r="L281" s="173"/>
      <c r="M281" s="173"/>
      <c r="N281" s="173"/>
      <c r="O281" s="173"/>
      <c r="P281" s="173"/>
      <c r="Q281" s="173"/>
      <c r="R281" s="173"/>
      <c r="S281" s="173"/>
      <c r="T281" s="173"/>
      <c r="U281" s="173"/>
      <c r="V281" s="173"/>
      <c r="W281" s="173"/>
    </row>
    <row r="282" spans="1:23">
      <c r="A282"/>
      <c r="B282" s="176"/>
      <c r="C282" s="326" t="s">
        <v>778</v>
      </c>
      <c r="D282" s="173"/>
      <c r="E282" s="173"/>
      <c r="F282" s="173"/>
      <c r="G282" s="173"/>
      <c r="H282" s="173"/>
      <c r="I282" s="173"/>
      <c r="J282" s="173"/>
      <c r="K282" s="173"/>
      <c r="L282" s="173"/>
      <c r="M282" s="173"/>
      <c r="N282" s="173"/>
      <c r="O282" s="173"/>
      <c r="P282" s="173"/>
      <c r="Q282" s="173"/>
      <c r="R282" s="173"/>
      <c r="S282" s="173"/>
      <c r="T282" s="173"/>
      <c r="U282" s="173"/>
      <c r="V282" s="173"/>
      <c r="W282" s="173"/>
    </row>
    <row r="283" spans="1:23">
      <c r="A283"/>
      <c r="B283" s="163">
        <v>4</v>
      </c>
      <c r="C283" s="327" t="s">
        <v>769</v>
      </c>
      <c r="D283" s="175" t="str">
        <f t="shared" ref="D283:E283" si="195">IF(COUNTIF(D280:D282,"C")&gt;=1,"A",IF(COUNTIF(D280:D282,"C")&gt;0,"P"," "))</f>
        <v xml:space="preserve"> </v>
      </c>
      <c r="E283" s="175" t="str">
        <f t="shared" si="195"/>
        <v xml:space="preserve"> </v>
      </c>
      <c r="F283" s="175" t="str">
        <f t="shared" ref="F283:M283" si="196">IF(COUNTIF(F280:F282,"C")&gt;=1,"A",IF(COUNTIF(F280:F282,"C")&gt;0,"P"," "))</f>
        <v xml:space="preserve"> </v>
      </c>
      <c r="G283" s="175" t="str">
        <f t="shared" si="196"/>
        <v xml:space="preserve"> </v>
      </c>
      <c r="H283" s="175" t="str">
        <f t="shared" si="196"/>
        <v xml:space="preserve"> </v>
      </c>
      <c r="I283" s="175" t="str">
        <f t="shared" si="196"/>
        <v xml:space="preserve"> </v>
      </c>
      <c r="J283" s="175" t="str">
        <f t="shared" si="196"/>
        <v xml:space="preserve"> </v>
      </c>
      <c r="K283" s="175" t="str">
        <f t="shared" si="196"/>
        <v xml:space="preserve"> </v>
      </c>
      <c r="L283" s="175" t="str">
        <f t="shared" si="196"/>
        <v xml:space="preserve"> </v>
      </c>
      <c r="M283" s="175" t="str">
        <f t="shared" si="196"/>
        <v xml:space="preserve"> </v>
      </c>
      <c r="N283" s="175" t="str">
        <f t="shared" ref="N283:W283" si="197">IF(COUNTIF(N280:N282,"C")&gt;=1,"A",IF(COUNTIF(N280:N282,"C")&gt;0,"P"," "))</f>
        <v xml:space="preserve"> </v>
      </c>
      <c r="O283" s="175" t="str">
        <f t="shared" si="197"/>
        <v xml:space="preserve"> </v>
      </c>
      <c r="P283" s="175" t="str">
        <f t="shared" si="197"/>
        <v xml:space="preserve"> </v>
      </c>
      <c r="Q283" s="175" t="str">
        <f t="shared" si="197"/>
        <v xml:space="preserve"> </v>
      </c>
      <c r="R283" s="175" t="str">
        <f t="shared" si="197"/>
        <v xml:space="preserve"> </v>
      </c>
      <c r="S283" s="175" t="str">
        <f t="shared" si="197"/>
        <v xml:space="preserve"> </v>
      </c>
      <c r="T283" s="175" t="str">
        <f t="shared" si="197"/>
        <v xml:space="preserve"> </v>
      </c>
      <c r="U283" s="175" t="str">
        <f t="shared" si="197"/>
        <v xml:space="preserve"> </v>
      </c>
      <c r="V283" s="175" t="str">
        <f t="shared" si="197"/>
        <v xml:space="preserve"> </v>
      </c>
      <c r="W283" s="175" t="str">
        <f t="shared" si="197"/>
        <v xml:space="preserve"> </v>
      </c>
    </row>
    <row r="284" spans="1:23">
      <c r="A284"/>
      <c r="B284" s="176"/>
      <c r="C284" s="326" t="s">
        <v>779</v>
      </c>
      <c r="D284" s="173"/>
      <c r="E284" s="173"/>
      <c r="F284" s="173"/>
      <c r="G284" s="173"/>
      <c r="H284" s="173"/>
      <c r="I284" s="173"/>
      <c r="J284" s="173"/>
      <c r="K284" s="173"/>
      <c r="L284" s="173"/>
      <c r="M284" s="173"/>
      <c r="N284" s="173"/>
      <c r="O284" s="173"/>
      <c r="P284" s="173"/>
      <c r="Q284" s="173"/>
      <c r="R284" s="173"/>
      <c r="S284" s="173"/>
      <c r="T284" s="173"/>
      <c r="U284" s="173"/>
      <c r="V284" s="173"/>
      <c r="W284" s="173"/>
    </row>
    <row r="285" spans="1:23">
      <c r="A285"/>
      <c r="B285" s="176"/>
      <c r="C285" s="326" t="s">
        <v>779</v>
      </c>
      <c r="D285" s="173"/>
      <c r="E285" s="173"/>
      <c r="F285" s="173"/>
      <c r="G285" s="173"/>
      <c r="H285" s="173"/>
      <c r="I285" s="173"/>
      <c r="J285" s="173"/>
      <c r="K285" s="173"/>
      <c r="L285" s="173"/>
      <c r="M285" s="173"/>
      <c r="N285" s="173"/>
      <c r="O285" s="173"/>
      <c r="P285" s="173"/>
      <c r="Q285" s="173"/>
      <c r="R285" s="173"/>
      <c r="S285" s="173"/>
      <c r="T285" s="173"/>
      <c r="U285" s="173"/>
      <c r="V285" s="173"/>
      <c r="W285" s="173"/>
    </row>
    <row r="286" spans="1:23">
      <c r="A286"/>
      <c r="B286" s="176"/>
      <c r="C286" s="326" t="s">
        <v>779</v>
      </c>
      <c r="D286" s="173"/>
      <c r="E286" s="173"/>
      <c r="F286" s="173"/>
      <c r="G286" s="173"/>
      <c r="H286" s="173"/>
      <c r="I286" s="173"/>
      <c r="J286" s="173"/>
      <c r="K286" s="173"/>
      <c r="L286" s="173"/>
      <c r="M286" s="173"/>
      <c r="N286" s="173"/>
      <c r="O286" s="173"/>
      <c r="P286" s="173"/>
      <c r="Q286" s="173"/>
      <c r="R286" s="173"/>
      <c r="S286" s="173"/>
      <c r="T286" s="173"/>
      <c r="U286" s="173"/>
      <c r="V286" s="173"/>
      <c r="W286" s="173"/>
    </row>
    <row r="287" spans="1:23">
      <c r="A287"/>
      <c r="B287" s="163">
        <v>5</v>
      </c>
      <c r="C287" s="327" t="s">
        <v>770</v>
      </c>
      <c r="D287" s="175" t="str">
        <f t="shared" ref="D287:E287" si="198">IF(COUNTIF(D284:D286,"C")&gt;=1,"A",IF(COUNTIF(D284:D286,"C")&gt;0,"P"," "))</f>
        <v xml:space="preserve"> </v>
      </c>
      <c r="E287" s="175" t="str">
        <f t="shared" si="198"/>
        <v xml:space="preserve"> </v>
      </c>
      <c r="F287" s="175" t="str">
        <f t="shared" ref="F287:M287" si="199">IF(COUNTIF(F284:F286,"C")&gt;=1,"A",IF(COUNTIF(F284:F286,"C")&gt;0,"P"," "))</f>
        <v xml:space="preserve"> </v>
      </c>
      <c r="G287" s="175" t="str">
        <f t="shared" si="199"/>
        <v xml:space="preserve"> </v>
      </c>
      <c r="H287" s="175" t="str">
        <f t="shared" si="199"/>
        <v xml:space="preserve"> </v>
      </c>
      <c r="I287" s="175" t="str">
        <f t="shared" si="199"/>
        <v xml:space="preserve"> </v>
      </c>
      <c r="J287" s="175" t="str">
        <f t="shared" si="199"/>
        <v xml:space="preserve"> </v>
      </c>
      <c r="K287" s="175" t="str">
        <f t="shared" si="199"/>
        <v xml:space="preserve"> </v>
      </c>
      <c r="L287" s="175" t="str">
        <f t="shared" si="199"/>
        <v xml:space="preserve"> </v>
      </c>
      <c r="M287" s="175" t="str">
        <f t="shared" si="199"/>
        <v xml:space="preserve"> </v>
      </c>
      <c r="N287" s="175" t="str">
        <f t="shared" ref="N287:W287" si="200">IF(COUNTIF(N284:N286,"C")&gt;=1,"A",IF(COUNTIF(N284:N286,"C")&gt;0,"P"," "))</f>
        <v xml:space="preserve"> </v>
      </c>
      <c r="O287" s="175" t="str">
        <f t="shared" si="200"/>
        <v xml:space="preserve"> </v>
      </c>
      <c r="P287" s="175" t="str">
        <f t="shared" si="200"/>
        <v xml:space="preserve"> </v>
      </c>
      <c r="Q287" s="175" t="str">
        <f t="shared" si="200"/>
        <v xml:space="preserve"> </v>
      </c>
      <c r="R287" s="175" t="str">
        <f t="shared" si="200"/>
        <v xml:space="preserve"> </v>
      </c>
      <c r="S287" s="175" t="str">
        <f t="shared" si="200"/>
        <v xml:space="preserve"> </v>
      </c>
      <c r="T287" s="175" t="str">
        <f t="shared" si="200"/>
        <v xml:space="preserve"> </v>
      </c>
      <c r="U287" s="175" t="str">
        <f t="shared" si="200"/>
        <v xml:space="preserve"> </v>
      </c>
      <c r="V287" s="175" t="str">
        <f t="shared" si="200"/>
        <v xml:space="preserve"> </v>
      </c>
      <c r="W287" s="175" t="str">
        <f t="shared" si="200"/>
        <v xml:space="preserve"> </v>
      </c>
    </row>
    <row r="288" spans="1:23">
      <c r="A288"/>
      <c r="B288" s="176"/>
      <c r="C288" s="326" t="s">
        <v>780</v>
      </c>
      <c r="D288" s="173"/>
      <c r="E288" s="173"/>
      <c r="F288" s="173"/>
      <c r="G288" s="173"/>
      <c r="H288" s="173"/>
      <c r="I288" s="173"/>
      <c r="J288" s="173"/>
      <c r="K288" s="173"/>
      <c r="L288" s="173"/>
      <c r="M288" s="173"/>
      <c r="N288" s="173"/>
      <c r="O288" s="173"/>
      <c r="P288" s="173"/>
      <c r="Q288" s="173"/>
      <c r="R288" s="173"/>
      <c r="S288" s="173"/>
      <c r="T288" s="173"/>
      <c r="U288" s="173"/>
      <c r="V288" s="173"/>
      <c r="W288" s="173"/>
    </row>
    <row r="289" spans="1:23">
      <c r="A289"/>
      <c r="B289" s="176"/>
      <c r="C289" s="326" t="s">
        <v>781</v>
      </c>
      <c r="D289" s="173"/>
      <c r="E289" s="173"/>
      <c r="F289" s="173"/>
      <c r="G289" s="173"/>
      <c r="H289" s="173"/>
      <c r="I289" s="173"/>
      <c r="J289" s="173"/>
      <c r="K289" s="173"/>
      <c r="L289" s="173"/>
      <c r="M289" s="173"/>
      <c r="N289" s="173"/>
      <c r="O289" s="173"/>
      <c r="P289" s="173"/>
      <c r="Q289" s="173"/>
      <c r="R289" s="173"/>
      <c r="S289" s="173"/>
      <c r="T289" s="173"/>
      <c r="U289" s="173"/>
      <c r="V289" s="173"/>
      <c r="W289" s="173"/>
    </row>
    <row r="290" spans="1:23" ht="13.5" thickBot="1">
      <c r="A290"/>
      <c r="B290" s="176"/>
      <c r="C290" s="326" t="s">
        <v>782</v>
      </c>
      <c r="D290" s="173"/>
      <c r="E290" s="173"/>
      <c r="F290" s="173"/>
      <c r="G290" s="173"/>
      <c r="H290" s="173"/>
      <c r="I290" s="173"/>
      <c r="J290" s="173"/>
      <c r="K290" s="173"/>
      <c r="L290" s="173"/>
      <c r="M290" s="173"/>
      <c r="N290" s="173"/>
      <c r="O290" s="173"/>
      <c r="P290" s="173"/>
      <c r="Q290" s="173"/>
      <c r="R290" s="173"/>
      <c r="S290" s="173"/>
      <c r="T290" s="173"/>
      <c r="U290" s="173"/>
      <c r="V290" s="173"/>
      <c r="W290" s="173"/>
    </row>
    <row r="291" spans="1:23" ht="13.5" hidden="1" thickBot="1">
      <c r="A291"/>
      <c r="C291" s="301"/>
      <c r="D291" s="175" t="str">
        <f t="shared" ref="D291:E291" si="201">IF(COUNTIF(D288:D290,"C")&gt;=1,"A",IF(COUNTIF(D288:D290,"C")&gt;0,"P"," "))</f>
        <v xml:space="preserve"> </v>
      </c>
      <c r="E291" s="175" t="str">
        <f t="shared" si="201"/>
        <v xml:space="preserve"> </v>
      </c>
      <c r="F291" s="175" t="str">
        <f t="shared" ref="F291:M291" si="202">IF(COUNTIF(F288:F290,"C")&gt;=1,"A",IF(COUNTIF(F288:F290,"C")&gt;0,"P"," "))</f>
        <v xml:space="preserve"> </v>
      </c>
      <c r="G291" s="175" t="str">
        <f t="shared" si="202"/>
        <v xml:space="preserve"> </v>
      </c>
      <c r="H291" s="175" t="str">
        <f t="shared" si="202"/>
        <v xml:space="preserve"> </v>
      </c>
      <c r="I291" s="175" t="str">
        <f t="shared" si="202"/>
        <v xml:space="preserve"> </v>
      </c>
      <c r="J291" s="175" t="str">
        <f t="shared" si="202"/>
        <v xml:space="preserve"> </v>
      </c>
      <c r="K291" s="175" t="str">
        <f t="shared" si="202"/>
        <v xml:space="preserve"> </v>
      </c>
      <c r="L291" s="175" t="str">
        <f t="shared" si="202"/>
        <v xml:space="preserve"> </v>
      </c>
      <c r="M291" s="175" t="str">
        <f t="shared" si="202"/>
        <v xml:space="preserve"> </v>
      </c>
      <c r="N291" s="175" t="str">
        <f t="shared" ref="N291:W291" si="203">IF(COUNTIF(N288:N290,"C")&gt;=1,"A",IF(COUNTIF(N288:N290,"C")&gt;0,"P"," "))</f>
        <v xml:space="preserve"> </v>
      </c>
      <c r="O291" s="175" t="str">
        <f t="shared" si="203"/>
        <v xml:space="preserve"> </v>
      </c>
      <c r="P291" s="175" t="str">
        <f t="shared" si="203"/>
        <v xml:space="preserve"> </v>
      </c>
      <c r="Q291" s="175" t="str">
        <f t="shared" si="203"/>
        <v xml:space="preserve"> </v>
      </c>
      <c r="R291" s="175" t="str">
        <f t="shared" si="203"/>
        <v xml:space="preserve"> </v>
      </c>
      <c r="S291" s="175" t="str">
        <f t="shared" si="203"/>
        <v xml:space="preserve"> </v>
      </c>
      <c r="T291" s="175" t="str">
        <f t="shared" si="203"/>
        <v xml:space="preserve"> </v>
      </c>
      <c r="U291" s="175" t="str">
        <f t="shared" si="203"/>
        <v xml:space="preserve"> </v>
      </c>
      <c r="V291" s="175" t="str">
        <f t="shared" si="203"/>
        <v xml:space="preserve"> </v>
      </c>
      <c r="W291" s="175" t="str">
        <f t="shared" si="203"/>
        <v xml:space="preserve"> </v>
      </c>
    </row>
    <row r="292" spans="1:23" ht="13.5" thickBot="1">
      <c r="C292" s="271" t="s">
        <v>96</v>
      </c>
      <c r="D292" s="278" t="str">
        <f>IF(COUNTIF(D275:D291,"A")&gt;4,"C",IF(COUNTIF(D275:D291,"A")&gt;0,"P"," "))</f>
        <v xml:space="preserve"> </v>
      </c>
      <c r="E292" s="278" t="str">
        <f t="shared" ref="E292" si="204">IF(COUNTIF(E275:E291,"A")&gt;4,"C",IF(COUNTIF(E275:E291,"A")&gt;0,"P"," "))</f>
        <v xml:space="preserve"> </v>
      </c>
      <c r="F292" s="278" t="str">
        <f t="shared" ref="F292:M292" si="205">IF(COUNTIF(F275:F291,"A")&gt;4,"C",IF(COUNTIF(F275:F291,"A")&gt;0,"P"," "))</f>
        <v xml:space="preserve"> </v>
      </c>
      <c r="G292" s="278" t="str">
        <f t="shared" si="205"/>
        <v xml:space="preserve"> </v>
      </c>
      <c r="H292" s="278" t="str">
        <f t="shared" si="205"/>
        <v xml:space="preserve"> </v>
      </c>
      <c r="I292" s="278" t="str">
        <f t="shared" si="205"/>
        <v xml:space="preserve"> </v>
      </c>
      <c r="J292" s="278" t="str">
        <f t="shared" si="205"/>
        <v xml:space="preserve"> </v>
      </c>
      <c r="K292" s="278" t="str">
        <f t="shared" si="205"/>
        <v xml:space="preserve"> </v>
      </c>
      <c r="L292" s="278" t="str">
        <f t="shared" si="205"/>
        <v xml:space="preserve"> </v>
      </c>
      <c r="M292" s="278" t="str">
        <f t="shared" si="205"/>
        <v xml:space="preserve"> </v>
      </c>
      <c r="N292" s="278" t="str">
        <f t="shared" ref="N292:W292" si="206">IF(COUNTIF(N275:N291,"A")&gt;4,"C",IF(COUNTIF(N275:N291,"A")&gt;0,"P"," "))</f>
        <v xml:space="preserve"> </v>
      </c>
      <c r="O292" s="278" t="str">
        <f t="shared" si="206"/>
        <v xml:space="preserve"> </v>
      </c>
      <c r="P292" s="278" t="str">
        <f t="shared" si="206"/>
        <v xml:space="preserve"> </v>
      </c>
      <c r="Q292" s="278" t="str">
        <f t="shared" si="206"/>
        <v xml:space="preserve"> </v>
      </c>
      <c r="R292" s="278" t="str">
        <f t="shared" si="206"/>
        <v xml:space="preserve"> </v>
      </c>
      <c r="S292" s="278" t="str">
        <f t="shared" si="206"/>
        <v xml:space="preserve"> </v>
      </c>
      <c r="T292" s="278" t="str">
        <f t="shared" si="206"/>
        <v xml:space="preserve"> </v>
      </c>
      <c r="U292" s="278" t="str">
        <f t="shared" si="206"/>
        <v xml:space="preserve"> </v>
      </c>
      <c r="V292" s="278" t="str">
        <f t="shared" si="206"/>
        <v xml:space="preserve"> </v>
      </c>
      <c r="W292" s="278" t="str">
        <f t="shared" si="206"/>
        <v xml:space="preserve"> </v>
      </c>
    </row>
    <row r="293" spans="1:23" ht="15">
      <c r="B293" s="167" t="s">
        <v>144</v>
      </c>
    </row>
    <row r="294" spans="1:23">
      <c r="A294" s="206"/>
      <c r="B294" s="163">
        <v>1</v>
      </c>
      <c r="C294" s="168" t="s">
        <v>377</v>
      </c>
    </row>
    <row r="295" spans="1:23">
      <c r="A295"/>
      <c r="B295" s="170"/>
      <c r="C295" s="203" t="s">
        <v>378</v>
      </c>
      <c r="D295" s="173"/>
      <c r="E295" s="173"/>
      <c r="F295" s="173"/>
      <c r="G295" s="173"/>
      <c r="H295" s="173"/>
      <c r="I295" s="173"/>
      <c r="J295" s="173"/>
      <c r="K295" s="173"/>
      <c r="L295" s="173"/>
      <c r="M295" s="173"/>
      <c r="N295" s="173"/>
      <c r="O295" s="173"/>
      <c r="P295" s="173"/>
      <c r="Q295" s="173"/>
      <c r="R295" s="173"/>
      <c r="S295" s="173"/>
      <c r="T295" s="173"/>
      <c r="U295" s="173"/>
      <c r="V295" s="173"/>
      <c r="W295" s="173"/>
    </row>
    <row r="296" spans="1:23">
      <c r="A296"/>
      <c r="B296" s="170"/>
      <c r="C296" s="203" t="s">
        <v>379</v>
      </c>
      <c r="D296" s="173" t="s">
        <v>403</v>
      </c>
      <c r="E296" s="173"/>
      <c r="F296" s="173"/>
      <c r="G296" s="173"/>
      <c r="H296" s="173"/>
      <c r="I296" s="173"/>
      <c r="J296" s="173"/>
      <c r="K296" s="173"/>
      <c r="L296" s="173"/>
      <c r="M296" s="173"/>
      <c r="N296" s="173"/>
      <c r="O296" s="173"/>
      <c r="P296" s="173"/>
      <c r="Q296" s="173"/>
      <c r="R296" s="173"/>
      <c r="S296" s="173"/>
      <c r="T296" s="173"/>
      <c r="U296" s="173"/>
      <c r="V296" s="173"/>
      <c r="W296" s="173"/>
    </row>
    <row r="297" spans="1:23">
      <c r="A297"/>
      <c r="B297" s="170"/>
      <c r="C297" s="203" t="s">
        <v>380</v>
      </c>
      <c r="D297" s="173"/>
      <c r="E297" s="173"/>
      <c r="F297" s="173"/>
      <c r="G297" s="173"/>
      <c r="H297" s="173"/>
      <c r="I297" s="173"/>
      <c r="J297" s="173"/>
      <c r="K297" s="173"/>
      <c r="L297" s="173"/>
      <c r="M297" s="173"/>
      <c r="N297" s="173"/>
      <c r="O297" s="173"/>
      <c r="P297" s="173"/>
      <c r="Q297" s="173"/>
      <c r="R297" s="173"/>
      <c r="S297" s="173"/>
      <c r="T297" s="173"/>
      <c r="U297" s="173"/>
      <c r="V297" s="173"/>
      <c r="W297" s="173"/>
    </row>
    <row r="298" spans="1:23">
      <c r="A298"/>
      <c r="B298" s="163">
        <v>2</v>
      </c>
      <c r="C298" s="174" t="s">
        <v>381</v>
      </c>
      <c r="D298" s="175" t="str">
        <f t="shared" ref="D298:E298" si="207">IF(COUNTIF(D295:D297,"C")&gt;=1,"A",IF(COUNTIF(D295:D297,"C")&gt;0,"P"," "))</f>
        <v xml:space="preserve"> </v>
      </c>
      <c r="E298" s="175" t="str">
        <f t="shared" si="207"/>
        <v xml:space="preserve"> </v>
      </c>
      <c r="F298" s="175" t="str">
        <f t="shared" ref="F298:M298" si="208">IF(COUNTIF(F295:F297,"C")&gt;=1,"A",IF(COUNTIF(F295:F297,"C")&gt;0,"P"," "))</f>
        <v xml:space="preserve"> </v>
      </c>
      <c r="G298" s="175" t="str">
        <f t="shared" si="208"/>
        <v xml:space="preserve"> </v>
      </c>
      <c r="H298" s="175" t="str">
        <f t="shared" si="208"/>
        <v xml:space="preserve"> </v>
      </c>
      <c r="I298" s="175" t="str">
        <f t="shared" si="208"/>
        <v xml:space="preserve"> </v>
      </c>
      <c r="J298" s="175" t="str">
        <f t="shared" si="208"/>
        <v xml:space="preserve"> </v>
      </c>
      <c r="K298" s="175" t="str">
        <f t="shared" si="208"/>
        <v xml:space="preserve"> </v>
      </c>
      <c r="L298" s="175" t="str">
        <f t="shared" si="208"/>
        <v xml:space="preserve"> </v>
      </c>
      <c r="M298" s="175" t="str">
        <f t="shared" si="208"/>
        <v xml:space="preserve"> </v>
      </c>
      <c r="N298" s="175" t="str">
        <f t="shared" ref="N298:W298" si="209">IF(COUNTIF(N295:N297,"C")&gt;=1,"A",IF(COUNTIF(N295:N297,"C")&gt;0,"P"," "))</f>
        <v xml:space="preserve"> </v>
      </c>
      <c r="O298" s="175" t="str">
        <f t="shared" si="209"/>
        <v xml:space="preserve"> </v>
      </c>
      <c r="P298" s="175" t="str">
        <f t="shared" si="209"/>
        <v xml:space="preserve"> </v>
      </c>
      <c r="Q298" s="175" t="str">
        <f t="shared" si="209"/>
        <v xml:space="preserve"> </v>
      </c>
      <c r="R298" s="175" t="str">
        <f t="shared" si="209"/>
        <v xml:space="preserve"> </v>
      </c>
      <c r="S298" s="175" t="str">
        <f t="shared" si="209"/>
        <v xml:space="preserve"> </v>
      </c>
      <c r="T298" s="175" t="str">
        <f t="shared" si="209"/>
        <v xml:space="preserve"> </v>
      </c>
      <c r="U298" s="175" t="str">
        <f t="shared" si="209"/>
        <v xml:space="preserve"> </v>
      </c>
      <c r="V298" s="175" t="str">
        <f t="shared" si="209"/>
        <v xml:space="preserve"> </v>
      </c>
      <c r="W298" s="175" t="str">
        <f t="shared" si="209"/>
        <v xml:space="preserve"> </v>
      </c>
    </row>
    <row r="299" spans="1:23">
      <c r="A299"/>
      <c r="B299" s="176"/>
      <c r="C299" s="203" t="s">
        <v>382</v>
      </c>
      <c r="D299" s="173"/>
      <c r="E299" s="173"/>
      <c r="F299" s="173"/>
      <c r="G299" s="173"/>
      <c r="H299" s="173"/>
      <c r="I299" s="173"/>
      <c r="J299" s="173"/>
      <c r="K299" s="173"/>
      <c r="L299" s="173"/>
      <c r="M299" s="173"/>
      <c r="N299" s="173"/>
      <c r="O299" s="173"/>
      <c r="P299" s="173"/>
      <c r="Q299" s="173"/>
      <c r="R299" s="173"/>
      <c r="S299" s="173"/>
      <c r="T299" s="173"/>
      <c r="U299" s="173"/>
      <c r="V299" s="173"/>
      <c r="W299" s="173"/>
    </row>
    <row r="300" spans="1:23">
      <c r="A300"/>
      <c r="B300" s="176"/>
      <c r="C300" s="203" t="s">
        <v>383</v>
      </c>
      <c r="D300" s="173"/>
      <c r="E300" s="173"/>
      <c r="F300" s="173"/>
      <c r="G300" s="173"/>
      <c r="H300" s="173"/>
      <c r="I300" s="173"/>
      <c r="J300" s="173"/>
      <c r="K300" s="173"/>
      <c r="L300" s="173"/>
      <c r="M300" s="173"/>
      <c r="N300" s="173"/>
      <c r="O300" s="173"/>
      <c r="P300" s="173"/>
      <c r="Q300" s="173"/>
      <c r="R300" s="173"/>
      <c r="S300" s="173"/>
      <c r="T300" s="173"/>
      <c r="U300" s="173"/>
      <c r="V300" s="173"/>
      <c r="W300" s="173"/>
    </row>
    <row r="301" spans="1:23">
      <c r="A301"/>
      <c r="B301" s="176"/>
      <c r="C301" s="203" t="s">
        <v>384</v>
      </c>
      <c r="D301" s="173"/>
      <c r="E301" s="173"/>
      <c r="F301" s="173"/>
      <c r="G301" s="173"/>
      <c r="H301" s="173"/>
      <c r="I301" s="173"/>
      <c r="J301" s="173"/>
      <c r="K301" s="173"/>
      <c r="L301" s="173"/>
      <c r="M301" s="173"/>
      <c r="N301" s="173"/>
      <c r="O301" s="173"/>
      <c r="P301" s="173"/>
      <c r="Q301" s="173"/>
      <c r="R301" s="173"/>
      <c r="S301" s="173"/>
      <c r="T301" s="173"/>
      <c r="U301" s="173"/>
      <c r="V301" s="173"/>
      <c r="W301" s="173"/>
    </row>
    <row r="302" spans="1:23">
      <c r="A302"/>
      <c r="B302" s="163">
        <v>3</v>
      </c>
      <c r="C302" s="204" t="s">
        <v>385</v>
      </c>
      <c r="D302" s="175" t="str">
        <f t="shared" ref="D302:E302" si="210">IF(COUNTIF(D299:D301,"C")&gt;=1,"A",IF(COUNTIF(D299:D301,"C")&gt;0,"P"," "))</f>
        <v xml:space="preserve"> </v>
      </c>
      <c r="E302" s="175" t="str">
        <f t="shared" si="210"/>
        <v xml:space="preserve"> </v>
      </c>
      <c r="F302" s="175" t="str">
        <f t="shared" ref="F302:M302" si="211">IF(COUNTIF(F299:F301,"C")&gt;=1,"A",IF(COUNTIF(F299:F301,"C")&gt;0,"P"," "))</f>
        <v xml:space="preserve"> </v>
      </c>
      <c r="G302" s="175" t="str">
        <f t="shared" si="211"/>
        <v xml:space="preserve"> </v>
      </c>
      <c r="H302" s="175" t="str">
        <f t="shared" si="211"/>
        <v xml:space="preserve"> </v>
      </c>
      <c r="I302" s="175" t="str">
        <f t="shared" si="211"/>
        <v xml:space="preserve"> </v>
      </c>
      <c r="J302" s="175" t="str">
        <f t="shared" si="211"/>
        <v xml:space="preserve"> </v>
      </c>
      <c r="K302" s="175" t="str">
        <f t="shared" si="211"/>
        <v xml:space="preserve"> </v>
      </c>
      <c r="L302" s="175" t="str">
        <f t="shared" si="211"/>
        <v xml:space="preserve"> </v>
      </c>
      <c r="M302" s="175" t="str">
        <f t="shared" si="211"/>
        <v xml:space="preserve"> </v>
      </c>
      <c r="N302" s="175" t="str">
        <f t="shared" ref="N302:W302" si="212">IF(COUNTIF(N299:N301,"C")&gt;=1,"A",IF(COUNTIF(N299:N301,"C")&gt;0,"P"," "))</f>
        <v xml:space="preserve"> </v>
      </c>
      <c r="O302" s="175" t="str">
        <f t="shared" si="212"/>
        <v xml:space="preserve"> </v>
      </c>
      <c r="P302" s="175" t="str">
        <f t="shared" si="212"/>
        <v xml:space="preserve"> </v>
      </c>
      <c r="Q302" s="175" t="str">
        <f t="shared" si="212"/>
        <v xml:space="preserve"> </v>
      </c>
      <c r="R302" s="175" t="str">
        <f t="shared" si="212"/>
        <v xml:space="preserve"> </v>
      </c>
      <c r="S302" s="175" t="str">
        <f t="shared" si="212"/>
        <v xml:space="preserve"> </v>
      </c>
      <c r="T302" s="175" t="str">
        <f t="shared" si="212"/>
        <v xml:space="preserve"> </v>
      </c>
      <c r="U302" s="175" t="str">
        <f t="shared" si="212"/>
        <v xml:space="preserve"> </v>
      </c>
      <c r="V302" s="175" t="str">
        <f t="shared" si="212"/>
        <v xml:space="preserve"> </v>
      </c>
      <c r="W302" s="175" t="str">
        <f t="shared" si="212"/>
        <v xml:space="preserve"> </v>
      </c>
    </row>
    <row r="303" spans="1:23">
      <c r="A303"/>
      <c r="B303" s="176"/>
      <c r="C303" s="203" t="s">
        <v>386</v>
      </c>
      <c r="D303" s="173"/>
      <c r="E303" s="173"/>
      <c r="F303" s="173"/>
      <c r="G303" s="173"/>
      <c r="H303" s="173"/>
      <c r="I303" s="173"/>
      <c r="J303" s="173"/>
      <c r="K303" s="173"/>
      <c r="L303" s="173"/>
      <c r="M303" s="173"/>
      <c r="N303" s="173"/>
      <c r="O303" s="173"/>
      <c r="P303" s="173"/>
      <c r="Q303" s="173"/>
      <c r="R303" s="173"/>
      <c r="S303" s="173"/>
      <c r="T303" s="173"/>
      <c r="U303" s="173"/>
      <c r="V303" s="173"/>
      <c r="W303" s="173"/>
    </row>
    <row r="304" spans="1:23">
      <c r="A304"/>
      <c r="B304" s="176"/>
      <c r="C304" s="203" t="s">
        <v>387</v>
      </c>
      <c r="D304" s="173"/>
      <c r="E304" s="173"/>
      <c r="F304" s="173"/>
      <c r="G304" s="173"/>
      <c r="H304" s="173"/>
      <c r="I304" s="173"/>
      <c r="J304" s="173"/>
      <c r="K304" s="173"/>
      <c r="L304" s="173"/>
      <c r="M304" s="173"/>
      <c r="N304" s="173"/>
      <c r="O304" s="173"/>
      <c r="P304" s="173"/>
      <c r="Q304" s="173"/>
      <c r="R304" s="173"/>
      <c r="S304" s="173"/>
      <c r="T304" s="173"/>
      <c r="U304" s="173"/>
      <c r="V304" s="173"/>
      <c r="W304" s="173"/>
    </row>
    <row r="305" spans="1:23">
      <c r="A305"/>
      <c r="B305" s="176"/>
      <c r="C305" s="203" t="s">
        <v>388</v>
      </c>
      <c r="D305" s="173"/>
      <c r="E305" s="173"/>
      <c r="F305" s="173"/>
      <c r="G305" s="173"/>
      <c r="H305" s="173"/>
      <c r="I305" s="173"/>
      <c r="J305" s="173"/>
      <c r="K305" s="173"/>
      <c r="L305" s="173"/>
      <c r="M305" s="173"/>
      <c r="N305" s="173"/>
      <c r="O305" s="173"/>
      <c r="P305" s="173"/>
      <c r="Q305" s="173"/>
      <c r="R305" s="173"/>
      <c r="S305" s="173"/>
      <c r="T305" s="173"/>
      <c r="U305" s="173"/>
      <c r="V305" s="173"/>
      <c r="W305" s="173"/>
    </row>
    <row r="306" spans="1:23">
      <c r="A306"/>
      <c r="B306" s="163">
        <v>4</v>
      </c>
      <c r="C306" s="174" t="s">
        <v>389</v>
      </c>
      <c r="D306" s="175" t="str">
        <f t="shared" ref="D306:E306" si="213">IF(COUNTIF(D303:D305,"C")&gt;=1,"A",IF(COUNTIF(D303:D305,"C")&gt;0,"P"," "))</f>
        <v xml:space="preserve"> </v>
      </c>
      <c r="E306" s="175" t="str">
        <f t="shared" si="213"/>
        <v xml:space="preserve"> </v>
      </c>
      <c r="F306" s="175" t="str">
        <f t="shared" ref="F306:M306" si="214">IF(COUNTIF(F303:F305,"C")&gt;=1,"A",IF(COUNTIF(F303:F305,"C")&gt;0,"P"," "))</f>
        <v xml:space="preserve"> </v>
      </c>
      <c r="G306" s="175" t="str">
        <f t="shared" si="214"/>
        <v xml:space="preserve"> </v>
      </c>
      <c r="H306" s="175" t="str">
        <f t="shared" si="214"/>
        <v xml:space="preserve"> </v>
      </c>
      <c r="I306" s="175" t="str">
        <f t="shared" si="214"/>
        <v xml:space="preserve"> </v>
      </c>
      <c r="J306" s="175" t="str">
        <f t="shared" si="214"/>
        <v xml:space="preserve"> </v>
      </c>
      <c r="K306" s="175" t="str">
        <f t="shared" si="214"/>
        <v xml:space="preserve"> </v>
      </c>
      <c r="L306" s="175" t="str">
        <f t="shared" si="214"/>
        <v xml:space="preserve"> </v>
      </c>
      <c r="M306" s="175" t="str">
        <f t="shared" si="214"/>
        <v xml:space="preserve"> </v>
      </c>
      <c r="N306" s="175" t="str">
        <f t="shared" ref="N306:W306" si="215">IF(COUNTIF(N303:N305,"C")&gt;=1,"A",IF(COUNTIF(N303:N305,"C")&gt;0,"P"," "))</f>
        <v xml:space="preserve"> </v>
      </c>
      <c r="O306" s="175" t="str">
        <f t="shared" si="215"/>
        <v xml:space="preserve"> </v>
      </c>
      <c r="P306" s="175" t="str">
        <f t="shared" si="215"/>
        <v xml:space="preserve"> </v>
      </c>
      <c r="Q306" s="175" t="str">
        <f t="shared" si="215"/>
        <v xml:space="preserve"> </v>
      </c>
      <c r="R306" s="175" t="str">
        <f t="shared" si="215"/>
        <v xml:space="preserve"> </v>
      </c>
      <c r="S306" s="175" t="str">
        <f t="shared" si="215"/>
        <v xml:space="preserve"> </v>
      </c>
      <c r="T306" s="175" t="str">
        <f t="shared" si="215"/>
        <v xml:space="preserve"> </v>
      </c>
      <c r="U306" s="175" t="str">
        <f t="shared" si="215"/>
        <v xml:space="preserve"> </v>
      </c>
      <c r="V306" s="175" t="str">
        <f t="shared" si="215"/>
        <v xml:space="preserve"> </v>
      </c>
      <c r="W306" s="175" t="str">
        <f t="shared" si="215"/>
        <v xml:space="preserve"> </v>
      </c>
    </row>
    <row r="307" spans="1:23">
      <c r="A307"/>
      <c r="B307" s="176"/>
      <c r="C307" s="203" t="s">
        <v>390</v>
      </c>
      <c r="D307" s="173"/>
      <c r="E307" s="173"/>
      <c r="F307" s="173"/>
      <c r="G307" s="173"/>
      <c r="H307" s="173"/>
      <c r="I307" s="173"/>
      <c r="J307" s="173"/>
      <c r="K307" s="173"/>
      <c r="L307" s="173"/>
      <c r="M307" s="173"/>
      <c r="N307" s="173"/>
      <c r="O307" s="173"/>
      <c r="P307" s="173"/>
      <c r="Q307" s="173"/>
      <c r="R307" s="173"/>
      <c r="S307" s="173"/>
      <c r="T307" s="173"/>
      <c r="U307" s="173"/>
      <c r="V307" s="173"/>
      <c r="W307" s="173"/>
    </row>
    <row r="308" spans="1:23">
      <c r="A308"/>
      <c r="B308" s="176"/>
      <c r="C308" s="203" t="s">
        <v>391</v>
      </c>
      <c r="D308" s="173"/>
      <c r="E308" s="173"/>
      <c r="F308" s="173"/>
      <c r="G308" s="173"/>
      <c r="H308" s="173"/>
      <c r="I308" s="173"/>
      <c r="J308" s="173"/>
      <c r="K308" s="173"/>
      <c r="L308" s="173"/>
      <c r="M308" s="173"/>
      <c r="N308" s="173"/>
      <c r="O308" s="173"/>
      <c r="P308" s="173"/>
      <c r="Q308" s="173"/>
      <c r="R308" s="173"/>
      <c r="S308" s="173"/>
      <c r="T308" s="173"/>
      <c r="U308" s="173"/>
      <c r="V308" s="173"/>
      <c r="W308" s="173"/>
    </row>
    <row r="309" spans="1:23">
      <c r="A309"/>
      <c r="B309" s="176"/>
      <c r="C309" s="203" t="s">
        <v>392</v>
      </c>
      <c r="D309" s="173"/>
      <c r="E309" s="173"/>
      <c r="F309" s="173"/>
      <c r="G309" s="173"/>
      <c r="H309" s="173"/>
      <c r="I309" s="173"/>
      <c r="J309" s="173"/>
      <c r="K309" s="173"/>
      <c r="L309" s="173"/>
      <c r="M309" s="173"/>
      <c r="N309" s="173"/>
      <c r="O309" s="173"/>
      <c r="P309" s="173"/>
      <c r="Q309" s="173"/>
      <c r="R309" s="173"/>
      <c r="S309" s="173"/>
      <c r="T309" s="173"/>
      <c r="U309" s="173"/>
      <c r="V309" s="173"/>
      <c r="W309" s="173"/>
    </row>
    <row r="310" spans="1:23">
      <c r="A310"/>
      <c r="B310" s="163">
        <v>5</v>
      </c>
      <c r="C310" s="174" t="s">
        <v>393</v>
      </c>
      <c r="D310" s="175" t="str">
        <f t="shared" ref="D310:E310" si="216">IF(COUNTIF(D307:D309,"C")&gt;=1,"A",IF(COUNTIF(D307:D309,"C")&gt;0,"P"," "))</f>
        <v xml:space="preserve"> </v>
      </c>
      <c r="E310" s="175" t="str">
        <f t="shared" si="216"/>
        <v xml:space="preserve"> </v>
      </c>
      <c r="F310" s="175" t="str">
        <f t="shared" ref="F310:M310" si="217">IF(COUNTIF(F307:F309,"C")&gt;=1,"A",IF(COUNTIF(F307:F309,"C")&gt;0,"P"," "))</f>
        <v xml:space="preserve"> </v>
      </c>
      <c r="G310" s="175" t="str">
        <f t="shared" si="217"/>
        <v xml:space="preserve"> </v>
      </c>
      <c r="H310" s="175" t="str">
        <f t="shared" si="217"/>
        <v xml:space="preserve"> </v>
      </c>
      <c r="I310" s="175" t="str">
        <f t="shared" si="217"/>
        <v xml:space="preserve"> </v>
      </c>
      <c r="J310" s="175" t="str">
        <f t="shared" si="217"/>
        <v xml:space="preserve"> </v>
      </c>
      <c r="K310" s="175" t="str">
        <f t="shared" si="217"/>
        <v xml:space="preserve"> </v>
      </c>
      <c r="L310" s="175" t="str">
        <f t="shared" si="217"/>
        <v xml:space="preserve"> </v>
      </c>
      <c r="M310" s="175" t="str">
        <f t="shared" si="217"/>
        <v xml:space="preserve"> </v>
      </c>
      <c r="N310" s="175" t="str">
        <f t="shared" ref="N310:W310" si="218">IF(COUNTIF(N307:N309,"C")&gt;=1,"A",IF(COUNTIF(N307:N309,"C")&gt;0,"P"," "))</f>
        <v xml:space="preserve"> </v>
      </c>
      <c r="O310" s="175" t="str">
        <f t="shared" si="218"/>
        <v xml:space="preserve"> </v>
      </c>
      <c r="P310" s="175" t="str">
        <f t="shared" si="218"/>
        <v xml:space="preserve"> </v>
      </c>
      <c r="Q310" s="175" t="str">
        <f t="shared" si="218"/>
        <v xml:space="preserve"> </v>
      </c>
      <c r="R310" s="175" t="str">
        <f t="shared" si="218"/>
        <v xml:space="preserve"> </v>
      </c>
      <c r="S310" s="175" t="str">
        <f t="shared" si="218"/>
        <v xml:space="preserve"> </v>
      </c>
      <c r="T310" s="175" t="str">
        <f t="shared" si="218"/>
        <v xml:space="preserve"> </v>
      </c>
      <c r="U310" s="175" t="str">
        <f t="shared" si="218"/>
        <v xml:space="preserve"> </v>
      </c>
      <c r="V310" s="175" t="str">
        <f t="shared" si="218"/>
        <v xml:space="preserve"> </v>
      </c>
      <c r="W310" s="175" t="str">
        <f t="shared" si="218"/>
        <v xml:space="preserve"> </v>
      </c>
    </row>
    <row r="311" spans="1:23">
      <c r="A311"/>
      <c r="B311" s="176"/>
      <c r="C311" s="203" t="s">
        <v>394</v>
      </c>
      <c r="D311" s="173"/>
      <c r="E311" s="173"/>
      <c r="F311" s="173"/>
      <c r="G311" s="173"/>
      <c r="H311" s="173"/>
      <c r="I311" s="173"/>
      <c r="J311" s="173"/>
      <c r="K311" s="173"/>
      <c r="L311" s="173"/>
      <c r="M311" s="173"/>
      <c r="N311" s="173"/>
      <c r="O311" s="173"/>
      <c r="P311" s="173"/>
      <c r="Q311" s="173"/>
      <c r="R311" s="173"/>
      <c r="S311" s="173"/>
      <c r="T311" s="173"/>
      <c r="U311" s="173"/>
      <c r="V311" s="173"/>
      <c r="W311" s="173"/>
    </row>
    <row r="312" spans="1:23">
      <c r="A312"/>
      <c r="B312" s="176"/>
      <c r="C312" s="203" t="s">
        <v>395</v>
      </c>
      <c r="D312" s="173"/>
      <c r="E312" s="173"/>
      <c r="F312" s="173"/>
      <c r="G312" s="173"/>
      <c r="H312" s="173"/>
      <c r="I312" s="173"/>
      <c r="J312" s="173"/>
      <c r="K312" s="173"/>
      <c r="L312" s="173"/>
      <c r="M312" s="173"/>
      <c r="N312" s="173"/>
      <c r="O312" s="173"/>
      <c r="P312" s="173"/>
      <c r="Q312" s="173"/>
      <c r="R312" s="173"/>
      <c r="S312" s="173"/>
      <c r="T312" s="173"/>
      <c r="U312" s="173"/>
      <c r="V312" s="173"/>
      <c r="W312" s="173"/>
    </row>
    <row r="313" spans="1:23" ht="13.5" thickBot="1">
      <c r="A313"/>
      <c r="B313" s="176"/>
      <c r="C313" s="203" t="s">
        <v>396</v>
      </c>
      <c r="D313" s="173"/>
      <c r="E313" s="173"/>
      <c r="F313" s="173"/>
      <c r="G313" s="173"/>
      <c r="H313" s="173"/>
      <c r="I313" s="173"/>
      <c r="J313" s="173"/>
      <c r="K313" s="173"/>
      <c r="L313" s="173"/>
      <c r="M313" s="173"/>
      <c r="N313" s="173"/>
      <c r="O313" s="173"/>
      <c r="P313" s="173"/>
      <c r="Q313" s="173"/>
      <c r="R313" s="173"/>
      <c r="S313" s="173"/>
      <c r="T313" s="173"/>
      <c r="U313" s="173"/>
      <c r="V313" s="173"/>
      <c r="W313" s="173"/>
    </row>
    <row r="314" spans="1:23" ht="13.5" hidden="1" thickBot="1">
      <c r="A314"/>
      <c r="D314" s="175" t="str">
        <f t="shared" ref="D314:E314" si="219">IF(COUNTIF(D311:D313,"C")&gt;=1,"A",IF(COUNTIF(D311:D313,"C")&gt;0,"P"," "))</f>
        <v xml:space="preserve"> </v>
      </c>
      <c r="E314" s="175" t="str">
        <f t="shared" si="219"/>
        <v xml:space="preserve"> </v>
      </c>
      <c r="F314" s="175" t="str">
        <f t="shared" ref="F314:M314" si="220">IF(COUNTIF(F311:F313,"C")&gt;=1,"A",IF(COUNTIF(F311:F313,"C")&gt;0,"P"," "))</f>
        <v xml:space="preserve"> </v>
      </c>
      <c r="G314" s="175" t="str">
        <f t="shared" si="220"/>
        <v xml:space="preserve"> </v>
      </c>
      <c r="H314" s="175" t="str">
        <f t="shared" si="220"/>
        <v xml:space="preserve"> </v>
      </c>
      <c r="I314" s="175" t="str">
        <f t="shared" si="220"/>
        <v xml:space="preserve"> </v>
      </c>
      <c r="J314" s="175" t="str">
        <f t="shared" si="220"/>
        <v xml:space="preserve"> </v>
      </c>
      <c r="K314" s="175" t="str">
        <f t="shared" si="220"/>
        <v xml:space="preserve"> </v>
      </c>
      <c r="L314" s="175" t="str">
        <f t="shared" si="220"/>
        <v xml:space="preserve"> </v>
      </c>
      <c r="M314" s="175" t="str">
        <f t="shared" si="220"/>
        <v xml:space="preserve"> </v>
      </c>
      <c r="N314" s="175" t="str">
        <f t="shared" ref="N314:W314" si="221">IF(COUNTIF(N311:N313,"C")&gt;=1,"A",IF(COUNTIF(N311:N313,"C")&gt;0,"P"," "))</f>
        <v xml:space="preserve"> </v>
      </c>
      <c r="O314" s="175" t="str">
        <f t="shared" si="221"/>
        <v xml:space="preserve"> </v>
      </c>
      <c r="P314" s="175" t="str">
        <f t="shared" si="221"/>
        <v xml:space="preserve"> </v>
      </c>
      <c r="Q314" s="175" t="str">
        <f t="shared" si="221"/>
        <v xml:space="preserve"> </v>
      </c>
      <c r="R314" s="175" t="str">
        <f t="shared" si="221"/>
        <v xml:space="preserve"> </v>
      </c>
      <c r="S314" s="175" t="str">
        <f t="shared" si="221"/>
        <v xml:space="preserve"> </v>
      </c>
      <c r="T314" s="175" t="str">
        <f t="shared" si="221"/>
        <v xml:space="preserve"> </v>
      </c>
      <c r="U314" s="175" t="str">
        <f t="shared" si="221"/>
        <v xml:space="preserve"> </v>
      </c>
      <c r="V314" s="175" t="str">
        <f t="shared" si="221"/>
        <v xml:space="preserve"> </v>
      </c>
      <c r="W314" s="175" t="str">
        <f t="shared" si="221"/>
        <v xml:space="preserve"> </v>
      </c>
    </row>
    <row r="315" spans="1:23" ht="13.5" thickBot="1">
      <c r="C315" s="177" t="s">
        <v>96</v>
      </c>
      <c r="D315" s="278" t="str">
        <f>IF(COUNTIF(D298:D314,"A")&gt;4,"C",IF(COUNTIF(D298:D314,"A")&gt;0,"P"," "))</f>
        <v xml:space="preserve"> </v>
      </c>
      <c r="E315" s="278" t="str">
        <f t="shared" ref="E315" si="222">IF(COUNTIF(E298:E314,"A")&gt;4,"C",IF(COUNTIF(E298:E314,"A")&gt;0,"P"," "))</f>
        <v xml:space="preserve"> </v>
      </c>
      <c r="F315" s="278" t="str">
        <f t="shared" ref="F315:M315" si="223">IF(COUNTIF(F298:F314,"A")&gt;4,"C",IF(COUNTIF(F298:F314,"A")&gt;0,"P"," "))</f>
        <v xml:space="preserve"> </v>
      </c>
      <c r="G315" s="278" t="str">
        <f t="shared" si="223"/>
        <v xml:space="preserve"> </v>
      </c>
      <c r="H315" s="278" t="str">
        <f t="shared" si="223"/>
        <v xml:space="preserve"> </v>
      </c>
      <c r="I315" s="278" t="str">
        <f t="shared" si="223"/>
        <v xml:space="preserve"> </v>
      </c>
      <c r="J315" s="278" t="str">
        <f t="shared" si="223"/>
        <v xml:space="preserve"> </v>
      </c>
      <c r="K315" s="278" t="str">
        <f t="shared" si="223"/>
        <v xml:space="preserve"> </v>
      </c>
      <c r="L315" s="278" t="str">
        <f t="shared" si="223"/>
        <v xml:space="preserve"> </v>
      </c>
      <c r="M315" s="278" t="str">
        <f t="shared" si="223"/>
        <v xml:space="preserve"> </v>
      </c>
      <c r="N315" s="278" t="str">
        <f t="shared" ref="N315:W315" si="224">IF(COUNTIF(N298:N314,"A")&gt;4,"C",IF(COUNTIF(N298:N314,"A")&gt;0,"P"," "))</f>
        <v xml:space="preserve"> </v>
      </c>
      <c r="O315" s="278" t="str">
        <f t="shared" si="224"/>
        <v xml:space="preserve"> </v>
      </c>
      <c r="P315" s="278" t="str">
        <f t="shared" si="224"/>
        <v xml:space="preserve"> </v>
      </c>
      <c r="Q315" s="278" t="str">
        <f t="shared" si="224"/>
        <v xml:space="preserve"> </v>
      </c>
      <c r="R315" s="278" t="str">
        <f t="shared" si="224"/>
        <v xml:space="preserve"> </v>
      </c>
      <c r="S315" s="278" t="str">
        <f t="shared" si="224"/>
        <v xml:space="preserve"> </v>
      </c>
      <c r="T315" s="278" t="str">
        <f t="shared" si="224"/>
        <v xml:space="preserve"> </v>
      </c>
      <c r="U315" s="278" t="str">
        <f t="shared" si="224"/>
        <v xml:space="preserve"> </v>
      </c>
      <c r="V315" s="278" t="str">
        <f t="shared" si="224"/>
        <v xml:space="preserve"> </v>
      </c>
      <c r="W315" s="278" t="str">
        <f t="shared" si="224"/>
        <v xml:space="preserve"> </v>
      </c>
    </row>
    <row r="316" spans="1:23" ht="15">
      <c r="B316" s="167" t="s">
        <v>1021</v>
      </c>
    </row>
    <row r="317" spans="1:23" s="221" customFormat="1">
      <c r="A317" s="308"/>
      <c r="B317" s="221">
        <v>1</v>
      </c>
      <c r="C317" s="272" t="s">
        <v>558</v>
      </c>
      <c r="D317" s="222"/>
      <c r="E317" s="222"/>
      <c r="F317" s="222"/>
      <c r="G317" s="222"/>
      <c r="H317" s="222"/>
      <c r="I317" s="222"/>
      <c r="J317" s="222"/>
      <c r="K317" s="222"/>
      <c r="L317" s="222"/>
      <c r="M317" s="222"/>
      <c r="N317" s="222"/>
      <c r="O317" s="222"/>
      <c r="P317" s="222"/>
      <c r="Q317" s="222"/>
      <c r="R317" s="222"/>
      <c r="S317" s="222"/>
      <c r="T317" s="222"/>
      <c r="U317" s="222"/>
      <c r="V317" s="222"/>
      <c r="W317" s="222"/>
    </row>
    <row r="318" spans="1:23">
      <c r="A318"/>
      <c r="B318" s="170"/>
      <c r="C318" s="279" t="s">
        <v>691</v>
      </c>
      <c r="D318" s="173" t="s">
        <v>403</v>
      </c>
      <c r="E318" s="173"/>
      <c r="F318" s="173"/>
      <c r="G318" s="173"/>
      <c r="H318" s="173"/>
      <c r="I318" s="173"/>
      <c r="J318" s="173"/>
      <c r="K318" s="173"/>
      <c r="L318" s="173"/>
      <c r="M318" s="173"/>
      <c r="N318" s="173"/>
      <c r="O318" s="173"/>
      <c r="P318" s="173"/>
      <c r="Q318" s="173"/>
      <c r="R318" s="173"/>
      <c r="S318" s="173"/>
      <c r="T318" s="173"/>
      <c r="U318" s="173"/>
      <c r="V318" s="173"/>
      <c r="W318" s="173"/>
    </row>
    <row r="319" spans="1:23">
      <c r="A319"/>
      <c r="B319" s="170"/>
      <c r="C319" s="279" t="s">
        <v>124</v>
      </c>
      <c r="D319" s="173"/>
      <c r="E319" s="173"/>
      <c r="F319" s="173"/>
      <c r="G319" s="173"/>
      <c r="H319" s="173"/>
      <c r="I319" s="173"/>
      <c r="J319" s="173"/>
      <c r="K319" s="173"/>
      <c r="L319" s="173"/>
      <c r="M319" s="173"/>
      <c r="N319" s="173"/>
      <c r="O319" s="173"/>
      <c r="P319" s="173"/>
      <c r="Q319" s="173"/>
      <c r="R319" s="173"/>
      <c r="S319" s="173"/>
      <c r="T319" s="173"/>
      <c r="U319" s="173"/>
      <c r="V319" s="173"/>
      <c r="W319" s="173"/>
    </row>
    <row r="320" spans="1:23">
      <c r="A320"/>
      <c r="B320" s="170"/>
      <c r="C320" s="279" t="s">
        <v>692</v>
      </c>
      <c r="D320" s="173" t="s">
        <v>403</v>
      </c>
      <c r="E320" s="173"/>
      <c r="F320" s="173"/>
      <c r="G320" s="173"/>
      <c r="H320" s="173"/>
      <c r="I320" s="173"/>
      <c r="J320" s="173"/>
      <c r="K320" s="173"/>
      <c r="L320" s="173"/>
      <c r="M320" s="173"/>
      <c r="N320" s="173"/>
      <c r="O320" s="173"/>
      <c r="P320" s="173"/>
      <c r="Q320" s="173"/>
      <c r="R320" s="173"/>
      <c r="S320" s="173"/>
      <c r="T320" s="173"/>
      <c r="U320" s="173"/>
      <c r="V320" s="173"/>
      <c r="W320" s="173"/>
    </row>
    <row r="321" spans="1:23">
      <c r="A321"/>
      <c r="B321" s="163">
        <v>2</v>
      </c>
      <c r="C321" s="281" t="s">
        <v>693</v>
      </c>
      <c r="D321" s="175" t="str">
        <f t="shared" ref="D321:E321" si="225">IF(COUNTIF(D318:D320,"C")&gt;=1,"A",IF(COUNTIF(D318:D320,"C")&gt;0,"P"," "))</f>
        <v xml:space="preserve"> </v>
      </c>
      <c r="E321" s="175" t="str">
        <f t="shared" si="225"/>
        <v xml:space="preserve"> </v>
      </c>
      <c r="F321" s="175" t="str">
        <f t="shared" ref="F321:M321" si="226">IF(COUNTIF(F318:F320,"C")&gt;=1,"A",IF(COUNTIF(F318:F320,"C")&gt;0,"P"," "))</f>
        <v xml:space="preserve"> </v>
      </c>
      <c r="G321" s="175" t="str">
        <f t="shared" si="226"/>
        <v xml:space="preserve"> </v>
      </c>
      <c r="H321" s="175" t="str">
        <f t="shared" si="226"/>
        <v xml:space="preserve"> </v>
      </c>
      <c r="I321" s="175" t="str">
        <f t="shared" si="226"/>
        <v xml:space="preserve"> </v>
      </c>
      <c r="J321" s="175" t="str">
        <f t="shared" si="226"/>
        <v xml:space="preserve"> </v>
      </c>
      <c r="K321" s="175" t="str">
        <f t="shared" si="226"/>
        <v xml:space="preserve"> </v>
      </c>
      <c r="L321" s="175" t="str">
        <f t="shared" si="226"/>
        <v xml:space="preserve"> </v>
      </c>
      <c r="M321" s="175" t="str">
        <f t="shared" si="226"/>
        <v xml:space="preserve"> </v>
      </c>
      <c r="N321" s="175" t="str">
        <f t="shared" ref="N321:W321" si="227">IF(COUNTIF(N318:N320,"C")&gt;=1,"A",IF(COUNTIF(N318:N320,"C")&gt;0,"P"," "))</f>
        <v xml:space="preserve"> </v>
      </c>
      <c r="O321" s="175" t="str">
        <f t="shared" si="227"/>
        <v xml:space="preserve"> </v>
      </c>
      <c r="P321" s="175" t="str">
        <f t="shared" si="227"/>
        <v xml:space="preserve"> </v>
      </c>
      <c r="Q321" s="175" t="str">
        <f t="shared" si="227"/>
        <v xml:space="preserve"> </v>
      </c>
      <c r="R321" s="175" t="str">
        <f t="shared" si="227"/>
        <v xml:space="preserve"> </v>
      </c>
      <c r="S321" s="175" t="str">
        <f t="shared" si="227"/>
        <v xml:space="preserve"> </v>
      </c>
      <c r="T321" s="175" t="str">
        <f t="shared" si="227"/>
        <v xml:space="preserve"> </v>
      </c>
      <c r="U321" s="175" t="str">
        <f t="shared" si="227"/>
        <v xml:space="preserve"> </v>
      </c>
      <c r="V321" s="175" t="str">
        <f t="shared" si="227"/>
        <v xml:space="preserve"> </v>
      </c>
      <c r="W321" s="175" t="str">
        <f t="shared" si="227"/>
        <v xml:space="preserve"> </v>
      </c>
    </row>
    <row r="322" spans="1:23">
      <c r="A322"/>
      <c r="B322" s="176"/>
      <c r="C322" s="279" t="s">
        <v>124</v>
      </c>
      <c r="D322" s="173"/>
      <c r="E322" s="173"/>
      <c r="F322" s="173"/>
      <c r="G322" s="173"/>
      <c r="H322" s="173"/>
      <c r="I322" s="173"/>
      <c r="J322" s="173"/>
      <c r="K322" s="173"/>
      <c r="L322" s="173"/>
      <c r="M322" s="173"/>
      <c r="N322" s="173"/>
      <c r="O322" s="173"/>
      <c r="P322" s="173"/>
      <c r="Q322" s="173"/>
      <c r="R322" s="173"/>
      <c r="S322" s="173"/>
      <c r="T322" s="173"/>
      <c r="U322" s="173"/>
      <c r="V322" s="173"/>
      <c r="W322" s="173"/>
    </row>
    <row r="323" spans="1:23">
      <c r="A323"/>
      <c r="B323" s="176"/>
      <c r="C323" s="279" t="s">
        <v>560</v>
      </c>
      <c r="D323" s="173"/>
      <c r="E323" s="173"/>
      <c r="F323" s="173"/>
      <c r="G323" s="173"/>
      <c r="H323" s="173"/>
      <c r="I323" s="173"/>
      <c r="J323" s="173"/>
      <c r="K323" s="173"/>
      <c r="L323" s="173"/>
      <c r="M323" s="173"/>
      <c r="N323" s="173"/>
      <c r="O323" s="173"/>
      <c r="P323" s="173"/>
      <c r="Q323" s="173"/>
      <c r="R323" s="173"/>
      <c r="S323" s="173"/>
      <c r="T323" s="173"/>
      <c r="U323" s="173"/>
      <c r="V323" s="173"/>
      <c r="W323" s="173"/>
    </row>
    <row r="324" spans="1:23">
      <c r="A324"/>
      <c r="B324" s="176"/>
      <c r="C324" s="279" t="s">
        <v>561</v>
      </c>
      <c r="D324" s="173"/>
      <c r="E324" s="173"/>
      <c r="F324" s="173"/>
      <c r="G324" s="173"/>
      <c r="H324" s="173"/>
      <c r="I324" s="173"/>
      <c r="J324" s="173"/>
      <c r="K324" s="173"/>
      <c r="L324" s="173"/>
      <c r="M324" s="173"/>
      <c r="N324" s="173"/>
      <c r="O324" s="173"/>
      <c r="P324" s="173"/>
      <c r="Q324" s="173"/>
      <c r="R324" s="173"/>
      <c r="S324" s="173"/>
      <c r="T324" s="173"/>
      <c r="U324" s="173"/>
      <c r="V324" s="173"/>
      <c r="W324" s="173"/>
    </row>
    <row r="325" spans="1:23">
      <c r="A325"/>
      <c r="B325" s="163">
        <v>3</v>
      </c>
      <c r="C325" s="281" t="s">
        <v>694</v>
      </c>
      <c r="D325" s="175" t="str">
        <f t="shared" ref="D325:E325" si="228">IF(COUNTIF(D322:D324,"C")&gt;=1,"A",IF(COUNTIF(D322:D324,"C")&gt;0,"P"," "))</f>
        <v xml:space="preserve"> </v>
      </c>
      <c r="E325" s="175" t="str">
        <f t="shared" si="228"/>
        <v xml:space="preserve"> </v>
      </c>
      <c r="F325" s="175" t="str">
        <f t="shared" ref="F325:M325" si="229">IF(COUNTIF(F322:F324,"C")&gt;=1,"A",IF(COUNTIF(F322:F324,"C")&gt;0,"P"," "))</f>
        <v xml:space="preserve"> </v>
      </c>
      <c r="G325" s="175" t="str">
        <f t="shared" si="229"/>
        <v xml:space="preserve"> </v>
      </c>
      <c r="H325" s="175" t="str">
        <f t="shared" si="229"/>
        <v xml:space="preserve"> </v>
      </c>
      <c r="I325" s="175" t="str">
        <f t="shared" si="229"/>
        <v xml:space="preserve"> </v>
      </c>
      <c r="J325" s="175" t="str">
        <f t="shared" si="229"/>
        <v xml:space="preserve"> </v>
      </c>
      <c r="K325" s="175" t="str">
        <f t="shared" si="229"/>
        <v xml:space="preserve"> </v>
      </c>
      <c r="L325" s="175" t="str">
        <f t="shared" si="229"/>
        <v xml:space="preserve"> </v>
      </c>
      <c r="M325" s="175" t="str">
        <f t="shared" si="229"/>
        <v xml:space="preserve"> </v>
      </c>
      <c r="N325" s="175" t="str">
        <f t="shared" ref="N325:W325" si="230">IF(COUNTIF(N322:N324,"C")&gt;=1,"A",IF(COUNTIF(N322:N324,"C")&gt;0,"P"," "))</f>
        <v xml:space="preserve"> </v>
      </c>
      <c r="O325" s="175" t="str">
        <f t="shared" si="230"/>
        <v xml:space="preserve"> </v>
      </c>
      <c r="P325" s="175" t="str">
        <f t="shared" si="230"/>
        <v xml:space="preserve"> </v>
      </c>
      <c r="Q325" s="175" t="str">
        <f t="shared" si="230"/>
        <v xml:space="preserve"> </v>
      </c>
      <c r="R325" s="175" t="str">
        <f t="shared" si="230"/>
        <v xml:space="preserve"> </v>
      </c>
      <c r="S325" s="175" t="str">
        <f t="shared" si="230"/>
        <v xml:space="preserve"> </v>
      </c>
      <c r="T325" s="175" t="str">
        <f t="shared" si="230"/>
        <v xml:space="preserve"> </v>
      </c>
      <c r="U325" s="175" t="str">
        <f t="shared" si="230"/>
        <v xml:space="preserve"> </v>
      </c>
      <c r="V325" s="175" t="str">
        <f t="shared" si="230"/>
        <v xml:space="preserve"> </v>
      </c>
      <c r="W325" s="175" t="str">
        <f t="shared" si="230"/>
        <v xml:space="preserve"> </v>
      </c>
    </row>
    <row r="326" spans="1:23">
      <c r="A326"/>
      <c r="B326" s="176"/>
      <c r="C326" s="279" t="s">
        <v>805</v>
      </c>
      <c r="D326" s="173"/>
      <c r="E326" s="173"/>
      <c r="F326" s="173"/>
      <c r="G326" s="173"/>
      <c r="H326" s="173"/>
      <c r="I326" s="173"/>
      <c r="J326" s="173"/>
      <c r="K326" s="173"/>
      <c r="L326" s="173"/>
      <c r="M326" s="173"/>
      <c r="N326" s="173"/>
      <c r="O326" s="173"/>
      <c r="P326" s="173"/>
      <c r="Q326" s="173"/>
      <c r="R326" s="173"/>
      <c r="S326" s="173"/>
      <c r="T326" s="173"/>
      <c r="U326" s="173"/>
      <c r="V326" s="173"/>
      <c r="W326" s="173"/>
    </row>
    <row r="327" spans="1:23">
      <c r="A327"/>
      <c r="B327" s="176"/>
      <c r="C327" s="279" t="s">
        <v>562</v>
      </c>
      <c r="D327" s="173"/>
      <c r="E327" s="173"/>
      <c r="F327" s="173"/>
      <c r="G327" s="173"/>
      <c r="H327" s="173"/>
      <c r="I327" s="173"/>
      <c r="J327" s="173"/>
      <c r="K327" s="173"/>
      <c r="L327" s="173"/>
      <c r="M327" s="173"/>
      <c r="N327" s="173"/>
      <c r="O327" s="173"/>
      <c r="P327" s="173"/>
      <c r="Q327" s="173"/>
      <c r="R327" s="173"/>
      <c r="S327" s="173"/>
      <c r="T327" s="173"/>
      <c r="U327" s="173"/>
      <c r="V327" s="173"/>
      <c r="W327" s="173"/>
    </row>
    <row r="328" spans="1:23">
      <c r="A328"/>
      <c r="B328" s="176"/>
      <c r="C328" s="279" t="s">
        <v>695</v>
      </c>
      <c r="D328" s="173" t="s">
        <v>403</v>
      </c>
      <c r="E328" s="173"/>
      <c r="F328" s="173"/>
      <c r="G328" s="173"/>
      <c r="H328" s="173"/>
      <c r="I328" s="173"/>
      <c r="J328" s="173"/>
      <c r="K328" s="173"/>
      <c r="L328" s="173"/>
      <c r="M328" s="173"/>
      <c r="N328" s="173"/>
      <c r="O328" s="173"/>
      <c r="P328" s="173"/>
      <c r="Q328" s="173"/>
      <c r="R328" s="173"/>
      <c r="S328" s="173"/>
      <c r="T328" s="173"/>
      <c r="U328" s="173"/>
      <c r="V328" s="173"/>
      <c r="W328" s="173"/>
    </row>
    <row r="329" spans="1:23">
      <c r="B329" s="163">
        <v>4</v>
      </c>
      <c r="C329" s="281" t="s">
        <v>696</v>
      </c>
      <c r="D329" s="175" t="str">
        <f t="shared" ref="D329:E329" si="231">IF(COUNTIF(D326:D328,"C")&gt;=1,"A",IF(COUNTIF(D326:D328,"C")&gt;0,"P"," "))</f>
        <v xml:space="preserve"> </v>
      </c>
      <c r="E329" s="175" t="str">
        <f t="shared" si="231"/>
        <v xml:space="preserve"> </v>
      </c>
      <c r="F329" s="175" t="str">
        <f t="shared" ref="F329:M329" si="232">IF(COUNTIF(F326:F328,"C")&gt;=1,"A",IF(COUNTIF(F326:F328,"C")&gt;0,"P"," "))</f>
        <v xml:space="preserve"> </v>
      </c>
      <c r="G329" s="175" t="str">
        <f t="shared" si="232"/>
        <v xml:space="preserve"> </v>
      </c>
      <c r="H329" s="175" t="str">
        <f t="shared" si="232"/>
        <v xml:space="preserve"> </v>
      </c>
      <c r="I329" s="175" t="str">
        <f t="shared" si="232"/>
        <v xml:space="preserve"> </v>
      </c>
      <c r="J329" s="175" t="str">
        <f t="shared" si="232"/>
        <v xml:space="preserve"> </v>
      </c>
      <c r="K329" s="175" t="str">
        <f t="shared" si="232"/>
        <v xml:space="preserve"> </v>
      </c>
      <c r="L329" s="175" t="str">
        <f t="shared" si="232"/>
        <v xml:space="preserve"> </v>
      </c>
      <c r="M329" s="175" t="str">
        <f t="shared" si="232"/>
        <v xml:space="preserve"> </v>
      </c>
      <c r="N329" s="175" t="str">
        <f t="shared" ref="N329:W329" si="233">IF(COUNTIF(N326:N328,"C")&gt;=1,"A",IF(COUNTIF(N326:N328,"C")&gt;0,"P"," "))</f>
        <v xml:space="preserve"> </v>
      </c>
      <c r="O329" s="175" t="str">
        <f t="shared" si="233"/>
        <v xml:space="preserve"> </v>
      </c>
      <c r="P329" s="175" t="str">
        <f t="shared" si="233"/>
        <v xml:space="preserve"> </v>
      </c>
      <c r="Q329" s="175" t="str">
        <f t="shared" si="233"/>
        <v xml:space="preserve"> </v>
      </c>
      <c r="R329" s="175" t="str">
        <f t="shared" si="233"/>
        <v xml:space="preserve"> </v>
      </c>
      <c r="S329" s="175" t="str">
        <f t="shared" si="233"/>
        <v xml:space="preserve"> </v>
      </c>
      <c r="T329" s="175" t="str">
        <f t="shared" si="233"/>
        <v xml:space="preserve"> </v>
      </c>
      <c r="U329" s="175" t="str">
        <f t="shared" si="233"/>
        <v xml:space="preserve"> </v>
      </c>
      <c r="V329" s="175" t="str">
        <f t="shared" si="233"/>
        <v xml:space="preserve"> </v>
      </c>
      <c r="W329" s="175" t="str">
        <f t="shared" si="233"/>
        <v xml:space="preserve"> </v>
      </c>
    </row>
    <row r="330" spans="1:23">
      <c r="B330" s="176"/>
      <c r="C330" s="279" t="s">
        <v>563</v>
      </c>
      <c r="D330" s="173"/>
      <c r="E330" s="173"/>
      <c r="F330" s="173"/>
      <c r="G330" s="173"/>
      <c r="H330" s="173"/>
      <c r="I330" s="173"/>
      <c r="J330" s="173"/>
      <c r="K330" s="173"/>
      <c r="L330" s="173"/>
      <c r="M330" s="173"/>
      <c r="N330" s="173"/>
      <c r="O330" s="173"/>
      <c r="P330" s="173"/>
      <c r="Q330" s="173"/>
      <c r="R330" s="173"/>
      <c r="S330" s="173"/>
      <c r="T330" s="173"/>
      <c r="U330" s="173"/>
      <c r="V330" s="173"/>
      <c r="W330" s="173"/>
    </row>
    <row r="331" spans="1:23">
      <c r="B331" s="176"/>
      <c r="C331" s="279" t="s">
        <v>564</v>
      </c>
      <c r="D331" s="173"/>
      <c r="E331" s="173"/>
      <c r="F331" s="173"/>
      <c r="G331" s="173"/>
      <c r="H331" s="173"/>
      <c r="I331" s="173"/>
      <c r="J331" s="173"/>
      <c r="K331" s="173"/>
      <c r="L331" s="173"/>
      <c r="M331" s="173"/>
      <c r="N331" s="173"/>
      <c r="O331" s="173"/>
      <c r="P331" s="173"/>
      <c r="Q331" s="173"/>
      <c r="R331" s="173"/>
      <c r="S331" s="173"/>
      <c r="T331" s="173"/>
      <c r="U331" s="173"/>
      <c r="V331" s="173"/>
      <c r="W331" s="173"/>
    </row>
    <row r="332" spans="1:23">
      <c r="B332" s="176"/>
      <c r="C332" s="279" t="s">
        <v>565</v>
      </c>
      <c r="D332" s="173"/>
      <c r="E332" s="173"/>
      <c r="F332" s="173"/>
      <c r="G332" s="173"/>
      <c r="H332" s="173"/>
      <c r="I332" s="173"/>
      <c r="J332" s="173"/>
      <c r="K332" s="173"/>
      <c r="L332" s="173"/>
      <c r="M332" s="173"/>
      <c r="N332" s="173"/>
      <c r="O332" s="173"/>
      <c r="P332" s="173"/>
      <c r="Q332" s="173"/>
      <c r="R332" s="173"/>
      <c r="S332" s="173"/>
      <c r="T332" s="173"/>
      <c r="U332" s="173"/>
      <c r="V332" s="173"/>
      <c r="W332" s="173"/>
    </row>
    <row r="333" spans="1:23">
      <c r="B333" s="163">
        <v>5</v>
      </c>
      <c r="C333" s="281" t="s">
        <v>559</v>
      </c>
      <c r="D333" s="175" t="str">
        <f t="shared" ref="D333:E333" si="234">IF(COUNTIF(D330:D332,"C")&gt;=1,"A",IF(COUNTIF(D330:D332,"C")&gt;0,"P"," "))</f>
        <v xml:space="preserve"> </v>
      </c>
      <c r="E333" s="175" t="str">
        <f t="shared" si="234"/>
        <v xml:space="preserve"> </v>
      </c>
      <c r="F333" s="175" t="str">
        <f t="shared" ref="F333:M333" si="235">IF(COUNTIF(F330:F332,"C")&gt;=1,"A",IF(COUNTIF(F330:F332,"C")&gt;0,"P"," "))</f>
        <v xml:space="preserve"> </v>
      </c>
      <c r="G333" s="175" t="str">
        <f t="shared" si="235"/>
        <v xml:space="preserve"> </v>
      </c>
      <c r="H333" s="175" t="str">
        <f t="shared" si="235"/>
        <v xml:space="preserve"> </v>
      </c>
      <c r="I333" s="175" t="str">
        <f t="shared" si="235"/>
        <v xml:space="preserve"> </v>
      </c>
      <c r="J333" s="175" t="str">
        <f t="shared" si="235"/>
        <v xml:space="preserve"> </v>
      </c>
      <c r="K333" s="175" t="str">
        <f t="shared" si="235"/>
        <v xml:space="preserve"> </v>
      </c>
      <c r="L333" s="175" t="str">
        <f t="shared" si="235"/>
        <v xml:space="preserve"> </v>
      </c>
      <c r="M333" s="175" t="str">
        <f t="shared" si="235"/>
        <v xml:space="preserve"> </v>
      </c>
      <c r="N333" s="175" t="str">
        <f t="shared" ref="N333:W333" si="236">IF(COUNTIF(N330:N332,"C")&gt;=1,"A",IF(COUNTIF(N330:N332,"C")&gt;0,"P"," "))</f>
        <v xml:space="preserve"> </v>
      </c>
      <c r="O333" s="175" t="str">
        <f t="shared" si="236"/>
        <v xml:space="preserve"> </v>
      </c>
      <c r="P333" s="175" t="str">
        <f t="shared" si="236"/>
        <v xml:space="preserve"> </v>
      </c>
      <c r="Q333" s="175" t="str">
        <f t="shared" si="236"/>
        <v xml:space="preserve"> </v>
      </c>
      <c r="R333" s="175" t="str">
        <f t="shared" si="236"/>
        <v xml:space="preserve"> </v>
      </c>
      <c r="S333" s="175" t="str">
        <f t="shared" si="236"/>
        <v xml:space="preserve"> </v>
      </c>
      <c r="T333" s="175" t="str">
        <f t="shared" si="236"/>
        <v xml:space="preserve"> </v>
      </c>
      <c r="U333" s="175" t="str">
        <f t="shared" si="236"/>
        <v xml:space="preserve"> </v>
      </c>
      <c r="V333" s="175" t="str">
        <f t="shared" si="236"/>
        <v xml:space="preserve"> </v>
      </c>
      <c r="W333" s="175" t="str">
        <f t="shared" si="236"/>
        <v xml:space="preserve"> </v>
      </c>
    </row>
    <row r="334" spans="1:23">
      <c r="B334" s="176"/>
      <c r="C334" s="279" t="s">
        <v>697</v>
      </c>
      <c r="D334" s="173" t="s">
        <v>403</v>
      </c>
      <c r="E334" s="173"/>
      <c r="F334" s="173"/>
      <c r="G334" s="173"/>
      <c r="H334" s="173"/>
      <c r="I334" s="173"/>
      <c r="J334" s="173"/>
      <c r="K334" s="173"/>
      <c r="L334" s="173"/>
      <c r="M334" s="173"/>
      <c r="N334" s="173"/>
      <c r="O334" s="173"/>
      <c r="P334" s="173"/>
      <c r="Q334" s="173"/>
      <c r="R334" s="173"/>
      <c r="S334" s="173"/>
      <c r="T334" s="173"/>
      <c r="U334" s="173"/>
      <c r="V334" s="173"/>
      <c r="W334" s="173"/>
    </row>
    <row r="335" spans="1:23">
      <c r="B335" s="176"/>
      <c r="C335" s="279" t="s">
        <v>566</v>
      </c>
      <c r="D335" s="173"/>
      <c r="E335" s="173"/>
      <c r="F335" s="173"/>
      <c r="G335" s="173"/>
      <c r="H335" s="173"/>
      <c r="I335" s="173"/>
      <c r="J335" s="173"/>
      <c r="K335" s="173"/>
      <c r="L335" s="173"/>
      <c r="M335" s="173"/>
      <c r="N335" s="173"/>
      <c r="O335" s="173"/>
      <c r="P335" s="173"/>
      <c r="Q335" s="173"/>
      <c r="R335" s="173"/>
      <c r="S335" s="173"/>
      <c r="T335" s="173"/>
      <c r="U335" s="173"/>
      <c r="V335" s="173"/>
      <c r="W335" s="173"/>
    </row>
    <row r="336" spans="1:23" ht="13.5" thickBot="1">
      <c r="B336" s="176"/>
      <c r="C336" s="279" t="s">
        <v>567</v>
      </c>
      <c r="D336" s="173"/>
      <c r="E336" s="173"/>
      <c r="F336" s="173"/>
      <c r="G336" s="173"/>
      <c r="H336" s="173"/>
      <c r="I336" s="173"/>
      <c r="J336" s="173"/>
      <c r="K336" s="173"/>
      <c r="L336" s="173"/>
      <c r="M336" s="173"/>
      <c r="N336" s="173"/>
      <c r="O336" s="173"/>
      <c r="P336" s="173"/>
      <c r="Q336" s="173"/>
      <c r="R336" s="173"/>
      <c r="S336" s="173"/>
      <c r="T336" s="173"/>
      <c r="U336" s="173"/>
      <c r="V336" s="173"/>
      <c r="W336" s="173"/>
    </row>
    <row r="337" spans="1:23" ht="13.5" hidden="1" thickBot="1">
      <c r="D337" s="175" t="str">
        <f t="shared" ref="D337:E337" si="237">IF(COUNTIF(D334:D336,"C")&gt;=1,"A",IF(COUNTIF(D334:D336,"C")&gt;0,"P"," "))</f>
        <v xml:space="preserve"> </v>
      </c>
      <c r="E337" s="175" t="str">
        <f t="shared" si="237"/>
        <v xml:space="preserve"> </v>
      </c>
      <c r="F337" s="175" t="str">
        <f t="shared" ref="F337:M337" si="238">IF(COUNTIF(F334:F336,"C")&gt;=1,"A",IF(COUNTIF(F334:F336,"C")&gt;0,"P"," "))</f>
        <v xml:space="preserve"> </v>
      </c>
      <c r="G337" s="175" t="str">
        <f t="shared" si="238"/>
        <v xml:space="preserve"> </v>
      </c>
      <c r="H337" s="175" t="str">
        <f t="shared" si="238"/>
        <v xml:space="preserve"> </v>
      </c>
      <c r="I337" s="175" t="str">
        <f t="shared" si="238"/>
        <v xml:space="preserve"> </v>
      </c>
      <c r="J337" s="175" t="str">
        <f t="shared" si="238"/>
        <v xml:space="preserve"> </v>
      </c>
      <c r="K337" s="175" t="str">
        <f t="shared" si="238"/>
        <v xml:space="preserve"> </v>
      </c>
      <c r="L337" s="175" t="str">
        <f t="shared" si="238"/>
        <v xml:space="preserve"> </v>
      </c>
      <c r="M337" s="175" t="str">
        <f t="shared" si="238"/>
        <v xml:space="preserve"> </v>
      </c>
      <c r="N337" s="175" t="str">
        <f t="shared" ref="N337:W337" si="239">IF(COUNTIF(N334:N336,"C")&gt;=1,"A",IF(COUNTIF(N334:N336,"C")&gt;0,"P"," "))</f>
        <v xml:space="preserve"> </v>
      </c>
      <c r="O337" s="175" t="str">
        <f t="shared" si="239"/>
        <v xml:space="preserve"> </v>
      </c>
      <c r="P337" s="175" t="str">
        <f t="shared" si="239"/>
        <v xml:space="preserve"> </v>
      </c>
      <c r="Q337" s="175" t="str">
        <f t="shared" si="239"/>
        <v xml:space="preserve"> </v>
      </c>
      <c r="R337" s="175" t="str">
        <f t="shared" si="239"/>
        <v xml:space="preserve"> </v>
      </c>
      <c r="S337" s="175" t="str">
        <f t="shared" si="239"/>
        <v xml:space="preserve"> </v>
      </c>
      <c r="T337" s="175" t="str">
        <f t="shared" si="239"/>
        <v xml:space="preserve"> </v>
      </c>
      <c r="U337" s="175" t="str">
        <f t="shared" si="239"/>
        <v xml:space="preserve"> </v>
      </c>
      <c r="V337" s="175" t="str">
        <f t="shared" si="239"/>
        <v xml:space="preserve"> </v>
      </c>
      <c r="W337" s="175" t="str">
        <f t="shared" si="239"/>
        <v xml:space="preserve"> </v>
      </c>
    </row>
    <row r="338" spans="1:23" ht="13.5" thickBot="1">
      <c r="C338" s="177" t="s">
        <v>96</v>
      </c>
      <c r="D338" s="278" t="str">
        <f>IF(COUNTIF(D321:D337,"A")&gt;4,"C",IF(COUNTIF(D321:D337,"A")&gt;0,"P"," "))</f>
        <v xml:space="preserve"> </v>
      </c>
      <c r="E338" s="278" t="str">
        <f t="shared" ref="E338" si="240">IF(COUNTIF(E321:E337,"A")&gt;4,"C",IF(COUNTIF(E321:E337,"A")&gt;0,"P"," "))</f>
        <v xml:space="preserve"> </v>
      </c>
      <c r="F338" s="278" t="str">
        <f t="shared" ref="F338:M338" si="241">IF(COUNTIF(F321:F337,"A")&gt;4,"C",IF(COUNTIF(F321:F337,"A")&gt;0,"P"," "))</f>
        <v xml:space="preserve"> </v>
      </c>
      <c r="G338" s="278" t="str">
        <f t="shared" si="241"/>
        <v xml:space="preserve"> </v>
      </c>
      <c r="H338" s="278" t="str">
        <f t="shared" si="241"/>
        <v xml:space="preserve"> </v>
      </c>
      <c r="I338" s="278" t="str">
        <f t="shared" si="241"/>
        <v xml:space="preserve"> </v>
      </c>
      <c r="J338" s="278" t="str">
        <f t="shared" si="241"/>
        <v xml:space="preserve"> </v>
      </c>
      <c r="K338" s="278" t="str">
        <f t="shared" si="241"/>
        <v xml:space="preserve"> </v>
      </c>
      <c r="L338" s="278" t="str">
        <f t="shared" si="241"/>
        <v xml:space="preserve"> </v>
      </c>
      <c r="M338" s="278" t="str">
        <f t="shared" si="241"/>
        <v xml:space="preserve"> </v>
      </c>
      <c r="N338" s="278" t="str">
        <f t="shared" ref="N338:W338" si="242">IF(COUNTIF(N321:N337,"A")&gt;4,"C",IF(COUNTIF(N321:N337,"A")&gt;0,"P"," "))</f>
        <v xml:space="preserve"> </v>
      </c>
      <c r="O338" s="278" t="str">
        <f t="shared" si="242"/>
        <v xml:space="preserve"> </v>
      </c>
      <c r="P338" s="278" t="str">
        <f t="shared" si="242"/>
        <v xml:space="preserve"> </v>
      </c>
      <c r="Q338" s="278" t="str">
        <f t="shared" si="242"/>
        <v xml:space="preserve"> </v>
      </c>
      <c r="R338" s="278" t="str">
        <f t="shared" si="242"/>
        <v xml:space="preserve"> </v>
      </c>
      <c r="S338" s="278" t="str">
        <f t="shared" si="242"/>
        <v xml:space="preserve"> </v>
      </c>
      <c r="T338" s="278" t="str">
        <f t="shared" si="242"/>
        <v xml:space="preserve"> </v>
      </c>
      <c r="U338" s="278" t="str">
        <f t="shared" si="242"/>
        <v xml:space="preserve"> </v>
      </c>
      <c r="V338" s="278" t="str">
        <f t="shared" si="242"/>
        <v xml:space="preserve"> </v>
      </c>
      <c r="W338" s="278" t="str">
        <f t="shared" si="242"/>
        <v xml:space="preserve"> </v>
      </c>
    </row>
    <row r="339" spans="1:23" ht="15">
      <c r="B339" s="167" t="s">
        <v>137</v>
      </c>
    </row>
    <row r="340" spans="1:23">
      <c r="A340" s="206"/>
      <c r="B340" s="163">
        <v>1</v>
      </c>
      <c r="C340" s="272" t="s">
        <v>502</v>
      </c>
    </row>
    <row r="341" spans="1:23">
      <c r="A341"/>
      <c r="B341" s="170"/>
      <c r="C341" s="283" t="s">
        <v>503</v>
      </c>
      <c r="D341" s="173"/>
      <c r="E341" s="173"/>
      <c r="F341" s="173"/>
      <c r="G341" s="173"/>
      <c r="H341" s="173"/>
      <c r="I341" s="173"/>
      <c r="J341" s="173"/>
      <c r="K341" s="173"/>
      <c r="L341" s="173"/>
      <c r="M341" s="173"/>
      <c r="N341" s="173"/>
      <c r="O341" s="173"/>
      <c r="P341" s="173"/>
      <c r="Q341" s="173"/>
      <c r="R341" s="173"/>
      <c r="S341" s="173"/>
      <c r="T341" s="173"/>
      <c r="U341" s="173"/>
      <c r="V341" s="173"/>
      <c r="W341" s="173"/>
    </row>
    <row r="342" spans="1:23">
      <c r="A342"/>
      <c r="B342" s="170"/>
      <c r="C342" s="283" t="s">
        <v>504</v>
      </c>
      <c r="D342" s="173"/>
      <c r="E342" s="173"/>
      <c r="F342" s="173"/>
      <c r="G342" s="173"/>
      <c r="H342" s="173"/>
      <c r="I342" s="173"/>
      <c r="J342" s="173"/>
      <c r="K342" s="173"/>
      <c r="L342" s="173"/>
      <c r="M342" s="173"/>
      <c r="N342" s="173"/>
      <c r="O342" s="173"/>
      <c r="P342" s="173"/>
      <c r="Q342" s="173"/>
      <c r="R342" s="173"/>
      <c r="S342" s="173"/>
      <c r="T342" s="173"/>
      <c r="U342" s="173"/>
      <c r="V342" s="173"/>
      <c r="W342" s="173"/>
    </row>
    <row r="343" spans="1:23">
      <c r="A343"/>
      <c r="B343" s="170"/>
      <c r="C343" s="283" t="s">
        <v>505</v>
      </c>
      <c r="D343" s="173"/>
      <c r="E343" s="173"/>
      <c r="F343" s="173"/>
      <c r="G343" s="173"/>
      <c r="H343" s="173"/>
      <c r="I343" s="173"/>
      <c r="J343" s="173"/>
      <c r="K343" s="173"/>
      <c r="L343" s="173"/>
      <c r="M343" s="173"/>
      <c r="N343" s="173"/>
      <c r="O343" s="173"/>
      <c r="P343" s="173"/>
      <c r="Q343" s="173"/>
      <c r="R343" s="173"/>
      <c r="S343" s="173"/>
      <c r="T343" s="173"/>
      <c r="U343" s="173"/>
      <c r="V343" s="173"/>
      <c r="W343" s="173"/>
    </row>
    <row r="344" spans="1:23">
      <c r="A344"/>
      <c r="B344" s="163">
        <v>2</v>
      </c>
      <c r="C344" s="281" t="s">
        <v>506</v>
      </c>
      <c r="D344" s="175" t="str">
        <f t="shared" ref="D344:E344" si="243">IF(COUNTIF(D341:D343,"C")&gt;=1,"A",IF(COUNTIF(D341:D343,"C")&gt;0,"P"," "))</f>
        <v xml:space="preserve"> </v>
      </c>
      <c r="E344" s="175" t="str">
        <f t="shared" si="243"/>
        <v xml:space="preserve"> </v>
      </c>
      <c r="F344" s="175" t="str">
        <f t="shared" ref="F344:M344" si="244">IF(COUNTIF(F341:F343,"C")&gt;=1,"A",IF(COUNTIF(F341:F343,"C")&gt;0,"P"," "))</f>
        <v xml:space="preserve"> </v>
      </c>
      <c r="G344" s="175" t="str">
        <f t="shared" si="244"/>
        <v xml:space="preserve"> </v>
      </c>
      <c r="H344" s="175" t="str">
        <f t="shared" si="244"/>
        <v xml:space="preserve"> </v>
      </c>
      <c r="I344" s="175" t="str">
        <f t="shared" si="244"/>
        <v xml:space="preserve"> </v>
      </c>
      <c r="J344" s="175" t="str">
        <f t="shared" si="244"/>
        <v xml:space="preserve"> </v>
      </c>
      <c r="K344" s="175" t="str">
        <f t="shared" si="244"/>
        <v xml:space="preserve"> </v>
      </c>
      <c r="L344" s="175" t="str">
        <f t="shared" si="244"/>
        <v xml:space="preserve"> </v>
      </c>
      <c r="M344" s="175" t="str">
        <f t="shared" si="244"/>
        <v xml:space="preserve"> </v>
      </c>
      <c r="N344" s="175" t="str">
        <f t="shared" ref="N344:W344" si="245">IF(COUNTIF(N341:N343,"C")&gt;=1,"A",IF(COUNTIF(N341:N343,"C")&gt;0,"P"," "))</f>
        <v xml:space="preserve"> </v>
      </c>
      <c r="O344" s="175" t="str">
        <f t="shared" si="245"/>
        <v xml:space="preserve"> </v>
      </c>
      <c r="P344" s="175" t="str">
        <f t="shared" si="245"/>
        <v xml:space="preserve"> </v>
      </c>
      <c r="Q344" s="175" t="str">
        <f t="shared" si="245"/>
        <v xml:space="preserve"> </v>
      </c>
      <c r="R344" s="175" t="str">
        <f t="shared" si="245"/>
        <v xml:space="preserve"> </v>
      </c>
      <c r="S344" s="175" t="str">
        <f t="shared" si="245"/>
        <v xml:space="preserve"> </v>
      </c>
      <c r="T344" s="175" t="str">
        <f t="shared" si="245"/>
        <v xml:space="preserve"> </v>
      </c>
      <c r="U344" s="175" t="str">
        <f t="shared" si="245"/>
        <v xml:space="preserve"> </v>
      </c>
      <c r="V344" s="175" t="str">
        <f t="shared" si="245"/>
        <v xml:space="preserve"> </v>
      </c>
      <c r="W344" s="175" t="str">
        <f t="shared" si="245"/>
        <v xml:space="preserve"> </v>
      </c>
    </row>
    <row r="345" spans="1:23">
      <c r="A345"/>
      <c r="B345" s="176"/>
      <c r="C345" s="283" t="s">
        <v>507</v>
      </c>
      <c r="D345" s="173"/>
      <c r="E345" s="173"/>
      <c r="F345" s="173"/>
      <c r="G345" s="173"/>
      <c r="H345" s="173"/>
      <c r="I345" s="173"/>
      <c r="J345" s="173"/>
      <c r="K345" s="173"/>
      <c r="L345" s="173"/>
      <c r="M345" s="173"/>
      <c r="N345" s="173"/>
      <c r="O345" s="173"/>
      <c r="P345" s="173"/>
      <c r="Q345" s="173"/>
      <c r="R345" s="173"/>
      <c r="S345" s="173"/>
      <c r="T345" s="173"/>
      <c r="U345" s="173"/>
      <c r="V345" s="173"/>
      <c r="W345" s="173"/>
    </row>
    <row r="346" spans="1:23">
      <c r="A346"/>
      <c r="B346" s="176"/>
      <c r="C346" s="283" t="s">
        <v>508</v>
      </c>
      <c r="D346" s="173"/>
      <c r="E346" s="173"/>
      <c r="F346" s="173"/>
      <c r="G346" s="173"/>
      <c r="H346" s="173"/>
      <c r="I346" s="173"/>
      <c r="J346" s="173"/>
      <c r="K346" s="173"/>
      <c r="L346" s="173"/>
      <c r="M346" s="173"/>
      <c r="N346" s="173"/>
      <c r="O346" s="173"/>
      <c r="P346" s="173"/>
      <c r="Q346" s="173"/>
      <c r="R346" s="173"/>
      <c r="S346" s="173"/>
      <c r="T346" s="173"/>
      <c r="U346" s="173"/>
      <c r="V346" s="173"/>
      <c r="W346" s="173"/>
    </row>
    <row r="347" spans="1:23">
      <c r="A347"/>
      <c r="B347" s="176"/>
      <c r="C347" s="283" t="s">
        <v>509</v>
      </c>
      <c r="D347" s="173"/>
      <c r="E347" s="173"/>
      <c r="F347" s="173"/>
      <c r="G347" s="173"/>
      <c r="H347" s="173"/>
      <c r="I347" s="173"/>
      <c r="J347" s="173"/>
      <c r="K347" s="173"/>
      <c r="L347" s="173"/>
      <c r="M347" s="173"/>
      <c r="N347" s="173"/>
      <c r="O347" s="173"/>
      <c r="P347" s="173"/>
      <c r="Q347" s="173"/>
      <c r="R347" s="173"/>
      <c r="S347" s="173"/>
      <c r="T347" s="173"/>
      <c r="U347" s="173"/>
      <c r="V347" s="173"/>
      <c r="W347" s="173"/>
    </row>
    <row r="348" spans="1:23">
      <c r="A348"/>
      <c r="B348" s="163">
        <v>3</v>
      </c>
      <c r="C348" s="281" t="s">
        <v>510</v>
      </c>
      <c r="D348" s="175" t="str">
        <f t="shared" ref="D348:E348" si="246">IF(COUNTIF(D345:D347,"C")&gt;=1,"A",IF(COUNTIF(D345:D347,"C")&gt;0,"P"," "))</f>
        <v xml:space="preserve"> </v>
      </c>
      <c r="E348" s="175" t="str">
        <f t="shared" si="246"/>
        <v xml:space="preserve"> </v>
      </c>
      <c r="F348" s="175" t="str">
        <f t="shared" ref="F348:M348" si="247">IF(COUNTIF(F345:F347,"C")&gt;=1,"A",IF(COUNTIF(F345:F347,"C")&gt;0,"P"," "))</f>
        <v xml:space="preserve"> </v>
      </c>
      <c r="G348" s="175" t="str">
        <f t="shared" si="247"/>
        <v xml:space="preserve"> </v>
      </c>
      <c r="H348" s="175" t="str">
        <f t="shared" si="247"/>
        <v xml:space="preserve"> </v>
      </c>
      <c r="I348" s="175" t="str">
        <f t="shared" si="247"/>
        <v xml:space="preserve"> </v>
      </c>
      <c r="J348" s="175" t="str">
        <f t="shared" si="247"/>
        <v xml:space="preserve"> </v>
      </c>
      <c r="K348" s="175" t="str">
        <f t="shared" si="247"/>
        <v xml:space="preserve"> </v>
      </c>
      <c r="L348" s="175" t="str">
        <f t="shared" si="247"/>
        <v xml:space="preserve"> </v>
      </c>
      <c r="M348" s="175" t="str">
        <f t="shared" si="247"/>
        <v xml:space="preserve"> </v>
      </c>
      <c r="N348" s="175" t="str">
        <f t="shared" ref="N348:W348" si="248">IF(COUNTIF(N345:N347,"C")&gt;=1,"A",IF(COUNTIF(N345:N347,"C")&gt;0,"P"," "))</f>
        <v xml:space="preserve"> </v>
      </c>
      <c r="O348" s="175" t="str">
        <f t="shared" si="248"/>
        <v xml:space="preserve"> </v>
      </c>
      <c r="P348" s="175" t="str">
        <f t="shared" si="248"/>
        <v xml:space="preserve"> </v>
      </c>
      <c r="Q348" s="175" t="str">
        <f t="shared" si="248"/>
        <v xml:space="preserve"> </v>
      </c>
      <c r="R348" s="175" t="str">
        <f t="shared" si="248"/>
        <v xml:space="preserve"> </v>
      </c>
      <c r="S348" s="175" t="str">
        <f t="shared" si="248"/>
        <v xml:space="preserve"> </v>
      </c>
      <c r="T348" s="175" t="str">
        <f t="shared" si="248"/>
        <v xml:space="preserve"> </v>
      </c>
      <c r="U348" s="175" t="str">
        <f t="shared" si="248"/>
        <v xml:space="preserve"> </v>
      </c>
      <c r="V348" s="175" t="str">
        <f t="shared" si="248"/>
        <v xml:space="preserve"> </v>
      </c>
      <c r="W348" s="175" t="str">
        <f t="shared" si="248"/>
        <v xml:space="preserve"> </v>
      </c>
    </row>
    <row r="349" spans="1:23">
      <c r="A349"/>
      <c r="B349" s="176"/>
      <c r="C349" s="283" t="s">
        <v>511</v>
      </c>
      <c r="D349" s="173"/>
      <c r="E349" s="173"/>
      <c r="F349" s="173"/>
      <c r="G349" s="173"/>
      <c r="H349" s="173"/>
      <c r="I349" s="173"/>
      <c r="J349" s="173"/>
      <c r="K349" s="173"/>
      <c r="L349" s="173"/>
      <c r="M349" s="173"/>
      <c r="N349" s="173"/>
      <c r="O349" s="173"/>
      <c r="P349" s="173"/>
      <c r="Q349" s="173"/>
      <c r="R349" s="173"/>
      <c r="S349" s="173"/>
      <c r="T349" s="173"/>
      <c r="U349" s="173"/>
      <c r="V349" s="173"/>
      <c r="W349" s="173"/>
    </row>
    <row r="350" spans="1:23">
      <c r="A350"/>
      <c r="B350" s="176"/>
      <c r="C350" s="283" t="s">
        <v>512</v>
      </c>
      <c r="D350" s="173"/>
      <c r="E350" s="173"/>
      <c r="F350" s="173"/>
      <c r="G350" s="173"/>
      <c r="H350" s="173"/>
      <c r="I350" s="173"/>
      <c r="J350" s="173"/>
      <c r="K350" s="173"/>
      <c r="L350" s="173"/>
      <c r="M350" s="173"/>
      <c r="N350" s="173"/>
      <c r="O350" s="173"/>
      <c r="P350" s="173"/>
      <c r="Q350" s="173"/>
      <c r="R350" s="173"/>
      <c r="S350" s="173"/>
      <c r="T350" s="173"/>
      <c r="U350" s="173"/>
      <c r="V350" s="173"/>
      <c r="W350" s="173"/>
    </row>
    <row r="351" spans="1:23">
      <c r="A351"/>
      <c r="B351" s="176"/>
      <c r="C351" s="283" t="s">
        <v>513</v>
      </c>
      <c r="D351" s="173"/>
      <c r="E351" s="173"/>
      <c r="F351" s="173"/>
      <c r="G351" s="173"/>
      <c r="H351" s="173"/>
      <c r="I351" s="173"/>
      <c r="J351" s="173"/>
      <c r="K351" s="173"/>
      <c r="L351" s="173"/>
      <c r="M351" s="173"/>
      <c r="N351" s="173"/>
      <c r="O351" s="173"/>
      <c r="P351" s="173"/>
      <c r="Q351" s="173"/>
      <c r="R351" s="173"/>
      <c r="S351" s="173"/>
      <c r="T351" s="173"/>
      <c r="U351" s="173"/>
      <c r="V351" s="173"/>
      <c r="W351" s="173"/>
    </row>
    <row r="352" spans="1:23">
      <c r="A352"/>
      <c r="B352" s="163">
        <v>4</v>
      </c>
      <c r="C352" s="281" t="s">
        <v>514</v>
      </c>
      <c r="D352" s="175" t="str">
        <f t="shared" ref="D352:E352" si="249">IF(COUNTIF(D349:D351,"C")&gt;=1,"A",IF(COUNTIF(D349:D351,"C")&gt;0,"P"," "))</f>
        <v xml:space="preserve"> </v>
      </c>
      <c r="E352" s="175" t="str">
        <f t="shared" si="249"/>
        <v xml:space="preserve"> </v>
      </c>
      <c r="F352" s="175" t="str">
        <f t="shared" ref="F352:M352" si="250">IF(COUNTIF(F349:F351,"C")&gt;=1,"A",IF(COUNTIF(F349:F351,"C")&gt;0,"P"," "))</f>
        <v xml:space="preserve"> </v>
      </c>
      <c r="G352" s="175" t="str">
        <f t="shared" si="250"/>
        <v xml:space="preserve"> </v>
      </c>
      <c r="H352" s="175" t="str">
        <f t="shared" si="250"/>
        <v xml:space="preserve"> </v>
      </c>
      <c r="I352" s="175" t="str">
        <f t="shared" si="250"/>
        <v xml:space="preserve"> </v>
      </c>
      <c r="J352" s="175" t="str">
        <f t="shared" si="250"/>
        <v xml:space="preserve"> </v>
      </c>
      <c r="K352" s="175" t="str">
        <f t="shared" si="250"/>
        <v xml:space="preserve"> </v>
      </c>
      <c r="L352" s="175" t="str">
        <f t="shared" si="250"/>
        <v xml:space="preserve"> </v>
      </c>
      <c r="M352" s="175" t="str">
        <f t="shared" si="250"/>
        <v xml:space="preserve"> </v>
      </c>
      <c r="N352" s="175" t="str">
        <f t="shared" ref="N352:W352" si="251">IF(COUNTIF(N349:N351,"C")&gt;=1,"A",IF(COUNTIF(N349:N351,"C")&gt;0,"P"," "))</f>
        <v xml:space="preserve"> </v>
      </c>
      <c r="O352" s="175" t="str">
        <f t="shared" si="251"/>
        <v xml:space="preserve"> </v>
      </c>
      <c r="P352" s="175" t="str">
        <f t="shared" si="251"/>
        <v xml:space="preserve"> </v>
      </c>
      <c r="Q352" s="175" t="str">
        <f t="shared" si="251"/>
        <v xml:space="preserve"> </v>
      </c>
      <c r="R352" s="175" t="str">
        <f t="shared" si="251"/>
        <v xml:space="preserve"> </v>
      </c>
      <c r="S352" s="175" t="str">
        <f t="shared" si="251"/>
        <v xml:space="preserve"> </v>
      </c>
      <c r="T352" s="175" t="str">
        <f t="shared" si="251"/>
        <v xml:space="preserve"> </v>
      </c>
      <c r="U352" s="175" t="str">
        <f t="shared" si="251"/>
        <v xml:space="preserve"> </v>
      </c>
      <c r="V352" s="175" t="str">
        <f t="shared" si="251"/>
        <v xml:space="preserve"> </v>
      </c>
      <c r="W352" s="175" t="str">
        <f t="shared" si="251"/>
        <v xml:space="preserve"> </v>
      </c>
    </row>
    <row r="353" spans="1:23">
      <c r="A353"/>
      <c r="B353" s="176"/>
      <c r="C353" s="283" t="s">
        <v>515</v>
      </c>
      <c r="D353" s="173"/>
      <c r="E353" s="173"/>
      <c r="F353" s="173"/>
      <c r="G353" s="173"/>
      <c r="H353" s="173"/>
      <c r="I353" s="173"/>
      <c r="J353" s="173"/>
      <c r="K353" s="173"/>
      <c r="L353" s="173"/>
      <c r="M353" s="173"/>
      <c r="N353" s="173"/>
      <c r="O353" s="173"/>
      <c r="P353" s="173"/>
      <c r="Q353" s="173"/>
      <c r="R353" s="173"/>
      <c r="S353" s="173"/>
      <c r="T353" s="173"/>
      <c r="U353" s="173"/>
      <c r="V353" s="173"/>
      <c r="W353" s="173"/>
    </row>
    <row r="354" spans="1:23">
      <c r="A354"/>
      <c r="B354" s="176"/>
      <c r="C354" s="283" t="s">
        <v>516</v>
      </c>
      <c r="D354" s="173"/>
      <c r="E354" s="173"/>
      <c r="F354" s="173"/>
      <c r="G354" s="173"/>
      <c r="H354" s="173"/>
      <c r="I354" s="173"/>
      <c r="J354" s="173"/>
      <c r="K354" s="173"/>
      <c r="L354" s="173"/>
      <c r="M354" s="173"/>
      <c r="N354" s="173"/>
      <c r="O354" s="173"/>
      <c r="P354" s="173"/>
      <c r="Q354" s="173"/>
      <c r="R354" s="173"/>
      <c r="S354" s="173"/>
      <c r="T354" s="173"/>
      <c r="U354" s="173"/>
      <c r="V354" s="173"/>
      <c r="W354" s="173"/>
    </row>
    <row r="355" spans="1:23">
      <c r="A355"/>
      <c r="B355" s="176"/>
      <c r="C355" s="283" t="s">
        <v>517</v>
      </c>
      <c r="D355" s="173"/>
      <c r="E355" s="173"/>
      <c r="F355" s="173"/>
      <c r="G355" s="173"/>
      <c r="H355" s="173"/>
      <c r="I355" s="173"/>
      <c r="J355" s="173"/>
      <c r="K355" s="173"/>
      <c r="L355" s="173"/>
      <c r="M355" s="173"/>
      <c r="N355" s="173"/>
      <c r="O355" s="173"/>
      <c r="P355" s="173"/>
      <c r="Q355" s="173"/>
      <c r="R355" s="173"/>
      <c r="S355" s="173"/>
      <c r="T355" s="173"/>
      <c r="U355" s="173"/>
      <c r="V355" s="173"/>
      <c r="W355" s="173"/>
    </row>
    <row r="356" spans="1:23">
      <c r="A356"/>
      <c r="B356" s="163">
        <v>5</v>
      </c>
      <c r="C356" s="281" t="s">
        <v>518</v>
      </c>
      <c r="D356" s="175" t="str">
        <f t="shared" ref="D356:E356" si="252">IF(COUNTIF(D353:D355,"C")&gt;=1,"A",IF(COUNTIF(D353:D355,"C")&gt;0,"P"," "))</f>
        <v xml:space="preserve"> </v>
      </c>
      <c r="E356" s="175" t="str">
        <f t="shared" si="252"/>
        <v xml:space="preserve"> </v>
      </c>
      <c r="F356" s="175" t="str">
        <f t="shared" ref="F356:M356" si="253">IF(COUNTIF(F353:F355,"C")&gt;=1,"A",IF(COUNTIF(F353:F355,"C")&gt;0,"P"," "))</f>
        <v xml:space="preserve"> </v>
      </c>
      <c r="G356" s="175" t="str">
        <f t="shared" si="253"/>
        <v xml:space="preserve"> </v>
      </c>
      <c r="H356" s="175" t="str">
        <f t="shared" si="253"/>
        <v xml:space="preserve"> </v>
      </c>
      <c r="I356" s="175" t="str">
        <f t="shared" si="253"/>
        <v xml:space="preserve"> </v>
      </c>
      <c r="J356" s="175" t="str">
        <f t="shared" si="253"/>
        <v xml:space="preserve"> </v>
      </c>
      <c r="K356" s="175" t="str">
        <f t="shared" si="253"/>
        <v xml:space="preserve"> </v>
      </c>
      <c r="L356" s="175" t="str">
        <f t="shared" si="253"/>
        <v xml:space="preserve"> </v>
      </c>
      <c r="M356" s="175" t="str">
        <f t="shared" si="253"/>
        <v xml:space="preserve"> </v>
      </c>
      <c r="N356" s="175" t="str">
        <f t="shared" ref="N356:W356" si="254">IF(COUNTIF(N353:N355,"C")&gt;=1,"A",IF(COUNTIF(N353:N355,"C")&gt;0,"P"," "))</f>
        <v xml:space="preserve"> </v>
      </c>
      <c r="O356" s="175" t="str">
        <f t="shared" si="254"/>
        <v xml:space="preserve"> </v>
      </c>
      <c r="P356" s="175" t="str">
        <f t="shared" si="254"/>
        <v xml:space="preserve"> </v>
      </c>
      <c r="Q356" s="175" t="str">
        <f t="shared" si="254"/>
        <v xml:space="preserve"> </v>
      </c>
      <c r="R356" s="175" t="str">
        <f t="shared" si="254"/>
        <v xml:space="preserve"> </v>
      </c>
      <c r="S356" s="175" t="str">
        <f t="shared" si="254"/>
        <v xml:space="preserve"> </v>
      </c>
      <c r="T356" s="175" t="str">
        <f t="shared" si="254"/>
        <v xml:space="preserve"> </v>
      </c>
      <c r="U356" s="175" t="str">
        <f t="shared" si="254"/>
        <v xml:space="preserve"> </v>
      </c>
      <c r="V356" s="175" t="str">
        <f t="shared" si="254"/>
        <v xml:space="preserve"> </v>
      </c>
      <c r="W356" s="175" t="str">
        <f t="shared" si="254"/>
        <v xml:space="preserve"> </v>
      </c>
    </row>
    <row r="357" spans="1:23">
      <c r="A357"/>
      <c r="B357" s="176"/>
      <c r="C357" s="283" t="s">
        <v>519</v>
      </c>
      <c r="D357" s="173"/>
      <c r="E357" s="173"/>
      <c r="F357" s="173"/>
      <c r="G357" s="173"/>
      <c r="H357" s="173"/>
      <c r="I357" s="173"/>
      <c r="J357" s="173"/>
      <c r="K357" s="173"/>
      <c r="L357" s="173"/>
      <c r="M357" s="173"/>
      <c r="N357" s="173"/>
      <c r="O357" s="173"/>
      <c r="P357" s="173"/>
      <c r="Q357" s="173"/>
      <c r="R357" s="173"/>
      <c r="S357" s="173"/>
      <c r="T357" s="173"/>
      <c r="U357" s="173"/>
      <c r="V357" s="173"/>
      <c r="W357" s="173"/>
    </row>
    <row r="358" spans="1:23">
      <c r="A358"/>
      <c r="B358" s="176"/>
      <c r="C358" s="283" t="s">
        <v>520</v>
      </c>
      <c r="D358" s="173"/>
      <c r="E358" s="173"/>
      <c r="F358" s="173"/>
      <c r="G358" s="173"/>
      <c r="H358" s="173"/>
      <c r="I358" s="173"/>
      <c r="J358" s="173"/>
      <c r="K358" s="173"/>
      <c r="L358" s="173"/>
      <c r="M358" s="173"/>
      <c r="N358" s="173"/>
      <c r="O358" s="173"/>
      <c r="P358" s="173"/>
      <c r="Q358" s="173"/>
      <c r="R358" s="173"/>
      <c r="S358" s="173"/>
      <c r="T358" s="173"/>
      <c r="U358" s="173"/>
      <c r="V358" s="173"/>
      <c r="W358" s="173"/>
    </row>
    <row r="359" spans="1:23" ht="13.5" thickBot="1">
      <c r="A359"/>
      <c r="B359" s="176"/>
      <c r="C359" s="283" t="s">
        <v>521</v>
      </c>
      <c r="D359" s="173"/>
      <c r="E359" s="173"/>
      <c r="F359" s="173"/>
      <c r="G359" s="173"/>
      <c r="H359" s="173"/>
      <c r="I359" s="173"/>
      <c r="J359" s="173"/>
      <c r="K359" s="173"/>
      <c r="L359" s="173"/>
      <c r="M359" s="173"/>
      <c r="N359" s="173"/>
      <c r="O359" s="173"/>
      <c r="P359" s="173"/>
      <c r="Q359" s="173"/>
      <c r="R359" s="173"/>
      <c r="S359" s="173"/>
      <c r="T359" s="173"/>
      <c r="U359" s="173"/>
      <c r="V359" s="173"/>
      <c r="W359" s="173"/>
    </row>
    <row r="360" spans="1:23" ht="13.5" hidden="1" thickBot="1">
      <c r="A360"/>
      <c r="C360" s="284"/>
      <c r="D360" s="175" t="str">
        <f t="shared" ref="D360:E360" si="255">IF(COUNTIF(D357:D359,"C")&gt;=1,"A",IF(COUNTIF(D357:D359,"C")&gt;0,"P"," "))</f>
        <v xml:space="preserve"> </v>
      </c>
      <c r="E360" s="175" t="str">
        <f t="shared" si="255"/>
        <v xml:space="preserve"> </v>
      </c>
      <c r="F360" s="175" t="str">
        <f t="shared" ref="F360:M360" si="256">IF(COUNTIF(F357:F359,"C")&gt;=1,"A",IF(COUNTIF(F357:F359,"C")&gt;0,"P"," "))</f>
        <v xml:space="preserve"> </v>
      </c>
      <c r="G360" s="175" t="str">
        <f t="shared" si="256"/>
        <v xml:space="preserve"> </v>
      </c>
      <c r="H360" s="175" t="str">
        <f t="shared" si="256"/>
        <v xml:space="preserve"> </v>
      </c>
      <c r="I360" s="175" t="str">
        <f t="shared" si="256"/>
        <v xml:space="preserve"> </v>
      </c>
      <c r="J360" s="175" t="str">
        <f t="shared" si="256"/>
        <v xml:space="preserve"> </v>
      </c>
      <c r="K360" s="175" t="str">
        <f t="shared" si="256"/>
        <v xml:space="preserve"> </v>
      </c>
      <c r="L360" s="175" t="str">
        <f t="shared" si="256"/>
        <v xml:space="preserve"> </v>
      </c>
      <c r="M360" s="175" t="str">
        <f t="shared" si="256"/>
        <v xml:space="preserve"> </v>
      </c>
      <c r="N360" s="175" t="str">
        <f t="shared" ref="N360:W360" si="257">IF(COUNTIF(N357:N359,"C")&gt;=1,"A",IF(COUNTIF(N357:N359,"C")&gt;0,"P"," "))</f>
        <v xml:space="preserve"> </v>
      </c>
      <c r="O360" s="175" t="str">
        <f t="shared" si="257"/>
        <v xml:space="preserve"> </v>
      </c>
      <c r="P360" s="175" t="str">
        <f t="shared" si="257"/>
        <v xml:space="preserve"> </v>
      </c>
      <c r="Q360" s="175" t="str">
        <f t="shared" si="257"/>
        <v xml:space="preserve"> </v>
      </c>
      <c r="R360" s="175" t="str">
        <f t="shared" si="257"/>
        <v xml:space="preserve"> </v>
      </c>
      <c r="S360" s="175" t="str">
        <f t="shared" si="257"/>
        <v xml:space="preserve"> </v>
      </c>
      <c r="T360" s="175" t="str">
        <f t="shared" si="257"/>
        <v xml:space="preserve"> </v>
      </c>
      <c r="U360" s="175" t="str">
        <f t="shared" si="257"/>
        <v xml:space="preserve"> </v>
      </c>
      <c r="V360" s="175" t="str">
        <f t="shared" si="257"/>
        <v xml:space="preserve"> </v>
      </c>
      <c r="W360" s="175" t="str">
        <f t="shared" si="257"/>
        <v xml:space="preserve"> </v>
      </c>
    </row>
    <row r="361" spans="1:23" ht="13.5" thickBot="1">
      <c r="C361" s="177" t="s">
        <v>96</v>
      </c>
      <c r="D361" s="278" t="str">
        <f>IF(COUNTIF(D344:D360,"A")&gt;4,"C",IF(COUNTIF(D344:D360,"A")&gt;0,"P"," "))</f>
        <v xml:space="preserve"> </v>
      </c>
      <c r="E361" s="278" t="str">
        <f t="shared" ref="E361" si="258">IF(COUNTIF(E344:E360,"A")&gt;4,"C",IF(COUNTIF(E344:E360,"A")&gt;0,"P"," "))</f>
        <v xml:space="preserve"> </v>
      </c>
      <c r="F361" s="278" t="str">
        <f t="shared" ref="F361:M361" si="259">IF(COUNTIF(F344:F360,"A")&gt;4,"C",IF(COUNTIF(F344:F360,"A")&gt;0,"P"," "))</f>
        <v xml:space="preserve"> </v>
      </c>
      <c r="G361" s="278" t="str">
        <f t="shared" si="259"/>
        <v xml:space="preserve"> </v>
      </c>
      <c r="H361" s="278" t="str">
        <f t="shared" si="259"/>
        <v xml:space="preserve"> </v>
      </c>
      <c r="I361" s="278" t="str">
        <f t="shared" si="259"/>
        <v xml:space="preserve"> </v>
      </c>
      <c r="J361" s="278" t="str">
        <f t="shared" si="259"/>
        <v xml:space="preserve"> </v>
      </c>
      <c r="K361" s="278" t="str">
        <f t="shared" si="259"/>
        <v xml:space="preserve"> </v>
      </c>
      <c r="L361" s="278" t="str">
        <f t="shared" si="259"/>
        <v xml:space="preserve"> </v>
      </c>
      <c r="M361" s="278" t="str">
        <f t="shared" si="259"/>
        <v xml:space="preserve"> </v>
      </c>
      <c r="N361" s="278" t="str">
        <f t="shared" ref="N361:W361" si="260">IF(COUNTIF(N344:N360,"A")&gt;4,"C",IF(COUNTIF(N344:N360,"A")&gt;0,"P"," "))</f>
        <v xml:space="preserve"> </v>
      </c>
      <c r="O361" s="278" t="str">
        <f t="shared" si="260"/>
        <v xml:space="preserve"> </v>
      </c>
      <c r="P361" s="278" t="str">
        <f t="shared" si="260"/>
        <v xml:space="preserve"> </v>
      </c>
      <c r="Q361" s="278" t="str">
        <f t="shared" si="260"/>
        <v xml:space="preserve"> </v>
      </c>
      <c r="R361" s="278" t="str">
        <f t="shared" si="260"/>
        <v xml:space="preserve"> </v>
      </c>
      <c r="S361" s="278" t="str">
        <f t="shared" si="260"/>
        <v xml:space="preserve"> </v>
      </c>
      <c r="T361" s="278" t="str">
        <f t="shared" si="260"/>
        <v xml:space="preserve"> </v>
      </c>
      <c r="U361" s="278" t="str">
        <f t="shared" si="260"/>
        <v xml:space="preserve"> </v>
      </c>
      <c r="V361" s="278" t="str">
        <f t="shared" si="260"/>
        <v xml:space="preserve"> </v>
      </c>
      <c r="W361" s="278" t="str">
        <f t="shared" si="260"/>
        <v xml:space="preserve"> </v>
      </c>
    </row>
    <row r="362" spans="1:23" ht="15">
      <c r="B362" s="167" t="s">
        <v>934</v>
      </c>
    </row>
    <row r="363" spans="1:23" s="221" customFormat="1">
      <c r="A363" s="308"/>
      <c r="B363" s="221">
        <v>1</v>
      </c>
      <c r="C363" s="272" t="s">
        <v>568</v>
      </c>
      <c r="D363" s="222"/>
      <c r="E363" s="222"/>
      <c r="F363" s="222"/>
      <c r="G363" s="222"/>
      <c r="H363" s="222"/>
      <c r="I363" s="222"/>
      <c r="J363" s="222"/>
      <c r="K363" s="222"/>
      <c r="L363" s="222"/>
      <c r="M363" s="222"/>
      <c r="N363" s="222"/>
      <c r="O363" s="222"/>
      <c r="P363" s="222"/>
      <c r="Q363" s="222"/>
      <c r="R363" s="222"/>
      <c r="S363" s="222"/>
      <c r="T363" s="222"/>
      <c r="U363" s="222"/>
      <c r="V363" s="222"/>
      <c r="W363" s="222"/>
    </row>
    <row r="364" spans="1:23">
      <c r="A364"/>
      <c r="B364" s="170"/>
      <c r="C364" s="279" t="s">
        <v>569</v>
      </c>
      <c r="D364" s="173"/>
      <c r="E364" s="173"/>
      <c r="F364" s="173"/>
      <c r="G364" s="173"/>
      <c r="H364" s="173"/>
      <c r="I364" s="173"/>
      <c r="J364" s="173"/>
      <c r="K364" s="173"/>
      <c r="L364" s="173"/>
      <c r="M364" s="173"/>
      <c r="N364" s="173"/>
      <c r="O364" s="173"/>
      <c r="P364" s="173"/>
      <c r="Q364" s="173"/>
      <c r="R364" s="173"/>
      <c r="S364" s="173"/>
      <c r="T364" s="173"/>
      <c r="U364" s="173"/>
      <c r="V364" s="173"/>
      <c r="W364" s="173"/>
    </row>
    <row r="365" spans="1:23">
      <c r="A365"/>
      <c r="B365" s="170"/>
      <c r="C365" s="279" t="s">
        <v>698</v>
      </c>
      <c r="D365" s="173" t="s">
        <v>403</v>
      </c>
      <c r="E365" s="173"/>
      <c r="F365" s="173"/>
      <c r="G365" s="173"/>
      <c r="H365" s="173"/>
      <c r="I365" s="173"/>
      <c r="J365" s="173"/>
      <c r="K365" s="173"/>
      <c r="L365" s="173"/>
      <c r="M365" s="173"/>
      <c r="N365" s="173"/>
      <c r="O365" s="173"/>
      <c r="P365" s="173"/>
      <c r="Q365" s="173"/>
      <c r="R365" s="173"/>
      <c r="S365" s="173"/>
      <c r="T365" s="173"/>
      <c r="U365" s="173"/>
      <c r="V365" s="173"/>
      <c r="W365" s="173"/>
    </row>
    <row r="366" spans="1:23">
      <c r="A366"/>
      <c r="B366" s="170"/>
      <c r="C366" s="279" t="s">
        <v>570</v>
      </c>
      <c r="D366" s="173"/>
      <c r="E366" s="173"/>
      <c r="F366" s="173"/>
      <c r="G366" s="173"/>
      <c r="H366" s="173"/>
      <c r="I366" s="173"/>
      <c r="J366" s="173"/>
      <c r="K366" s="173"/>
      <c r="L366" s="173"/>
      <c r="M366" s="173"/>
      <c r="N366" s="173"/>
      <c r="O366" s="173"/>
      <c r="P366" s="173"/>
      <c r="Q366" s="173"/>
      <c r="R366" s="173"/>
      <c r="S366" s="173"/>
      <c r="T366" s="173"/>
      <c r="U366" s="173"/>
      <c r="V366" s="173"/>
      <c r="W366" s="173"/>
    </row>
    <row r="367" spans="1:23">
      <c r="A367"/>
      <c r="B367" s="163">
        <v>2</v>
      </c>
      <c r="C367" s="281" t="s">
        <v>699</v>
      </c>
      <c r="D367" s="175" t="str">
        <f t="shared" ref="D367:E367" si="261">IF(COUNTIF(D364:D366,"C")&gt;=1,"A",IF(COUNTIF(D364:D366,"C")&gt;0,"P"," "))</f>
        <v xml:space="preserve"> </v>
      </c>
      <c r="E367" s="175" t="str">
        <f t="shared" si="261"/>
        <v xml:space="preserve"> </v>
      </c>
      <c r="F367" s="175" t="str">
        <f t="shared" ref="F367:M367" si="262">IF(COUNTIF(F364:F366,"C")&gt;=1,"A",IF(COUNTIF(F364:F366,"C")&gt;0,"P"," "))</f>
        <v xml:space="preserve"> </v>
      </c>
      <c r="G367" s="175" t="str">
        <f t="shared" si="262"/>
        <v xml:space="preserve"> </v>
      </c>
      <c r="H367" s="175" t="str">
        <f t="shared" si="262"/>
        <v xml:space="preserve"> </v>
      </c>
      <c r="I367" s="175" t="str">
        <f t="shared" si="262"/>
        <v xml:space="preserve"> </v>
      </c>
      <c r="J367" s="175" t="str">
        <f t="shared" si="262"/>
        <v xml:space="preserve"> </v>
      </c>
      <c r="K367" s="175" t="str">
        <f t="shared" si="262"/>
        <v xml:space="preserve"> </v>
      </c>
      <c r="L367" s="175" t="str">
        <f t="shared" si="262"/>
        <v xml:space="preserve"> </v>
      </c>
      <c r="M367" s="175" t="str">
        <f t="shared" si="262"/>
        <v xml:space="preserve"> </v>
      </c>
      <c r="N367" s="175" t="str">
        <f t="shared" ref="N367:W367" si="263">IF(COUNTIF(N364:N366,"C")&gt;=1,"A",IF(COUNTIF(N364:N366,"C")&gt;0,"P"," "))</f>
        <v xml:space="preserve"> </v>
      </c>
      <c r="O367" s="175" t="str">
        <f t="shared" si="263"/>
        <v xml:space="preserve"> </v>
      </c>
      <c r="P367" s="175" t="str">
        <f t="shared" si="263"/>
        <v xml:space="preserve"> </v>
      </c>
      <c r="Q367" s="175" t="str">
        <f t="shared" si="263"/>
        <v xml:space="preserve"> </v>
      </c>
      <c r="R367" s="175" t="str">
        <f t="shared" si="263"/>
        <v xml:space="preserve"> </v>
      </c>
      <c r="S367" s="175" t="str">
        <f t="shared" si="263"/>
        <v xml:space="preserve"> </v>
      </c>
      <c r="T367" s="175" t="str">
        <f t="shared" si="263"/>
        <v xml:space="preserve"> </v>
      </c>
      <c r="U367" s="175" t="str">
        <f t="shared" si="263"/>
        <v xml:space="preserve"> </v>
      </c>
      <c r="V367" s="175" t="str">
        <f t="shared" si="263"/>
        <v xml:space="preserve"> </v>
      </c>
      <c r="W367" s="175" t="str">
        <f t="shared" si="263"/>
        <v xml:space="preserve"> </v>
      </c>
    </row>
    <row r="368" spans="1:23">
      <c r="A368"/>
      <c r="B368" s="176"/>
      <c r="C368" s="279" t="s">
        <v>908</v>
      </c>
      <c r="D368" s="173" t="s">
        <v>403</v>
      </c>
      <c r="E368" s="173"/>
      <c r="F368" s="173"/>
      <c r="G368" s="173"/>
      <c r="H368" s="173"/>
      <c r="I368" s="173"/>
      <c r="J368" s="173"/>
      <c r="K368" s="173"/>
      <c r="L368" s="173"/>
      <c r="M368" s="173"/>
      <c r="N368" s="173"/>
      <c r="O368" s="173"/>
      <c r="P368" s="173"/>
      <c r="Q368" s="173"/>
      <c r="R368" s="173"/>
      <c r="S368" s="173"/>
      <c r="T368" s="173"/>
      <c r="U368" s="173"/>
      <c r="V368" s="173"/>
      <c r="W368" s="173"/>
    </row>
    <row r="369" spans="1:23">
      <c r="A369"/>
      <c r="B369" s="176"/>
      <c r="C369" s="279" t="s">
        <v>571</v>
      </c>
      <c r="D369" s="173"/>
      <c r="E369" s="173"/>
      <c r="F369" s="173"/>
      <c r="G369" s="173"/>
      <c r="H369" s="173"/>
      <c r="I369" s="173"/>
      <c r="J369" s="173"/>
      <c r="K369" s="173"/>
      <c r="L369" s="173"/>
      <c r="M369" s="173"/>
      <c r="N369" s="173"/>
      <c r="O369" s="173"/>
      <c r="P369" s="173"/>
      <c r="Q369" s="173"/>
      <c r="R369" s="173"/>
      <c r="S369" s="173"/>
      <c r="T369" s="173"/>
      <c r="U369" s="173"/>
      <c r="V369" s="173"/>
      <c r="W369" s="173"/>
    </row>
    <row r="370" spans="1:23">
      <c r="A370"/>
      <c r="B370" s="176"/>
      <c r="C370" s="279" t="s">
        <v>700</v>
      </c>
      <c r="D370" s="173" t="s">
        <v>403</v>
      </c>
      <c r="E370" s="173"/>
      <c r="F370" s="173"/>
      <c r="G370" s="173"/>
      <c r="H370" s="173"/>
      <c r="I370" s="173"/>
      <c r="J370" s="173"/>
      <c r="K370" s="173"/>
      <c r="L370" s="173"/>
      <c r="M370" s="173"/>
      <c r="N370" s="173"/>
      <c r="O370" s="173"/>
      <c r="P370" s="173"/>
      <c r="Q370" s="173"/>
      <c r="R370" s="173"/>
      <c r="S370" s="173"/>
      <c r="T370" s="173"/>
      <c r="U370" s="173"/>
      <c r="V370" s="173"/>
      <c r="W370" s="173"/>
    </row>
    <row r="371" spans="1:23">
      <c r="A371"/>
      <c r="B371" s="163">
        <v>3</v>
      </c>
      <c r="C371" s="281" t="s">
        <v>701</v>
      </c>
      <c r="D371" s="175" t="str">
        <f t="shared" ref="D371:E371" si="264">IF(COUNTIF(D368:D370,"C")&gt;=1,"A",IF(COUNTIF(D368:D370,"C")&gt;0,"P"," "))</f>
        <v xml:space="preserve"> </v>
      </c>
      <c r="E371" s="175" t="str">
        <f t="shared" si="264"/>
        <v xml:space="preserve"> </v>
      </c>
      <c r="F371" s="175" t="str">
        <f t="shared" ref="F371:M371" si="265">IF(COUNTIF(F368:F370,"C")&gt;=1,"A",IF(COUNTIF(F368:F370,"C")&gt;0,"P"," "))</f>
        <v xml:space="preserve"> </v>
      </c>
      <c r="G371" s="175" t="str">
        <f t="shared" si="265"/>
        <v xml:space="preserve"> </v>
      </c>
      <c r="H371" s="175" t="str">
        <f t="shared" si="265"/>
        <v xml:space="preserve"> </v>
      </c>
      <c r="I371" s="175" t="str">
        <f t="shared" si="265"/>
        <v xml:space="preserve"> </v>
      </c>
      <c r="J371" s="175" t="str">
        <f t="shared" si="265"/>
        <v xml:space="preserve"> </v>
      </c>
      <c r="K371" s="175" t="str">
        <f t="shared" si="265"/>
        <v xml:space="preserve"> </v>
      </c>
      <c r="L371" s="175" t="str">
        <f t="shared" si="265"/>
        <v xml:space="preserve"> </v>
      </c>
      <c r="M371" s="175" t="str">
        <f t="shared" si="265"/>
        <v xml:space="preserve"> </v>
      </c>
      <c r="N371" s="175" t="str">
        <f t="shared" ref="N371:W371" si="266">IF(COUNTIF(N368:N370,"C")&gt;=1,"A",IF(COUNTIF(N368:N370,"C")&gt;0,"P"," "))</f>
        <v xml:space="preserve"> </v>
      </c>
      <c r="O371" s="175" t="str">
        <f t="shared" si="266"/>
        <v xml:space="preserve"> </v>
      </c>
      <c r="P371" s="175" t="str">
        <f t="shared" si="266"/>
        <v xml:space="preserve"> </v>
      </c>
      <c r="Q371" s="175" t="str">
        <f t="shared" si="266"/>
        <v xml:space="preserve"> </v>
      </c>
      <c r="R371" s="175" t="str">
        <f t="shared" si="266"/>
        <v xml:space="preserve"> </v>
      </c>
      <c r="S371" s="175" t="str">
        <f t="shared" si="266"/>
        <v xml:space="preserve"> </v>
      </c>
      <c r="T371" s="175" t="str">
        <f t="shared" si="266"/>
        <v xml:space="preserve"> </v>
      </c>
      <c r="U371" s="175" t="str">
        <f t="shared" si="266"/>
        <v xml:space="preserve"> </v>
      </c>
      <c r="V371" s="175" t="str">
        <f t="shared" si="266"/>
        <v xml:space="preserve"> </v>
      </c>
      <c r="W371" s="175" t="str">
        <f t="shared" si="266"/>
        <v xml:space="preserve"> </v>
      </c>
    </row>
    <row r="372" spans="1:23">
      <c r="A372"/>
      <c r="B372" s="176"/>
      <c r="C372" s="279" t="s">
        <v>702</v>
      </c>
      <c r="D372" s="173" t="s">
        <v>403</v>
      </c>
      <c r="E372" s="173"/>
      <c r="F372" s="173"/>
      <c r="G372" s="173"/>
      <c r="H372" s="173"/>
      <c r="I372" s="173"/>
      <c r="J372" s="173"/>
      <c r="K372" s="173"/>
      <c r="L372" s="173"/>
      <c r="M372" s="173"/>
      <c r="N372" s="173"/>
      <c r="O372" s="173"/>
      <c r="P372" s="173"/>
      <c r="Q372" s="173"/>
      <c r="R372" s="173"/>
      <c r="S372" s="173"/>
      <c r="T372" s="173"/>
      <c r="U372" s="173"/>
      <c r="V372" s="173"/>
      <c r="W372" s="173"/>
    </row>
    <row r="373" spans="1:23">
      <c r="A373"/>
      <c r="B373" s="176"/>
      <c r="C373" s="279" t="s">
        <v>572</v>
      </c>
      <c r="D373" s="173"/>
      <c r="E373" s="173"/>
      <c r="F373" s="173"/>
      <c r="G373" s="173"/>
      <c r="H373" s="173"/>
      <c r="I373" s="173"/>
      <c r="J373" s="173"/>
      <c r="K373" s="173"/>
      <c r="L373" s="173"/>
      <c r="M373" s="173"/>
      <c r="N373" s="173"/>
      <c r="O373" s="173"/>
      <c r="P373" s="173"/>
      <c r="Q373" s="173"/>
      <c r="R373" s="173"/>
      <c r="S373" s="173"/>
      <c r="T373" s="173"/>
      <c r="U373" s="173"/>
      <c r="V373" s="173"/>
      <c r="W373" s="173"/>
    </row>
    <row r="374" spans="1:23">
      <c r="A374"/>
      <c r="B374" s="176"/>
      <c r="C374" s="279" t="s">
        <v>703</v>
      </c>
      <c r="D374" s="173" t="s">
        <v>403</v>
      </c>
      <c r="E374" s="173"/>
      <c r="F374" s="173"/>
      <c r="G374" s="173"/>
      <c r="H374" s="173"/>
      <c r="I374" s="173"/>
      <c r="J374" s="173"/>
      <c r="K374" s="173"/>
      <c r="L374" s="173"/>
      <c r="M374" s="173"/>
      <c r="N374" s="173"/>
      <c r="O374" s="173"/>
      <c r="P374" s="173"/>
      <c r="Q374" s="173"/>
      <c r="R374" s="173"/>
      <c r="S374" s="173"/>
      <c r="T374" s="173"/>
      <c r="U374" s="173"/>
      <c r="V374" s="173"/>
      <c r="W374" s="173"/>
    </row>
    <row r="375" spans="1:23">
      <c r="B375" s="163">
        <v>4</v>
      </c>
      <c r="C375" s="281" t="s">
        <v>704</v>
      </c>
      <c r="D375" s="175" t="str">
        <f t="shared" ref="D375:E375" si="267">IF(COUNTIF(D372:D374,"C")&gt;=1,"A",IF(COUNTIF(D372:D374,"C")&gt;0,"P"," "))</f>
        <v xml:space="preserve"> </v>
      </c>
      <c r="E375" s="175" t="str">
        <f t="shared" si="267"/>
        <v xml:space="preserve"> </v>
      </c>
      <c r="F375" s="175" t="str">
        <f t="shared" ref="F375:M375" si="268">IF(COUNTIF(F372:F374,"C")&gt;=1,"A",IF(COUNTIF(F372:F374,"C")&gt;0,"P"," "))</f>
        <v xml:space="preserve"> </v>
      </c>
      <c r="G375" s="175" t="str">
        <f t="shared" si="268"/>
        <v xml:space="preserve"> </v>
      </c>
      <c r="H375" s="175" t="str">
        <f t="shared" si="268"/>
        <v xml:space="preserve"> </v>
      </c>
      <c r="I375" s="175" t="str">
        <f t="shared" si="268"/>
        <v xml:space="preserve"> </v>
      </c>
      <c r="J375" s="175" t="str">
        <f t="shared" si="268"/>
        <v xml:space="preserve"> </v>
      </c>
      <c r="K375" s="175" t="str">
        <f t="shared" si="268"/>
        <v xml:space="preserve"> </v>
      </c>
      <c r="L375" s="175" t="str">
        <f t="shared" si="268"/>
        <v xml:space="preserve"> </v>
      </c>
      <c r="M375" s="175" t="str">
        <f t="shared" si="268"/>
        <v xml:space="preserve"> </v>
      </c>
      <c r="N375" s="175" t="str">
        <f t="shared" ref="N375:W375" si="269">IF(COUNTIF(N372:N374,"C")&gt;=1,"A",IF(COUNTIF(N372:N374,"C")&gt;0,"P"," "))</f>
        <v xml:space="preserve"> </v>
      </c>
      <c r="O375" s="175" t="str">
        <f t="shared" si="269"/>
        <v xml:space="preserve"> </v>
      </c>
      <c r="P375" s="175" t="str">
        <f t="shared" si="269"/>
        <v xml:space="preserve"> </v>
      </c>
      <c r="Q375" s="175" t="str">
        <f t="shared" si="269"/>
        <v xml:space="preserve"> </v>
      </c>
      <c r="R375" s="175" t="str">
        <f t="shared" si="269"/>
        <v xml:space="preserve"> </v>
      </c>
      <c r="S375" s="175" t="str">
        <f t="shared" si="269"/>
        <v xml:space="preserve"> </v>
      </c>
      <c r="T375" s="175" t="str">
        <f t="shared" si="269"/>
        <v xml:space="preserve"> </v>
      </c>
      <c r="U375" s="175" t="str">
        <f t="shared" si="269"/>
        <v xml:space="preserve"> </v>
      </c>
      <c r="V375" s="175" t="str">
        <f t="shared" si="269"/>
        <v xml:space="preserve"> </v>
      </c>
      <c r="W375" s="175" t="str">
        <f t="shared" si="269"/>
        <v xml:space="preserve"> </v>
      </c>
    </row>
    <row r="376" spans="1:23">
      <c r="B376" s="176"/>
      <c r="C376" s="279" t="s">
        <v>705</v>
      </c>
      <c r="D376" s="173"/>
      <c r="E376" s="173"/>
      <c r="F376" s="173"/>
      <c r="G376" s="173"/>
      <c r="H376" s="173"/>
      <c r="I376" s="173"/>
      <c r="J376" s="173"/>
      <c r="K376" s="173"/>
      <c r="L376" s="173"/>
      <c r="M376" s="173"/>
      <c r="N376" s="173"/>
      <c r="O376" s="173"/>
      <c r="P376" s="173"/>
      <c r="Q376" s="173"/>
      <c r="R376" s="173"/>
      <c r="S376" s="173"/>
      <c r="T376" s="173"/>
      <c r="U376" s="173"/>
      <c r="V376" s="173"/>
      <c r="W376" s="173"/>
    </row>
    <row r="377" spans="1:23">
      <c r="B377" s="176"/>
      <c r="C377" s="279" t="s">
        <v>573</v>
      </c>
      <c r="D377" s="173"/>
      <c r="E377" s="173"/>
      <c r="F377" s="173"/>
      <c r="G377" s="173"/>
      <c r="H377" s="173"/>
      <c r="I377" s="173"/>
      <c r="J377" s="173"/>
      <c r="K377" s="173"/>
      <c r="L377" s="173"/>
      <c r="M377" s="173"/>
      <c r="N377" s="173"/>
      <c r="O377" s="173"/>
      <c r="P377" s="173"/>
      <c r="Q377" s="173"/>
      <c r="R377" s="173"/>
      <c r="S377" s="173"/>
      <c r="T377" s="173"/>
      <c r="U377" s="173"/>
      <c r="V377" s="173"/>
      <c r="W377" s="173"/>
    </row>
    <row r="378" spans="1:23">
      <c r="B378" s="176"/>
      <c r="C378" s="279" t="s">
        <v>706</v>
      </c>
      <c r="D378" s="173" t="s">
        <v>403</v>
      </c>
      <c r="E378" s="173"/>
      <c r="F378" s="173"/>
      <c r="G378" s="173"/>
      <c r="H378" s="173"/>
      <c r="I378" s="173"/>
      <c r="J378" s="173"/>
      <c r="K378" s="173"/>
      <c r="L378" s="173"/>
      <c r="M378" s="173"/>
      <c r="N378" s="173"/>
      <c r="O378" s="173"/>
      <c r="P378" s="173"/>
      <c r="Q378" s="173"/>
      <c r="R378" s="173"/>
      <c r="S378" s="173"/>
      <c r="T378" s="173"/>
      <c r="U378" s="173"/>
      <c r="V378" s="173"/>
      <c r="W378" s="173"/>
    </row>
    <row r="379" spans="1:23">
      <c r="B379" s="163">
        <v>5</v>
      </c>
      <c r="C379" s="281" t="s">
        <v>125</v>
      </c>
      <c r="D379" s="175" t="str">
        <f t="shared" ref="D379:E379" si="270">IF(COUNTIF(D376:D378,"C")&gt;=1,"A",IF(COUNTIF(D376:D378,"C")&gt;0,"P"," "))</f>
        <v xml:space="preserve"> </v>
      </c>
      <c r="E379" s="175" t="str">
        <f t="shared" si="270"/>
        <v xml:space="preserve"> </v>
      </c>
      <c r="F379" s="175" t="str">
        <f t="shared" ref="F379:M379" si="271">IF(COUNTIF(F376:F378,"C")&gt;=1,"A",IF(COUNTIF(F376:F378,"C")&gt;0,"P"," "))</f>
        <v xml:space="preserve"> </v>
      </c>
      <c r="G379" s="175" t="str">
        <f t="shared" si="271"/>
        <v xml:space="preserve"> </v>
      </c>
      <c r="H379" s="175" t="str">
        <f t="shared" si="271"/>
        <v xml:space="preserve"> </v>
      </c>
      <c r="I379" s="175" t="str">
        <f t="shared" si="271"/>
        <v xml:space="preserve"> </v>
      </c>
      <c r="J379" s="175" t="str">
        <f t="shared" si="271"/>
        <v xml:space="preserve"> </v>
      </c>
      <c r="K379" s="175" t="str">
        <f t="shared" si="271"/>
        <v xml:space="preserve"> </v>
      </c>
      <c r="L379" s="175" t="str">
        <f t="shared" si="271"/>
        <v xml:space="preserve"> </v>
      </c>
      <c r="M379" s="175" t="str">
        <f t="shared" si="271"/>
        <v xml:space="preserve"> </v>
      </c>
      <c r="N379" s="175" t="str">
        <f t="shared" ref="N379:W379" si="272">IF(COUNTIF(N376:N378,"C")&gt;=1,"A",IF(COUNTIF(N376:N378,"C")&gt;0,"P"," "))</f>
        <v xml:space="preserve"> </v>
      </c>
      <c r="O379" s="175" t="str">
        <f t="shared" si="272"/>
        <v xml:space="preserve"> </v>
      </c>
      <c r="P379" s="175" t="str">
        <f t="shared" si="272"/>
        <v xml:space="preserve"> </v>
      </c>
      <c r="Q379" s="175" t="str">
        <f t="shared" si="272"/>
        <v xml:space="preserve"> </v>
      </c>
      <c r="R379" s="175" t="str">
        <f t="shared" si="272"/>
        <v xml:space="preserve"> </v>
      </c>
      <c r="S379" s="175" t="str">
        <f t="shared" si="272"/>
        <v xml:space="preserve"> </v>
      </c>
      <c r="T379" s="175" t="str">
        <f t="shared" si="272"/>
        <v xml:space="preserve"> </v>
      </c>
      <c r="U379" s="175" t="str">
        <f t="shared" si="272"/>
        <v xml:space="preserve"> </v>
      </c>
      <c r="V379" s="175" t="str">
        <f t="shared" si="272"/>
        <v xml:space="preserve"> </v>
      </c>
      <c r="W379" s="175" t="str">
        <f t="shared" si="272"/>
        <v xml:space="preserve"> </v>
      </c>
    </row>
    <row r="380" spans="1:23">
      <c r="B380" s="176"/>
      <c r="C380" s="279" t="s">
        <v>575</v>
      </c>
      <c r="D380" s="173"/>
      <c r="E380" s="173"/>
      <c r="F380" s="173"/>
      <c r="G380" s="173"/>
      <c r="H380" s="173"/>
      <c r="I380" s="173"/>
      <c r="J380" s="173"/>
      <c r="K380" s="173"/>
      <c r="L380" s="173"/>
      <c r="M380" s="173"/>
      <c r="N380" s="173"/>
      <c r="O380" s="173"/>
      <c r="P380" s="173"/>
      <c r="Q380" s="173"/>
      <c r="R380" s="173"/>
      <c r="S380" s="173"/>
      <c r="T380" s="173"/>
      <c r="U380" s="173"/>
      <c r="V380" s="173"/>
      <c r="W380" s="173"/>
    </row>
    <row r="381" spans="1:23">
      <c r="B381" s="176"/>
      <c r="C381" s="279" t="s">
        <v>574</v>
      </c>
      <c r="D381" s="173"/>
      <c r="E381" s="173"/>
      <c r="F381" s="173"/>
      <c r="G381" s="173"/>
      <c r="H381" s="173"/>
      <c r="I381" s="173"/>
      <c r="J381" s="173"/>
      <c r="K381" s="173"/>
      <c r="L381" s="173"/>
      <c r="M381" s="173"/>
      <c r="N381" s="173"/>
      <c r="O381" s="173"/>
      <c r="P381" s="173"/>
      <c r="Q381" s="173"/>
      <c r="R381" s="173"/>
      <c r="S381" s="173"/>
      <c r="T381" s="173"/>
      <c r="U381" s="173"/>
      <c r="V381" s="173"/>
      <c r="W381" s="173"/>
    </row>
    <row r="382" spans="1:23" ht="13.5" thickBot="1">
      <c r="B382" s="176"/>
      <c r="C382" s="279" t="s">
        <v>576</v>
      </c>
      <c r="D382" s="173"/>
      <c r="E382" s="173"/>
      <c r="F382" s="173"/>
      <c r="G382" s="173"/>
      <c r="H382" s="173"/>
      <c r="I382" s="173"/>
      <c r="J382" s="173"/>
      <c r="K382" s="173"/>
      <c r="L382" s="173"/>
      <c r="M382" s="173"/>
      <c r="N382" s="173"/>
      <c r="O382" s="173"/>
      <c r="P382" s="173"/>
      <c r="Q382" s="173"/>
      <c r="R382" s="173"/>
      <c r="S382" s="173"/>
      <c r="T382" s="173"/>
      <c r="U382" s="173"/>
      <c r="V382" s="173"/>
      <c r="W382" s="173"/>
    </row>
    <row r="383" spans="1:23" ht="13.5" hidden="1" thickBot="1">
      <c r="C383" s="284"/>
      <c r="D383" s="175" t="str">
        <f t="shared" ref="D383:E383" si="273">IF(COUNTIF(D380:D382,"C")&gt;=1,"A",IF(COUNTIF(D380:D382,"C")&gt;0,"P"," "))</f>
        <v xml:space="preserve"> </v>
      </c>
      <c r="E383" s="175" t="str">
        <f t="shared" si="273"/>
        <v xml:space="preserve"> </v>
      </c>
      <c r="F383" s="175" t="str">
        <f t="shared" ref="F383:M383" si="274">IF(COUNTIF(F380:F382,"C")&gt;=1,"A",IF(COUNTIF(F380:F382,"C")&gt;0,"P"," "))</f>
        <v xml:space="preserve"> </v>
      </c>
      <c r="G383" s="175" t="str">
        <f t="shared" si="274"/>
        <v xml:space="preserve"> </v>
      </c>
      <c r="H383" s="175" t="str">
        <f t="shared" si="274"/>
        <v xml:space="preserve"> </v>
      </c>
      <c r="I383" s="175" t="str">
        <f t="shared" si="274"/>
        <v xml:space="preserve"> </v>
      </c>
      <c r="J383" s="175" t="str">
        <f t="shared" si="274"/>
        <v xml:space="preserve"> </v>
      </c>
      <c r="K383" s="175" t="str">
        <f t="shared" si="274"/>
        <v xml:space="preserve"> </v>
      </c>
      <c r="L383" s="175" t="str">
        <f t="shared" si="274"/>
        <v xml:space="preserve"> </v>
      </c>
      <c r="M383" s="175" t="str">
        <f t="shared" si="274"/>
        <v xml:space="preserve"> </v>
      </c>
      <c r="N383" s="175" t="str">
        <f t="shared" ref="N383:W383" si="275">IF(COUNTIF(N380:N382,"C")&gt;=1,"A",IF(COUNTIF(N380:N382,"C")&gt;0,"P"," "))</f>
        <v xml:space="preserve"> </v>
      </c>
      <c r="O383" s="175" t="str">
        <f t="shared" si="275"/>
        <v xml:space="preserve"> </v>
      </c>
      <c r="P383" s="175" t="str">
        <f t="shared" si="275"/>
        <v xml:space="preserve"> </v>
      </c>
      <c r="Q383" s="175" t="str">
        <f t="shared" si="275"/>
        <v xml:space="preserve"> </v>
      </c>
      <c r="R383" s="175" t="str">
        <f t="shared" si="275"/>
        <v xml:space="preserve"> </v>
      </c>
      <c r="S383" s="175" t="str">
        <f t="shared" si="275"/>
        <v xml:space="preserve"> </v>
      </c>
      <c r="T383" s="175" t="str">
        <f t="shared" si="275"/>
        <v xml:space="preserve"> </v>
      </c>
      <c r="U383" s="175" t="str">
        <f t="shared" si="275"/>
        <v xml:space="preserve"> </v>
      </c>
      <c r="V383" s="175" t="str">
        <f t="shared" si="275"/>
        <v xml:space="preserve"> </v>
      </c>
      <c r="W383" s="175" t="str">
        <f t="shared" si="275"/>
        <v xml:space="preserve"> </v>
      </c>
    </row>
    <row r="384" spans="1:23" ht="13.5" thickBot="1">
      <c r="C384" s="271" t="s">
        <v>96</v>
      </c>
      <c r="D384" s="278" t="str">
        <f>IF(COUNTIF(D367:D383,"A")&gt;4,"C",IF(COUNTIF(D367:D383,"A")&gt;0,"P"," "))</f>
        <v xml:space="preserve"> </v>
      </c>
      <c r="E384" s="278" t="str">
        <f t="shared" ref="E384" si="276">IF(COUNTIF(E367:E383,"A")&gt;4,"C",IF(COUNTIF(E367:E383,"A")&gt;0,"P"," "))</f>
        <v xml:space="preserve"> </v>
      </c>
      <c r="F384" s="278" t="str">
        <f t="shared" ref="F384:M384" si="277">IF(COUNTIF(F367:F383,"A")&gt;4,"C",IF(COUNTIF(F367:F383,"A")&gt;0,"P"," "))</f>
        <v xml:space="preserve"> </v>
      </c>
      <c r="G384" s="278" t="str">
        <f t="shared" si="277"/>
        <v xml:space="preserve"> </v>
      </c>
      <c r="H384" s="278" t="str">
        <f t="shared" si="277"/>
        <v xml:space="preserve"> </v>
      </c>
      <c r="I384" s="278" t="str">
        <f t="shared" si="277"/>
        <v xml:space="preserve"> </v>
      </c>
      <c r="J384" s="278" t="str">
        <f t="shared" si="277"/>
        <v xml:space="preserve"> </v>
      </c>
      <c r="K384" s="278" t="str">
        <f t="shared" si="277"/>
        <v xml:space="preserve"> </v>
      </c>
      <c r="L384" s="278" t="str">
        <f t="shared" si="277"/>
        <v xml:space="preserve"> </v>
      </c>
      <c r="M384" s="278" t="str">
        <f t="shared" si="277"/>
        <v xml:space="preserve"> </v>
      </c>
      <c r="N384" s="278" t="str">
        <f t="shared" ref="N384:W384" si="278">IF(COUNTIF(N367:N383,"A")&gt;4,"C",IF(COUNTIF(N367:N383,"A")&gt;0,"P"," "))</f>
        <v xml:space="preserve"> </v>
      </c>
      <c r="O384" s="278" t="str">
        <f t="shared" si="278"/>
        <v xml:space="preserve"> </v>
      </c>
      <c r="P384" s="278" t="str">
        <f t="shared" si="278"/>
        <v xml:space="preserve"> </v>
      </c>
      <c r="Q384" s="278" t="str">
        <f t="shared" si="278"/>
        <v xml:space="preserve"> </v>
      </c>
      <c r="R384" s="278" t="str">
        <f t="shared" si="278"/>
        <v xml:space="preserve"> </v>
      </c>
      <c r="S384" s="278" t="str">
        <f t="shared" si="278"/>
        <v xml:space="preserve"> </v>
      </c>
      <c r="T384" s="278" t="str">
        <f t="shared" si="278"/>
        <v xml:space="preserve"> </v>
      </c>
      <c r="U384" s="278" t="str">
        <f t="shared" si="278"/>
        <v xml:space="preserve"> </v>
      </c>
      <c r="V384" s="278" t="str">
        <f t="shared" si="278"/>
        <v xml:space="preserve"> </v>
      </c>
      <c r="W384" s="278" t="str">
        <f t="shared" si="278"/>
        <v xml:space="preserve"> </v>
      </c>
    </row>
    <row r="385" spans="1:23" ht="15">
      <c r="B385" s="167" t="s">
        <v>142</v>
      </c>
    </row>
    <row r="386" spans="1:23" s="221" customFormat="1">
      <c r="A386" s="308"/>
      <c r="B386" s="221">
        <v>1</v>
      </c>
      <c r="C386" s="202" t="s">
        <v>734</v>
      </c>
      <c r="D386" s="222" t="s">
        <v>403</v>
      </c>
      <c r="E386" s="222"/>
      <c r="F386" s="222"/>
      <c r="G386" s="222"/>
      <c r="H386" s="222"/>
      <c r="I386" s="222"/>
      <c r="J386" s="222"/>
      <c r="K386" s="222"/>
      <c r="L386" s="222"/>
      <c r="M386" s="222"/>
      <c r="N386" s="222"/>
      <c r="O386" s="222"/>
      <c r="P386" s="222"/>
      <c r="Q386" s="222"/>
      <c r="R386" s="222"/>
      <c r="S386" s="222"/>
      <c r="T386" s="222"/>
      <c r="U386" s="222"/>
      <c r="V386" s="222"/>
      <c r="W386" s="222"/>
    </row>
    <row r="387" spans="1:23">
      <c r="A387"/>
      <c r="B387" s="170"/>
      <c r="C387" s="279" t="s">
        <v>552</v>
      </c>
      <c r="D387" s="173"/>
      <c r="E387" s="173"/>
      <c r="F387" s="173"/>
      <c r="G387" s="173"/>
      <c r="H387" s="173"/>
      <c r="I387" s="173"/>
      <c r="J387" s="173"/>
      <c r="K387" s="173"/>
      <c r="L387" s="173"/>
      <c r="M387" s="173"/>
      <c r="N387" s="173"/>
      <c r="O387" s="173"/>
      <c r="P387" s="173"/>
      <c r="Q387" s="173"/>
      <c r="R387" s="173"/>
      <c r="S387" s="173"/>
      <c r="T387" s="173"/>
      <c r="U387" s="173"/>
      <c r="V387" s="173"/>
      <c r="W387" s="173"/>
    </row>
    <row r="388" spans="1:23">
      <c r="A388"/>
      <c r="B388" s="170"/>
      <c r="C388" s="279" t="s">
        <v>681</v>
      </c>
      <c r="D388" s="173" t="s">
        <v>403</v>
      </c>
      <c r="E388" s="173"/>
      <c r="F388" s="173"/>
      <c r="G388" s="173"/>
      <c r="H388" s="173"/>
      <c r="I388" s="173"/>
      <c r="J388" s="173"/>
      <c r="K388" s="173"/>
      <c r="L388" s="173"/>
      <c r="M388" s="173"/>
      <c r="N388" s="173"/>
      <c r="O388" s="173"/>
      <c r="P388" s="173"/>
      <c r="Q388" s="173"/>
      <c r="R388" s="173"/>
      <c r="S388" s="173"/>
      <c r="T388" s="173"/>
      <c r="U388" s="173"/>
      <c r="V388" s="173"/>
      <c r="W388" s="173"/>
    </row>
    <row r="389" spans="1:23">
      <c r="A389"/>
      <c r="B389" s="170"/>
      <c r="C389" s="279" t="s">
        <v>553</v>
      </c>
      <c r="D389" s="173"/>
      <c r="E389" s="173"/>
      <c r="F389" s="173"/>
      <c r="G389" s="173"/>
      <c r="H389" s="173"/>
      <c r="I389" s="173"/>
      <c r="J389" s="173"/>
      <c r="K389" s="173"/>
      <c r="L389" s="173"/>
      <c r="M389" s="173"/>
      <c r="N389" s="173"/>
      <c r="O389" s="173"/>
      <c r="P389" s="173"/>
      <c r="Q389" s="173"/>
      <c r="R389" s="173"/>
      <c r="S389" s="173"/>
      <c r="T389" s="173"/>
      <c r="U389" s="173"/>
      <c r="V389" s="173"/>
      <c r="W389" s="173"/>
    </row>
    <row r="390" spans="1:23">
      <c r="A390"/>
      <c r="B390" s="163">
        <v>2</v>
      </c>
      <c r="C390" s="281" t="s">
        <v>550</v>
      </c>
      <c r="D390" s="175" t="str">
        <f t="shared" ref="D390:E390" si="279">IF(COUNTIF(D387:D389,"C")&gt;=1,"A",IF(COUNTIF(D387:D389,"C")&gt;0,"P"," "))</f>
        <v xml:space="preserve"> </v>
      </c>
      <c r="E390" s="175" t="str">
        <f t="shared" si="279"/>
        <v xml:space="preserve"> </v>
      </c>
      <c r="F390" s="175" t="str">
        <f t="shared" ref="F390:M390" si="280">IF(COUNTIF(F387:F389,"C")&gt;=1,"A",IF(COUNTIF(F387:F389,"C")&gt;0,"P"," "))</f>
        <v xml:space="preserve"> </v>
      </c>
      <c r="G390" s="175" t="str">
        <f t="shared" si="280"/>
        <v xml:space="preserve"> </v>
      </c>
      <c r="H390" s="175" t="str">
        <f t="shared" si="280"/>
        <v xml:space="preserve"> </v>
      </c>
      <c r="I390" s="175" t="str">
        <f t="shared" si="280"/>
        <v xml:space="preserve"> </v>
      </c>
      <c r="J390" s="175" t="str">
        <f t="shared" si="280"/>
        <v xml:space="preserve"> </v>
      </c>
      <c r="K390" s="175" t="str">
        <f t="shared" si="280"/>
        <v xml:space="preserve"> </v>
      </c>
      <c r="L390" s="175" t="str">
        <f t="shared" si="280"/>
        <v xml:space="preserve"> </v>
      </c>
      <c r="M390" s="175" t="str">
        <f t="shared" si="280"/>
        <v xml:space="preserve"> </v>
      </c>
      <c r="N390" s="175" t="str">
        <f t="shared" ref="N390:W390" si="281">IF(COUNTIF(N387:N389,"C")&gt;=1,"A",IF(COUNTIF(N387:N389,"C")&gt;0,"P"," "))</f>
        <v xml:space="preserve"> </v>
      </c>
      <c r="O390" s="175" t="str">
        <f t="shared" si="281"/>
        <v xml:space="preserve"> </v>
      </c>
      <c r="P390" s="175" t="str">
        <f t="shared" si="281"/>
        <v xml:space="preserve"> </v>
      </c>
      <c r="Q390" s="175" t="str">
        <f t="shared" si="281"/>
        <v xml:space="preserve"> </v>
      </c>
      <c r="R390" s="175" t="str">
        <f t="shared" si="281"/>
        <v xml:space="preserve"> </v>
      </c>
      <c r="S390" s="175" t="str">
        <f t="shared" si="281"/>
        <v xml:space="preserve"> </v>
      </c>
      <c r="T390" s="175" t="str">
        <f t="shared" si="281"/>
        <v xml:space="preserve"> </v>
      </c>
      <c r="U390" s="175" t="str">
        <f t="shared" si="281"/>
        <v xml:space="preserve"> </v>
      </c>
      <c r="V390" s="175" t="str">
        <f t="shared" si="281"/>
        <v xml:space="preserve"> </v>
      </c>
      <c r="W390" s="175" t="str">
        <f t="shared" si="281"/>
        <v xml:space="preserve"> </v>
      </c>
    </row>
    <row r="391" spans="1:23">
      <c r="A391"/>
      <c r="B391" s="176"/>
      <c r="C391" s="279" t="s">
        <v>554</v>
      </c>
      <c r="D391" s="173"/>
      <c r="E391" s="173"/>
      <c r="F391" s="173"/>
      <c r="G391" s="173"/>
      <c r="H391" s="173"/>
      <c r="I391" s="173"/>
      <c r="J391" s="173"/>
      <c r="K391" s="173"/>
      <c r="L391" s="173"/>
      <c r="M391" s="173"/>
      <c r="N391" s="173"/>
      <c r="O391" s="173"/>
      <c r="P391" s="173"/>
      <c r="Q391" s="173"/>
      <c r="R391" s="173"/>
      <c r="S391" s="173"/>
      <c r="T391" s="173"/>
      <c r="U391" s="173"/>
      <c r="V391" s="173"/>
      <c r="W391" s="173"/>
    </row>
    <row r="392" spans="1:23">
      <c r="A392"/>
      <c r="B392" s="176"/>
      <c r="C392" s="279" t="s">
        <v>555</v>
      </c>
      <c r="D392" s="173"/>
      <c r="E392" s="173"/>
      <c r="F392" s="173"/>
      <c r="G392" s="173"/>
      <c r="H392" s="173"/>
      <c r="I392" s="173"/>
      <c r="J392" s="173"/>
      <c r="K392" s="173"/>
      <c r="L392" s="173"/>
      <c r="M392" s="173"/>
      <c r="N392" s="173"/>
      <c r="O392" s="173"/>
      <c r="P392" s="173"/>
      <c r="Q392" s="173"/>
      <c r="R392" s="173"/>
      <c r="S392" s="173"/>
      <c r="T392" s="173"/>
      <c r="U392" s="173"/>
      <c r="V392" s="173"/>
      <c r="W392" s="173"/>
    </row>
    <row r="393" spans="1:23">
      <c r="A393"/>
      <c r="B393" s="176"/>
      <c r="C393" s="279" t="s">
        <v>682</v>
      </c>
      <c r="D393" s="173" t="s">
        <v>403</v>
      </c>
      <c r="E393" s="173"/>
      <c r="F393" s="173"/>
      <c r="G393" s="173"/>
      <c r="H393" s="173"/>
      <c r="I393" s="173"/>
      <c r="J393" s="173"/>
      <c r="K393" s="173"/>
      <c r="L393" s="173"/>
      <c r="M393" s="173"/>
      <c r="N393" s="173"/>
      <c r="O393" s="173"/>
      <c r="P393" s="173"/>
      <c r="Q393" s="173"/>
      <c r="R393" s="173"/>
      <c r="S393" s="173"/>
      <c r="T393" s="173"/>
      <c r="U393" s="173"/>
      <c r="V393" s="173"/>
      <c r="W393" s="173"/>
    </row>
    <row r="394" spans="1:23">
      <c r="A394"/>
      <c r="B394" s="163">
        <v>3</v>
      </c>
      <c r="C394" s="281" t="s">
        <v>683</v>
      </c>
      <c r="D394" s="175" t="str">
        <f t="shared" ref="D394:E394" si="282">IF(COUNTIF(D391:D393,"C")&gt;=1,"A",IF(COUNTIF(D391:D393,"C")&gt;0,"P"," "))</f>
        <v xml:space="preserve"> </v>
      </c>
      <c r="E394" s="175" t="str">
        <f t="shared" si="282"/>
        <v xml:space="preserve"> </v>
      </c>
      <c r="F394" s="175" t="str">
        <f t="shared" ref="F394:M394" si="283">IF(COUNTIF(F391:F393,"C")&gt;=1,"A",IF(COUNTIF(F391:F393,"C")&gt;0,"P"," "))</f>
        <v xml:space="preserve"> </v>
      </c>
      <c r="G394" s="175" t="str">
        <f t="shared" si="283"/>
        <v xml:space="preserve"> </v>
      </c>
      <c r="H394" s="175" t="str">
        <f t="shared" si="283"/>
        <v xml:space="preserve"> </v>
      </c>
      <c r="I394" s="175" t="str">
        <f t="shared" si="283"/>
        <v xml:space="preserve"> </v>
      </c>
      <c r="J394" s="175" t="str">
        <f t="shared" si="283"/>
        <v xml:space="preserve"> </v>
      </c>
      <c r="K394" s="175" t="str">
        <f t="shared" si="283"/>
        <v xml:space="preserve"> </v>
      </c>
      <c r="L394" s="175" t="str">
        <f t="shared" si="283"/>
        <v xml:space="preserve"> </v>
      </c>
      <c r="M394" s="175" t="str">
        <f t="shared" si="283"/>
        <v xml:space="preserve"> </v>
      </c>
      <c r="N394" s="175" t="str">
        <f t="shared" ref="N394:W394" si="284">IF(COUNTIF(N391:N393,"C")&gt;=1,"A",IF(COUNTIF(N391:N393,"C")&gt;0,"P"," "))</f>
        <v xml:space="preserve"> </v>
      </c>
      <c r="O394" s="175" t="str">
        <f t="shared" si="284"/>
        <v xml:space="preserve"> </v>
      </c>
      <c r="P394" s="175" t="str">
        <f t="shared" si="284"/>
        <v xml:space="preserve"> </v>
      </c>
      <c r="Q394" s="175" t="str">
        <f t="shared" si="284"/>
        <v xml:space="preserve"> </v>
      </c>
      <c r="R394" s="175" t="str">
        <f t="shared" si="284"/>
        <v xml:space="preserve"> </v>
      </c>
      <c r="S394" s="175" t="str">
        <f t="shared" si="284"/>
        <v xml:space="preserve"> </v>
      </c>
      <c r="T394" s="175" t="str">
        <f t="shared" si="284"/>
        <v xml:space="preserve"> </v>
      </c>
      <c r="U394" s="175" t="str">
        <f t="shared" si="284"/>
        <v xml:space="preserve"> </v>
      </c>
      <c r="V394" s="175" t="str">
        <f t="shared" si="284"/>
        <v xml:space="preserve"> </v>
      </c>
      <c r="W394" s="175" t="str">
        <f t="shared" si="284"/>
        <v xml:space="preserve"> </v>
      </c>
    </row>
    <row r="395" spans="1:23">
      <c r="A395"/>
      <c r="B395" s="176"/>
      <c r="C395" s="279" t="s">
        <v>684</v>
      </c>
      <c r="D395" s="173" t="s">
        <v>403</v>
      </c>
      <c r="E395" s="173"/>
      <c r="F395" s="173"/>
      <c r="G395" s="173"/>
      <c r="H395" s="173"/>
      <c r="I395" s="173"/>
      <c r="J395" s="173"/>
      <c r="K395" s="173"/>
      <c r="L395" s="173"/>
      <c r="M395" s="173"/>
      <c r="N395" s="173"/>
      <c r="O395" s="173"/>
      <c r="P395" s="173"/>
      <c r="Q395" s="173"/>
      <c r="R395" s="173"/>
      <c r="S395" s="173"/>
      <c r="T395" s="173"/>
      <c r="U395" s="173"/>
      <c r="V395" s="173"/>
      <c r="W395" s="173"/>
    </row>
    <row r="396" spans="1:23">
      <c r="A396"/>
      <c r="B396" s="176"/>
      <c r="C396" s="279" t="s">
        <v>685</v>
      </c>
      <c r="D396" s="173"/>
      <c r="E396" s="173"/>
      <c r="F396" s="173"/>
      <c r="G396" s="173"/>
      <c r="H396" s="173"/>
      <c r="I396" s="173"/>
      <c r="J396" s="173"/>
      <c r="K396" s="173"/>
      <c r="L396" s="173"/>
      <c r="M396" s="173"/>
      <c r="N396" s="173"/>
      <c r="O396" s="173"/>
      <c r="P396" s="173"/>
      <c r="Q396" s="173"/>
      <c r="R396" s="173"/>
      <c r="S396" s="173"/>
      <c r="T396" s="173"/>
      <c r="U396" s="173"/>
      <c r="V396" s="173"/>
      <c r="W396" s="173"/>
    </row>
    <row r="397" spans="1:23">
      <c r="A397"/>
      <c r="B397" s="176"/>
      <c r="C397" s="279" t="s">
        <v>686</v>
      </c>
      <c r="D397" s="173" t="s">
        <v>403</v>
      </c>
      <c r="E397" s="173"/>
      <c r="F397" s="173"/>
      <c r="G397" s="173"/>
      <c r="H397" s="173"/>
      <c r="I397" s="173"/>
      <c r="J397" s="173"/>
      <c r="K397" s="173"/>
      <c r="L397" s="173"/>
      <c r="M397" s="173"/>
      <c r="N397" s="173"/>
      <c r="O397" s="173"/>
      <c r="P397" s="173"/>
      <c r="Q397" s="173"/>
      <c r="R397" s="173"/>
      <c r="S397" s="173"/>
      <c r="T397" s="173"/>
      <c r="U397" s="173"/>
      <c r="V397" s="173"/>
      <c r="W397" s="173"/>
    </row>
    <row r="398" spans="1:23">
      <c r="B398" s="163">
        <v>4</v>
      </c>
      <c r="C398" s="281" t="s">
        <v>551</v>
      </c>
      <c r="D398" s="175" t="str">
        <f t="shared" ref="D398:E398" si="285">IF(COUNTIF(D395:D397,"C")&gt;=1,"A",IF(COUNTIF(D395:D397,"C")&gt;0,"P"," "))</f>
        <v xml:space="preserve"> </v>
      </c>
      <c r="E398" s="175" t="str">
        <f t="shared" si="285"/>
        <v xml:space="preserve"> </v>
      </c>
      <c r="F398" s="175" t="str">
        <f t="shared" ref="F398:M398" si="286">IF(COUNTIF(F395:F397,"C")&gt;=1,"A",IF(COUNTIF(F395:F397,"C")&gt;0,"P"," "))</f>
        <v xml:space="preserve"> </v>
      </c>
      <c r="G398" s="175" t="str">
        <f t="shared" si="286"/>
        <v xml:space="preserve"> </v>
      </c>
      <c r="H398" s="175" t="str">
        <f t="shared" si="286"/>
        <v xml:space="preserve"> </v>
      </c>
      <c r="I398" s="175" t="str">
        <f t="shared" si="286"/>
        <v xml:space="preserve"> </v>
      </c>
      <c r="J398" s="175" t="str">
        <f t="shared" si="286"/>
        <v xml:space="preserve"> </v>
      </c>
      <c r="K398" s="175" t="str">
        <f t="shared" si="286"/>
        <v xml:space="preserve"> </v>
      </c>
      <c r="L398" s="175" t="str">
        <f t="shared" si="286"/>
        <v xml:space="preserve"> </v>
      </c>
      <c r="M398" s="175" t="str">
        <f t="shared" si="286"/>
        <v xml:space="preserve"> </v>
      </c>
      <c r="N398" s="175" t="str">
        <f t="shared" ref="N398:W398" si="287">IF(COUNTIF(N395:N397,"C")&gt;=1,"A",IF(COUNTIF(N395:N397,"C")&gt;0,"P"," "))</f>
        <v xml:space="preserve"> </v>
      </c>
      <c r="O398" s="175" t="str">
        <f t="shared" si="287"/>
        <v xml:space="preserve"> </v>
      </c>
      <c r="P398" s="175" t="str">
        <f t="shared" si="287"/>
        <v xml:space="preserve"> </v>
      </c>
      <c r="Q398" s="175" t="str">
        <f t="shared" si="287"/>
        <v xml:space="preserve"> </v>
      </c>
      <c r="R398" s="175" t="str">
        <f t="shared" si="287"/>
        <v xml:space="preserve"> </v>
      </c>
      <c r="S398" s="175" t="str">
        <f t="shared" si="287"/>
        <v xml:space="preserve"> </v>
      </c>
      <c r="T398" s="175" t="str">
        <f t="shared" si="287"/>
        <v xml:space="preserve"> </v>
      </c>
      <c r="U398" s="175" t="str">
        <f t="shared" si="287"/>
        <v xml:space="preserve"> </v>
      </c>
      <c r="V398" s="175" t="str">
        <f t="shared" si="287"/>
        <v xml:space="preserve"> </v>
      </c>
      <c r="W398" s="175" t="str">
        <f t="shared" si="287"/>
        <v xml:space="preserve"> </v>
      </c>
    </row>
    <row r="399" spans="1:23">
      <c r="B399" s="176"/>
      <c r="C399" s="279" t="s">
        <v>687</v>
      </c>
      <c r="D399" s="173" t="s">
        <v>403</v>
      </c>
      <c r="E399" s="173"/>
      <c r="F399" s="173"/>
      <c r="G399" s="173"/>
      <c r="H399" s="173"/>
      <c r="I399" s="173"/>
      <c r="J399" s="173"/>
      <c r="K399" s="173"/>
      <c r="L399" s="173"/>
      <c r="M399" s="173"/>
      <c r="N399" s="173"/>
      <c r="O399" s="173"/>
      <c r="P399" s="173"/>
      <c r="Q399" s="173"/>
      <c r="R399" s="173"/>
      <c r="S399" s="173"/>
      <c r="T399" s="173"/>
      <c r="U399" s="173"/>
      <c r="V399" s="173"/>
      <c r="W399" s="173"/>
    </row>
    <row r="400" spans="1:23">
      <c r="B400" s="176"/>
      <c r="C400" s="279" t="s">
        <v>556</v>
      </c>
      <c r="D400" s="173"/>
      <c r="E400" s="173"/>
      <c r="F400" s="173"/>
      <c r="G400" s="173"/>
      <c r="H400" s="173"/>
      <c r="I400" s="173"/>
      <c r="J400" s="173"/>
      <c r="K400" s="173"/>
      <c r="L400" s="173"/>
      <c r="M400" s="173"/>
      <c r="N400" s="173"/>
      <c r="O400" s="173"/>
      <c r="P400" s="173"/>
      <c r="Q400" s="173"/>
      <c r="R400" s="173"/>
      <c r="S400" s="173"/>
      <c r="T400" s="173"/>
      <c r="U400" s="173"/>
      <c r="V400" s="173"/>
      <c r="W400" s="173"/>
    </row>
    <row r="401" spans="1:23">
      <c r="B401" s="176"/>
      <c r="C401" s="279" t="s">
        <v>688</v>
      </c>
      <c r="D401" s="173" t="s">
        <v>403</v>
      </c>
      <c r="E401" s="173"/>
      <c r="F401" s="173"/>
      <c r="G401" s="173"/>
      <c r="H401" s="173"/>
      <c r="I401" s="173"/>
      <c r="J401" s="173"/>
      <c r="K401" s="173"/>
      <c r="L401" s="173"/>
      <c r="M401" s="173"/>
      <c r="N401" s="173"/>
      <c r="O401" s="173"/>
      <c r="P401" s="173"/>
      <c r="Q401" s="173"/>
      <c r="R401" s="173"/>
      <c r="S401" s="173"/>
      <c r="T401" s="173"/>
      <c r="U401" s="173"/>
      <c r="V401" s="173"/>
      <c r="W401" s="173"/>
    </row>
    <row r="402" spans="1:23">
      <c r="B402" s="163">
        <v>5</v>
      </c>
      <c r="C402" s="281" t="s">
        <v>579</v>
      </c>
      <c r="D402" s="175" t="str">
        <f t="shared" ref="D402:E402" si="288">IF(COUNTIF(D399:D401,"C")&gt;=1,"A",IF(COUNTIF(D399:D401,"C")&gt;0,"P"," "))</f>
        <v xml:space="preserve"> </v>
      </c>
      <c r="E402" s="175" t="str">
        <f t="shared" si="288"/>
        <v xml:space="preserve"> </v>
      </c>
      <c r="F402" s="175" t="str">
        <f t="shared" ref="F402:M402" si="289">IF(COUNTIF(F399:F401,"C")&gt;=1,"A",IF(COUNTIF(F399:F401,"C")&gt;0,"P"," "))</f>
        <v xml:space="preserve"> </v>
      </c>
      <c r="G402" s="175" t="str">
        <f t="shared" si="289"/>
        <v xml:space="preserve"> </v>
      </c>
      <c r="H402" s="175" t="str">
        <f t="shared" si="289"/>
        <v xml:space="preserve"> </v>
      </c>
      <c r="I402" s="175" t="str">
        <f t="shared" si="289"/>
        <v xml:space="preserve"> </v>
      </c>
      <c r="J402" s="175" t="str">
        <f t="shared" si="289"/>
        <v xml:space="preserve"> </v>
      </c>
      <c r="K402" s="175" t="str">
        <f t="shared" si="289"/>
        <v xml:space="preserve"> </v>
      </c>
      <c r="L402" s="175" t="str">
        <f t="shared" si="289"/>
        <v xml:space="preserve"> </v>
      </c>
      <c r="M402" s="175" t="str">
        <f t="shared" si="289"/>
        <v xml:space="preserve"> </v>
      </c>
      <c r="N402" s="175" t="str">
        <f t="shared" ref="N402:W402" si="290">IF(COUNTIF(N399:N401,"C")&gt;=1,"A",IF(COUNTIF(N399:N401,"C")&gt;0,"P"," "))</f>
        <v xml:space="preserve"> </v>
      </c>
      <c r="O402" s="175" t="str">
        <f t="shared" si="290"/>
        <v xml:space="preserve"> </v>
      </c>
      <c r="P402" s="175" t="str">
        <f t="shared" si="290"/>
        <v xml:space="preserve"> </v>
      </c>
      <c r="Q402" s="175" t="str">
        <f t="shared" si="290"/>
        <v xml:space="preserve"> </v>
      </c>
      <c r="R402" s="175" t="str">
        <f t="shared" si="290"/>
        <v xml:space="preserve"> </v>
      </c>
      <c r="S402" s="175" t="str">
        <f t="shared" si="290"/>
        <v xml:space="preserve"> </v>
      </c>
      <c r="T402" s="175" t="str">
        <f t="shared" si="290"/>
        <v xml:space="preserve"> </v>
      </c>
      <c r="U402" s="175" t="str">
        <f t="shared" si="290"/>
        <v xml:space="preserve"> </v>
      </c>
      <c r="V402" s="175" t="str">
        <f t="shared" si="290"/>
        <v xml:space="preserve"> </v>
      </c>
      <c r="W402" s="175" t="str">
        <f t="shared" si="290"/>
        <v xml:space="preserve"> </v>
      </c>
    </row>
    <row r="403" spans="1:23">
      <c r="B403" s="176"/>
      <c r="C403" s="279" t="s">
        <v>557</v>
      </c>
      <c r="D403" s="173"/>
      <c r="E403" s="173"/>
      <c r="F403" s="173"/>
      <c r="G403" s="173"/>
      <c r="H403" s="173"/>
      <c r="I403" s="173"/>
      <c r="J403" s="173"/>
      <c r="K403" s="173"/>
      <c r="L403" s="173"/>
      <c r="M403" s="173"/>
      <c r="N403" s="173"/>
      <c r="O403" s="173"/>
      <c r="P403" s="173"/>
      <c r="Q403" s="173"/>
      <c r="R403" s="173"/>
      <c r="S403" s="173"/>
      <c r="T403" s="173"/>
      <c r="U403" s="173"/>
      <c r="V403" s="173"/>
      <c r="W403" s="173"/>
    </row>
    <row r="404" spans="1:23">
      <c r="B404" s="176"/>
      <c r="C404" s="279" t="s">
        <v>689</v>
      </c>
      <c r="D404" s="173" t="s">
        <v>403</v>
      </c>
      <c r="E404" s="173"/>
      <c r="F404" s="173"/>
      <c r="G404" s="173"/>
      <c r="H404" s="173"/>
      <c r="I404" s="173"/>
      <c r="J404" s="173"/>
      <c r="K404" s="173"/>
      <c r="L404" s="173"/>
      <c r="M404" s="173"/>
      <c r="N404" s="173"/>
      <c r="O404" s="173"/>
      <c r="P404" s="173"/>
      <c r="Q404" s="173"/>
      <c r="R404" s="173"/>
      <c r="S404" s="173"/>
      <c r="T404" s="173"/>
      <c r="U404" s="173"/>
      <c r="V404" s="173"/>
      <c r="W404" s="173"/>
    </row>
    <row r="405" spans="1:23" ht="13.5" thickBot="1">
      <c r="B405" s="176"/>
      <c r="C405" s="279" t="s">
        <v>690</v>
      </c>
      <c r="D405" s="173" t="s">
        <v>403</v>
      </c>
      <c r="E405" s="173"/>
      <c r="F405" s="173"/>
      <c r="G405" s="173"/>
      <c r="H405" s="173"/>
      <c r="I405" s="173"/>
      <c r="J405" s="173"/>
      <c r="K405" s="173"/>
      <c r="L405" s="173"/>
      <c r="M405" s="173"/>
      <c r="N405" s="173"/>
      <c r="O405" s="173"/>
      <c r="P405" s="173"/>
      <c r="Q405" s="173"/>
      <c r="R405" s="173"/>
      <c r="S405" s="173"/>
      <c r="T405" s="173"/>
      <c r="U405" s="173"/>
      <c r="V405" s="173"/>
      <c r="W405" s="173"/>
    </row>
    <row r="406" spans="1:23" ht="13.5" hidden="1" thickBot="1">
      <c r="D406" s="175" t="str">
        <f t="shared" ref="D406:E406" si="291">IF(COUNTIF(D403:D405,"C")&gt;=1,"A",IF(COUNTIF(D403:D405,"C")&gt;0,"P"," "))</f>
        <v xml:space="preserve"> </v>
      </c>
      <c r="E406" s="175" t="str">
        <f t="shared" si="291"/>
        <v xml:space="preserve"> </v>
      </c>
      <c r="F406" s="175" t="str">
        <f t="shared" ref="F406:M406" si="292">IF(COUNTIF(F403:F405,"C")&gt;=1,"A",IF(COUNTIF(F403:F405,"C")&gt;0,"P"," "))</f>
        <v xml:space="preserve"> </v>
      </c>
      <c r="G406" s="175" t="str">
        <f t="shared" si="292"/>
        <v xml:space="preserve"> </v>
      </c>
      <c r="H406" s="175" t="str">
        <f t="shared" si="292"/>
        <v xml:space="preserve"> </v>
      </c>
      <c r="I406" s="175" t="str">
        <f t="shared" si="292"/>
        <v xml:space="preserve"> </v>
      </c>
      <c r="J406" s="175" t="str">
        <f t="shared" si="292"/>
        <v xml:space="preserve"> </v>
      </c>
      <c r="K406" s="175" t="str">
        <f t="shared" si="292"/>
        <v xml:space="preserve"> </v>
      </c>
      <c r="L406" s="175" t="str">
        <f t="shared" si="292"/>
        <v xml:space="preserve"> </v>
      </c>
      <c r="M406" s="175" t="str">
        <f t="shared" si="292"/>
        <v xml:space="preserve"> </v>
      </c>
      <c r="N406" s="175" t="str">
        <f t="shared" ref="N406:W406" si="293">IF(COUNTIF(N403:N405,"C")&gt;=1,"A",IF(COUNTIF(N403:N405,"C")&gt;0,"P"," "))</f>
        <v xml:space="preserve"> </v>
      </c>
      <c r="O406" s="175" t="str">
        <f t="shared" si="293"/>
        <v xml:space="preserve"> </v>
      </c>
      <c r="P406" s="175" t="str">
        <f t="shared" si="293"/>
        <v xml:space="preserve"> </v>
      </c>
      <c r="Q406" s="175" t="str">
        <f t="shared" si="293"/>
        <v xml:space="preserve"> </v>
      </c>
      <c r="R406" s="175" t="str">
        <f t="shared" si="293"/>
        <v xml:space="preserve"> </v>
      </c>
      <c r="S406" s="175" t="str">
        <f t="shared" si="293"/>
        <v xml:space="preserve"> </v>
      </c>
      <c r="T406" s="175" t="str">
        <f t="shared" si="293"/>
        <v xml:space="preserve"> </v>
      </c>
      <c r="U406" s="175" t="str">
        <f t="shared" si="293"/>
        <v xml:space="preserve"> </v>
      </c>
      <c r="V406" s="175" t="str">
        <f t="shared" si="293"/>
        <v xml:space="preserve"> </v>
      </c>
      <c r="W406" s="175" t="str">
        <f t="shared" si="293"/>
        <v xml:space="preserve"> </v>
      </c>
    </row>
    <row r="407" spans="1:23" ht="13.5" thickBot="1">
      <c r="C407" s="177" t="s">
        <v>96</v>
      </c>
      <c r="D407" s="278" t="str">
        <f>IF(COUNTIF(D390:D406,"A")&gt;4,"C",IF(COUNTIF(D390:D406,"A")&gt;0,"P"," "))</f>
        <v xml:space="preserve"> </v>
      </c>
      <c r="E407" s="278" t="str">
        <f t="shared" ref="E407" si="294">IF(COUNTIF(E390:E406,"A")&gt;4,"C",IF(COUNTIF(E390:E406,"A")&gt;0,"P"," "))</f>
        <v xml:space="preserve"> </v>
      </c>
      <c r="F407" s="278" t="str">
        <f t="shared" ref="F407:M407" si="295">IF(COUNTIF(F390:F406,"A")&gt;4,"C",IF(COUNTIF(F390:F406,"A")&gt;0,"P"," "))</f>
        <v xml:space="preserve"> </v>
      </c>
      <c r="G407" s="278" t="str">
        <f t="shared" si="295"/>
        <v xml:space="preserve"> </v>
      </c>
      <c r="H407" s="278" t="str">
        <f t="shared" si="295"/>
        <v xml:space="preserve"> </v>
      </c>
      <c r="I407" s="278" t="str">
        <f t="shared" si="295"/>
        <v xml:space="preserve"> </v>
      </c>
      <c r="J407" s="278" t="str">
        <f t="shared" si="295"/>
        <v xml:space="preserve"> </v>
      </c>
      <c r="K407" s="278" t="str">
        <f t="shared" si="295"/>
        <v xml:space="preserve"> </v>
      </c>
      <c r="L407" s="278" t="str">
        <f t="shared" si="295"/>
        <v xml:space="preserve"> </v>
      </c>
      <c r="M407" s="278" t="str">
        <f t="shared" si="295"/>
        <v xml:space="preserve"> </v>
      </c>
      <c r="N407" s="278" t="str">
        <f t="shared" ref="N407:W407" si="296">IF(COUNTIF(N390:N406,"A")&gt;4,"C",IF(COUNTIF(N390:N406,"A")&gt;0,"P"," "))</f>
        <v xml:space="preserve"> </v>
      </c>
      <c r="O407" s="278" t="str">
        <f t="shared" si="296"/>
        <v xml:space="preserve"> </v>
      </c>
      <c r="P407" s="278" t="str">
        <f t="shared" si="296"/>
        <v xml:space="preserve"> </v>
      </c>
      <c r="Q407" s="278" t="str">
        <f t="shared" si="296"/>
        <v xml:space="preserve"> </v>
      </c>
      <c r="R407" s="278" t="str">
        <f t="shared" si="296"/>
        <v xml:space="preserve"> </v>
      </c>
      <c r="S407" s="278" t="str">
        <f t="shared" si="296"/>
        <v xml:space="preserve"> </v>
      </c>
      <c r="T407" s="278" t="str">
        <f t="shared" si="296"/>
        <v xml:space="preserve"> </v>
      </c>
      <c r="U407" s="278" t="str">
        <f t="shared" si="296"/>
        <v xml:space="preserve"> </v>
      </c>
      <c r="V407" s="278" t="str">
        <f t="shared" si="296"/>
        <v xml:space="preserve"> </v>
      </c>
      <c r="W407" s="278" t="str">
        <f t="shared" si="296"/>
        <v xml:space="preserve"> </v>
      </c>
    </row>
    <row r="408" spans="1:23" s="221" customFormat="1">
      <c r="B408" s="275" t="s">
        <v>146</v>
      </c>
      <c r="C408" s="268"/>
      <c r="D408" s="222"/>
      <c r="E408" s="222"/>
      <c r="F408" s="222"/>
      <c r="G408" s="222"/>
      <c r="H408" s="222"/>
      <c r="I408" s="222"/>
      <c r="J408" s="222"/>
      <c r="K408" s="222"/>
      <c r="L408" s="222"/>
      <c r="M408" s="222"/>
      <c r="N408" s="222"/>
      <c r="O408" s="222"/>
      <c r="P408" s="222"/>
      <c r="Q408" s="222"/>
      <c r="R408" s="222"/>
      <c r="S408" s="222"/>
      <c r="T408" s="222"/>
      <c r="U408" s="222"/>
      <c r="V408" s="222"/>
      <c r="W408" s="222"/>
    </row>
    <row r="409" spans="1:23" s="221" customFormat="1">
      <c r="A409" s="206"/>
      <c r="B409" s="221">
        <v>1</v>
      </c>
      <c r="C409" s="268" t="s">
        <v>399</v>
      </c>
      <c r="D409" s="276"/>
      <c r="E409" s="276"/>
      <c r="F409" s="276"/>
      <c r="G409" s="276"/>
      <c r="H409" s="276"/>
      <c r="I409" s="276"/>
      <c r="J409" s="276"/>
      <c r="K409" s="276"/>
      <c r="L409" s="276"/>
      <c r="M409" s="276"/>
      <c r="N409" s="276"/>
      <c r="O409" s="276"/>
      <c r="P409" s="276"/>
      <c r="Q409" s="276"/>
      <c r="R409" s="276"/>
      <c r="S409" s="276"/>
      <c r="T409" s="276"/>
      <c r="U409" s="276"/>
      <c r="V409" s="276"/>
      <c r="W409" s="276"/>
    </row>
    <row r="410" spans="1:23" s="221" customFormat="1">
      <c r="A410"/>
      <c r="B410" s="273"/>
      <c r="C410" s="279" t="s">
        <v>400</v>
      </c>
      <c r="D410" s="269"/>
      <c r="E410" s="269"/>
      <c r="F410" s="269"/>
      <c r="G410" s="269"/>
      <c r="H410" s="269"/>
      <c r="I410" s="269"/>
      <c r="J410" s="269"/>
      <c r="K410" s="269"/>
      <c r="L410" s="269"/>
      <c r="M410" s="269"/>
      <c r="N410" s="269"/>
      <c r="O410" s="269"/>
      <c r="P410" s="269"/>
      <c r="Q410" s="269"/>
      <c r="R410" s="269"/>
      <c r="S410" s="269"/>
      <c r="T410" s="269"/>
      <c r="U410" s="269"/>
      <c r="V410" s="269"/>
      <c r="W410" s="269"/>
    </row>
    <row r="411" spans="1:23" s="221" customFormat="1">
      <c r="A411"/>
      <c r="B411" s="221">
        <v>2</v>
      </c>
      <c r="C411" s="270" t="s">
        <v>401</v>
      </c>
      <c r="D411" s="259"/>
      <c r="E411" s="259"/>
      <c r="F411" s="259"/>
      <c r="G411" s="259"/>
      <c r="H411" s="259"/>
      <c r="I411" s="259"/>
      <c r="J411" s="259"/>
      <c r="K411" s="259"/>
      <c r="L411" s="259"/>
      <c r="M411" s="259"/>
      <c r="N411" s="259"/>
      <c r="O411" s="259"/>
      <c r="P411" s="259"/>
      <c r="Q411" s="259"/>
      <c r="R411" s="259"/>
      <c r="S411" s="259"/>
      <c r="T411" s="259"/>
      <c r="U411" s="259"/>
      <c r="V411" s="259"/>
      <c r="W411" s="259"/>
    </row>
    <row r="412" spans="1:23" s="221" customFormat="1">
      <c r="A412"/>
      <c r="B412" s="274"/>
      <c r="C412" s="279" t="s">
        <v>409</v>
      </c>
      <c r="D412" s="269"/>
      <c r="E412" s="269"/>
      <c r="F412" s="269"/>
      <c r="G412" s="269"/>
      <c r="H412" s="269"/>
      <c r="I412" s="269"/>
      <c r="J412" s="269"/>
      <c r="K412" s="269"/>
      <c r="L412" s="269"/>
      <c r="M412" s="269"/>
      <c r="N412" s="269"/>
      <c r="O412" s="269"/>
      <c r="P412" s="269"/>
      <c r="Q412" s="269"/>
      <c r="R412" s="269"/>
      <c r="S412" s="269"/>
      <c r="T412" s="269"/>
      <c r="U412" s="269"/>
      <c r="V412" s="269"/>
      <c r="W412" s="269"/>
    </row>
    <row r="413" spans="1:23" s="221" customFormat="1">
      <c r="A413"/>
      <c r="B413" s="221">
        <v>3</v>
      </c>
      <c r="C413" s="270" t="s">
        <v>410</v>
      </c>
      <c r="D413" s="259"/>
      <c r="E413" s="259"/>
      <c r="F413" s="259"/>
      <c r="G413" s="259"/>
      <c r="H413" s="259"/>
      <c r="I413" s="259"/>
      <c r="J413" s="259"/>
      <c r="K413" s="259"/>
      <c r="L413" s="259"/>
      <c r="M413" s="259"/>
      <c r="N413" s="259"/>
      <c r="O413" s="259"/>
      <c r="P413" s="259"/>
      <c r="Q413" s="259"/>
      <c r="R413" s="259"/>
      <c r="S413" s="259"/>
      <c r="T413" s="259"/>
      <c r="U413" s="259"/>
      <c r="V413" s="259"/>
      <c r="W413" s="259"/>
    </row>
    <row r="414" spans="1:23" s="221" customFormat="1">
      <c r="A414"/>
      <c r="B414" s="274"/>
      <c r="C414" s="279" t="s">
        <v>411</v>
      </c>
      <c r="D414" s="269"/>
      <c r="E414" s="269"/>
      <c r="F414" s="269"/>
      <c r="G414" s="269"/>
      <c r="H414" s="269"/>
      <c r="I414" s="269"/>
      <c r="J414" s="269"/>
      <c r="K414" s="269"/>
      <c r="L414" s="269"/>
      <c r="M414" s="269"/>
      <c r="N414" s="269"/>
      <c r="O414" s="269"/>
      <c r="P414" s="269"/>
      <c r="Q414" s="269"/>
      <c r="R414" s="269"/>
      <c r="S414" s="269"/>
      <c r="T414" s="269"/>
      <c r="U414" s="269"/>
      <c r="V414" s="269"/>
      <c r="W414" s="269"/>
    </row>
    <row r="415" spans="1:23" s="221" customFormat="1">
      <c r="A415"/>
      <c r="B415" s="221">
        <v>4</v>
      </c>
      <c r="C415" s="277" t="s">
        <v>412</v>
      </c>
      <c r="D415" s="259"/>
      <c r="E415" s="259"/>
      <c r="F415" s="259"/>
      <c r="G415" s="259"/>
      <c r="H415" s="259"/>
      <c r="I415" s="259"/>
      <c r="J415" s="259"/>
      <c r="K415" s="259"/>
      <c r="L415" s="259"/>
      <c r="M415" s="259"/>
      <c r="N415" s="259"/>
      <c r="O415" s="259"/>
      <c r="P415" s="259"/>
      <c r="Q415" s="259"/>
      <c r="R415" s="259"/>
      <c r="S415" s="259"/>
      <c r="T415" s="259"/>
      <c r="U415" s="259"/>
      <c r="V415" s="259"/>
      <c r="W415" s="259"/>
    </row>
    <row r="416" spans="1:23" s="221" customFormat="1">
      <c r="A416"/>
      <c r="B416" s="274"/>
      <c r="C416" s="279" t="s">
        <v>413</v>
      </c>
      <c r="D416" s="269"/>
      <c r="E416" s="269"/>
      <c r="F416" s="269"/>
      <c r="G416" s="269"/>
      <c r="H416" s="269"/>
      <c r="I416" s="269"/>
      <c r="J416" s="269"/>
      <c r="K416" s="269"/>
      <c r="L416" s="269"/>
      <c r="M416" s="269"/>
      <c r="N416" s="269"/>
      <c r="O416" s="269"/>
      <c r="P416" s="269"/>
      <c r="Q416" s="269"/>
      <c r="R416" s="269"/>
      <c r="S416" s="269"/>
      <c r="T416" s="269"/>
      <c r="U416" s="269"/>
      <c r="V416" s="269"/>
      <c r="W416" s="269"/>
    </row>
    <row r="417" spans="1:23" s="221" customFormat="1">
      <c r="A417"/>
      <c r="B417" s="221">
        <v>5</v>
      </c>
      <c r="C417" s="277" t="s">
        <v>402</v>
      </c>
      <c r="D417" s="259"/>
      <c r="E417" s="259"/>
      <c r="F417" s="259"/>
      <c r="G417" s="259"/>
      <c r="H417" s="259"/>
      <c r="I417" s="259"/>
      <c r="J417" s="259"/>
      <c r="K417" s="259"/>
      <c r="L417" s="259"/>
      <c r="M417" s="259"/>
      <c r="N417" s="259"/>
      <c r="O417" s="259"/>
      <c r="P417" s="259"/>
      <c r="Q417" s="259"/>
      <c r="R417" s="259"/>
      <c r="S417" s="259"/>
      <c r="T417" s="259"/>
      <c r="U417" s="259"/>
      <c r="V417" s="259"/>
      <c r="W417" s="259"/>
    </row>
    <row r="418" spans="1:23" s="221" customFormat="1" ht="13.5" thickBot="1">
      <c r="A418"/>
      <c r="B418" s="274"/>
      <c r="C418" s="279" t="s">
        <v>414</v>
      </c>
      <c r="D418" s="269"/>
      <c r="E418" s="269"/>
      <c r="F418" s="269"/>
      <c r="G418" s="269"/>
      <c r="H418" s="269"/>
      <c r="I418" s="269"/>
      <c r="J418" s="269"/>
      <c r="K418" s="269"/>
      <c r="L418" s="269"/>
      <c r="M418" s="269"/>
      <c r="N418" s="269"/>
      <c r="O418" s="269"/>
      <c r="P418" s="269"/>
      <c r="Q418" s="269"/>
      <c r="R418" s="269"/>
      <c r="S418" s="269"/>
      <c r="T418" s="269"/>
      <c r="U418" s="269"/>
      <c r="V418" s="269"/>
      <c r="W418" s="269"/>
    </row>
    <row r="419" spans="1:23" s="221" customFormat="1" ht="13.5" thickBot="1">
      <c r="A419"/>
      <c r="B419" s="276"/>
      <c r="C419" s="271" t="s">
        <v>96</v>
      </c>
      <c r="D419" s="278" t="str">
        <f t="shared" ref="D419:E419" si="297">IF(COUNTIF(D410:D418,"C")&gt;4,"C",IF(COUNTIF(D410:D418,"C")&gt;0,"P"," "))</f>
        <v xml:space="preserve"> </v>
      </c>
      <c r="E419" s="278" t="str">
        <f t="shared" si="297"/>
        <v xml:space="preserve"> </v>
      </c>
      <c r="F419" s="278" t="str">
        <f t="shared" ref="F419:M419" si="298">IF(COUNTIF(F410:F418,"C")&gt;4,"C",IF(COUNTIF(F410:F418,"C")&gt;0,"P"," "))</f>
        <v xml:space="preserve"> </v>
      </c>
      <c r="G419" s="278" t="str">
        <f t="shared" si="298"/>
        <v xml:space="preserve"> </v>
      </c>
      <c r="H419" s="278" t="str">
        <f t="shared" si="298"/>
        <v xml:space="preserve"> </v>
      </c>
      <c r="I419" s="278" t="str">
        <f t="shared" si="298"/>
        <v xml:space="preserve"> </v>
      </c>
      <c r="J419" s="278" t="str">
        <f t="shared" si="298"/>
        <v xml:space="preserve"> </v>
      </c>
      <c r="K419" s="278" t="str">
        <f t="shared" si="298"/>
        <v xml:space="preserve"> </v>
      </c>
      <c r="L419" s="278" t="str">
        <f t="shared" si="298"/>
        <v xml:space="preserve"> </v>
      </c>
      <c r="M419" s="278" t="str">
        <f t="shared" si="298"/>
        <v xml:space="preserve"> </v>
      </c>
      <c r="N419" s="278" t="str">
        <f t="shared" ref="N419:W419" si="299">IF(COUNTIF(N410:N418,"C")&gt;4,"C",IF(COUNTIF(N410:N418,"C")&gt;0,"P"," "))</f>
        <v xml:space="preserve"> </v>
      </c>
      <c r="O419" s="278" t="str">
        <f t="shared" si="299"/>
        <v xml:space="preserve"> </v>
      </c>
      <c r="P419" s="278" t="str">
        <f t="shared" si="299"/>
        <v xml:space="preserve"> </v>
      </c>
      <c r="Q419" s="278" t="str">
        <f t="shared" si="299"/>
        <v xml:space="preserve"> </v>
      </c>
      <c r="R419" s="278" t="str">
        <f t="shared" si="299"/>
        <v xml:space="preserve"> </v>
      </c>
      <c r="S419" s="278" t="str">
        <f t="shared" si="299"/>
        <v xml:space="preserve"> </v>
      </c>
      <c r="T419" s="278" t="str">
        <f t="shared" si="299"/>
        <v xml:space="preserve"> </v>
      </c>
      <c r="U419" s="278" t="str">
        <f t="shared" si="299"/>
        <v xml:space="preserve"> </v>
      </c>
      <c r="V419" s="278" t="str">
        <f t="shared" si="299"/>
        <v xml:space="preserve"> </v>
      </c>
      <c r="W419" s="278" t="str">
        <f t="shared" si="299"/>
        <v xml:space="preserve"> </v>
      </c>
    </row>
    <row r="420" spans="1:23" ht="15">
      <c r="B420" s="167" t="s">
        <v>129</v>
      </c>
    </row>
    <row r="421" spans="1:23">
      <c r="B421" s="163">
        <v>1</v>
      </c>
      <c r="C421" s="178" t="s">
        <v>188</v>
      </c>
    </row>
    <row r="422" spans="1:23">
      <c r="A422" s="206"/>
      <c r="B422" s="170"/>
      <c r="C422" s="171" t="s">
        <v>189</v>
      </c>
      <c r="D422" s="172"/>
      <c r="E422" s="173"/>
      <c r="F422" s="173"/>
      <c r="G422" s="173"/>
      <c r="H422" s="173"/>
      <c r="I422" s="173"/>
      <c r="J422" s="173"/>
      <c r="K422" s="173"/>
      <c r="L422" s="173"/>
      <c r="M422" s="173"/>
      <c r="N422" s="173"/>
      <c r="O422" s="173"/>
      <c r="P422" s="173"/>
      <c r="Q422" s="173"/>
      <c r="R422" s="173"/>
      <c r="S422" s="173"/>
      <c r="T422" s="173"/>
      <c r="U422" s="173"/>
      <c r="V422" s="173"/>
      <c r="W422" s="173"/>
    </row>
    <row r="423" spans="1:23">
      <c r="A423"/>
      <c r="B423" s="170"/>
      <c r="C423" s="171" t="s">
        <v>190</v>
      </c>
      <c r="D423" s="173"/>
      <c r="E423" s="173"/>
      <c r="F423" s="173"/>
      <c r="G423" s="173"/>
      <c r="H423" s="173"/>
      <c r="I423" s="173"/>
      <c r="J423" s="173"/>
      <c r="K423" s="173"/>
      <c r="L423" s="173"/>
      <c r="M423" s="173"/>
      <c r="N423" s="173"/>
      <c r="O423" s="173"/>
      <c r="P423" s="173"/>
      <c r="Q423" s="173"/>
      <c r="R423" s="173"/>
      <c r="S423" s="173"/>
      <c r="T423" s="173"/>
      <c r="U423" s="173"/>
      <c r="V423" s="173"/>
      <c r="W423" s="173"/>
    </row>
    <row r="424" spans="1:23">
      <c r="A424"/>
      <c r="B424" s="170"/>
      <c r="C424" s="171" t="s">
        <v>191</v>
      </c>
      <c r="D424" s="173"/>
      <c r="E424" s="173"/>
      <c r="F424" s="173"/>
      <c r="G424" s="173"/>
      <c r="H424" s="173"/>
      <c r="I424" s="173"/>
      <c r="J424" s="173"/>
      <c r="K424" s="173"/>
      <c r="L424" s="173"/>
      <c r="M424" s="173"/>
      <c r="N424" s="173"/>
      <c r="O424" s="173"/>
      <c r="P424" s="173"/>
      <c r="Q424" s="173"/>
      <c r="R424" s="173"/>
      <c r="S424" s="173"/>
      <c r="T424" s="173"/>
      <c r="U424" s="173"/>
      <c r="V424" s="173"/>
      <c r="W424" s="173"/>
    </row>
    <row r="425" spans="1:23">
      <c r="A425"/>
      <c r="B425" s="163">
        <v>2</v>
      </c>
      <c r="C425" s="174" t="s">
        <v>192</v>
      </c>
      <c r="D425" s="175" t="str">
        <f t="shared" ref="D425:E425" si="300">IF(COUNTIF(D422:D424,"C")&gt;=1,"A",IF(COUNTIF(D422:D424,"C")&gt;0,"P"," "))</f>
        <v xml:space="preserve"> </v>
      </c>
      <c r="E425" s="175" t="str">
        <f t="shared" si="300"/>
        <v xml:space="preserve"> </v>
      </c>
      <c r="F425" s="175" t="str">
        <f t="shared" ref="F425:M425" si="301">IF(COUNTIF(F422:F424,"C")&gt;=1,"A",IF(COUNTIF(F422:F424,"C")&gt;0,"P"," "))</f>
        <v xml:space="preserve"> </v>
      </c>
      <c r="G425" s="175" t="str">
        <f t="shared" si="301"/>
        <v xml:space="preserve"> </v>
      </c>
      <c r="H425" s="175" t="str">
        <f t="shared" si="301"/>
        <v xml:space="preserve"> </v>
      </c>
      <c r="I425" s="175" t="str">
        <f t="shared" si="301"/>
        <v xml:space="preserve"> </v>
      </c>
      <c r="J425" s="175" t="str">
        <f t="shared" si="301"/>
        <v xml:space="preserve"> </v>
      </c>
      <c r="K425" s="175" t="str">
        <f t="shared" si="301"/>
        <v xml:space="preserve"> </v>
      </c>
      <c r="L425" s="175" t="str">
        <f t="shared" si="301"/>
        <v xml:space="preserve"> </v>
      </c>
      <c r="M425" s="175" t="str">
        <f t="shared" si="301"/>
        <v xml:space="preserve"> </v>
      </c>
      <c r="N425" s="175" t="str">
        <f t="shared" ref="N425:W425" si="302">IF(COUNTIF(N422:N424,"C")&gt;=1,"A",IF(COUNTIF(N422:N424,"C")&gt;0,"P"," "))</f>
        <v xml:space="preserve"> </v>
      </c>
      <c r="O425" s="175" t="str">
        <f t="shared" si="302"/>
        <v xml:space="preserve"> </v>
      </c>
      <c r="P425" s="175" t="str">
        <f t="shared" si="302"/>
        <v xml:space="preserve"> </v>
      </c>
      <c r="Q425" s="175" t="str">
        <f t="shared" si="302"/>
        <v xml:space="preserve"> </v>
      </c>
      <c r="R425" s="175" t="str">
        <f t="shared" si="302"/>
        <v xml:space="preserve"> </v>
      </c>
      <c r="S425" s="175" t="str">
        <f t="shared" si="302"/>
        <v xml:space="preserve"> </v>
      </c>
      <c r="T425" s="175" t="str">
        <f t="shared" si="302"/>
        <v xml:space="preserve"> </v>
      </c>
      <c r="U425" s="175" t="str">
        <f t="shared" si="302"/>
        <v xml:space="preserve"> </v>
      </c>
      <c r="V425" s="175" t="str">
        <f t="shared" si="302"/>
        <v xml:space="preserve"> </v>
      </c>
      <c r="W425" s="175" t="str">
        <f t="shared" si="302"/>
        <v xml:space="preserve"> </v>
      </c>
    </row>
    <row r="426" spans="1:23">
      <c r="A426"/>
      <c r="B426" s="176"/>
      <c r="C426" s="171" t="s">
        <v>193</v>
      </c>
      <c r="D426" s="172"/>
      <c r="E426" s="173"/>
      <c r="F426" s="173"/>
      <c r="G426" s="173"/>
      <c r="H426" s="173"/>
      <c r="I426" s="173"/>
      <c r="J426" s="173"/>
      <c r="K426" s="173"/>
      <c r="L426" s="173"/>
      <c r="M426" s="173"/>
      <c r="N426" s="173"/>
      <c r="O426" s="173"/>
      <c r="P426" s="173"/>
      <c r="Q426" s="173"/>
      <c r="R426" s="173"/>
      <c r="S426" s="173"/>
      <c r="T426" s="173"/>
      <c r="U426" s="173"/>
      <c r="V426" s="173"/>
      <c r="W426" s="173"/>
    </row>
    <row r="427" spans="1:23">
      <c r="A427"/>
      <c r="B427" s="176"/>
      <c r="C427" s="171" t="s">
        <v>194</v>
      </c>
      <c r="D427" s="173"/>
      <c r="E427" s="173"/>
      <c r="F427" s="173"/>
      <c r="G427" s="173"/>
      <c r="H427" s="173"/>
      <c r="I427" s="173"/>
      <c r="J427" s="173"/>
      <c r="K427" s="173"/>
      <c r="L427" s="173"/>
      <c r="M427" s="173"/>
      <c r="N427" s="173"/>
      <c r="O427" s="173"/>
      <c r="P427" s="173"/>
      <c r="Q427" s="173"/>
      <c r="R427" s="173"/>
      <c r="S427" s="173"/>
      <c r="T427" s="173"/>
      <c r="U427" s="173"/>
      <c r="V427" s="173"/>
      <c r="W427" s="173"/>
    </row>
    <row r="428" spans="1:23">
      <c r="A428"/>
      <c r="B428" s="176"/>
      <c r="C428" s="171" t="s">
        <v>195</v>
      </c>
      <c r="D428" s="173"/>
      <c r="E428" s="173"/>
      <c r="F428" s="173"/>
      <c r="G428" s="173"/>
      <c r="H428" s="173"/>
      <c r="I428" s="173"/>
      <c r="J428" s="173"/>
      <c r="K428" s="173"/>
      <c r="L428" s="173"/>
      <c r="M428" s="173"/>
      <c r="N428" s="173"/>
      <c r="O428" s="173"/>
      <c r="P428" s="173"/>
      <c r="Q428" s="173"/>
      <c r="R428" s="173"/>
      <c r="S428" s="173"/>
      <c r="T428" s="173"/>
      <c r="U428" s="173"/>
      <c r="V428" s="173"/>
      <c r="W428" s="173"/>
    </row>
    <row r="429" spans="1:23">
      <c r="A429"/>
      <c r="B429" s="163">
        <v>3</v>
      </c>
      <c r="C429" s="174" t="s">
        <v>196</v>
      </c>
      <c r="D429" s="175" t="str">
        <f t="shared" ref="D429:E429" si="303">IF(COUNTIF(D426:D428,"C")&gt;=1,"A",IF(COUNTIF(D426:D428,"C")&gt;0,"P"," "))</f>
        <v xml:space="preserve"> </v>
      </c>
      <c r="E429" s="175" t="str">
        <f t="shared" si="303"/>
        <v xml:space="preserve"> </v>
      </c>
      <c r="F429" s="175" t="str">
        <f t="shared" ref="F429:M429" si="304">IF(COUNTIF(F426:F428,"C")&gt;=1,"A",IF(COUNTIF(F426:F428,"C")&gt;0,"P"," "))</f>
        <v xml:space="preserve"> </v>
      </c>
      <c r="G429" s="175" t="str">
        <f t="shared" si="304"/>
        <v xml:space="preserve"> </v>
      </c>
      <c r="H429" s="175" t="str">
        <f t="shared" si="304"/>
        <v xml:space="preserve"> </v>
      </c>
      <c r="I429" s="175" t="str">
        <f t="shared" si="304"/>
        <v xml:space="preserve"> </v>
      </c>
      <c r="J429" s="175" t="str">
        <f t="shared" si="304"/>
        <v xml:space="preserve"> </v>
      </c>
      <c r="K429" s="175" t="str">
        <f t="shared" si="304"/>
        <v xml:space="preserve"> </v>
      </c>
      <c r="L429" s="175" t="str">
        <f t="shared" si="304"/>
        <v xml:space="preserve"> </v>
      </c>
      <c r="M429" s="175" t="str">
        <f t="shared" si="304"/>
        <v xml:space="preserve"> </v>
      </c>
      <c r="N429" s="175" t="str">
        <f t="shared" ref="N429:W429" si="305">IF(COUNTIF(N426:N428,"C")&gt;=1,"A",IF(COUNTIF(N426:N428,"C")&gt;0,"P"," "))</f>
        <v xml:space="preserve"> </v>
      </c>
      <c r="O429" s="175" t="str">
        <f t="shared" si="305"/>
        <v xml:space="preserve"> </v>
      </c>
      <c r="P429" s="175" t="str">
        <f t="shared" si="305"/>
        <v xml:space="preserve"> </v>
      </c>
      <c r="Q429" s="175" t="str">
        <f t="shared" si="305"/>
        <v xml:space="preserve"> </v>
      </c>
      <c r="R429" s="175" t="str">
        <f t="shared" si="305"/>
        <v xml:space="preserve"> </v>
      </c>
      <c r="S429" s="175" t="str">
        <f t="shared" si="305"/>
        <v xml:space="preserve"> </v>
      </c>
      <c r="T429" s="175" t="str">
        <f t="shared" si="305"/>
        <v xml:space="preserve"> </v>
      </c>
      <c r="U429" s="175" t="str">
        <f t="shared" si="305"/>
        <v xml:space="preserve"> </v>
      </c>
      <c r="V429" s="175" t="str">
        <f t="shared" si="305"/>
        <v xml:space="preserve"> </v>
      </c>
      <c r="W429" s="175" t="str">
        <f t="shared" si="305"/>
        <v xml:space="preserve"> </v>
      </c>
    </row>
    <row r="430" spans="1:23">
      <c r="A430"/>
      <c r="B430" s="176"/>
      <c r="C430" s="171" t="s">
        <v>197</v>
      </c>
      <c r="D430" s="172"/>
      <c r="E430" s="173"/>
      <c r="F430" s="173"/>
      <c r="G430" s="173"/>
      <c r="H430" s="173"/>
      <c r="I430" s="173"/>
      <c r="J430" s="173"/>
      <c r="K430" s="173"/>
      <c r="L430" s="173"/>
      <c r="M430" s="173"/>
      <c r="N430" s="173"/>
      <c r="O430" s="173"/>
      <c r="P430" s="173"/>
      <c r="Q430" s="173"/>
      <c r="R430" s="173"/>
      <c r="S430" s="173"/>
      <c r="T430" s="173"/>
      <c r="U430" s="173"/>
      <c r="V430" s="173"/>
      <c r="W430" s="173"/>
    </row>
    <row r="431" spans="1:23">
      <c r="A431"/>
      <c r="B431" s="176"/>
      <c r="C431" s="171" t="s">
        <v>198</v>
      </c>
      <c r="D431" s="173"/>
      <c r="E431" s="173"/>
      <c r="F431" s="173"/>
      <c r="G431" s="173"/>
      <c r="H431" s="173"/>
      <c r="I431" s="173"/>
      <c r="J431" s="173"/>
      <c r="K431" s="173"/>
      <c r="L431" s="173"/>
      <c r="M431" s="173"/>
      <c r="N431" s="173"/>
      <c r="O431" s="173"/>
      <c r="P431" s="173"/>
      <c r="Q431" s="173"/>
      <c r="R431" s="173"/>
      <c r="S431" s="173"/>
      <c r="T431" s="173"/>
      <c r="U431" s="173"/>
      <c r="V431" s="173"/>
      <c r="W431" s="173"/>
    </row>
    <row r="432" spans="1:23">
      <c r="A432"/>
      <c r="B432" s="176"/>
      <c r="C432" s="171" t="s">
        <v>199</v>
      </c>
      <c r="D432" s="173"/>
      <c r="E432" s="173"/>
      <c r="F432" s="173"/>
      <c r="G432" s="173"/>
      <c r="H432" s="173"/>
      <c r="I432" s="173"/>
      <c r="J432" s="173"/>
      <c r="K432" s="173"/>
      <c r="L432" s="173"/>
      <c r="M432" s="173"/>
      <c r="N432" s="173"/>
      <c r="O432" s="173"/>
      <c r="P432" s="173"/>
      <c r="Q432" s="173"/>
      <c r="R432" s="173"/>
      <c r="S432" s="173"/>
      <c r="T432" s="173"/>
      <c r="U432" s="173"/>
      <c r="V432" s="173"/>
      <c r="W432" s="173"/>
    </row>
    <row r="433" spans="1:23">
      <c r="A433"/>
      <c r="B433" s="163">
        <v>4</v>
      </c>
      <c r="C433" s="174" t="s">
        <v>200</v>
      </c>
      <c r="D433" s="175" t="str">
        <f t="shared" ref="D433:E433" si="306">IF(COUNTIF(D430:D432,"C")&gt;=1,"A",IF(COUNTIF(D430:D432,"C")&gt;0,"P"," "))</f>
        <v xml:space="preserve"> </v>
      </c>
      <c r="E433" s="175" t="str">
        <f t="shared" si="306"/>
        <v xml:space="preserve"> </v>
      </c>
      <c r="F433" s="175" t="str">
        <f t="shared" ref="F433:M433" si="307">IF(COUNTIF(F430:F432,"C")&gt;=1,"A",IF(COUNTIF(F430:F432,"C")&gt;0,"P"," "))</f>
        <v xml:space="preserve"> </v>
      </c>
      <c r="G433" s="175" t="str">
        <f t="shared" si="307"/>
        <v xml:space="preserve"> </v>
      </c>
      <c r="H433" s="175" t="str">
        <f t="shared" si="307"/>
        <v xml:space="preserve"> </v>
      </c>
      <c r="I433" s="175" t="str">
        <f t="shared" si="307"/>
        <v xml:space="preserve"> </v>
      </c>
      <c r="J433" s="175" t="str">
        <f t="shared" si="307"/>
        <v xml:space="preserve"> </v>
      </c>
      <c r="K433" s="175" t="str">
        <f t="shared" si="307"/>
        <v xml:space="preserve"> </v>
      </c>
      <c r="L433" s="175" t="str">
        <f t="shared" si="307"/>
        <v xml:space="preserve"> </v>
      </c>
      <c r="M433" s="175" t="str">
        <f t="shared" si="307"/>
        <v xml:space="preserve"> </v>
      </c>
      <c r="N433" s="175" t="str">
        <f t="shared" ref="N433:W433" si="308">IF(COUNTIF(N430:N432,"C")&gt;=1,"A",IF(COUNTIF(N430:N432,"C")&gt;0,"P"," "))</f>
        <v xml:space="preserve"> </v>
      </c>
      <c r="O433" s="175" t="str">
        <f t="shared" si="308"/>
        <v xml:space="preserve"> </v>
      </c>
      <c r="P433" s="175" t="str">
        <f t="shared" si="308"/>
        <v xml:space="preserve"> </v>
      </c>
      <c r="Q433" s="175" t="str">
        <f t="shared" si="308"/>
        <v xml:space="preserve"> </v>
      </c>
      <c r="R433" s="175" t="str">
        <f t="shared" si="308"/>
        <v xml:space="preserve"> </v>
      </c>
      <c r="S433" s="175" t="str">
        <f t="shared" si="308"/>
        <v xml:space="preserve"> </v>
      </c>
      <c r="T433" s="175" t="str">
        <f t="shared" si="308"/>
        <v xml:space="preserve"> </v>
      </c>
      <c r="U433" s="175" t="str">
        <f t="shared" si="308"/>
        <v xml:space="preserve"> </v>
      </c>
      <c r="V433" s="175" t="str">
        <f t="shared" si="308"/>
        <v xml:space="preserve"> </v>
      </c>
      <c r="W433" s="175" t="str">
        <f t="shared" si="308"/>
        <v xml:space="preserve"> </v>
      </c>
    </row>
    <row r="434" spans="1:23">
      <c r="A434"/>
      <c r="B434" s="176"/>
      <c r="C434" s="171" t="s">
        <v>201</v>
      </c>
      <c r="D434" s="172"/>
      <c r="E434" s="173"/>
      <c r="F434" s="173"/>
      <c r="G434" s="173"/>
      <c r="H434" s="173"/>
      <c r="I434" s="173"/>
      <c r="J434" s="173"/>
      <c r="K434" s="173"/>
      <c r="L434" s="173"/>
      <c r="M434" s="173"/>
      <c r="N434" s="173"/>
      <c r="O434" s="173"/>
      <c r="P434" s="173"/>
      <c r="Q434" s="173"/>
      <c r="R434" s="173"/>
      <c r="S434" s="173"/>
      <c r="T434" s="173"/>
      <c r="U434" s="173"/>
      <c r="V434" s="173"/>
      <c r="W434" s="173"/>
    </row>
    <row r="435" spans="1:23">
      <c r="A435"/>
      <c r="B435" s="176"/>
      <c r="C435" s="171" t="s">
        <v>202</v>
      </c>
      <c r="D435" s="173"/>
      <c r="E435" s="173"/>
      <c r="F435" s="173"/>
      <c r="G435" s="173"/>
      <c r="H435" s="173"/>
      <c r="I435" s="173"/>
      <c r="J435" s="173"/>
      <c r="K435" s="173"/>
      <c r="L435" s="173"/>
      <c r="M435" s="173"/>
      <c r="N435" s="173"/>
      <c r="O435" s="173"/>
      <c r="P435" s="173"/>
      <c r="Q435" s="173"/>
      <c r="R435" s="173"/>
      <c r="S435" s="173"/>
      <c r="T435" s="173"/>
      <c r="U435" s="173"/>
      <c r="V435" s="173"/>
      <c r="W435" s="173"/>
    </row>
    <row r="436" spans="1:23">
      <c r="A436"/>
      <c r="B436" s="176"/>
      <c r="C436" s="171" t="s">
        <v>203</v>
      </c>
      <c r="D436" s="173"/>
      <c r="E436" s="173"/>
      <c r="F436" s="173"/>
      <c r="G436" s="173"/>
      <c r="H436" s="173"/>
      <c r="I436" s="173"/>
      <c r="J436" s="173"/>
      <c r="K436" s="173"/>
      <c r="L436" s="173"/>
      <c r="M436" s="173"/>
      <c r="N436" s="173"/>
      <c r="O436" s="173"/>
      <c r="P436" s="173"/>
      <c r="Q436" s="173"/>
      <c r="R436" s="173"/>
      <c r="S436" s="173"/>
      <c r="T436" s="173"/>
      <c r="U436" s="173"/>
      <c r="V436" s="173"/>
      <c r="W436" s="173"/>
    </row>
    <row r="437" spans="1:23">
      <c r="A437"/>
      <c r="B437" s="163">
        <v>5</v>
      </c>
      <c r="C437" s="174" t="s">
        <v>204</v>
      </c>
      <c r="D437" s="175" t="str">
        <f t="shared" ref="D437:E437" si="309">IF(COUNTIF(D434:D436,"C")&gt;=1,"A",IF(COUNTIF(D434:D436,"C")&gt;0,"P"," "))</f>
        <v xml:space="preserve"> </v>
      </c>
      <c r="E437" s="175" t="str">
        <f t="shared" si="309"/>
        <v xml:space="preserve"> </v>
      </c>
      <c r="F437" s="175" t="str">
        <f t="shared" ref="F437:M437" si="310">IF(COUNTIF(F434:F436,"C")&gt;=1,"A",IF(COUNTIF(F434:F436,"C")&gt;0,"P"," "))</f>
        <v xml:space="preserve"> </v>
      </c>
      <c r="G437" s="175" t="str">
        <f t="shared" si="310"/>
        <v xml:space="preserve"> </v>
      </c>
      <c r="H437" s="175" t="str">
        <f t="shared" si="310"/>
        <v xml:space="preserve"> </v>
      </c>
      <c r="I437" s="175" t="str">
        <f t="shared" si="310"/>
        <v xml:space="preserve"> </v>
      </c>
      <c r="J437" s="175" t="str">
        <f t="shared" si="310"/>
        <v xml:space="preserve"> </v>
      </c>
      <c r="K437" s="175" t="str">
        <f t="shared" si="310"/>
        <v xml:space="preserve"> </v>
      </c>
      <c r="L437" s="175" t="str">
        <f t="shared" si="310"/>
        <v xml:space="preserve"> </v>
      </c>
      <c r="M437" s="175" t="str">
        <f t="shared" si="310"/>
        <v xml:space="preserve"> </v>
      </c>
      <c r="N437" s="175" t="str">
        <f t="shared" ref="N437:W437" si="311">IF(COUNTIF(N434:N436,"C")&gt;=1,"A",IF(COUNTIF(N434:N436,"C")&gt;0,"P"," "))</f>
        <v xml:space="preserve"> </v>
      </c>
      <c r="O437" s="175" t="str">
        <f t="shared" si="311"/>
        <v xml:space="preserve"> </v>
      </c>
      <c r="P437" s="175" t="str">
        <f t="shared" si="311"/>
        <v xml:space="preserve"> </v>
      </c>
      <c r="Q437" s="175" t="str">
        <f t="shared" si="311"/>
        <v xml:space="preserve"> </v>
      </c>
      <c r="R437" s="175" t="str">
        <f t="shared" si="311"/>
        <v xml:space="preserve"> </v>
      </c>
      <c r="S437" s="175" t="str">
        <f t="shared" si="311"/>
        <v xml:space="preserve"> </v>
      </c>
      <c r="T437" s="175" t="str">
        <f t="shared" si="311"/>
        <v xml:space="preserve"> </v>
      </c>
      <c r="U437" s="175" t="str">
        <f t="shared" si="311"/>
        <v xml:space="preserve"> </v>
      </c>
      <c r="V437" s="175" t="str">
        <f t="shared" si="311"/>
        <v xml:space="preserve"> </v>
      </c>
      <c r="W437" s="175" t="str">
        <f t="shared" si="311"/>
        <v xml:space="preserve"> </v>
      </c>
    </row>
    <row r="438" spans="1:23">
      <c r="B438" s="176"/>
      <c r="C438" s="171" t="s">
        <v>205</v>
      </c>
      <c r="D438" s="172"/>
      <c r="E438" s="173"/>
      <c r="F438" s="173"/>
      <c r="G438" s="173"/>
      <c r="H438" s="173"/>
      <c r="I438" s="173"/>
      <c r="J438" s="173"/>
      <c r="K438" s="173"/>
      <c r="L438" s="173"/>
      <c r="M438" s="173"/>
      <c r="N438" s="173"/>
      <c r="O438" s="173"/>
      <c r="P438" s="173"/>
      <c r="Q438" s="173"/>
      <c r="R438" s="173"/>
      <c r="S438" s="173"/>
      <c r="T438" s="173"/>
      <c r="U438" s="173"/>
      <c r="V438" s="173"/>
      <c r="W438" s="173"/>
    </row>
    <row r="439" spans="1:23">
      <c r="B439" s="176"/>
      <c r="C439" s="171" t="s">
        <v>206</v>
      </c>
      <c r="D439" s="173"/>
      <c r="E439" s="173"/>
      <c r="F439" s="173"/>
      <c r="G439" s="173"/>
      <c r="H439" s="173"/>
      <c r="I439" s="173"/>
      <c r="J439" s="173"/>
      <c r="K439" s="173"/>
      <c r="L439" s="173"/>
      <c r="M439" s="173"/>
      <c r="N439" s="173"/>
      <c r="O439" s="173"/>
      <c r="P439" s="173"/>
      <c r="Q439" s="173"/>
      <c r="R439" s="173"/>
      <c r="S439" s="173"/>
      <c r="T439" s="173"/>
      <c r="U439" s="173"/>
      <c r="V439" s="173"/>
      <c r="W439" s="173"/>
    </row>
    <row r="440" spans="1:23" ht="13.5" thickBot="1">
      <c r="B440" s="176"/>
      <c r="C440" s="171" t="s">
        <v>207</v>
      </c>
      <c r="D440" s="173"/>
      <c r="E440" s="173"/>
      <c r="F440" s="173"/>
      <c r="G440" s="173"/>
      <c r="H440" s="173"/>
      <c r="I440" s="173"/>
      <c r="J440" s="173"/>
      <c r="K440" s="173"/>
      <c r="L440" s="173"/>
      <c r="M440" s="173"/>
      <c r="N440" s="173"/>
      <c r="O440" s="173"/>
      <c r="P440" s="173"/>
      <c r="Q440" s="173"/>
      <c r="R440" s="173"/>
      <c r="S440" s="173"/>
      <c r="T440" s="173"/>
      <c r="U440" s="173"/>
      <c r="V440" s="173"/>
      <c r="W440" s="173"/>
    </row>
    <row r="441" spans="1:23" ht="13.5" hidden="1" thickBot="1">
      <c r="D441" s="175" t="str">
        <f t="shared" ref="D441:E441" si="312">IF(COUNTIF(D438:D440,"C")&gt;=1,"A",IF(COUNTIF(D438:D440,"C")&gt;0,"P"," "))</f>
        <v xml:space="preserve"> </v>
      </c>
      <c r="E441" s="175" t="str">
        <f t="shared" si="312"/>
        <v xml:space="preserve"> </v>
      </c>
      <c r="F441" s="175" t="str">
        <f t="shared" ref="F441:M441" si="313">IF(COUNTIF(F438:F440,"C")&gt;=1,"A",IF(COUNTIF(F438:F440,"C")&gt;0,"P"," "))</f>
        <v xml:space="preserve"> </v>
      </c>
      <c r="G441" s="175" t="str">
        <f t="shared" si="313"/>
        <v xml:space="preserve"> </v>
      </c>
      <c r="H441" s="175" t="str">
        <f t="shared" si="313"/>
        <v xml:space="preserve"> </v>
      </c>
      <c r="I441" s="175" t="str">
        <f t="shared" si="313"/>
        <v xml:space="preserve"> </v>
      </c>
      <c r="J441" s="175" t="str">
        <f t="shared" si="313"/>
        <v xml:space="preserve"> </v>
      </c>
      <c r="K441" s="175" t="str">
        <f t="shared" si="313"/>
        <v xml:space="preserve"> </v>
      </c>
      <c r="L441" s="175" t="str">
        <f t="shared" si="313"/>
        <v xml:space="preserve"> </v>
      </c>
      <c r="M441" s="175" t="str">
        <f t="shared" si="313"/>
        <v xml:space="preserve"> </v>
      </c>
      <c r="N441" s="175" t="str">
        <f t="shared" ref="N441:W441" si="314">IF(COUNTIF(N438:N440,"C")&gt;=1,"A",IF(COUNTIF(N438:N440,"C")&gt;0,"P"," "))</f>
        <v xml:space="preserve"> </v>
      </c>
      <c r="O441" s="175" t="str">
        <f t="shared" si="314"/>
        <v xml:space="preserve"> </v>
      </c>
      <c r="P441" s="175" t="str">
        <f t="shared" si="314"/>
        <v xml:space="preserve"> </v>
      </c>
      <c r="Q441" s="175" t="str">
        <f t="shared" si="314"/>
        <v xml:space="preserve"> </v>
      </c>
      <c r="R441" s="175" t="str">
        <f t="shared" si="314"/>
        <v xml:space="preserve"> </v>
      </c>
      <c r="S441" s="175" t="str">
        <f t="shared" si="314"/>
        <v xml:space="preserve"> </v>
      </c>
      <c r="T441" s="175" t="str">
        <f t="shared" si="314"/>
        <v xml:space="preserve"> </v>
      </c>
      <c r="U441" s="175" t="str">
        <f t="shared" si="314"/>
        <v xml:space="preserve"> </v>
      </c>
      <c r="V441" s="175" t="str">
        <f t="shared" si="314"/>
        <v xml:space="preserve"> </v>
      </c>
      <c r="W441" s="175" t="str">
        <f t="shared" si="314"/>
        <v xml:space="preserve"> </v>
      </c>
    </row>
    <row r="442" spans="1:23" ht="13.5" thickBot="1">
      <c r="C442" s="177" t="s">
        <v>96</v>
      </c>
      <c r="D442" s="278" t="str">
        <f>IF(COUNTIF(D425:D441,"A")&gt;4,"C",IF(COUNTIF(D425:D441,"A")&gt;0,"P"," "))</f>
        <v xml:space="preserve"> </v>
      </c>
      <c r="E442" s="278" t="str">
        <f t="shared" ref="E442" si="315">IF(COUNTIF(E425:E441,"A")&gt;4,"C",IF(COUNTIF(E425:E441,"A")&gt;0,"P"," "))</f>
        <v xml:space="preserve"> </v>
      </c>
      <c r="F442" s="278" t="str">
        <f t="shared" ref="F442:M442" si="316">IF(COUNTIF(F425:F441,"A")&gt;4,"C",IF(COUNTIF(F425:F441,"A")&gt;0,"P"," "))</f>
        <v xml:space="preserve"> </v>
      </c>
      <c r="G442" s="278" t="str">
        <f t="shared" si="316"/>
        <v xml:space="preserve"> </v>
      </c>
      <c r="H442" s="278" t="str">
        <f t="shared" si="316"/>
        <v xml:space="preserve"> </v>
      </c>
      <c r="I442" s="278" t="str">
        <f t="shared" si="316"/>
        <v xml:space="preserve"> </v>
      </c>
      <c r="J442" s="278" t="str">
        <f t="shared" si="316"/>
        <v xml:space="preserve"> </v>
      </c>
      <c r="K442" s="278" t="str">
        <f t="shared" si="316"/>
        <v xml:space="preserve"> </v>
      </c>
      <c r="L442" s="278" t="str">
        <f t="shared" si="316"/>
        <v xml:space="preserve"> </v>
      </c>
      <c r="M442" s="278" t="str">
        <f t="shared" si="316"/>
        <v xml:space="preserve"> </v>
      </c>
      <c r="N442" s="278" t="str">
        <f t="shared" ref="N442:W442" si="317">IF(COUNTIF(N425:N441,"A")&gt;4,"C",IF(COUNTIF(N425:N441,"A")&gt;0,"P"," "))</f>
        <v xml:space="preserve"> </v>
      </c>
      <c r="O442" s="278" t="str">
        <f t="shared" si="317"/>
        <v xml:space="preserve"> </v>
      </c>
      <c r="P442" s="278" t="str">
        <f t="shared" si="317"/>
        <v xml:space="preserve"> </v>
      </c>
      <c r="Q442" s="278" t="str">
        <f t="shared" si="317"/>
        <v xml:space="preserve"> </v>
      </c>
      <c r="R442" s="278" t="str">
        <f t="shared" si="317"/>
        <v xml:space="preserve"> </v>
      </c>
      <c r="S442" s="278" t="str">
        <f t="shared" si="317"/>
        <v xml:space="preserve"> </v>
      </c>
      <c r="T442" s="278" t="str">
        <f t="shared" si="317"/>
        <v xml:space="preserve"> </v>
      </c>
      <c r="U442" s="278" t="str">
        <f t="shared" si="317"/>
        <v xml:space="preserve"> </v>
      </c>
      <c r="V442" s="278" t="str">
        <f t="shared" si="317"/>
        <v xml:space="preserve"> </v>
      </c>
      <c r="W442" s="278" t="str">
        <f t="shared" si="317"/>
        <v xml:space="preserve"> </v>
      </c>
    </row>
    <row r="443" spans="1:23" ht="15">
      <c r="B443" s="167" t="s">
        <v>739</v>
      </c>
      <c r="C443" s="301"/>
    </row>
    <row r="444" spans="1:23">
      <c r="A444"/>
      <c r="B444" s="163">
        <v>1</v>
      </c>
      <c r="C444" s="272" t="s">
        <v>744</v>
      </c>
    </row>
    <row r="445" spans="1:23">
      <c r="A445" s="206"/>
      <c r="B445" s="170"/>
      <c r="C445" s="302" t="s">
        <v>750</v>
      </c>
      <c r="D445" s="269"/>
      <c r="E445" s="173"/>
      <c r="F445" s="173"/>
      <c r="G445" s="173"/>
      <c r="H445" s="173"/>
      <c r="I445" s="173"/>
      <c r="J445" s="173"/>
      <c r="K445" s="173"/>
      <c r="L445" s="173"/>
      <c r="M445" s="173"/>
      <c r="N445" s="173"/>
      <c r="O445" s="173"/>
      <c r="P445" s="173"/>
      <c r="Q445" s="173"/>
      <c r="R445" s="173"/>
      <c r="S445" s="173"/>
      <c r="T445" s="173"/>
      <c r="U445" s="173"/>
      <c r="V445" s="173"/>
      <c r="W445" s="173"/>
    </row>
    <row r="446" spans="1:23">
      <c r="A446"/>
      <c r="B446" s="170"/>
      <c r="C446" s="302" t="s">
        <v>751</v>
      </c>
      <c r="D446" s="173"/>
      <c r="E446" s="173"/>
      <c r="F446" s="173"/>
      <c r="G446" s="173"/>
      <c r="H446" s="173"/>
      <c r="I446" s="173"/>
      <c r="J446" s="173"/>
      <c r="K446" s="173"/>
      <c r="L446" s="173"/>
      <c r="M446" s="173"/>
      <c r="N446" s="173"/>
      <c r="O446" s="173"/>
      <c r="P446" s="173"/>
      <c r="Q446" s="173"/>
      <c r="R446" s="173"/>
      <c r="S446" s="173"/>
      <c r="T446" s="173"/>
      <c r="U446" s="173"/>
      <c r="V446" s="173"/>
      <c r="W446" s="173"/>
    </row>
    <row r="447" spans="1:23">
      <c r="A447"/>
      <c r="B447" s="170"/>
      <c r="C447" s="302" t="s">
        <v>752</v>
      </c>
      <c r="D447" s="173"/>
      <c r="E447" s="173"/>
      <c r="F447" s="173"/>
      <c r="G447" s="173"/>
      <c r="H447" s="173"/>
      <c r="I447" s="173"/>
      <c r="J447" s="173"/>
      <c r="K447" s="173"/>
      <c r="L447" s="173"/>
      <c r="M447" s="173"/>
      <c r="N447" s="173"/>
      <c r="O447" s="173"/>
      <c r="P447" s="173"/>
      <c r="Q447" s="173"/>
      <c r="R447" s="173"/>
      <c r="S447" s="173"/>
      <c r="T447" s="173"/>
      <c r="U447" s="173"/>
      <c r="V447" s="173"/>
      <c r="W447" s="173"/>
    </row>
    <row r="448" spans="1:23">
      <c r="A448"/>
      <c r="B448" s="163">
        <v>2</v>
      </c>
      <c r="C448" s="303" t="s">
        <v>745</v>
      </c>
      <c r="D448" s="175" t="str">
        <f t="shared" ref="D448:E448" si="318">IF(COUNTIF(D445:D447,"C")&gt;=1,"A",IF(COUNTIF(D445:D447,"C")&gt;0,"P"," "))</f>
        <v xml:space="preserve"> </v>
      </c>
      <c r="E448" s="175" t="str">
        <f t="shared" si="318"/>
        <v xml:space="preserve"> </v>
      </c>
      <c r="F448" s="175" t="str">
        <f t="shared" ref="F448:M448" si="319">IF(COUNTIF(F445:F447,"C")&gt;=1,"A",IF(COUNTIF(F445:F447,"C")&gt;0,"P"," "))</f>
        <v xml:space="preserve"> </v>
      </c>
      <c r="G448" s="175" t="str">
        <f t="shared" si="319"/>
        <v xml:space="preserve"> </v>
      </c>
      <c r="H448" s="175" t="str">
        <f t="shared" si="319"/>
        <v xml:space="preserve"> </v>
      </c>
      <c r="I448" s="175" t="str">
        <f t="shared" si="319"/>
        <v xml:space="preserve"> </v>
      </c>
      <c r="J448" s="175" t="str">
        <f t="shared" si="319"/>
        <v xml:space="preserve"> </v>
      </c>
      <c r="K448" s="175" t="str">
        <f t="shared" si="319"/>
        <v xml:space="preserve"> </v>
      </c>
      <c r="L448" s="175" t="str">
        <f t="shared" si="319"/>
        <v xml:space="preserve"> </v>
      </c>
      <c r="M448" s="175" t="str">
        <f t="shared" si="319"/>
        <v xml:space="preserve"> </v>
      </c>
      <c r="N448" s="175" t="str">
        <f t="shared" ref="N448:W448" si="320">IF(COUNTIF(N445:N447,"C")&gt;=1,"A",IF(COUNTIF(N445:N447,"C")&gt;0,"P"," "))</f>
        <v xml:space="preserve"> </v>
      </c>
      <c r="O448" s="175" t="str">
        <f t="shared" si="320"/>
        <v xml:space="preserve"> </v>
      </c>
      <c r="P448" s="175" t="str">
        <f t="shared" si="320"/>
        <v xml:space="preserve"> </v>
      </c>
      <c r="Q448" s="175" t="str">
        <f t="shared" si="320"/>
        <v xml:space="preserve"> </v>
      </c>
      <c r="R448" s="175" t="str">
        <f t="shared" si="320"/>
        <v xml:space="preserve"> </v>
      </c>
      <c r="S448" s="175" t="str">
        <f t="shared" si="320"/>
        <v xml:space="preserve"> </v>
      </c>
      <c r="T448" s="175" t="str">
        <f t="shared" si="320"/>
        <v xml:space="preserve"> </v>
      </c>
      <c r="U448" s="175" t="str">
        <f t="shared" si="320"/>
        <v xml:space="preserve"> </v>
      </c>
      <c r="V448" s="175" t="str">
        <f t="shared" si="320"/>
        <v xml:space="preserve"> </v>
      </c>
      <c r="W448" s="175" t="str">
        <f t="shared" si="320"/>
        <v xml:space="preserve"> </v>
      </c>
    </row>
    <row r="449" spans="1:23">
      <c r="A449"/>
      <c r="B449" s="176"/>
      <c r="C449" s="302" t="s">
        <v>193</v>
      </c>
      <c r="D449" s="269"/>
      <c r="E449" s="173"/>
      <c r="F449" s="173"/>
      <c r="G449" s="173"/>
      <c r="H449" s="173"/>
      <c r="I449" s="173"/>
      <c r="J449" s="173"/>
      <c r="K449" s="173"/>
      <c r="L449" s="173"/>
      <c r="M449" s="173"/>
      <c r="N449" s="173"/>
      <c r="O449" s="173"/>
      <c r="P449" s="173"/>
      <c r="Q449" s="173"/>
      <c r="R449" s="173"/>
      <c r="S449" s="173"/>
      <c r="T449" s="173"/>
      <c r="U449" s="173"/>
      <c r="V449" s="173"/>
      <c r="W449" s="173"/>
    </row>
    <row r="450" spans="1:23">
      <c r="A450"/>
      <c r="B450" s="176"/>
      <c r="C450" s="302" t="s">
        <v>194</v>
      </c>
      <c r="D450" s="173"/>
      <c r="E450" s="173"/>
      <c r="F450" s="173"/>
      <c r="G450" s="173"/>
      <c r="H450" s="173"/>
      <c r="I450" s="173"/>
      <c r="J450" s="173"/>
      <c r="K450" s="173"/>
      <c r="L450" s="173"/>
      <c r="M450" s="173"/>
      <c r="N450" s="173"/>
      <c r="O450" s="173"/>
      <c r="P450" s="173"/>
      <c r="Q450" s="173"/>
      <c r="R450" s="173"/>
      <c r="S450" s="173"/>
      <c r="T450" s="173"/>
      <c r="U450" s="173"/>
      <c r="V450" s="173"/>
      <c r="W450" s="173"/>
    </row>
    <row r="451" spans="1:23">
      <c r="A451"/>
      <c r="B451" s="176"/>
      <c r="C451" s="302" t="s">
        <v>195</v>
      </c>
      <c r="D451" s="173"/>
      <c r="E451" s="173"/>
      <c r="F451" s="173"/>
      <c r="G451" s="173"/>
      <c r="H451" s="173"/>
      <c r="I451" s="173"/>
      <c r="J451" s="173"/>
      <c r="K451" s="173"/>
      <c r="L451" s="173"/>
      <c r="M451" s="173"/>
      <c r="N451" s="173"/>
      <c r="O451" s="173"/>
      <c r="P451" s="173"/>
      <c r="Q451" s="173"/>
      <c r="R451" s="173"/>
      <c r="S451" s="173"/>
      <c r="T451" s="173"/>
      <c r="U451" s="173"/>
      <c r="V451" s="173"/>
      <c r="W451" s="173"/>
    </row>
    <row r="452" spans="1:23">
      <c r="A452"/>
      <c r="B452" s="163">
        <v>3</v>
      </c>
      <c r="C452" s="303" t="s">
        <v>746</v>
      </c>
      <c r="D452" s="175" t="str">
        <f t="shared" ref="D452:E452" si="321">IF(COUNTIF(D449:D451,"C")&gt;=1,"A",IF(COUNTIF(D449:D451,"C")&gt;0,"P"," "))</f>
        <v xml:space="preserve"> </v>
      </c>
      <c r="E452" s="175" t="str">
        <f t="shared" si="321"/>
        <v xml:space="preserve"> </v>
      </c>
      <c r="F452" s="175" t="str">
        <f t="shared" ref="F452:M452" si="322">IF(COUNTIF(F449:F451,"C")&gt;=1,"A",IF(COUNTIF(F449:F451,"C")&gt;0,"P"," "))</f>
        <v xml:space="preserve"> </v>
      </c>
      <c r="G452" s="175" t="str">
        <f t="shared" si="322"/>
        <v xml:space="preserve"> </v>
      </c>
      <c r="H452" s="175" t="str">
        <f t="shared" si="322"/>
        <v xml:space="preserve"> </v>
      </c>
      <c r="I452" s="175" t="str">
        <f t="shared" si="322"/>
        <v xml:space="preserve"> </v>
      </c>
      <c r="J452" s="175" t="str">
        <f t="shared" si="322"/>
        <v xml:space="preserve"> </v>
      </c>
      <c r="K452" s="175" t="str">
        <f t="shared" si="322"/>
        <v xml:space="preserve"> </v>
      </c>
      <c r="L452" s="175" t="str">
        <f t="shared" si="322"/>
        <v xml:space="preserve"> </v>
      </c>
      <c r="M452" s="175" t="str">
        <f t="shared" si="322"/>
        <v xml:space="preserve"> </v>
      </c>
      <c r="N452" s="175" t="str">
        <f t="shared" ref="N452:W452" si="323">IF(COUNTIF(N449:N451,"C")&gt;=1,"A",IF(COUNTIF(N449:N451,"C")&gt;0,"P"," "))</f>
        <v xml:space="preserve"> </v>
      </c>
      <c r="O452" s="175" t="str">
        <f t="shared" si="323"/>
        <v xml:space="preserve"> </v>
      </c>
      <c r="P452" s="175" t="str">
        <f t="shared" si="323"/>
        <v xml:space="preserve"> </v>
      </c>
      <c r="Q452" s="175" t="str">
        <f t="shared" si="323"/>
        <v xml:space="preserve"> </v>
      </c>
      <c r="R452" s="175" t="str">
        <f t="shared" si="323"/>
        <v xml:space="preserve"> </v>
      </c>
      <c r="S452" s="175" t="str">
        <f t="shared" si="323"/>
        <v xml:space="preserve"> </v>
      </c>
      <c r="T452" s="175" t="str">
        <f t="shared" si="323"/>
        <v xml:space="preserve"> </v>
      </c>
      <c r="U452" s="175" t="str">
        <f t="shared" si="323"/>
        <v xml:space="preserve"> </v>
      </c>
      <c r="V452" s="175" t="str">
        <f t="shared" si="323"/>
        <v xml:space="preserve"> </v>
      </c>
      <c r="W452" s="175" t="str">
        <f t="shared" si="323"/>
        <v xml:space="preserve"> </v>
      </c>
    </row>
    <row r="453" spans="1:23">
      <c r="A453"/>
      <c r="B453" s="176"/>
      <c r="C453" s="302" t="s">
        <v>753</v>
      </c>
      <c r="D453" s="269"/>
      <c r="E453" s="173"/>
      <c r="F453" s="173"/>
      <c r="G453" s="173"/>
      <c r="H453" s="173"/>
      <c r="I453" s="173"/>
      <c r="J453" s="173"/>
      <c r="K453" s="173"/>
      <c r="L453" s="173"/>
      <c r="M453" s="173"/>
      <c r="N453" s="173"/>
      <c r="O453" s="173"/>
      <c r="P453" s="173"/>
      <c r="Q453" s="173"/>
      <c r="R453" s="173"/>
      <c r="S453" s="173"/>
      <c r="T453" s="173"/>
      <c r="U453" s="173"/>
      <c r="V453" s="173"/>
      <c r="W453" s="173"/>
    </row>
    <row r="454" spans="1:23">
      <c r="A454"/>
      <c r="B454" s="176"/>
      <c r="C454" s="302" t="s">
        <v>754</v>
      </c>
      <c r="D454" s="173"/>
      <c r="E454" s="173"/>
      <c r="F454" s="173"/>
      <c r="G454" s="173"/>
      <c r="H454" s="173"/>
      <c r="I454" s="173"/>
      <c r="J454" s="173"/>
      <c r="K454" s="173"/>
      <c r="L454" s="173"/>
      <c r="M454" s="173"/>
      <c r="N454" s="173"/>
      <c r="O454" s="173"/>
      <c r="P454" s="173"/>
      <c r="Q454" s="173"/>
      <c r="R454" s="173"/>
      <c r="S454" s="173"/>
      <c r="T454" s="173"/>
      <c r="U454" s="173"/>
      <c r="V454" s="173"/>
      <c r="W454" s="173"/>
    </row>
    <row r="455" spans="1:23">
      <c r="A455"/>
      <c r="B455" s="176"/>
      <c r="C455" s="302" t="s">
        <v>755</v>
      </c>
      <c r="D455" s="173"/>
      <c r="E455" s="173"/>
      <c r="F455" s="173"/>
      <c r="G455" s="173"/>
      <c r="H455" s="173"/>
      <c r="I455" s="173"/>
      <c r="J455" s="173"/>
      <c r="K455" s="173"/>
      <c r="L455" s="173"/>
      <c r="M455" s="173"/>
      <c r="N455" s="173"/>
      <c r="O455" s="173"/>
      <c r="P455" s="173"/>
      <c r="Q455" s="173"/>
      <c r="R455" s="173"/>
      <c r="S455" s="173"/>
      <c r="T455" s="173"/>
      <c r="U455" s="173"/>
      <c r="V455" s="173"/>
      <c r="W455" s="173"/>
    </row>
    <row r="456" spans="1:23">
      <c r="A456"/>
      <c r="B456" s="163">
        <v>4</v>
      </c>
      <c r="C456" s="303" t="s">
        <v>747</v>
      </c>
      <c r="D456" s="175" t="str">
        <f t="shared" ref="D456:E456" si="324">IF(COUNTIF(D453:D455,"C")&gt;=1,"A",IF(COUNTIF(D453:D455,"C")&gt;0,"P"," "))</f>
        <v xml:space="preserve"> </v>
      </c>
      <c r="E456" s="175" t="str">
        <f t="shared" si="324"/>
        <v xml:space="preserve"> </v>
      </c>
      <c r="F456" s="175" t="str">
        <f t="shared" ref="F456:M456" si="325">IF(COUNTIF(F453:F455,"C")&gt;=1,"A",IF(COUNTIF(F453:F455,"C")&gt;0,"P"," "))</f>
        <v xml:space="preserve"> </v>
      </c>
      <c r="G456" s="175" t="str">
        <f t="shared" si="325"/>
        <v xml:space="preserve"> </v>
      </c>
      <c r="H456" s="175" t="str">
        <f t="shared" si="325"/>
        <v xml:space="preserve"> </v>
      </c>
      <c r="I456" s="175" t="str">
        <f t="shared" si="325"/>
        <v xml:space="preserve"> </v>
      </c>
      <c r="J456" s="175" t="str">
        <f t="shared" si="325"/>
        <v xml:space="preserve"> </v>
      </c>
      <c r="K456" s="175" t="str">
        <f t="shared" si="325"/>
        <v xml:space="preserve"> </v>
      </c>
      <c r="L456" s="175" t="str">
        <f t="shared" si="325"/>
        <v xml:space="preserve"> </v>
      </c>
      <c r="M456" s="175" t="str">
        <f t="shared" si="325"/>
        <v xml:space="preserve"> </v>
      </c>
      <c r="N456" s="175" t="str">
        <f t="shared" ref="N456:W456" si="326">IF(COUNTIF(N453:N455,"C")&gt;=1,"A",IF(COUNTIF(N453:N455,"C")&gt;0,"P"," "))</f>
        <v xml:space="preserve"> </v>
      </c>
      <c r="O456" s="175" t="str">
        <f t="shared" si="326"/>
        <v xml:space="preserve"> </v>
      </c>
      <c r="P456" s="175" t="str">
        <f t="shared" si="326"/>
        <v xml:space="preserve"> </v>
      </c>
      <c r="Q456" s="175" t="str">
        <f t="shared" si="326"/>
        <v xml:space="preserve"> </v>
      </c>
      <c r="R456" s="175" t="str">
        <f t="shared" si="326"/>
        <v xml:space="preserve"> </v>
      </c>
      <c r="S456" s="175" t="str">
        <f t="shared" si="326"/>
        <v xml:space="preserve"> </v>
      </c>
      <c r="T456" s="175" t="str">
        <f t="shared" si="326"/>
        <v xml:space="preserve"> </v>
      </c>
      <c r="U456" s="175" t="str">
        <f t="shared" si="326"/>
        <v xml:space="preserve"> </v>
      </c>
      <c r="V456" s="175" t="str">
        <f t="shared" si="326"/>
        <v xml:space="preserve"> </v>
      </c>
      <c r="W456" s="175" t="str">
        <f t="shared" si="326"/>
        <v xml:space="preserve"> </v>
      </c>
    </row>
    <row r="457" spans="1:23">
      <c r="A457"/>
      <c r="B457" s="176"/>
      <c r="C457" s="302" t="s">
        <v>756</v>
      </c>
      <c r="D457" s="269"/>
      <c r="E457" s="173"/>
      <c r="F457" s="173"/>
      <c r="G457" s="173"/>
      <c r="H457" s="173"/>
      <c r="I457" s="173"/>
      <c r="J457" s="173"/>
      <c r="K457" s="173"/>
      <c r="L457" s="173"/>
      <c r="M457" s="173"/>
      <c r="N457" s="173"/>
      <c r="O457" s="173"/>
      <c r="P457" s="173"/>
      <c r="Q457" s="173"/>
      <c r="R457" s="173"/>
      <c r="S457" s="173"/>
      <c r="T457" s="173"/>
      <c r="U457" s="173"/>
      <c r="V457" s="173"/>
      <c r="W457" s="173"/>
    </row>
    <row r="458" spans="1:23">
      <c r="A458"/>
      <c r="B458" s="176"/>
      <c r="C458" s="302" t="s">
        <v>757</v>
      </c>
      <c r="D458" s="173"/>
      <c r="E458" s="173"/>
      <c r="F458" s="173"/>
      <c r="G458" s="173"/>
      <c r="H458" s="173"/>
      <c r="I458" s="173"/>
      <c r="J458" s="173"/>
      <c r="K458" s="173"/>
      <c r="L458" s="173"/>
      <c r="M458" s="173"/>
      <c r="N458" s="173"/>
      <c r="O458" s="173"/>
      <c r="P458" s="173"/>
      <c r="Q458" s="173"/>
      <c r="R458" s="173"/>
      <c r="S458" s="173"/>
      <c r="T458" s="173"/>
      <c r="U458" s="173"/>
      <c r="V458" s="173"/>
      <c r="W458" s="173"/>
    </row>
    <row r="459" spans="1:23">
      <c r="A459"/>
      <c r="B459" s="176"/>
      <c r="C459" s="302" t="s">
        <v>758</v>
      </c>
      <c r="D459" s="173"/>
      <c r="E459" s="173"/>
      <c r="F459" s="173"/>
      <c r="G459" s="173"/>
      <c r="H459" s="173"/>
      <c r="I459" s="173"/>
      <c r="J459" s="173"/>
      <c r="K459" s="173"/>
      <c r="L459" s="173"/>
      <c r="M459" s="173"/>
      <c r="N459" s="173"/>
      <c r="O459" s="173"/>
      <c r="P459" s="173"/>
      <c r="Q459" s="173"/>
      <c r="R459" s="173"/>
      <c r="S459" s="173"/>
      <c r="T459" s="173"/>
      <c r="U459" s="173"/>
      <c r="V459" s="173"/>
      <c r="W459" s="173"/>
    </row>
    <row r="460" spans="1:23">
      <c r="A460"/>
      <c r="B460" s="163">
        <v>5</v>
      </c>
      <c r="C460" s="303" t="s">
        <v>748</v>
      </c>
      <c r="D460" s="175" t="str">
        <f t="shared" ref="D460:E460" si="327">IF(COUNTIF(D457:D459,"C")&gt;=1,"A",IF(COUNTIF(D457:D459,"C")&gt;0,"P"," "))</f>
        <v xml:space="preserve"> </v>
      </c>
      <c r="E460" s="175" t="str">
        <f t="shared" si="327"/>
        <v xml:space="preserve"> </v>
      </c>
      <c r="F460" s="175" t="str">
        <f t="shared" ref="F460:M460" si="328">IF(COUNTIF(F457:F459,"C")&gt;=1,"A",IF(COUNTIF(F457:F459,"C")&gt;0,"P"," "))</f>
        <v xml:space="preserve"> </v>
      </c>
      <c r="G460" s="175" t="str">
        <f t="shared" si="328"/>
        <v xml:space="preserve"> </v>
      </c>
      <c r="H460" s="175" t="str">
        <f t="shared" si="328"/>
        <v xml:space="preserve"> </v>
      </c>
      <c r="I460" s="175" t="str">
        <f t="shared" si="328"/>
        <v xml:space="preserve"> </v>
      </c>
      <c r="J460" s="175" t="str">
        <f t="shared" si="328"/>
        <v xml:space="preserve"> </v>
      </c>
      <c r="K460" s="175" t="str">
        <f t="shared" si="328"/>
        <v xml:space="preserve"> </v>
      </c>
      <c r="L460" s="175" t="str">
        <f t="shared" si="328"/>
        <v xml:space="preserve"> </v>
      </c>
      <c r="M460" s="175" t="str">
        <f t="shared" si="328"/>
        <v xml:space="preserve"> </v>
      </c>
      <c r="N460" s="175" t="str">
        <f t="shared" ref="N460:W460" si="329">IF(COUNTIF(N457:N459,"C")&gt;=1,"A",IF(COUNTIF(N457:N459,"C")&gt;0,"P"," "))</f>
        <v xml:space="preserve"> </v>
      </c>
      <c r="O460" s="175" t="str">
        <f t="shared" si="329"/>
        <v xml:space="preserve"> </v>
      </c>
      <c r="P460" s="175" t="str">
        <f t="shared" si="329"/>
        <v xml:space="preserve"> </v>
      </c>
      <c r="Q460" s="175" t="str">
        <f t="shared" si="329"/>
        <v xml:space="preserve"> </v>
      </c>
      <c r="R460" s="175" t="str">
        <f t="shared" si="329"/>
        <v xml:space="preserve"> </v>
      </c>
      <c r="S460" s="175" t="str">
        <f t="shared" si="329"/>
        <v xml:space="preserve"> </v>
      </c>
      <c r="T460" s="175" t="str">
        <f t="shared" si="329"/>
        <v xml:space="preserve"> </v>
      </c>
      <c r="U460" s="175" t="str">
        <f t="shared" si="329"/>
        <v xml:space="preserve"> </v>
      </c>
      <c r="V460" s="175" t="str">
        <f t="shared" si="329"/>
        <v xml:space="preserve"> </v>
      </c>
      <c r="W460" s="175" t="str">
        <f t="shared" si="329"/>
        <v xml:space="preserve"> </v>
      </c>
    </row>
    <row r="461" spans="1:23">
      <c r="B461" s="176"/>
      <c r="C461" s="302" t="s">
        <v>759</v>
      </c>
      <c r="D461" s="269"/>
      <c r="E461" s="173"/>
      <c r="F461" s="173"/>
      <c r="G461" s="173"/>
      <c r="H461" s="173"/>
      <c r="I461" s="173"/>
      <c r="J461" s="173"/>
      <c r="K461" s="173"/>
      <c r="L461" s="173"/>
      <c r="M461" s="173"/>
      <c r="N461" s="173"/>
      <c r="O461" s="173"/>
      <c r="P461" s="173"/>
      <c r="Q461" s="173"/>
      <c r="R461" s="173"/>
      <c r="S461" s="173"/>
      <c r="T461" s="173"/>
      <c r="U461" s="173"/>
      <c r="V461" s="173"/>
      <c r="W461" s="173"/>
    </row>
    <row r="462" spans="1:23">
      <c r="B462" s="176"/>
      <c r="C462" s="302" t="s">
        <v>760</v>
      </c>
      <c r="D462" s="173"/>
      <c r="E462" s="173"/>
      <c r="F462" s="173"/>
      <c r="G462" s="173"/>
      <c r="H462" s="173"/>
      <c r="I462" s="173"/>
      <c r="J462" s="173"/>
      <c r="K462" s="173"/>
      <c r="L462" s="173"/>
      <c r="M462" s="173"/>
      <c r="N462" s="173"/>
      <c r="O462" s="173"/>
      <c r="P462" s="173"/>
      <c r="Q462" s="173"/>
      <c r="R462" s="173"/>
      <c r="S462" s="173"/>
      <c r="T462" s="173"/>
      <c r="U462" s="173"/>
      <c r="V462" s="173"/>
      <c r="W462" s="173"/>
    </row>
    <row r="463" spans="1:23" ht="13.5" thickBot="1">
      <c r="B463" s="176"/>
      <c r="C463" s="302" t="s">
        <v>207</v>
      </c>
      <c r="D463" s="173"/>
      <c r="E463" s="173"/>
      <c r="F463" s="173"/>
      <c r="G463" s="173"/>
      <c r="H463" s="173"/>
      <c r="I463" s="173"/>
      <c r="J463" s="173"/>
      <c r="K463" s="173"/>
      <c r="L463" s="173"/>
      <c r="M463" s="173"/>
      <c r="N463" s="173"/>
      <c r="O463" s="173"/>
      <c r="P463" s="173"/>
      <c r="Q463" s="173"/>
      <c r="R463" s="173"/>
      <c r="S463" s="173"/>
      <c r="T463" s="173"/>
      <c r="U463" s="173"/>
      <c r="V463" s="173"/>
      <c r="W463" s="173"/>
    </row>
    <row r="464" spans="1:23" ht="13.5" hidden="1" thickBot="1">
      <c r="C464" s="301"/>
      <c r="D464" s="175" t="str">
        <f t="shared" ref="D464:E464" si="330">IF(COUNTIF(D461:D463,"C")&gt;=1,"A",IF(COUNTIF(D461:D463,"C")&gt;0,"P"," "))</f>
        <v xml:space="preserve"> </v>
      </c>
      <c r="E464" s="175" t="str">
        <f t="shared" si="330"/>
        <v xml:space="preserve"> </v>
      </c>
      <c r="F464" s="175" t="str">
        <f t="shared" ref="F464:M464" si="331">IF(COUNTIF(F461:F463,"C")&gt;=1,"A",IF(COUNTIF(F461:F463,"C")&gt;0,"P"," "))</f>
        <v xml:space="preserve"> </v>
      </c>
      <c r="G464" s="175" t="str">
        <f t="shared" si="331"/>
        <v xml:space="preserve"> </v>
      </c>
      <c r="H464" s="175" t="str">
        <f t="shared" si="331"/>
        <v xml:space="preserve"> </v>
      </c>
      <c r="I464" s="175" t="str">
        <f t="shared" si="331"/>
        <v xml:space="preserve"> </v>
      </c>
      <c r="J464" s="175" t="str">
        <f t="shared" si="331"/>
        <v xml:space="preserve"> </v>
      </c>
      <c r="K464" s="175" t="str">
        <f t="shared" si="331"/>
        <v xml:space="preserve"> </v>
      </c>
      <c r="L464" s="175" t="str">
        <f t="shared" si="331"/>
        <v xml:space="preserve"> </v>
      </c>
      <c r="M464" s="175" t="str">
        <f t="shared" si="331"/>
        <v xml:space="preserve"> </v>
      </c>
      <c r="N464" s="175" t="str">
        <f t="shared" ref="N464:W464" si="332">IF(COUNTIF(N461:N463,"C")&gt;=1,"A",IF(COUNTIF(N461:N463,"C")&gt;0,"P"," "))</f>
        <v xml:space="preserve"> </v>
      </c>
      <c r="O464" s="175" t="str">
        <f t="shared" si="332"/>
        <v xml:space="preserve"> </v>
      </c>
      <c r="P464" s="175" t="str">
        <f t="shared" si="332"/>
        <v xml:space="preserve"> </v>
      </c>
      <c r="Q464" s="175" t="str">
        <f t="shared" si="332"/>
        <v xml:space="preserve"> </v>
      </c>
      <c r="R464" s="175" t="str">
        <f t="shared" si="332"/>
        <v xml:space="preserve"> </v>
      </c>
      <c r="S464" s="175" t="str">
        <f t="shared" si="332"/>
        <v xml:space="preserve"> </v>
      </c>
      <c r="T464" s="175" t="str">
        <f t="shared" si="332"/>
        <v xml:space="preserve"> </v>
      </c>
      <c r="U464" s="175" t="str">
        <f t="shared" si="332"/>
        <v xml:space="preserve"> </v>
      </c>
      <c r="V464" s="175" t="str">
        <f t="shared" si="332"/>
        <v xml:space="preserve"> </v>
      </c>
      <c r="W464" s="175" t="str">
        <f t="shared" si="332"/>
        <v xml:space="preserve"> </v>
      </c>
    </row>
    <row r="465" spans="1:23" ht="13.5" thickBot="1">
      <c r="C465" s="271" t="s">
        <v>96</v>
      </c>
      <c r="D465" s="278" t="str">
        <f>IF(COUNTIF(D448:D464,"A")&gt;4,"C",IF(COUNTIF(D448:D464,"A")&gt;0,"P"," "))</f>
        <v xml:space="preserve"> </v>
      </c>
      <c r="E465" s="278" t="str">
        <f t="shared" ref="E465" si="333">IF(COUNTIF(E448:E464,"A")&gt;4,"C",IF(COUNTIF(E448:E464,"A")&gt;0,"P"," "))</f>
        <v xml:space="preserve"> </v>
      </c>
      <c r="F465" s="278" t="str">
        <f t="shared" ref="F465:M465" si="334">IF(COUNTIF(F448:F464,"A")&gt;4,"C",IF(COUNTIF(F448:F464,"A")&gt;0,"P"," "))</f>
        <v xml:space="preserve"> </v>
      </c>
      <c r="G465" s="278" t="str">
        <f t="shared" si="334"/>
        <v xml:space="preserve"> </v>
      </c>
      <c r="H465" s="278" t="str">
        <f t="shared" si="334"/>
        <v xml:space="preserve"> </v>
      </c>
      <c r="I465" s="278" t="str">
        <f t="shared" si="334"/>
        <v xml:space="preserve"> </v>
      </c>
      <c r="J465" s="278" t="str">
        <f t="shared" si="334"/>
        <v xml:space="preserve"> </v>
      </c>
      <c r="K465" s="278" t="str">
        <f t="shared" si="334"/>
        <v xml:space="preserve"> </v>
      </c>
      <c r="L465" s="278" t="str">
        <f t="shared" si="334"/>
        <v xml:space="preserve"> </v>
      </c>
      <c r="M465" s="278" t="str">
        <f t="shared" si="334"/>
        <v xml:space="preserve"> </v>
      </c>
      <c r="N465" s="278" t="str">
        <f t="shared" ref="N465:W465" si="335">IF(COUNTIF(N448:N464,"A")&gt;4,"C",IF(COUNTIF(N448:N464,"A")&gt;0,"P"," "))</f>
        <v xml:space="preserve"> </v>
      </c>
      <c r="O465" s="278" t="str">
        <f t="shared" si="335"/>
        <v xml:space="preserve"> </v>
      </c>
      <c r="P465" s="278" t="str">
        <f t="shared" si="335"/>
        <v xml:space="preserve"> </v>
      </c>
      <c r="Q465" s="278" t="str">
        <f t="shared" si="335"/>
        <v xml:space="preserve"> </v>
      </c>
      <c r="R465" s="278" t="str">
        <f t="shared" si="335"/>
        <v xml:space="preserve"> </v>
      </c>
      <c r="S465" s="278" t="str">
        <f t="shared" si="335"/>
        <v xml:space="preserve"> </v>
      </c>
      <c r="T465" s="278" t="str">
        <f t="shared" si="335"/>
        <v xml:space="preserve"> </v>
      </c>
      <c r="U465" s="278" t="str">
        <f t="shared" si="335"/>
        <v xml:space="preserve"> </v>
      </c>
      <c r="V465" s="278" t="str">
        <f t="shared" si="335"/>
        <v xml:space="preserve"> </v>
      </c>
      <c r="W465" s="278" t="str">
        <f t="shared" si="335"/>
        <v xml:space="preserve"> </v>
      </c>
    </row>
    <row r="466" spans="1:23" ht="15">
      <c r="B466" s="167" t="s">
        <v>626</v>
      </c>
      <c r="C466" s="299"/>
    </row>
    <row r="467" spans="1:23">
      <c r="A467" s="304"/>
      <c r="B467" s="163">
        <v>1</v>
      </c>
      <c r="C467" s="298" t="s">
        <v>627</v>
      </c>
    </row>
    <row r="468" spans="1:23">
      <c r="A468"/>
      <c r="B468" s="170"/>
      <c r="C468" s="279" t="s">
        <v>628</v>
      </c>
      <c r="D468" s="173"/>
      <c r="E468" s="173"/>
      <c r="F468" s="173"/>
      <c r="G468" s="173"/>
      <c r="H468" s="173"/>
      <c r="I468" s="173"/>
      <c r="J468" s="173"/>
      <c r="K468" s="173"/>
      <c r="L468" s="173"/>
      <c r="M468" s="173"/>
      <c r="N468" s="173"/>
      <c r="O468" s="173"/>
      <c r="P468" s="173"/>
      <c r="Q468" s="173"/>
      <c r="R468" s="173"/>
      <c r="S468" s="173"/>
      <c r="T468" s="173"/>
      <c r="U468" s="173"/>
      <c r="V468" s="173"/>
      <c r="W468" s="173"/>
    </row>
    <row r="469" spans="1:23">
      <c r="A469"/>
      <c r="B469" s="170"/>
      <c r="C469" s="279" t="s">
        <v>629</v>
      </c>
      <c r="D469" s="173" t="s">
        <v>403</v>
      </c>
      <c r="E469" s="173"/>
      <c r="F469" s="173"/>
      <c r="G469" s="173"/>
      <c r="H469" s="173"/>
      <c r="I469" s="173"/>
      <c r="J469" s="173"/>
      <c r="K469" s="173"/>
      <c r="L469" s="173"/>
      <c r="M469" s="173"/>
      <c r="N469" s="173"/>
      <c r="O469" s="173"/>
      <c r="P469" s="173"/>
      <c r="Q469" s="173"/>
      <c r="R469" s="173"/>
      <c r="S469" s="173"/>
      <c r="T469" s="173"/>
      <c r="U469" s="173"/>
      <c r="V469" s="173"/>
      <c r="W469" s="173"/>
    </row>
    <row r="470" spans="1:23">
      <c r="A470"/>
      <c r="B470" s="170"/>
      <c r="C470" s="279" t="s">
        <v>630</v>
      </c>
      <c r="D470" s="173"/>
      <c r="E470" s="173"/>
      <c r="F470" s="173"/>
      <c r="G470" s="173"/>
      <c r="H470" s="173"/>
      <c r="I470" s="173"/>
      <c r="J470" s="173"/>
      <c r="K470" s="173"/>
      <c r="L470" s="173"/>
      <c r="M470" s="173"/>
      <c r="N470" s="173"/>
      <c r="O470" s="173"/>
      <c r="P470" s="173"/>
      <c r="Q470" s="173"/>
      <c r="R470" s="173"/>
      <c r="S470" s="173"/>
      <c r="T470" s="173"/>
      <c r="U470" s="173"/>
      <c r="V470" s="173"/>
      <c r="W470" s="173"/>
    </row>
    <row r="471" spans="1:23">
      <c r="A471"/>
      <c r="B471" s="163">
        <v>2</v>
      </c>
      <c r="C471" s="297" t="s">
        <v>631</v>
      </c>
      <c r="D471" s="175" t="str">
        <f t="shared" ref="D471:E471" si="336">IF(COUNTIF(D468:D470,"C")&gt;=1,"A",IF(COUNTIF(D468:D470,"C")&gt;0,"P"," "))</f>
        <v xml:space="preserve"> </v>
      </c>
      <c r="E471" s="175" t="str">
        <f t="shared" si="336"/>
        <v xml:space="preserve"> </v>
      </c>
      <c r="F471" s="175" t="str">
        <f t="shared" ref="F471:M471" si="337">IF(COUNTIF(F468:F470,"C")&gt;=1,"A",IF(COUNTIF(F468:F470,"C")&gt;0,"P"," "))</f>
        <v xml:space="preserve"> </v>
      </c>
      <c r="G471" s="175" t="str">
        <f t="shared" si="337"/>
        <v xml:space="preserve"> </v>
      </c>
      <c r="H471" s="175" t="str">
        <f t="shared" si="337"/>
        <v xml:space="preserve"> </v>
      </c>
      <c r="I471" s="175" t="str">
        <f t="shared" si="337"/>
        <v xml:space="preserve"> </v>
      </c>
      <c r="J471" s="175" t="str">
        <f t="shared" si="337"/>
        <v xml:space="preserve"> </v>
      </c>
      <c r="K471" s="175" t="str">
        <f t="shared" si="337"/>
        <v xml:space="preserve"> </v>
      </c>
      <c r="L471" s="175" t="str">
        <f t="shared" si="337"/>
        <v xml:space="preserve"> </v>
      </c>
      <c r="M471" s="175" t="str">
        <f t="shared" si="337"/>
        <v xml:space="preserve"> </v>
      </c>
      <c r="N471" s="175" t="str">
        <f t="shared" ref="N471:W471" si="338">IF(COUNTIF(N468:N470,"C")&gt;=1,"A",IF(COUNTIF(N468:N470,"C")&gt;0,"P"," "))</f>
        <v xml:space="preserve"> </v>
      </c>
      <c r="O471" s="175" t="str">
        <f t="shared" si="338"/>
        <v xml:space="preserve"> </v>
      </c>
      <c r="P471" s="175" t="str">
        <f t="shared" si="338"/>
        <v xml:space="preserve"> </v>
      </c>
      <c r="Q471" s="175" t="str">
        <f t="shared" si="338"/>
        <v xml:space="preserve"> </v>
      </c>
      <c r="R471" s="175" t="str">
        <f t="shared" si="338"/>
        <v xml:space="preserve"> </v>
      </c>
      <c r="S471" s="175" t="str">
        <f t="shared" si="338"/>
        <v xml:space="preserve"> </v>
      </c>
      <c r="T471" s="175" t="str">
        <f t="shared" si="338"/>
        <v xml:space="preserve"> </v>
      </c>
      <c r="U471" s="175" t="str">
        <f t="shared" si="338"/>
        <v xml:space="preserve"> </v>
      </c>
      <c r="V471" s="175" t="str">
        <f t="shared" si="338"/>
        <v xml:space="preserve"> </v>
      </c>
      <c r="W471" s="175" t="str">
        <f t="shared" si="338"/>
        <v xml:space="preserve"> </v>
      </c>
    </row>
    <row r="472" spans="1:23">
      <c r="A472"/>
      <c r="B472" s="176"/>
      <c r="C472" s="279" t="s">
        <v>632</v>
      </c>
      <c r="D472" s="173"/>
      <c r="E472" s="173"/>
      <c r="F472" s="173"/>
      <c r="G472" s="173"/>
      <c r="H472" s="173"/>
      <c r="I472" s="173"/>
      <c r="J472" s="173"/>
      <c r="K472" s="173"/>
      <c r="L472" s="173"/>
      <c r="M472" s="173"/>
      <c r="N472" s="173"/>
      <c r="O472" s="173"/>
      <c r="P472" s="173"/>
      <c r="Q472" s="173"/>
      <c r="R472" s="173"/>
      <c r="S472" s="173"/>
      <c r="T472" s="173"/>
      <c r="U472" s="173"/>
      <c r="V472" s="173"/>
      <c r="W472" s="173"/>
    </row>
    <row r="473" spans="1:23">
      <c r="A473"/>
      <c r="B473" s="176"/>
      <c r="C473" s="279" t="s">
        <v>633</v>
      </c>
      <c r="D473" s="173"/>
      <c r="E473" s="173"/>
      <c r="F473" s="173"/>
      <c r="G473" s="173"/>
      <c r="H473" s="173"/>
      <c r="I473" s="173"/>
      <c r="J473" s="173"/>
      <c r="K473" s="173"/>
      <c r="L473" s="173"/>
      <c r="M473" s="173"/>
      <c r="N473" s="173"/>
      <c r="O473" s="173"/>
      <c r="P473" s="173"/>
      <c r="Q473" s="173"/>
      <c r="R473" s="173"/>
      <c r="S473" s="173"/>
      <c r="T473" s="173"/>
      <c r="U473" s="173"/>
      <c r="V473" s="173"/>
      <c r="W473" s="173"/>
    </row>
    <row r="474" spans="1:23">
      <c r="A474"/>
      <c r="B474" s="176"/>
      <c r="C474" s="279" t="s">
        <v>634</v>
      </c>
      <c r="D474" s="173"/>
      <c r="E474" s="173"/>
      <c r="F474" s="173"/>
      <c r="G474" s="173"/>
      <c r="H474" s="173"/>
      <c r="I474" s="173"/>
      <c r="J474" s="173"/>
      <c r="K474" s="173"/>
      <c r="L474" s="173"/>
      <c r="M474" s="173"/>
      <c r="N474" s="173"/>
      <c r="O474" s="173"/>
      <c r="P474" s="173"/>
      <c r="Q474" s="173"/>
      <c r="R474" s="173"/>
      <c r="S474" s="173"/>
      <c r="T474" s="173"/>
      <c r="U474" s="173"/>
      <c r="V474" s="173"/>
      <c r="W474" s="173"/>
    </row>
    <row r="475" spans="1:23">
      <c r="A475"/>
      <c r="B475" s="163">
        <v>3</v>
      </c>
      <c r="C475" s="204" t="s">
        <v>635</v>
      </c>
      <c r="D475" s="175" t="str">
        <f t="shared" ref="D475:E475" si="339">IF(COUNTIF(D472:D474,"C")&gt;=1,"A",IF(COUNTIF(D472:D474,"C")&gt;0,"P"," "))</f>
        <v xml:space="preserve"> </v>
      </c>
      <c r="E475" s="175" t="str">
        <f t="shared" si="339"/>
        <v xml:space="preserve"> </v>
      </c>
      <c r="F475" s="175" t="str">
        <f t="shared" ref="F475:M475" si="340">IF(COUNTIF(F472:F474,"C")&gt;=1,"A",IF(COUNTIF(F472:F474,"C")&gt;0,"P"," "))</f>
        <v xml:space="preserve"> </v>
      </c>
      <c r="G475" s="175" t="str">
        <f t="shared" si="340"/>
        <v xml:space="preserve"> </v>
      </c>
      <c r="H475" s="175" t="str">
        <f t="shared" si="340"/>
        <v xml:space="preserve"> </v>
      </c>
      <c r="I475" s="175" t="str">
        <f t="shared" si="340"/>
        <v xml:space="preserve"> </v>
      </c>
      <c r="J475" s="175" t="str">
        <f t="shared" si="340"/>
        <v xml:space="preserve"> </v>
      </c>
      <c r="K475" s="175" t="str">
        <f t="shared" si="340"/>
        <v xml:space="preserve"> </v>
      </c>
      <c r="L475" s="175" t="str">
        <f t="shared" si="340"/>
        <v xml:space="preserve"> </v>
      </c>
      <c r="M475" s="175" t="str">
        <f t="shared" si="340"/>
        <v xml:space="preserve"> </v>
      </c>
      <c r="N475" s="175" t="str">
        <f t="shared" ref="N475:W475" si="341">IF(COUNTIF(N472:N474,"C")&gt;=1,"A",IF(COUNTIF(N472:N474,"C")&gt;0,"P"," "))</f>
        <v xml:space="preserve"> </v>
      </c>
      <c r="O475" s="175" t="str">
        <f t="shared" si="341"/>
        <v xml:space="preserve"> </v>
      </c>
      <c r="P475" s="175" t="str">
        <f t="shared" si="341"/>
        <v xml:space="preserve"> </v>
      </c>
      <c r="Q475" s="175" t="str">
        <f t="shared" si="341"/>
        <v xml:space="preserve"> </v>
      </c>
      <c r="R475" s="175" t="str">
        <f t="shared" si="341"/>
        <v xml:space="preserve"> </v>
      </c>
      <c r="S475" s="175" t="str">
        <f t="shared" si="341"/>
        <v xml:space="preserve"> </v>
      </c>
      <c r="T475" s="175" t="str">
        <f t="shared" si="341"/>
        <v xml:space="preserve"> </v>
      </c>
      <c r="U475" s="175" t="str">
        <f t="shared" si="341"/>
        <v xml:space="preserve"> </v>
      </c>
      <c r="V475" s="175" t="str">
        <f t="shared" si="341"/>
        <v xml:space="preserve"> </v>
      </c>
      <c r="W475" s="175" t="str">
        <f t="shared" si="341"/>
        <v xml:space="preserve"> </v>
      </c>
    </row>
    <row r="476" spans="1:23">
      <c r="A476"/>
      <c r="B476" s="176"/>
      <c r="C476" s="279" t="s">
        <v>636</v>
      </c>
      <c r="D476" s="173"/>
      <c r="E476" s="173"/>
      <c r="F476" s="173"/>
      <c r="G476" s="173"/>
      <c r="H476" s="173"/>
      <c r="I476" s="173"/>
      <c r="J476" s="173"/>
      <c r="K476" s="173"/>
      <c r="L476" s="173"/>
      <c r="M476" s="173"/>
      <c r="N476" s="173"/>
      <c r="O476" s="173"/>
      <c r="P476" s="173"/>
      <c r="Q476" s="173"/>
      <c r="R476" s="173"/>
      <c r="S476" s="173"/>
      <c r="T476" s="173"/>
      <c r="U476" s="173"/>
      <c r="V476" s="173"/>
      <c r="W476" s="173"/>
    </row>
    <row r="477" spans="1:23">
      <c r="A477"/>
      <c r="B477" s="176"/>
      <c r="C477" s="279" t="s">
        <v>637</v>
      </c>
      <c r="D477" s="173"/>
      <c r="E477" s="173"/>
      <c r="F477" s="173"/>
      <c r="G477" s="173"/>
      <c r="H477" s="173"/>
      <c r="I477" s="173"/>
      <c r="J477" s="173"/>
      <c r="K477" s="173"/>
      <c r="L477" s="173"/>
      <c r="M477" s="173"/>
      <c r="N477" s="173"/>
      <c r="O477" s="173"/>
      <c r="P477" s="173"/>
      <c r="Q477" s="173"/>
      <c r="R477" s="173"/>
      <c r="S477" s="173"/>
      <c r="T477" s="173"/>
      <c r="U477" s="173"/>
      <c r="V477" s="173"/>
      <c r="W477" s="173"/>
    </row>
    <row r="478" spans="1:23">
      <c r="A478"/>
      <c r="B478" s="176"/>
      <c r="C478" s="279" t="s">
        <v>638</v>
      </c>
      <c r="D478" s="173"/>
      <c r="E478" s="173"/>
      <c r="F478" s="173"/>
      <c r="G478" s="173"/>
      <c r="H478" s="173"/>
      <c r="I478" s="173"/>
      <c r="J478" s="173"/>
      <c r="K478" s="173"/>
      <c r="L478" s="173"/>
      <c r="M478" s="173"/>
      <c r="N478" s="173"/>
      <c r="O478" s="173"/>
      <c r="P478" s="173"/>
      <c r="Q478" s="173"/>
      <c r="R478" s="173"/>
      <c r="S478" s="173"/>
      <c r="T478" s="173"/>
      <c r="U478" s="173"/>
      <c r="V478" s="173"/>
      <c r="W478" s="173"/>
    </row>
    <row r="479" spans="1:23">
      <c r="A479"/>
      <c r="B479" s="163">
        <v>4</v>
      </c>
      <c r="C479" s="297" t="s">
        <v>639</v>
      </c>
      <c r="D479" s="175" t="str">
        <f t="shared" ref="D479:E479" si="342">IF(COUNTIF(D476:D478,"C")&gt;=1,"A",IF(COUNTIF(D476:D478,"C")&gt;0,"P"," "))</f>
        <v xml:space="preserve"> </v>
      </c>
      <c r="E479" s="175" t="str">
        <f t="shared" si="342"/>
        <v xml:space="preserve"> </v>
      </c>
      <c r="F479" s="175" t="str">
        <f t="shared" ref="F479:M479" si="343">IF(COUNTIF(F476:F478,"C")&gt;=1,"A",IF(COUNTIF(F476:F478,"C")&gt;0,"P"," "))</f>
        <v xml:space="preserve"> </v>
      </c>
      <c r="G479" s="175" t="str">
        <f t="shared" si="343"/>
        <v xml:space="preserve"> </v>
      </c>
      <c r="H479" s="175" t="str">
        <f t="shared" si="343"/>
        <v xml:space="preserve"> </v>
      </c>
      <c r="I479" s="175" t="str">
        <f t="shared" si="343"/>
        <v xml:space="preserve"> </v>
      </c>
      <c r="J479" s="175" t="str">
        <f t="shared" si="343"/>
        <v xml:space="preserve"> </v>
      </c>
      <c r="K479" s="175" t="str">
        <f t="shared" si="343"/>
        <v xml:space="preserve"> </v>
      </c>
      <c r="L479" s="175" t="str">
        <f t="shared" si="343"/>
        <v xml:space="preserve"> </v>
      </c>
      <c r="M479" s="175" t="str">
        <f t="shared" si="343"/>
        <v xml:space="preserve"> </v>
      </c>
      <c r="N479" s="175" t="str">
        <f t="shared" ref="N479:W479" si="344">IF(COUNTIF(N476:N478,"C")&gt;=1,"A",IF(COUNTIF(N476:N478,"C")&gt;0,"P"," "))</f>
        <v xml:space="preserve"> </v>
      </c>
      <c r="O479" s="175" t="str">
        <f t="shared" si="344"/>
        <v xml:space="preserve"> </v>
      </c>
      <c r="P479" s="175" t="str">
        <f t="shared" si="344"/>
        <v xml:space="preserve"> </v>
      </c>
      <c r="Q479" s="175" t="str">
        <f t="shared" si="344"/>
        <v xml:space="preserve"> </v>
      </c>
      <c r="R479" s="175" t="str">
        <f t="shared" si="344"/>
        <v xml:space="preserve"> </v>
      </c>
      <c r="S479" s="175" t="str">
        <f t="shared" si="344"/>
        <v xml:space="preserve"> </v>
      </c>
      <c r="T479" s="175" t="str">
        <f t="shared" si="344"/>
        <v xml:space="preserve"> </v>
      </c>
      <c r="U479" s="175" t="str">
        <f t="shared" si="344"/>
        <v xml:space="preserve"> </v>
      </c>
      <c r="V479" s="175" t="str">
        <f t="shared" si="344"/>
        <v xml:space="preserve"> </v>
      </c>
      <c r="W479" s="175" t="str">
        <f t="shared" si="344"/>
        <v xml:space="preserve"> </v>
      </c>
    </row>
    <row r="480" spans="1:23">
      <c r="A480"/>
      <c r="B480" s="176"/>
      <c r="C480" s="279" t="s">
        <v>640</v>
      </c>
      <c r="D480" s="173"/>
      <c r="E480" s="173"/>
      <c r="F480" s="173"/>
      <c r="G480" s="173"/>
      <c r="H480" s="173"/>
      <c r="I480" s="173"/>
      <c r="J480" s="173"/>
      <c r="K480" s="173"/>
      <c r="L480" s="173"/>
      <c r="M480" s="173"/>
      <c r="N480" s="173"/>
      <c r="O480" s="173"/>
      <c r="P480" s="173"/>
      <c r="Q480" s="173"/>
      <c r="R480" s="173"/>
      <c r="S480" s="173"/>
      <c r="T480" s="173"/>
      <c r="U480" s="173"/>
      <c r="V480" s="173"/>
      <c r="W480" s="173"/>
    </row>
    <row r="481" spans="1:23">
      <c r="A481"/>
      <c r="B481" s="176"/>
      <c r="C481" s="279" t="s">
        <v>641</v>
      </c>
      <c r="D481" s="173"/>
      <c r="E481" s="173"/>
      <c r="F481" s="173"/>
      <c r="G481" s="173"/>
      <c r="H481" s="173"/>
      <c r="I481" s="173"/>
      <c r="J481" s="173"/>
      <c r="K481" s="173"/>
      <c r="L481" s="173"/>
      <c r="M481" s="173"/>
      <c r="N481" s="173"/>
      <c r="O481" s="173"/>
      <c r="P481" s="173"/>
      <c r="Q481" s="173"/>
      <c r="R481" s="173"/>
      <c r="S481" s="173"/>
      <c r="T481" s="173"/>
      <c r="U481" s="173"/>
      <c r="V481" s="173"/>
      <c r="W481" s="173"/>
    </row>
    <row r="482" spans="1:23">
      <c r="A482"/>
      <c r="B482" s="176"/>
      <c r="C482" s="279" t="s">
        <v>642</v>
      </c>
      <c r="D482" s="173"/>
      <c r="E482" s="173"/>
      <c r="F482" s="173"/>
      <c r="G482" s="173"/>
      <c r="H482" s="173"/>
      <c r="I482" s="173"/>
      <c r="J482" s="173"/>
      <c r="K482" s="173"/>
      <c r="L482" s="173"/>
      <c r="M482" s="173"/>
      <c r="N482" s="173"/>
      <c r="O482" s="173"/>
      <c r="P482" s="173"/>
      <c r="Q482" s="173"/>
      <c r="R482" s="173"/>
      <c r="S482" s="173"/>
      <c r="T482" s="173"/>
      <c r="U482" s="173"/>
      <c r="V482" s="173"/>
      <c r="W482" s="173"/>
    </row>
    <row r="483" spans="1:23">
      <c r="A483"/>
      <c r="B483" s="163">
        <v>5</v>
      </c>
      <c r="C483" s="297" t="s">
        <v>643</v>
      </c>
      <c r="D483" s="175" t="str">
        <f t="shared" ref="D483:E483" si="345">IF(COUNTIF(D480:D482,"C")&gt;=1,"A",IF(COUNTIF(D480:D482,"C")&gt;0,"P"," "))</f>
        <v xml:space="preserve"> </v>
      </c>
      <c r="E483" s="175" t="str">
        <f t="shared" si="345"/>
        <v xml:space="preserve"> </v>
      </c>
      <c r="F483" s="175" t="str">
        <f t="shared" ref="F483:M483" si="346">IF(COUNTIF(F480:F482,"C")&gt;=1,"A",IF(COUNTIF(F480:F482,"C")&gt;0,"P"," "))</f>
        <v xml:space="preserve"> </v>
      </c>
      <c r="G483" s="175" t="str">
        <f t="shared" si="346"/>
        <v xml:space="preserve"> </v>
      </c>
      <c r="H483" s="175" t="str">
        <f t="shared" si="346"/>
        <v xml:space="preserve"> </v>
      </c>
      <c r="I483" s="175" t="str">
        <f t="shared" si="346"/>
        <v xml:space="preserve"> </v>
      </c>
      <c r="J483" s="175" t="str">
        <f t="shared" si="346"/>
        <v xml:space="preserve"> </v>
      </c>
      <c r="K483" s="175" t="str">
        <f t="shared" si="346"/>
        <v xml:space="preserve"> </v>
      </c>
      <c r="L483" s="175" t="str">
        <f t="shared" si="346"/>
        <v xml:space="preserve"> </v>
      </c>
      <c r="M483" s="175" t="str">
        <f t="shared" si="346"/>
        <v xml:space="preserve"> </v>
      </c>
      <c r="N483" s="175" t="str">
        <f t="shared" ref="N483:W483" si="347">IF(COUNTIF(N480:N482,"C")&gt;=1,"A",IF(COUNTIF(N480:N482,"C")&gt;0,"P"," "))</f>
        <v xml:space="preserve"> </v>
      </c>
      <c r="O483" s="175" t="str">
        <f t="shared" si="347"/>
        <v xml:space="preserve"> </v>
      </c>
      <c r="P483" s="175" t="str">
        <f t="shared" si="347"/>
        <v xml:space="preserve"> </v>
      </c>
      <c r="Q483" s="175" t="str">
        <f t="shared" si="347"/>
        <v xml:space="preserve"> </v>
      </c>
      <c r="R483" s="175" t="str">
        <f t="shared" si="347"/>
        <v xml:space="preserve"> </v>
      </c>
      <c r="S483" s="175" t="str">
        <f t="shared" si="347"/>
        <v xml:space="preserve"> </v>
      </c>
      <c r="T483" s="175" t="str">
        <f t="shared" si="347"/>
        <v xml:space="preserve"> </v>
      </c>
      <c r="U483" s="175" t="str">
        <f t="shared" si="347"/>
        <v xml:space="preserve"> </v>
      </c>
      <c r="V483" s="175" t="str">
        <f t="shared" si="347"/>
        <v xml:space="preserve"> </v>
      </c>
      <c r="W483" s="175" t="str">
        <f t="shared" si="347"/>
        <v xml:space="preserve"> </v>
      </c>
    </row>
    <row r="484" spans="1:23">
      <c r="A484"/>
      <c r="B484" s="176"/>
      <c r="C484" s="279" t="s">
        <v>644</v>
      </c>
      <c r="D484" s="173"/>
      <c r="E484" s="173"/>
      <c r="F484" s="173"/>
      <c r="G484" s="173"/>
      <c r="H484" s="173"/>
      <c r="I484" s="173"/>
      <c r="J484" s="173"/>
      <c r="K484" s="173"/>
      <c r="L484" s="173"/>
      <c r="M484" s="173"/>
      <c r="N484" s="173"/>
      <c r="O484" s="173"/>
      <c r="P484" s="173"/>
      <c r="Q484" s="173"/>
      <c r="R484" s="173"/>
      <c r="S484" s="173"/>
      <c r="T484" s="173"/>
      <c r="U484" s="173"/>
      <c r="V484" s="173"/>
      <c r="W484" s="173"/>
    </row>
    <row r="485" spans="1:23">
      <c r="A485"/>
      <c r="B485" s="176"/>
      <c r="C485" s="279" t="s">
        <v>645</v>
      </c>
      <c r="D485" s="173"/>
      <c r="E485" s="173"/>
      <c r="F485" s="173"/>
      <c r="G485" s="173"/>
      <c r="H485" s="173"/>
      <c r="I485" s="173"/>
      <c r="J485" s="173"/>
      <c r="K485" s="173"/>
      <c r="L485" s="173"/>
      <c r="M485" s="173"/>
      <c r="N485" s="173"/>
      <c r="O485" s="173"/>
      <c r="P485" s="173"/>
      <c r="Q485" s="173"/>
      <c r="R485" s="173"/>
      <c r="S485" s="173"/>
      <c r="T485" s="173"/>
      <c r="U485" s="173"/>
      <c r="V485" s="173"/>
      <c r="W485" s="173"/>
    </row>
    <row r="486" spans="1:23" ht="13.5" thickBot="1">
      <c r="A486"/>
      <c r="B486" s="176"/>
      <c r="C486" s="279" t="s">
        <v>646</v>
      </c>
      <c r="D486" s="173"/>
      <c r="E486" s="173"/>
      <c r="F486" s="173"/>
      <c r="G486" s="173"/>
      <c r="H486" s="173"/>
      <c r="I486" s="173"/>
      <c r="J486" s="173"/>
      <c r="K486" s="173"/>
      <c r="L486" s="173"/>
      <c r="M486" s="173"/>
      <c r="N486" s="173"/>
      <c r="O486" s="173"/>
      <c r="P486" s="173"/>
      <c r="Q486" s="173"/>
      <c r="R486" s="173"/>
      <c r="S486" s="173"/>
      <c r="T486" s="173"/>
      <c r="U486" s="173"/>
      <c r="V486" s="173"/>
      <c r="W486" s="173"/>
    </row>
    <row r="487" spans="1:23" ht="13.5" hidden="1" thickBot="1">
      <c r="A487"/>
      <c r="C487" s="299"/>
      <c r="D487" s="175" t="str">
        <f t="shared" ref="D487:E487" si="348">IF(COUNTIF(D484:D486,"C")&gt;=1,"A",IF(COUNTIF(D484:D486,"C")&gt;0,"P"," "))</f>
        <v xml:space="preserve"> </v>
      </c>
      <c r="E487" s="175" t="str">
        <f t="shared" si="348"/>
        <v xml:space="preserve"> </v>
      </c>
      <c r="F487" s="175" t="str">
        <f t="shared" ref="F487:M487" si="349">IF(COUNTIF(F484:F486,"C")&gt;=1,"A",IF(COUNTIF(F484:F486,"C")&gt;0,"P"," "))</f>
        <v xml:space="preserve"> </v>
      </c>
      <c r="G487" s="175" t="str">
        <f t="shared" si="349"/>
        <v xml:space="preserve"> </v>
      </c>
      <c r="H487" s="175" t="str">
        <f t="shared" si="349"/>
        <v xml:space="preserve"> </v>
      </c>
      <c r="I487" s="175" t="str">
        <f t="shared" si="349"/>
        <v xml:space="preserve"> </v>
      </c>
      <c r="J487" s="175" t="str">
        <f t="shared" si="349"/>
        <v xml:space="preserve"> </v>
      </c>
      <c r="K487" s="175" t="str">
        <f t="shared" si="349"/>
        <v xml:space="preserve"> </v>
      </c>
      <c r="L487" s="175" t="str">
        <f t="shared" si="349"/>
        <v xml:space="preserve"> </v>
      </c>
      <c r="M487" s="175" t="str">
        <f t="shared" si="349"/>
        <v xml:space="preserve"> </v>
      </c>
      <c r="N487" s="175" t="str">
        <f t="shared" ref="N487:W487" si="350">IF(COUNTIF(N484:N486,"C")&gt;=1,"A",IF(COUNTIF(N484:N486,"C")&gt;0,"P"," "))</f>
        <v xml:space="preserve"> </v>
      </c>
      <c r="O487" s="175" t="str">
        <f t="shared" si="350"/>
        <v xml:space="preserve"> </v>
      </c>
      <c r="P487" s="175" t="str">
        <f t="shared" si="350"/>
        <v xml:space="preserve"> </v>
      </c>
      <c r="Q487" s="175" t="str">
        <f t="shared" si="350"/>
        <v xml:space="preserve"> </v>
      </c>
      <c r="R487" s="175" t="str">
        <f t="shared" si="350"/>
        <v xml:space="preserve"> </v>
      </c>
      <c r="S487" s="175" t="str">
        <f t="shared" si="350"/>
        <v xml:space="preserve"> </v>
      </c>
      <c r="T487" s="175" t="str">
        <f t="shared" si="350"/>
        <v xml:space="preserve"> </v>
      </c>
      <c r="U487" s="175" t="str">
        <f t="shared" si="350"/>
        <v xml:space="preserve"> </v>
      </c>
      <c r="V487" s="175" t="str">
        <f t="shared" si="350"/>
        <v xml:space="preserve"> </v>
      </c>
      <c r="W487" s="175" t="str">
        <f t="shared" si="350"/>
        <v xml:space="preserve"> </v>
      </c>
    </row>
    <row r="488" spans="1:23" ht="13.5" thickBot="1">
      <c r="C488" s="271" t="s">
        <v>96</v>
      </c>
      <c r="D488" s="278" t="str">
        <f>IF(COUNTIF(D471:D487,"A")&gt;4,"C",IF(COUNTIF(D471:D487,"A")&gt;0,"P"," "))</f>
        <v xml:space="preserve"> </v>
      </c>
      <c r="E488" s="278" t="str">
        <f t="shared" ref="E488" si="351">IF(COUNTIF(E471:E487,"A")&gt;4,"C",IF(COUNTIF(E471:E487,"A")&gt;0,"P"," "))</f>
        <v xml:space="preserve"> </v>
      </c>
      <c r="F488" s="278" t="str">
        <f t="shared" ref="F488:M488" si="352">IF(COUNTIF(F471:F487,"A")&gt;4,"C",IF(COUNTIF(F471:F487,"A")&gt;0,"P"," "))</f>
        <v xml:space="preserve"> </v>
      </c>
      <c r="G488" s="278" t="str">
        <f t="shared" si="352"/>
        <v xml:space="preserve"> </v>
      </c>
      <c r="H488" s="278" t="str">
        <f t="shared" si="352"/>
        <v xml:space="preserve"> </v>
      </c>
      <c r="I488" s="278" t="str">
        <f t="shared" si="352"/>
        <v xml:space="preserve"> </v>
      </c>
      <c r="J488" s="278" t="str">
        <f t="shared" si="352"/>
        <v xml:space="preserve"> </v>
      </c>
      <c r="K488" s="278" t="str">
        <f t="shared" si="352"/>
        <v xml:space="preserve"> </v>
      </c>
      <c r="L488" s="278" t="str">
        <f t="shared" si="352"/>
        <v xml:space="preserve"> </v>
      </c>
      <c r="M488" s="278" t="str">
        <f t="shared" si="352"/>
        <v xml:space="preserve"> </v>
      </c>
      <c r="N488" s="278" t="str">
        <f t="shared" ref="N488:W488" si="353">IF(COUNTIF(N471:N487,"A")&gt;4,"C",IF(COUNTIF(N471:N487,"A")&gt;0,"P"," "))</f>
        <v xml:space="preserve"> </v>
      </c>
      <c r="O488" s="278" t="str">
        <f t="shared" si="353"/>
        <v xml:space="preserve"> </v>
      </c>
      <c r="P488" s="278" t="str">
        <f t="shared" si="353"/>
        <v xml:space="preserve"> </v>
      </c>
      <c r="Q488" s="278" t="str">
        <f t="shared" si="353"/>
        <v xml:space="preserve"> </v>
      </c>
      <c r="R488" s="278" t="str">
        <f t="shared" si="353"/>
        <v xml:space="preserve"> </v>
      </c>
      <c r="S488" s="278" t="str">
        <f t="shared" si="353"/>
        <v xml:space="preserve"> </v>
      </c>
      <c r="T488" s="278" t="str">
        <f t="shared" si="353"/>
        <v xml:space="preserve"> </v>
      </c>
      <c r="U488" s="278" t="str">
        <f t="shared" si="353"/>
        <v xml:space="preserve"> </v>
      </c>
      <c r="V488" s="278" t="str">
        <f t="shared" si="353"/>
        <v xml:space="preserve"> </v>
      </c>
      <c r="W488" s="278" t="str">
        <f t="shared" si="353"/>
        <v xml:space="preserve"> </v>
      </c>
    </row>
    <row r="489" spans="1:23" ht="15">
      <c r="B489" s="167" t="s">
        <v>131</v>
      </c>
    </row>
    <row r="490" spans="1:23">
      <c r="A490" s="206"/>
      <c r="B490" s="163">
        <v>1</v>
      </c>
      <c r="C490" s="178" t="s">
        <v>232</v>
      </c>
    </row>
    <row r="491" spans="1:23">
      <c r="A491"/>
      <c r="B491" s="170"/>
      <c r="C491" s="171" t="s">
        <v>233</v>
      </c>
      <c r="D491" s="173"/>
      <c r="E491" s="173"/>
      <c r="F491" s="173"/>
      <c r="G491" s="173"/>
      <c r="H491" s="173"/>
      <c r="I491" s="173"/>
      <c r="J491" s="173"/>
      <c r="K491" s="173"/>
      <c r="L491" s="173"/>
      <c r="M491" s="173"/>
      <c r="N491" s="173"/>
      <c r="O491" s="173"/>
      <c r="P491" s="173"/>
      <c r="Q491" s="173"/>
      <c r="R491" s="173"/>
      <c r="S491" s="173"/>
      <c r="T491" s="173"/>
      <c r="U491" s="173"/>
      <c r="V491" s="173"/>
      <c r="W491" s="173"/>
    </row>
    <row r="492" spans="1:23">
      <c r="A492"/>
      <c r="B492" s="170"/>
      <c r="C492" s="171" t="s">
        <v>248</v>
      </c>
      <c r="D492" s="173"/>
      <c r="E492" s="173"/>
      <c r="F492" s="173"/>
      <c r="G492" s="173"/>
      <c r="H492" s="173"/>
      <c r="I492" s="173"/>
      <c r="J492" s="173"/>
      <c r="K492" s="173"/>
      <c r="L492" s="173"/>
      <c r="M492" s="173"/>
      <c r="N492" s="173"/>
      <c r="O492" s="173"/>
      <c r="P492" s="173"/>
      <c r="Q492" s="173"/>
      <c r="R492" s="173"/>
      <c r="S492" s="173"/>
      <c r="T492" s="173"/>
      <c r="U492" s="173"/>
      <c r="V492" s="173"/>
      <c r="W492" s="173"/>
    </row>
    <row r="493" spans="1:23">
      <c r="A493"/>
      <c r="B493" s="170"/>
      <c r="C493" s="171" t="s">
        <v>234</v>
      </c>
      <c r="D493" s="173"/>
      <c r="E493" s="173"/>
      <c r="F493" s="173"/>
      <c r="G493" s="173"/>
      <c r="H493" s="173"/>
      <c r="I493" s="173"/>
      <c r="J493" s="173"/>
      <c r="K493" s="173"/>
      <c r="L493" s="173"/>
      <c r="M493" s="173"/>
      <c r="N493" s="173"/>
      <c r="O493" s="173"/>
      <c r="P493" s="173"/>
      <c r="Q493" s="173"/>
      <c r="R493" s="173"/>
      <c r="S493" s="173"/>
      <c r="T493" s="173"/>
      <c r="U493" s="173"/>
      <c r="V493" s="173"/>
      <c r="W493" s="173"/>
    </row>
    <row r="494" spans="1:23">
      <c r="A494"/>
      <c r="B494" s="163">
        <v>2</v>
      </c>
      <c r="C494" s="174" t="s">
        <v>235</v>
      </c>
      <c r="D494" s="175" t="str">
        <f t="shared" ref="D494:E494" si="354">IF(COUNTIF(D491:D493,"C")&gt;=1,"A",IF(COUNTIF(D491:D493,"C")&gt;0,"P"," "))</f>
        <v xml:space="preserve"> </v>
      </c>
      <c r="E494" s="175" t="str">
        <f t="shared" si="354"/>
        <v xml:space="preserve"> </v>
      </c>
      <c r="F494" s="175" t="str">
        <f t="shared" ref="F494:M494" si="355">IF(COUNTIF(F491:F493,"C")&gt;=1,"A",IF(COUNTIF(F491:F493,"C")&gt;0,"P"," "))</f>
        <v xml:space="preserve"> </v>
      </c>
      <c r="G494" s="175" t="str">
        <f t="shared" si="355"/>
        <v xml:space="preserve"> </v>
      </c>
      <c r="H494" s="175" t="str">
        <f t="shared" si="355"/>
        <v xml:space="preserve"> </v>
      </c>
      <c r="I494" s="175" t="str">
        <f t="shared" si="355"/>
        <v xml:space="preserve"> </v>
      </c>
      <c r="J494" s="175" t="str">
        <f t="shared" si="355"/>
        <v xml:space="preserve"> </v>
      </c>
      <c r="K494" s="175" t="str">
        <f t="shared" si="355"/>
        <v xml:space="preserve"> </v>
      </c>
      <c r="L494" s="175" t="str">
        <f t="shared" si="355"/>
        <v xml:space="preserve"> </v>
      </c>
      <c r="M494" s="175" t="str">
        <f t="shared" si="355"/>
        <v xml:space="preserve"> </v>
      </c>
      <c r="N494" s="175" t="str">
        <f t="shared" ref="N494:W494" si="356">IF(COUNTIF(N491:N493,"C")&gt;=1,"A",IF(COUNTIF(N491:N493,"C")&gt;0,"P"," "))</f>
        <v xml:space="preserve"> </v>
      </c>
      <c r="O494" s="175" t="str">
        <f t="shared" si="356"/>
        <v xml:space="preserve"> </v>
      </c>
      <c r="P494" s="175" t="str">
        <f t="shared" si="356"/>
        <v xml:space="preserve"> </v>
      </c>
      <c r="Q494" s="175" t="str">
        <f t="shared" si="356"/>
        <v xml:space="preserve"> </v>
      </c>
      <c r="R494" s="175" t="str">
        <f t="shared" si="356"/>
        <v xml:space="preserve"> </v>
      </c>
      <c r="S494" s="175" t="str">
        <f t="shared" si="356"/>
        <v xml:space="preserve"> </v>
      </c>
      <c r="T494" s="175" t="str">
        <f t="shared" si="356"/>
        <v xml:space="preserve"> </v>
      </c>
      <c r="U494" s="175" t="str">
        <f t="shared" si="356"/>
        <v xml:space="preserve"> </v>
      </c>
      <c r="V494" s="175" t="str">
        <f t="shared" si="356"/>
        <v xml:space="preserve"> </v>
      </c>
      <c r="W494" s="175" t="str">
        <f t="shared" si="356"/>
        <v xml:space="preserve"> </v>
      </c>
    </row>
    <row r="495" spans="1:23">
      <c r="A495"/>
      <c r="B495" s="176"/>
      <c r="C495" s="171" t="s">
        <v>236</v>
      </c>
      <c r="D495" s="173"/>
      <c r="E495" s="173"/>
      <c r="F495" s="173"/>
      <c r="G495" s="173"/>
      <c r="H495" s="173"/>
      <c r="I495" s="173"/>
      <c r="J495" s="173"/>
      <c r="K495" s="173"/>
      <c r="L495" s="173"/>
      <c r="M495" s="173"/>
      <c r="N495" s="173"/>
      <c r="O495" s="173"/>
      <c r="P495" s="173"/>
      <c r="Q495" s="173"/>
      <c r="R495" s="173"/>
      <c r="S495" s="173"/>
      <c r="T495" s="173"/>
      <c r="U495" s="173"/>
      <c r="V495" s="173"/>
      <c r="W495" s="173"/>
    </row>
    <row r="496" spans="1:23">
      <c r="A496"/>
      <c r="B496" s="176"/>
      <c r="C496" s="171" t="s">
        <v>237</v>
      </c>
      <c r="D496" s="173"/>
      <c r="E496" s="173"/>
      <c r="F496" s="173"/>
      <c r="G496" s="173"/>
      <c r="H496" s="173"/>
      <c r="I496" s="173"/>
      <c r="J496" s="173"/>
      <c r="K496" s="173"/>
      <c r="L496" s="173"/>
      <c r="M496" s="173"/>
      <c r="N496" s="173"/>
      <c r="O496" s="173"/>
      <c r="P496" s="173"/>
      <c r="Q496" s="173"/>
      <c r="R496" s="173"/>
      <c r="S496" s="173"/>
      <c r="T496" s="173"/>
      <c r="U496" s="173"/>
      <c r="V496" s="173"/>
      <c r="W496" s="173"/>
    </row>
    <row r="497" spans="1:23">
      <c r="A497"/>
      <c r="B497" s="176"/>
      <c r="C497" s="171" t="s">
        <v>238</v>
      </c>
      <c r="D497" s="173"/>
      <c r="E497" s="173"/>
      <c r="F497" s="173"/>
      <c r="G497" s="173"/>
      <c r="H497" s="173"/>
      <c r="I497" s="173"/>
      <c r="J497" s="173"/>
      <c r="K497" s="173"/>
      <c r="L497" s="173"/>
      <c r="M497" s="173"/>
      <c r="N497" s="173"/>
      <c r="O497" s="173"/>
      <c r="P497" s="173"/>
      <c r="Q497" s="173"/>
      <c r="R497" s="173"/>
      <c r="S497" s="173"/>
      <c r="T497" s="173"/>
      <c r="U497" s="173"/>
      <c r="V497" s="173"/>
      <c r="W497" s="173"/>
    </row>
    <row r="498" spans="1:23">
      <c r="A498"/>
      <c r="B498" s="163">
        <v>3</v>
      </c>
      <c r="C498" s="174" t="s">
        <v>239</v>
      </c>
      <c r="D498" s="175" t="str">
        <f t="shared" ref="D498:E498" si="357">IF(COUNTIF(D495:D497,"C")&gt;=1,"A",IF(COUNTIF(D495:D497,"C")&gt;0,"P"," "))</f>
        <v xml:space="preserve"> </v>
      </c>
      <c r="E498" s="175" t="str">
        <f t="shared" si="357"/>
        <v xml:space="preserve"> </v>
      </c>
      <c r="F498" s="175" t="str">
        <f t="shared" ref="F498:M498" si="358">IF(COUNTIF(F495:F497,"C")&gt;=1,"A",IF(COUNTIF(F495:F497,"C")&gt;0,"P"," "))</f>
        <v xml:space="preserve"> </v>
      </c>
      <c r="G498" s="175" t="str">
        <f t="shared" si="358"/>
        <v xml:space="preserve"> </v>
      </c>
      <c r="H498" s="175" t="str">
        <f t="shared" si="358"/>
        <v xml:space="preserve"> </v>
      </c>
      <c r="I498" s="175" t="str">
        <f t="shared" si="358"/>
        <v xml:space="preserve"> </v>
      </c>
      <c r="J498" s="175" t="str">
        <f t="shared" si="358"/>
        <v xml:space="preserve"> </v>
      </c>
      <c r="K498" s="175" t="str">
        <f t="shared" si="358"/>
        <v xml:space="preserve"> </v>
      </c>
      <c r="L498" s="175" t="str">
        <f t="shared" si="358"/>
        <v xml:space="preserve"> </v>
      </c>
      <c r="M498" s="175" t="str">
        <f t="shared" si="358"/>
        <v xml:space="preserve"> </v>
      </c>
      <c r="N498" s="175" t="str">
        <f t="shared" ref="N498:W498" si="359">IF(COUNTIF(N495:N497,"C")&gt;=1,"A",IF(COUNTIF(N495:N497,"C")&gt;0,"P"," "))</f>
        <v xml:space="preserve"> </v>
      </c>
      <c r="O498" s="175" t="str">
        <f t="shared" si="359"/>
        <v xml:space="preserve"> </v>
      </c>
      <c r="P498" s="175" t="str">
        <f t="shared" si="359"/>
        <v xml:space="preserve"> </v>
      </c>
      <c r="Q498" s="175" t="str">
        <f t="shared" si="359"/>
        <v xml:space="preserve"> </v>
      </c>
      <c r="R498" s="175" t="str">
        <f t="shared" si="359"/>
        <v xml:space="preserve"> </v>
      </c>
      <c r="S498" s="175" t="str">
        <f t="shared" si="359"/>
        <v xml:space="preserve"> </v>
      </c>
      <c r="T498" s="175" t="str">
        <f t="shared" si="359"/>
        <v xml:space="preserve"> </v>
      </c>
      <c r="U498" s="175" t="str">
        <f t="shared" si="359"/>
        <v xml:space="preserve"> </v>
      </c>
      <c r="V498" s="175" t="str">
        <f t="shared" si="359"/>
        <v xml:space="preserve"> </v>
      </c>
      <c r="W498" s="175" t="str">
        <f t="shared" si="359"/>
        <v xml:space="preserve"> </v>
      </c>
    </row>
    <row r="499" spans="1:23">
      <c r="A499"/>
      <c r="B499" s="176"/>
      <c r="C499" s="171" t="s">
        <v>249</v>
      </c>
      <c r="D499" s="173"/>
      <c r="E499" s="173"/>
      <c r="F499" s="173"/>
      <c r="G499" s="173"/>
      <c r="H499" s="173"/>
      <c r="I499" s="173"/>
      <c r="J499" s="173"/>
      <c r="K499" s="173"/>
      <c r="L499" s="173"/>
      <c r="M499" s="173"/>
      <c r="N499" s="173"/>
      <c r="O499" s="173"/>
      <c r="P499" s="173"/>
      <c r="Q499" s="173"/>
      <c r="R499" s="173"/>
      <c r="S499" s="173"/>
      <c r="T499" s="173"/>
      <c r="U499" s="173"/>
      <c r="V499" s="173"/>
      <c r="W499" s="173"/>
    </row>
    <row r="500" spans="1:23">
      <c r="A500"/>
      <c r="B500" s="176"/>
      <c r="C500" s="171" t="s">
        <v>250</v>
      </c>
      <c r="D500" s="173"/>
      <c r="E500" s="173"/>
      <c r="F500" s="173"/>
      <c r="G500" s="173"/>
      <c r="H500" s="173"/>
      <c r="I500" s="173"/>
      <c r="J500" s="173"/>
      <c r="K500" s="173"/>
      <c r="L500" s="173"/>
      <c r="M500" s="173"/>
      <c r="N500" s="173"/>
      <c r="O500" s="173"/>
      <c r="P500" s="173"/>
      <c r="Q500" s="173"/>
      <c r="R500" s="173"/>
      <c r="S500" s="173"/>
      <c r="T500" s="173"/>
      <c r="U500" s="173"/>
      <c r="V500" s="173"/>
      <c r="W500" s="173"/>
    </row>
    <row r="501" spans="1:23">
      <c r="A501"/>
      <c r="B501" s="176"/>
      <c r="C501" s="171" t="s">
        <v>240</v>
      </c>
      <c r="D501" s="173"/>
      <c r="E501" s="173"/>
      <c r="F501" s="173"/>
      <c r="G501" s="173"/>
      <c r="H501" s="173"/>
      <c r="I501" s="173"/>
      <c r="J501" s="173"/>
      <c r="K501" s="173"/>
      <c r="L501" s="173"/>
      <c r="M501" s="173"/>
      <c r="N501" s="173"/>
      <c r="O501" s="173"/>
      <c r="P501" s="173"/>
      <c r="Q501" s="173"/>
      <c r="R501" s="173"/>
      <c r="S501" s="173"/>
      <c r="T501" s="173"/>
      <c r="U501" s="173"/>
      <c r="V501" s="173"/>
      <c r="W501" s="173"/>
    </row>
    <row r="502" spans="1:23">
      <c r="A502"/>
      <c r="B502" s="163">
        <v>4</v>
      </c>
      <c r="C502" s="174" t="s">
        <v>241</v>
      </c>
      <c r="D502" s="175" t="str">
        <f t="shared" ref="D502:E502" si="360">IF(COUNTIF(D499:D501,"C")&gt;=1,"A",IF(COUNTIF(D499:D501,"C")&gt;0,"P"," "))</f>
        <v xml:space="preserve"> </v>
      </c>
      <c r="E502" s="175" t="str">
        <f t="shared" si="360"/>
        <v xml:space="preserve"> </v>
      </c>
      <c r="F502" s="175" t="str">
        <f t="shared" ref="F502:M502" si="361">IF(COUNTIF(F499:F501,"C")&gt;=1,"A",IF(COUNTIF(F499:F501,"C")&gt;0,"P"," "))</f>
        <v xml:space="preserve"> </v>
      </c>
      <c r="G502" s="175" t="str">
        <f t="shared" si="361"/>
        <v xml:space="preserve"> </v>
      </c>
      <c r="H502" s="175" t="str">
        <f t="shared" si="361"/>
        <v xml:space="preserve"> </v>
      </c>
      <c r="I502" s="175" t="str">
        <f t="shared" si="361"/>
        <v xml:space="preserve"> </v>
      </c>
      <c r="J502" s="175" t="str">
        <f t="shared" si="361"/>
        <v xml:space="preserve"> </v>
      </c>
      <c r="K502" s="175" t="str">
        <f t="shared" si="361"/>
        <v xml:space="preserve"> </v>
      </c>
      <c r="L502" s="175" t="str">
        <f t="shared" si="361"/>
        <v xml:space="preserve"> </v>
      </c>
      <c r="M502" s="175" t="str">
        <f t="shared" si="361"/>
        <v xml:space="preserve"> </v>
      </c>
      <c r="N502" s="175" t="str">
        <f t="shared" ref="N502:W502" si="362">IF(COUNTIF(N499:N501,"C")&gt;=1,"A",IF(COUNTIF(N499:N501,"C")&gt;0,"P"," "))</f>
        <v xml:space="preserve"> </v>
      </c>
      <c r="O502" s="175" t="str">
        <f t="shared" si="362"/>
        <v xml:space="preserve"> </v>
      </c>
      <c r="P502" s="175" t="str">
        <f t="shared" si="362"/>
        <v xml:space="preserve"> </v>
      </c>
      <c r="Q502" s="175" t="str">
        <f t="shared" si="362"/>
        <v xml:space="preserve"> </v>
      </c>
      <c r="R502" s="175" t="str">
        <f t="shared" si="362"/>
        <v xml:space="preserve"> </v>
      </c>
      <c r="S502" s="175" t="str">
        <f t="shared" si="362"/>
        <v xml:space="preserve"> </v>
      </c>
      <c r="T502" s="175" t="str">
        <f t="shared" si="362"/>
        <v xml:space="preserve"> </v>
      </c>
      <c r="U502" s="175" t="str">
        <f t="shared" si="362"/>
        <v xml:space="preserve"> </v>
      </c>
      <c r="V502" s="175" t="str">
        <f t="shared" si="362"/>
        <v xml:space="preserve"> </v>
      </c>
      <c r="W502" s="175" t="str">
        <f t="shared" si="362"/>
        <v xml:space="preserve"> </v>
      </c>
    </row>
    <row r="503" spans="1:23">
      <c r="A503"/>
      <c r="B503" s="176"/>
      <c r="C503" s="171" t="s">
        <v>242</v>
      </c>
      <c r="D503" s="173"/>
      <c r="E503" s="173"/>
      <c r="F503" s="173"/>
      <c r="G503" s="173"/>
      <c r="H503" s="173"/>
      <c r="I503" s="173"/>
      <c r="J503" s="173"/>
      <c r="K503" s="173"/>
      <c r="L503" s="173"/>
      <c r="M503" s="173"/>
      <c r="N503" s="173"/>
      <c r="O503" s="173"/>
      <c r="P503" s="173"/>
      <c r="Q503" s="173"/>
      <c r="R503" s="173"/>
      <c r="S503" s="173"/>
      <c r="T503" s="173"/>
      <c r="U503" s="173"/>
      <c r="V503" s="173"/>
      <c r="W503" s="173"/>
    </row>
    <row r="504" spans="1:23">
      <c r="A504"/>
      <c r="B504" s="176"/>
      <c r="C504" s="171" t="s">
        <v>243</v>
      </c>
      <c r="D504" s="173"/>
      <c r="E504" s="173"/>
      <c r="F504" s="173"/>
      <c r="G504" s="173"/>
      <c r="H504" s="173"/>
      <c r="I504" s="173"/>
      <c r="J504" s="173"/>
      <c r="K504" s="173"/>
      <c r="L504" s="173"/>
      <c r="M504" s="173"/>
      <c r="N504" s="173"/>
      <c r="O504" s="173"/>
      <c r="P504" s="173"/>
      <c r="Q504" s="173"/>
      <c r="R504" s="173"/>
      <c r="S504" s="173"/>
      <c r="T504" s="173"/>
      <c r="U504" s="173"/>
      <c r="V504" s="173"/>
      <c r="W504" s="173"/>
    </row>
    <row r="505" spans="1:23">
      <c r="A505"/>
      <c r="B505" s="176"/>
      <c r="C505" s="171" t="s">
        <v>244</v>
      </c>
      <c r="D505" s="173"/>
      <c r="E505" s="173"/>
      <c r="F505" s="173"/>
      <c r="G505" s="173"/>
      <c r="H505" s="173"/>
      <c r="I505" s="173"/>
      <c r="J505" s="173"/>
      <c r="K505" s="173"/>
      <c r="L505" s="173"/>
      <c r="M505" s="173"/>
      <c r="N505" s="173"/>
      <c r="O505" s="173"/>
      <c r="P505" s="173"/>
      <c r="Q505" s="173"/>
      <c r="R505" s="173"/>
      <c r="S505" s="173"/>
      <c r="T505" s="173"/>
      <c r="U505" s="173"/>
      <c r="V505" s="173"/>
      <c r="W505" s="173"/>
    </row>
    <row r="506" spans="1:23">
      <c r="A506"/>
      <c r="B506" s="163">
        <v>5</v>
      </c>
      <c r="C506" s="174" t="s">
        <v>245</v>
      </c>
      <c r="D506" s="175" t="str">
        <f t="shared" ref="D506:E506" si="363">IF(COUNTIF(D503:D505,"C")&gt;=1,"A",IF(COUNTIF(D503:D505,"C")&gt;0,"P"," "))</f>
        <v xml:space="preserve"> </v>
      </c>
      <c r="E506" s="175" t="str">
        <f t="shared" si="363"/>
        <v xml:space="preserve"> </v>
      </c>
      <c r="F506" s="175" t="str">
        <f t="shared" ref="F506:M506" si="364">IF(COUNTIF(F503:F505,"C")&gt;=1,"A",IF(COUNTIF(F503:F505,"C")&gt;0,"P"," "))</f>
        <v xml:space="preserve"> </v>
      </c>
      <c r="G506" s="175" t="str">
        <f t="shared" si="364"/>
        <v xml:space="preserve"> </v>
      </c>
      <c r="H506" s="175" t="str">
        <f t="shared" si="364"/>
        <v xml:space="preserve"> </v>
      </c>
      <c r="I506" s="175" t="str">
        <f t="shared" si="364"/>
        <v xml:space="preserve"> </v>
      </c>
      <c r="J506" s="175" t="str">
        <f t="shared" si="364"/>
        <v xml:space="preserve"> </v>
      </c>
      <c r="K506" s="175" t="str">
        <f t="shared" si="364"/>
        <v xml:space="preserve"> </v>
      </c>
      <c r="L506" s="175" t="str">
        <f t="shared" si="364"/>
        <v xml:space="preserve"> </v>
      </c>
      <c r="M506" s="175" t="str">
        <f t="shared" si="364"/>
        <v xml:space="preserve"> </v>
      </c>
      <c r="N506" s="175" t="str">
        <f t="shared" ref="N506:W506" si="365">IF(COUNTIF(N503:N505,"C")&gt;=1,"A",IF(COUNTIF(N503:N505,"C")&gt;0,"P"," "))</f>
        <v xml:space="preserve"> </v>
      </c>
      <c r="O506" s="175" t="str">
        <f t="shared" si="365"/>
        <v xml:space="preserve"> </v>
      </c>
      <c r="P506" s="175" t="str">
        <f t="shared" si="365"/>
        <v xml:space="preserve"> </v>
      </c>
      <c r="Q506" s="175" t="str">
        <f t="shared" si="365"/>
        <v xml:space="preserve"> </v>
      </c>
      <c r="R506" s="175" t="str">
        <f t="shared" si="365"/>
        <v xml:space="preserve"> </v>
      </c>
      <c r="S506" s="175" t="str">
        <f t="shared" si="365"/>
        <v xml:space="preserve"> </v>
      </c>
      <c r="T506" s="175" t="str">
        <f t="shared" si="365"/>
        <v xml:space="preserve"> </v>
      </c>
      <c r="U506" s="175" t="str">
        <f t="shared" si="365"/>
        <v xml:space="preserve"> </v>
      </c>
      <c r="V506" s="175" t="str">
        <f t="shared" si="365"/>
        <v xml:space="preserve"> </v>
      </c>
      <c r="W506" s="175" t="str">
        <f t="shared" si="365"/>
        <v xml:space="preserve"> </v>
      </c>
    </row>
    <row r="507" spans="1:23">
      <c r="A507"/>
      <c r="B507" s="176"/>
      <c r="C507" s="171" t="s">
        <v>251</v>
      </c>
      <c r="D507" s="173"/>
      <c r="E507" s="173"/>
      <c r="F507" s="173"/>
      <c r="G507" s="173"/>
      <c r="H507" s="173"/>
      <c r="I507" s="173"/>
      <c r="J507" s="173"/>
      <c r="K507" s="173"/>
      <c r="L507" s="173"/>
      <c r="M507" s="173"/>
      <c r="N507" s="173"/>
      <c r="O507" s="173"/>
      <c r="P507" s="173"/>
      <c r="Q507" s="173"/>
      <c r="R507" s="173"/>
      <c r="S507" s="173"/>
      <c r="T507" s="173"/>
      <c r="U507" s="173"/>
      <c r="V507" s="173"/>
      <c r="W507" s="173"/>
    </row>
    <row r="508" spans="1:23">
      <c r="A508"/>
      <c r="B508" s="176"/>
      <c r="C508" s="171" t="s">
        <v>246</v>
      </c>
      <c r="D508" s="173"/>
      <c r="E508" s="173"/>
      <c r="F508" s="173"/>
      <c r="G508" s="173"/>
      <c r="H508" s="173"/>
      <c r="I508" s="173"/>
      <c r="J508" s="173"/>
      <c r="K508" s="173"/>
      <c r="L508" s="173"/>
      <c r="M508" s="173"/>
      <c r="N508" s="173"/>
      <c r="O508" s="173"/>
      <c r="P508" s="173"/>
      <c r="Q508" s="173"/>
      <c r="R508" s="173"/>
      <c r="S508" s="173"/>
      <c r="T508" s="173"/>
      <c r="U508" s="173"/>
      <c r="V508" s="173"/>
      <c r="W508" s="173"/>
    </row>
    <row r="509" spans="1:23" ht="13.5" thickBot="1">
      <c r="A509"/>
      <c r="B509" s="176"/>
      <c r="C509" s="171" t="s">
        <v>247</v>
      </c>
      <c r="D509" s="173"/>
      <c r="E509" s="173"/>
      <c r="F509" s="173"/>
      <c r="G509" s="173"/>
      <c r="H509" s="173"/>
      <c r="I509" s="173"/>
      <c r="J509" s="173"/>
      <c r="K509" s="173"/>
      <c r="L509" s="173"/>
      <c r="M509" s="173"/>
      <c r="N509" s="173"/>
      <c r="O509" s="173"/>
      <c r="P509" s="173"/>
      <c r="Q509" s="173"/>
      <c r="R509" s="173"/>
      <c r="S509" s="173"/>
      <c r="T509" s="173"/>
      <c r="U509" s="173"/>
      <c r="V509" s="173"/>
      <c r="W509" s="173"/>
    </row>
    <row r="510" spans="1:23" ht="13.5" hidden="1" thickBot="1">
      <c r="A510"/>
      <c r="D510" s="175" t="str">
        <f t="shared" ref="D510:E510" si="366">IF(COUNTIF(D507:D509,"C")&gt;=1,"A",IF(COUNTIF(D507:D509,"C")&gt;0,"P"," "))</f>
        <v xml:space="preserve"> </v>
      </c>
      <c r="E510" s="175" t="str">
        <f t="shared" si="366"/>
        <v xml:space="preserve"> </v>
      </c>
      <c r="F510" s="175" t="str">
        <f t="shared" ref="F510:M510" si="367">IF(COUNTIF(F507:F509,"C")&gt;=1,"A",IF(COUNTIF(F507:F509,"C")&gt;0,"P"," "))</f>
        <v xml:space="preserve"> </v>
      </c>
      <c r="G510" s="175" t="str">
        <f t="shared" si="367"/>
        <v xml:space="preserve"> </v>
      </c>
      <c r="H510" s="175" t="str">
        <f t="shared" si="367"/>
        <v xml:space="preserve"> </v>
      </c>
      <c r="I510" s="175" t="str">
        <f t="shared" si="367"/>
        <v xml:space="preserve"> </v>
      </c>
      <c r="J510" s="175" t="str">
        <f t="shared" si="367"/>
        <v xml:space="preserve"> </v>
      </c>
      <c r="K510" s="175" t="str">
        <f t="shared" si="367"/>
        <v xml:space="preserve"> </v>
      </c>
      <c r="L510" s="175" t="str">
        <f t="shared" si="367"/>
        <v xml:space="preserve"> </v>
      </c>
      <c r="M510" s="175" t="str">
        <f t="shared" si="367"/>
        <v xml:space="preserve"> </v>
      </c>
      <c r="N510" s="175" t="str">
        <f t="shared" ref="N510:W510" si="368">IF(COUNTIF(N507:N509,"C")&gt;=1,"A",IF(COUNTIF(N507:N509,"C")&gt;0,"P"," "))</f>
        <v xml:space="preserve"> </v>
      </c>
      <c r="O510" s="175" t="str">
        <f t="shared" si="368"/>
        <v xml:space="preserve"> </v>
      </c>
      <c r="P510" s="175" t="str">
        <f t="shared" si="368"/>
        <v xml:space="preserve"> </v>
      </c>
      <c r="Q510" s="175" t="str">
        <f t="shared" si="368"/>
        <v xml:space="preserve"> </v>
      </c>
      <c r="R510" s="175" t="str">
        <f t="shared" si="368"/>
        <v xml:space="preserve"> </v>
      </c>
      <c r="S510" s="175" t="str">
        <f t="shared" si="368"/>
        <v xml:space="preserve"> </v>
      </c>
      <c r="T510" s="175" t="str">
        <f t="shared" si="368"/>
        <v xml:space="preserve"> </v>
      </c>
      <c r="U510" s="175" t="str">
        <f t="shared" si="368"/>
        <v xml:space="preserve"> </v>
      </c>
      <c r="V510" s="175" t="str">
        <f t="shared" si="368"/>
        <v xml:space="preserve"> </v>
      </c>
      <c r="W510" s="175" t="str">
        <f t="shared" si="368"/>
        <v xml:space="preserve"> </v>
      </c>
    </row>
    <row r="511" spans="1:23" ht="13.5" thickBot="1">
      <c r="C511" s="177" t="s">
        <v>96</v>
      </c>
      <c r="D511" s="278" t="str">
        <f>IF(COUNTIF(D494:D510,"A")&gt;4,"C",IF(COUNTIF(D494:D510,"A")&gt;0,"P"," "))</f>
        <v xml:space="preserve"> </v>
      </c>
      <c r="E511" s="278" t="str">
        <f t="shared" ref="E511" si="369">IF(COUNTIF(E494:E510,"A")&gt;4,"C",IF(COUNTIF(E494:E510,"A")&gt;0,"P"," "))</f>
        <v xml:space="preserve"> </v>
      </c>
      <c r="F511" s="278" t="str">
        <f t="shared" ref="F511:M511" si="370">IF(COUNTIF(F494:F510,"A")&gt;4,"C",IF(COUNTIF(F494:F510,"A")&gt;0,"P"," "))</f>
        <v xml:space="preserve"> </v>
      </c>
      <c r="G511" s="278" t="str">
        <f t="shared" si="370"/>
        <v xml:space="preserve"> </v>
      </c>
      <c r="H511" s="278" t="str">
        <f t="shared" si="370"/>
        <v xml:space="preserve"> </v>
      </c>
      <c r="I511" s="278" t="str">
        <f t="shared" si="370"/>
        <v xml:space="preserve"> </v>
      </c>
      <c r="J511" s="278" t="str">
        <f t="shared" si="370"/>
        <v xml:space="preserve"> </v>
      </c>
      <c r="K511" s="278" t="str">
        <f t="shared" si="370"/>
        <v xml:space="preserve"> </v>
      </c>
      <c r="L511" s="278" t="str">
        <f t="shared" si="370"/>
        <v xml:space="preserve"> </v>
      </c>
      <c r="M511" s="278" t="str">
        <f t="shared" si="370"/>
        <v xml:space="preserve"> </v>
      </c>
      <c r="N511" s="278" t="str">
        <f t="shared" ref="N511:W511" si="371">IF(COUNTIF(N494:N510,"A")&gt;4,"C",IF(COUNTIF(N494:N510,"A")&gt;0,"P"," "))</f>
        <v xml:space="preserve"> </v>
      </c>
      <c r="O511" s="278" t="str">
        <f t="shared" si="371"/>
        <v xml:space="preserve"> </v>
      </c>
      <c r="P511" s="278" t="str">
        <f t="shared" si="371"/>
        <v xml:space="preserve"> </v>
      </c>
      <c r="Q511" s="278" t="str">
        <f t="shared" si="371"/>
        <v xml:space="preserve"> </v>
      </c>
      <c r="R511" s="278" t="str">
        <f t="shared" si="371"/>
        <v xml:space="preserve"> </v>
      </c>
      <c r="S511" s="278" t="str">
        <f t="shared" si="371"/>
        <v xml:space="preserve"> </v>
      </c>
      <c r="T511" s="278" t="str">
        <f t="shared" si="371"/>
        <v xml:space="preserve"> </v>
      </c>
      <c r="U511" s="278" t="str">
        <f t="shared" si="371"/>
        <v xml:space="preserve"> </v>
      </c>
      <c r="V511" s="278" t="str">
        <f t="shared" si="371"/>
        <v xml:space="preserve"> </v>
      </c>
      <c r="W511" s="278" t="str">
        <f t="shared" si="371"/>
        <v xml:space="preserve"> </v>
      </c>
    </row>
    <row r="512" spans="1:23" ht="15">
      <c r="B512" s="167" t="s">
        <v>128</v>
      </c>
    </row>
    <row r="513" spans="1:23">
      <c r="B513" s="163">
        <v>1</v>
      </c>
      <c r="C513" s="178" t="s">
        <v>168</v>
      </c>
    </row>
    <row r="514" spans="1:23">
      <c r="A514" s="206"/>
      <c r="B514" s="170"/>
      <c r="C514" s="171" t="s">
        <v>169</v>
      </c>
      <c r="D514" s="173"/>
      <c r="E514" s="173"/>
      <c r="F514" s="173"/>
      <c r="G514" s="173"/>
      <c r="H514" s="173"/>
      <c r="I514" s="173"/>
      <c r="J514" s="173"/>
      <c r="K514" s="173"/>
      <c r="L514" s="173"/>
      <c r="M514" s="173"/>
      <c r="N514" s="173"/>
      <c r="O514" s="173"/>
      <c r="P514" s="173"/>
      <c r="Q514" s="173"/>
      <c r="R514" s="173"/>
      <c r="S514" s="173"/>
      <c r="T514" s="173"/>
      <c r="U514" s="173"/>
      <c r="V514" s="173"/>
      <c r="W514" s="173"/>
    </row>
    <row r="515" spans="1:23">
      <c r="A515"/>
      <c r="B515" s="170"/>
      <c r="C515" s="171" t="s">
        <v>170</v>
      </c>
      <c r="D515" s="173"/>
      <c r="E515" s="173"/>
      <c r="F515" s="173"/>
      <c r="G515" s="173"/>
      <c r="H515" s="173"/>
      <c r="I515" s="173"/>
      <c r="J515" s="173"/>
      <c r="K515" s="173"/>
      <c r="L515" s="173"/>
      <c r="M515" s="173"/>
      <c r="N515" s="173"/>
      <c r="O515" s="173"/>
      <c r="P515" s="173"/>
      <c r="Q515" s="173"/>
      <c r="R515" s="173"/>
      <c r="S515" s="173"/>
      <c r="T515" s="173"/>
      <c r="U515" s="173"/>
      <c r="V515" s="173"/>
      <c r="W515" s="173"/>
    </row>
    <row r="516" spans="1:23">
      <c r="A516"/>
      <c r="B516" s="170"/>
      <c r="C516" s="171" t="s">
        <v>171</v>
      </c>
      <c r="D516" s="173"/>
      <c r="E516" s="173"/>
      <c r="F516" s="173"/>
      <c r="G516" s="173"/>
      <c r="H516" s="173"/>
      <c r="I516" s="173"/>
      <c r="J516" s="173"/>
      <c r="K516" s="173"/>
      <c r="L516" s="173"/>
      <c r="M516" s="173"/>
      <c r="N516" s="173"/>
      <c r="O516" s="173"/>
      <c r="P516" s="173"/>
      <c r="Q516" s="173"/>
      <c r="R516" s="173"/>
      <c r="S516" s="173"/>
      <c r="T516" s="173"/>
      <c r="U516" s="173"/>
      <c r="V516" s="173"/>
      <c r="W516" s="173"/>
    </row>
    <row r="517" spans="1:23">
      <c r="A517"/>
      <c r="B517" s="163">
        <v>2</v>
      </c>
      <c r="C517" s="174" t="s">
        <v>172</v>
      </c>
      <c r="D517" s="175" t="str">
        <f t="shared" ref="D517:E517" si="372">IF(COUNTIF(D514:D516,"C")&gt;=1,"A",IF(COUNTIF(D514:D516,"C")&gt;0,"P"," "))</f>
        <v xml:space="preserve"> </v>
      </c>
      <c r="E517" s="175" t="str">
        <f t="shared" si="372"/>
        <v xml:space="preserve"> </v>
      </c>
      <c r="F517" s="175" t="str">
        <f t="shared" ref="F517:M517" si="373">IF(COUNTIF(F514:F516,"C")&gt;=1,"A",IF(COUNTIF(F514:F516,"C")&gt;0,"P"," "))</f>
        <v xml:space="preserve"> </v>
      </c>
      <c r="G517" s="175" t="str">
        <f t="shared" si="373"/>
        <v xml:space="preserve"> </v>
      </c>
      <c r="H517" s="175" t="str">
        <f t="shared" si="373"/>
        <v xml:space="preserve"> </v>
      </c>
      <c r="I517" s="175" t="str">
        <f t="shared" si="373"/>
        <v xml:space="preserve"> </v>
      </c>
      <c r="J517" s="175" t="str">
        <f t="shared" si="373"/>
        <v xml:space="preserve"> </v>
      </c>
      <c r="K517" s="175" t="str">
        <f t="shared" si="373"/>
        <v xml:space="preserve"> </v>
      </c>
      <c r="L517" s="175" t="str">
        <f t="shared" si="373"/>
        <v xml:space="preserve"> </v>
      </c>
      <c r="M517" s="175" t="str">
        <f t="shared" si="373"/>
        <v xml:space="preserve"> </v>
      </c>
      <c r="N517" s="175" t="str">
        <f t="shared" ref="N517:W517" si="374">IF(COUNTIF(N514:N516,"C")&gt;=1,"A",IF(COUNTIF(N514:N516,"C")&gt;0,"P"," "))</f>
        <v xml:space="preserve"> </v>
      </c>
      <c r="O517" s="175" t="str">
        <f t="shared" si="374"/>
        <v xml:space="preserve"> </v>
      </c>
      <c r="P517" s="175" t="str">
        <f t="shared" si="374"/>
        <v xml:space="preserve"> </v>
      </c>
      <c r="Q517" s="175" t="str">
        <f t="shared" si="374"/>
        <v xml:space="preserve"> </v>
      </c>
      <c r="R517" s="175" t="str">
        <f t="shared" si="374"/>
        <v xml:space="preserve"> </v>
      </c>
      <c r="S517" s="175" t="str">
        <f t="shared" si="374"/>
        <v xml:space="preserve"> </v>
      </c>
      <c r="T517" s="175" t="str">
        <f t="shared" si="374"/>
        <v xml:space="preserve"> </v>
      </c>
      <c r="U517" s="175" t="str">
        <f t="shared" si="374"/>
        <v xml:space="preserve"> </v>
      </c>
      <c r="V517" s="175" t="str">
        <f t="shared" si="374"/>
        <v xml:space="preserve"> </v>
      </c>
      <c r="W517" s="175" t="str">
        <f t="shared" si="374"/>
        <v xml:space="preserve"> </v>
      </c>
    </row>
    <row r="518" spans="1:23">
      <c r="A518"/>
      <c r="B518" s="176"/>
      <c r="C518" s="171" t="s">
        <v>173</v>
      </c>
      <c r="D518" s="173"/>
      <c r="E518" s="173"/>
      <c r="F518" s="173"/>
      <c r="G518" s="173"/>
      <c r="H518" s="173"/>
      <c r="I518" s="173"/>
      <c r="J518" s="173"/>
      <c r="K518" s="173"/>
      <c r="L518" s="173"/>
      <c r="M518" s="173"/>
      <c r="N518" s="173"/>
      <c r="O518" s="173"/>
      <c r="P518" s="173"/>
      <c r="Q518" s="173"/>
      <c r="R518" s="173"/>
      <c r="S518" s="173"/>
      <c r="T518" s="173"/>
      <c r="U518" s="173"/>
      <c r="V518" s="173"/>
      <c r="W518" s="173"/>
    </row>
    <row r="519" spans="1:23">
      <c r="A519"/>
      <c r="B519" s="176"/>
      <c r="C519" s="171" t="s">
        <v>174</v>
      </c>
      <c r="D519" s="173"/>
      <c r="E519" s="173"/>
      <c r="F519" s="173"/>
      <c r="G519" s="173"/>
      <c r="H519" s="173"/>
      <c r="I519" s="173"/>
      <c r="J519" s="173"/>
      <c r="K519" s="173"/>
      <c r="L519" s="173"/>
      <c r="M519" s="173"/>
      <c r="N519" s="173"/>
      <c r="O519" s="173"/>
      <c r="P519" s="173"/>
      <c r="Q519" s="173"/>
      <c r="R519" s="173"/>
      <c r="S519" s="173"/>
      <c r="T519" s="173"/>
      <c r="U519" s="173"/>
      <c r="V519" s="173"/>
      <c r="W519" s="173"/>
    </row>
    <row r="520" spans="1:23">
      <c r="A520"/>
      <c r="B520" s="176"/>
      <c r="C520" s="171" t="s">
        <v>175</v>
      </c>
      <c r="D520" s="173"/>
      <c r="E520" s="173"/>
      <c r="F520" s="173"/>
      <c r="G520" s="173"/>
      <c r="H520" s="173"/>
      <c r="I520" s="173"/>
      <c r="J520" s="173"/>
      <c r="K520" s="173"/>
      <c r="L520" s="173"/>
      <c r="M520" s="173"/>
      <c r="N520" s="173"/>
      <c r="O520" s="173"/>
      <c r="P520" s="173"/>
      <c r="Q520" s="173"/>
      <c r="R520" s="173"/>
      <c r="S520" s="173"/>
      <c r="T520" s="173"/>
      <c r="U520" s="173"/>
      <c r="V520" s="173"/>
      <c r="W520" s="173"/>
    </row>
    <row r="521" spans="1:23">
      <c r="A521"/>
      <c r="B521" s="163">
        <v>3</v>
      </c>
      <c r="C521" s="174" t="s">
        <v>176</v>
      </c>
      <c r="D521" s="175" t="str">
        <f t="shared" ref="D521:E521" si="375">IF(COUNTIF(D518:D520,"C")&gt;=1,"A",IF(COUNTIF(D518:D520,"C")&gt;0,"P"," "))</f>
        <v xml:space="preserve"> </v>
      </c>
      <c r="E521" s="175" t="str">
        <f t="shared" si="375"/>
        <v xml:space="preserve"> </v>
      </c>
      <c r="F521" s="175" t="str">
        <f t="shared" ref="F521:M521" si="376">IF(COUNTIF(F518:F520,"C")&gt;=1,"A",IF(COUNTIF(F518:F520,"C")&gt;0,"P"," "))</f>
        <v xml:space="preserve"> </v>
      </c>
      <c r="G521" s="175" t="str">
        <f t="shared" si="376"/>
        <v xml:space="preserve"> </v>
      </c>
      <c r="H521" s="175" t="str">
        <f t="shared" si="376"/>
        <v xml:space="preserve"> </v>
      </c>
      <c r="I521" s="175" t="str">
        <f t="shared" si="376"/>
        <v xml:space="preserve"> </v>
      </c>
      <c r="J521" s="175" t="str">
        <f t="shared" si="376"/>
        <v xml:space="preserve"> </v>
      </c>
      <c r="K521" s="175" t="str">
        <f t="shared" si="376"/>
        <v xml:space="preserve"> </v>
      </c>
      <c r="L521" s="175" t="str">
        <f t="shared" si="376"/>
        <v xml:space="preserve"> </v>
      </c>
      <c r="M521" s="175" t="str">
        <f t="shared" si="376"/>
        <v xml:space="preserve"> </v>
      </c>
      <c r="N521" s="175" t="str">
        <f t="shared" ref="N521:W521" si="377">IF(COUNTIF(N518:N520,"C")&gt;=1,"A",IF(COUNTIF(N518:N520,"C")&gt;0,"P"," "))</f>
        <v xml:space="preserve"> </v>
      </c>
      <c r="O521" s="175" t="str">
        <f t="shared" si="377"/>
        <v xml:space="preserve"> </v>
      </c>
      <c r="P521" s="175" t="str">
        <f t="shared" si="377"/>
        <v xml:space="preserve"> </v>
      </c>
      <c r="Q521" s="175" t="str">
        <f t="shared" si="377"/>
        <v xml:space="preserve"> </v>
      </c>
      <c r="R521" s="175" t="str">
        <f t="shared" si="377"/>
        <v xml:space="preserve"> </v>
      </c>
      <c r="S521" s="175" t="str">
        <f t="shared" si="377"/>
        <v xml:space="preserve"> </v>
      </c>
      <c r="T521" s="175" t="str">
        <f t="shared" si="377"/>
        <v xml:space="preserve"> </v>
      </c>
      <c r="U521" s="175" t="str">
        <f t="shared" si="377"/>
        <v xml:space="preserve"> </v>
      </c>
      <c r="V521" s="175" t="str">
        <f t="shared" si="377"/>
        <v xml:space="preserve"> </v>
      </c>
      <c r="W521" s="175" t="str">
        <f t="shared" si="377"/>
        <v xml:space="preserve"> </v>
      </c>
    </row>
    <row r="522" spans="1:23">
      <c r="A522"/>
      <c r="B522" s="176"/>
      <c r="C522" s="171" t="s">
        <v>177</v>
      </c>
      <c r="D522" s="173"/>
      <c r="E522" s="173"/>
      <c r="F522" s="173"/>
      <c r="G522" s="173"/>
      <c r="H522" s="173"/>
      <c r="I522" s="173"/>
      <c r="J522" s="173"/>
      <c r="K522" s="173"/>
      <c r="L522" s="173"/>
      <c r="M522" s="173"/>
      <c r="N522" s="173"/>
      <c r="O522" s="173"/>
      <c r="P522" s="173"/>
      <c r="Q522" s="173"/>
      <c r="R522" s="173"/>
      <c r="S522" s="173"/>
      <c r="T522" s="173"/>
      <c r="U522" s="173"/>
      <c r="V522" s="173"/>
      <c r="W522" s="173"/>
    </row>
    <row r="523" spans="1:23">
      <c r="A523"/>
      <c r="B523" s="176"/>
      <c r="C523" s="171" t="s">
        <v>178</v>
      </c>
      <c r="D523" s="173"/>
      <c r="E523" s="173"/>
      <c r="F523" s="173"/>
      <c r="G523" s="173"/>
      <c r="H523" s="173"/>
      <c r="I523" s="173"/>
      <c r="J523" s="173"/>
      <c r="K523" s="173"/>
      <c r="L523" s="173"/>
      <c r="M523" s="173"/>
      <c r="N523" s="173"/>
      <c r="O523" s="173"/>
      <c r="P523" s="173"/>
      <c r="Q523" s="173"/>
      <c r="R523" s="173"/>
      <c r="S523" s="173"/>
      <c r="T523" s="173"/>
      <c r="U523" s="173"/>
      <c r="V523" s="173"/>
      <c r="W523" s="173"/>
    </row>
    <row r="524" spans="1:23">
      <c r="A524"/>
      <c r="B524" s="176"/>
      <c r="C524" s="171" t="s">
        <v>179</v>
      </c>
      <c r="D524" s="173"/>
      <c r="E524" s="173"/>
      <c r="F524" s="173"/>
      <c r="G524" s="173"/>
      <c r="H524" s="173"/>
      <c r="I524" s="173"/>
      <c r="J524" s="173"/>
      <c r="K524" s="173"/>
      <c r="L524" s="173"/>
      <c r="M524" s="173"/>
      <c r="N524" s="173"/>
      <c r="O524" s="173"/>
      <c r="P524" s="173"/>
      <c r="Q524" s="173"/>
      <c r="R524" s="173"/>
      <c r="S524" s="173"/>
      <c r="T524" s="173"/>
      <c r="U524" s="173"/>
      <c r="V524" s="173"/>
      <c r="W524" s="173"/>
    </row>
    <row r="525" spans="1:23">
      <c r="A525"/>
      <c r="B525" s="163">
        <v>4</v>
      </c>
      <c r="C525" s="174" t="s">
        <v>180</v>
      </c>
      <c r="D525" s="175" t="str">
        <f t="shared" ref="D525:E525" si="378">IF(COUNTIF(D522:D524,"C")&gt;=1,"A",IF(COUNTIF(D522:D524,"C")&gt;0,"P"," "))</f>
        <v xml:space="preserve"> </v>
      </c>
      <c r="E525" s="175" t="str">
        <f t="shared" si="378"/>
        <v xml:space="preserve"> </v>
      </c>
      <c r="F525" s="175" t="str">
        <f t="shared" ref="F525:M525" si="379">IF(COUNTIF(F522:F524,"C")&gt;=1,"A",IF(COUNTIF(F522:F524,"C")&gt;0,"P"," "))</f>
        <v xml:space="preserve"> </v>
      </c>
      <c r="G525" s="175" t="str">
        <f t="shared" si="379"/>
        <v xml:space="preserve"> </v>
      </c>
      <c r="H525" s="175" t="str">
        <f t="shared" si="379"/>
        <v xml:space="preserve"> </v>
      </c>
      <c r="I525" s="175" t="str">
        <f t="shared" si="379"/>
        <v xml:space="preserve"> </v>
      </c>
      <c r="J525" s="175" t="str">
        <f t="shared" si="379"/>
        <v xml:space="preserve"> </v>
      </c>
      <c r="K525" s="175" t="str">
        <f t="shared" si="379"/>
        <v xml:space="preserve"> </v>
      </c>
      <c r="L525" s="175" t="str">
        <f t="shared" si="379"/>
        <v xml:space="preserve"> </v>
      </c>
      <c r="M525" s="175" t="str">
        <f t="shared" si="379"/>
        <v xml:space="preserve"> </v>
      </c>
      <c r="N525" s="175" t="str">
        <f t="shared" ref="N525:W525" si="380">IF(COUNTIF(N522:N524,"C")&gt;=1,"A",IF(COUNTIF(N522:N524,"C")&gt;0,"P"," "))</f>
        <v xml:space="preserve"> </v>
      </c>
      <c r="O525" s="175" t="str">
        <f t="shared" si="380"/>
        <v xml:space="preserve"> </v>
      </c>
      <c r="P525" s="175" t="str">
        <f t="shared" si="380"/>
        <v xml:space="preserve"> </v>
      </c>
      <c r="Q525" s="175" t="str">
        <f t="shared" si="380"/>
        <v xml:space="preserve"> </v>
      </c>
      <c r="R525" s="175" t="str">
        <f t="shared" si="380"/>
        <v xml:space="preserve"> </v>
      </c>
      <c r="S525" s="175" t="str">
        <f t="shared" si="380"/>
        <v xml:space="preserve"> </v>
      </c>
      <c r="T525" s="175" t="str">
        <f t="shared" si="380"/>
        <v xml:space="preserve"> </v>
      </c>
      <c r="U525" s="175" t="str">
        <f t="shared" si="380"/>
        <v xml:space="preserve"> </v>
      </c>
      <c r="V525" s="175" t="str">
        <f t="shared" si="380"/>
        <v xml:space="preserve"> </v>
      </c>
      <c r="W525" s="175" t="str">
        <f t="shared" si="380"/>
        <v xml:space="preserve"> </v>
      </c>
    </row>
    <row r="526" spans="1:23">
      <c r="A526"/>
      <c r="B526" s="176"/>
      <c r="C526" s="171" t="s">
        <v>181</v>
      </c>
      <c r="D526" s="173"/>
      <c r="E526" s="173"/>
      <c r="F526" s="173"/>
      <c r="G526" s="173"/>
      <c r="H526" s="173"/>
      <c r="I526" s="173"/>
      <c r="J526" s="173"/>
      <c r="K526" s="173"/>
      <c r="L526" s="173"/>
      <c r="M526" s="173"/>
      <c r="N526" s="173"/>
      <c r="O526" s="173"/>
      <c r="P526" s="173"/>
      <c r="Q526" s="173"/>
      <c r="R526" s="173"/>
      <c r="S526" s="173"/>
      <c r="T526" s="173"/>
      <c r="U526" s="173"/>
      <c r="V526" s="173"/>
      <c r="W526" s="173"/>
    </row>
    <row r="527" spans="1:23">
      <c r="A527"/>
      <c r="B527" s="176"/>
      <c r="C527" s="171" t="s">
        <v>182</v>
      </c>
      <c r="D527" s="173"/>
      <c r="E527" s="173"/>
      <c r="F527" s="173"/>
      <c r="G527" s="173"/>
      <c r="H527" s="173"/>
      <c r="I527" s="173"/>
      <c r="J527" s="173"/>
      <c r="K527" s="173"/>
      <c r="L527" s="173"/>
      <c r="M527" s="173"/>
      <c r="N527" s="173"/>
      <c r="O527" s="173"/>
      <c r="P527" s="173"/>
      <c r="Q527" s="173"/>
      <c r="R527" s="173"/>
      <c r="S527" s="173"/>
      <c r="T527" s="173"/>
      <c r="U527" s="173"/>
      <c r="V527" s="173"/>
      <c r="W527" s="173"/>
    </row>
    <row r="528" spans="1:23">
      <c r="A528"/>
      <c r="B528" s="176"/>
      <c r="C528" s="171" t="s">
        <v>183</v>
      </c>
      <c r="D528" s="173"/>
      <c r="E528" s="173"/>
      <c r="F528" s="173"/>
      <c r="G528" s="173"/>
      <c r="H528" s="173"/>
      <c r="I528" s="173"/>
      <c r="J528" s="173"/>
      <c r="K528" s="173"/>
      <c r="L528" s="173"/>
      <c r="M528" s="173"/>
      <c r="N528" s="173"/>
      <c r="O528" s="173"/>
      <c r="P528" s="173"/>
      <c r="Q528" s="173"/>
      <c r="R528" s="173"/>
      <c r="S528" s="173"/>
      <c r="T528" s="173"/>
      <c r="U528" s="173"/>
      <c r="V528" s="173"/>
      <c r="W528" s="173"/>
    </row>
    <row r="529" spans="1:23">
      <c r="A529"/>
      <c r="B529" s="163">
        <v>5</v>
      </c>
      <c r="C529" s="174" t="s">
        <v>184</v>
      </c>
      <c r="D529" s="175" t="str">
        <f t="shared" ref="D529:E529" si="381">IF(COUNTIF(D526:D528,"C")&gt;=1,"A",IF(COUNTIF(D526:D528,"C")&gt;0,"P"," "))</f>
        <v xml:space="preserve"> </v>
      </c>
      <c r="E529" s="175" t="str">
        <f t="shared" si="381"/>
        <v xml:space="preserve"> </v>
      </c>
      <c r="F529" s="175" t="str">
        <f t="shared" ref="F529:M529" si="382">IF(COUNTIF(F526:F528,"C")&gt;=1,"A",IF(COUNTIF(F526:F528,"C")&gt;0,"P"," "))</f>
        <v xml:space="preserve"> </v>
      </c>
      <c r="G529" s="175" t="str">
        <f t="shared" si="382"/>
        <v xml:space="preserve"> </v>
      </c>
      <c r="H529" s="175" t="str">
        <f t="shared" si="382"/>
        <v xml:space="preserve"> </v>
      </c>
      <c r="I529" s="175" t="str">
        <f t="shared" si="382"/>
        <v xml:space="preserve"> </v>
      </c>
      <c r="J529" s="175" t="str">
        <f t="shared" si="382"/>
        <v xml:space="preserve"> </v>
      </c>
      <c r="K529" s="175" t="str">
        <f t="shared" si="382"/>
        <v xml:space="preserve"> </v>
      </c>
      <c r="L529" s="175" t="str">
        <f t="shared" si="382"/>
        <v xml:space="preserve"> </v>
      </c>
      <c r="M529" s="175" t="str">
        <f t="shared" si="382"/>
        <v xml:space="preserve"> </v>
      </c>
      <c r="N529" s="175" t="str">
        <f t="shared" ref="N529:W529" si="383">IF(COUNTIF(N526:N528,"C")&gt;=1,"A",IF(COUNTIF(N526:N528,"C")&gt;0,"P"," "))</f>
        <v xml:space="preserve"> </v>
      </c>
      <c r="O529" s="175" t="str">
        <f t="shared" si="383"/>
        <v xml:space="preserve"> </v>
      </c>
      <c r="P529" s="175" t="str">
        <f t="shared" si="383"/>
        <v xml:space="preserve"> </v>
      </c>
      <c r="Q529" s="175" t="str">
        <f t="shared" si="383"/>
        <v xml:space="preserve"> </v>
      </c>
      <c r="R529" s="175" t="str">
        <f t="shared" si="383"/>
        <v xml:space="preserve"> </v>
      </c>
      <c r="S529" s="175" t="str">
        <f t="shared" si="383"/>
        <v xml:space="preserve"> </v>
      </c>
      <c r="T529" s="175" t="str">
        <f t="shared" si="383"/>
        <v xml:space="preserve"> </v>
      </c>
      <c r="U529" s="175" t="str">
        <f t="shared" si="383"/>
        <v xml:space="preserve"> </v>
      </c>
      <c r="V529" s="175" t="str">
        <f t="shared" si="383"/>
        <v xml:space="preserve"> </v>
      </c>
      <c r="W529" s="175" t="str">
        <f t="shared" si="383"/>
        <v xml:space="preserve"> </v>
      </c>
    </row>
    <row r="530" spans="1:23">
      <c r="B530" s="176"/>
      <c r="C530" s="171" t="s">
        <v>185</v>
      </c>
      <c r="D530" s="173"/>
      <c r="E530" s="173"/>
      <c r="F530" s="173"/>
      <c r="G530" s="173"/>
      <c r="H530" s="173"/>
      <c r="I530" s="173"/>
      <c r="J530" s="173"/>
      <c r="K530" s="173"/>
      <c r="L530" s="173"/>
      <c r="M530" s="173"/>
      <c r="N530" s="173"/>
      <c r="O530" s="173"/>
      <c r="P530" s="173"/>
      <c r="Q530" s="173"/>
      <c r="R530" s="173"/>
      <c r="S530" s="173"/>
      <c r="T530" s="173"/>
      <c r="U530" s="173"/>
      <c r="V530" s="173"/>
      <c r="W530" s="173"/>
    </row>
    <row r="531" spans="1:23">
      <c r="B531" s="176"/>
      <c r="C531" s="171" t="s">
        <v>186</v>
      </c>
      <c r="D531" s="173"/>
      <c r="E531" s="173"/>
      <c r="F531" s="173"/>
      <c r="G531" s="173"/>
      <c r="H531" s="173"/>
      <c r="I531" s="173"/>
      <c r="J531" s="173"/>
      <c r="K531" s="173"/>
      <c r="L531" s="173"/>
      <c r="M531" s="173"/>
      <c r="N531" s="173"/>
      <c r="O531" s="173"/>
      <c r="P531" s="173"/>
      <c r="Q531" s="173"/>
      <c r="R531" s="173"/>
      <c r="S531" s="173"/>
      <c r="T531" s="173"/>
      <c r="U531" s="173"/>
      <c r="V531" s="173"/>
      <c r="W531" s="173"/>
    </row>
    <row r="532" spans="1:23" ht="13.5" thickBot="1">
      <c r="B532" s="176"/>
      <c r="C532" s="171" t="s">
        <v>187</v>
      </c>
      <c r="D532" s="173"/>
      <c r="E532" s="173"/>
      <c r="F532" s="173"/>
      <c r="G532" s="173"/>
      <c r="H532" s="173"/>
      <c r="I532" s="173"/>
      <c r="J532" s="173"/>
      <c r="K532" s="173"/>
      <c r="L532" s="173"/>
      <c r="M532" s="173"/>
      <c r="N532" s="173"/>
      <c r="O532" s="173"/>
      <c r="P532" s="173"/>
      <c r="Q532" s="173"/>
      <c r="R532" s="173"/>
      <c r="S532" s="173"/>
      <c r="T532" s="173"/>
      <c r="U532" s="173"/>
      <c r="V532" s="173"/>
      <c r="W532" s="173"/>
    </row>
    <row r="533" spans="1:23" ht="13.5" hidden="1" thickBot="1">
      <c r="D533" s="175" t="str">
        <f t="shared" ref="D533:E533" si="384">IF(COUNTIF(D530:D532,"C")&gt;=1,"A",IF(COUNTIF(D530:D532,"C")&gt;0,"P"," "))</f>
        <v xml:space="preserve"> </v>
      </c>
      <c r="E533" s="175" t="str">
        <f t="shared" si="384"/>
        <v xml:space="preserve"> </v>
      </c>
      <c r="F533" s="175" t="str">
        <f t="shared" ref="F533:M533" si="385">IF(COUNTIF(F530:F532,"C")&gt;=1,"A",IF(COUNTIF(F530:F532,"C")&gt;0,"P"," "))</f>
        <v xml:space="preserve"> </v>
      </c>
      <c r="G533" s="175" t="str">
        <f t="shared" si="385"/>
        <v xml:space="preserve"> </v>
      </c>
      <c r="H533" s="175" t="str">
        <f t="shared" si="385"/>
        <v xml:space="preserve"> </v>
      </c>
      <c r="I533" s="175" t="str">
        <f t="shared" si="385"/>
        <v xml:space="preserve"> </v>
      </c>
      <c r="J533" s="175" t="str">
        <f t="shared" si="385"/>
        <v xml:space="preserve"> </v>
      </c>
      <c r="K533" s="175" t="str">
        <f t="shared" si="385"/>
        <v xml:space="preserve"> </v>
      </c>
      <c r="L533" s="175" t="str">
        <f t="shared" si="385"/>
        <v xml:space="preserve"> </v>
      </c>
      <c r="M533" s="175" t="str">
        <f t="shared" si="385"/>
        <v xml:space="preserve"> </v>
      </c>
      <c r="N533" s="175" t="str">
        <f t="shared" ref="N533:W533" si="386">IF(COUNTIF(N530:N532,"C")&gt;=1,"A",IF(COUNTIF(N530:N532,"C")&gt;0,"P"," "))</f>
        <v xml:space="preserve"> </v>
      </c>
      <c r="O533" s="175" t="str">
        <f t="shared" si="386"/>
        <v xml:space="preserve"> </v>
      </c>
      <c r="P533" s="175" t="str">
        <f t="shared" si="386"/>
        <v xml:space="preserve"> </v>
      </c>
      <c r="Q533" s="175" t="str">
        <f t="shared" si="386"/>
        <v xml:space="preserve"> </v>
      </c>
      <c r="R533" s="175" t="str">
        <f t="shared" si="386"/>
        <v xml:space="preserve"> </v>
      </c>
      <c r="S533" s="175" t="str">
        <f t="shared" si="386"/>
        <v xml:space="preserve"> </v>
      </c>
      <c r="T533" s="175" t="str">
        <f t="shared" si="386"/>
        <v xml:space="preserve"> </v>
      </c>
      <c r="U533" s="175" t="str">
        <f t="shared" si="386"/>
        <v xml:space="preserve"> </v>
      </c>
      <c r="V533" s="175" t="str">
        <f t="shared" si="386"/>
        <v xml:space="preserve"> </v>
      </c>
      <c r="W533" s="175" t="str">
        <f t="shared" si="386"/>
        <v xml:space="preserve"> </v>
      </c>
    </row>
    <row r="534" spans="1:23" ht="13.5" thickBot="1">
      <c r="C534" s="177" t="s">
        <v>96</v>
      </c>
      <c r="D534" s="278" t="str">
        <f>IF(COUNTIF(D517:D533,"A")&gt;4,"C",IF(COUNTIF(D517:D533,"A")&gt;0,"P"," "))</f>
        <v xml:space="preserve"> </v>
      </c>
      <c r="E534" s="278" t="str">
        <f t="shared" ref="E534" si="387">IF(COUNTIF(E517:E533,"A")&gt;4,"C",IF(COUNTIF(E517:E533,"A")&gt;0,"P"," "))</f>
        <v xml:space="preserve"> </v>
      </c>
      <c r="F534" s="278" t="str">
        <f t="shared" ref="F534:M534" si="388">IF(COUNTIF(F517:F533,"A")&gt;4,"C",IF(COUNTIF(F517:F533,"A")&gt;0,"P"," "))</f>
        <v xml:space="preserve"> </v>
      </c>
      <c r="G534" s="278" t="str">
        <f t="shared" si="388"/>
        <v xml:space="preserve"> </v>
      </c>
      <c r="H534" s="278" t="str">
        <f t="shared" si="388"/>
        <v xml:space="preserve"> </v>
      </c>
      <c r="I534" s="278" t="str">
        <f t="shared" si="388"/>
        <v xml:space="preserve"> </v>
      </c>
      <c r="J534" s="278" t="str">
        <f t="shared" si="388"/>
        <v xml:space="preserve"> </v>
      </c>
      <c r="K534" s="278" t="str">
        <f t="shared" si="388"/>
        <v xml:space="preserve"> </v>
      </c>
      <c r="L534" s="278" t="str">
        <f t="shared" si="388"/>
        <v xml:space="preserve"> </v>
      </c>
      <c r="M534" s="278" t="str">
        <f t="shared" si="388"/>
        <v xml:space="preserve"> </v>
      </c>
      <c r="N534" s="278" t="str">
        <f t="shared" ref="N534:W534" si="389">IF(COUNTIF(N517:N533,"A")&gt;4,"C",IF(COUNTIF(N517:N533,"A")&gt;0,"P"," "))</f>
        <v xml:space="preserve"> </v>
      </c>
      <c r="O534" s="278" t="str">
        <f t="shared" si="389"/>
        <v xml:space="preserve"> </v>
      </c>
      <c r="P534" s="278" t="str">
        <f t="shared" si="389"/>
        <v xml:space="preserve"> </v>
      </c>
      <c r="Q534" s="278" t="str">
        <f t="shared" si="389"/>
        <v xml:space="preserve"> </v>
      </c>
      <c r="R534" s="278" t="str">
        <f t="shared" si="389"/>
        <v xml:space="preserve"> </v>
      </c>
      <c r="S534" s="278" t="str">
        <f t="shared" si="389"/>
        <v xml:space="preserve"> </v>
      </c>
      <c r="T534" s="278" t="str">
        <f t="shared" si="389"/>
        <v xml:space="preserve"> </v>
      </c>
      <c r="U534" s="278" t="str">
        <f t="shared" si="389"/>
        <v xml:space="preserve"> </v>
      </c>
      <c r="V534" s="278" t="str">
        <f t="shared" si="389"/>
        <v xml:space="preserve"> </v>
      </c>
      <c r="W534" s="278" t="str">
        <f t="shared" si="389"/>
        <v xml:space="preserve"> </v>
      </c>
    </row>
    <row r="535" spans="1:23" ht="15">
      <c r="B535" s="167" t="s">
        <v>143</v>
      </c>
    </row>
    <row r="536" spans="1:23" s="221" customFormat="1">
      <c r="A536" s="308"/>
      <c r="B536" s="221">
        <v>1</v>
      </c>
      <c r="C536" s="272" t="s">
        <v>580</v>
      </c>
      <c r="D536" s="222"/>
      <c r="E536" s="222"/>
      <c r="F536" s="222"/>
      <c r="G536" s="222"/>
      <c r="H536" s="222"/>
      <c r="I536" s="222"/>
      <c r="J536" s="222"/>
      <c r="K536" s="222"/>
      <c r="L536" s="222"/>
      <c r="M536" s="222"/>
      <c r="N536" s="222"/>
      <c r="O536" s="222"/>
      <c r="P536" s="222"/>
      <c r="Q536" s="222"/>
      <c r="R536" s="222"/>
      <c r="S536" s="222"/>
      <c r="T536" s="222"/>
      <c r="U536" s="222"/>
      <c r="V536" s="222"/>
      <c r="W536" s="222"/>
    </row>
    <row r="537" spans="1:23">
      <c r="A537"/>
      <c r="B537" s="170"/>
      <c r="C537" s="279" t="s">
        <v>584</v>
      </c>
      <c r="D537" s="173"/>
      <c r="E537" s="173"/>
      <c r="F537" s="173"/>
      <c r="G537" s="173"/>
      <c r="H537" s="173"/>
      <c r="I537" s="173"/>
      <c r="J537" s="173"/>
      <c r="K537" s="173"/>
      <c r="L537" s="173"/>
      <c r="M537" s="173"/>
      <c r="N537" s="173"/>
      <c r="O537" s="173"/>
      <c r="P537" s="173"/>
      <c r="Q537" s="173"/>
      <c r="R537" s="173"/>
      <c r="S537" s="173"/>
      <c r="T537" s="173"/>
      <c r="U537" s="173"/>
      <c r="V537" s="173"/>
      <c r="W537" s="173"/>
    </row>
    <row r="538" spans="1:23">
      <c r="A538"/>
      <c r="B538" s="170"/>
      <c r="C538" s="279" t="s">
        <v>585</v>
      </c>
      <c r="D538" s="173"/>
      <c r="E538" s="173"/>
      <c r="F538" s="173"/>
      <c r="G538" s="173"/>
      <c r="H538" s="173"/>
      <c r="I538" s="173"/>
      <c r="J538" s="173"/>
      <c r="K538" s="173"/>
      <c r="L538" s="173"/>
      <c r="M538" s="173"/>
      <c r="N538" s="173"/>
      <c r="O538" s="173"/>
      <c r="P538" s="173"/>
      <c r="Q538" s="173"/>
      <c r="R538" s="173"/>
      <c r="S538" s="173"/>
      <c r="T538" s="173"/>
      <c r="U538" s="173"/>
      <c r="V538" s="173"/>
      <c r="W538" s="173"/>
    </row>
    <row r="539" spans="1:23">
      <c r="A539"/>
      <c r="B539" s="170"/>
      <c r="C539" s="279" t="s">
        <v>586</v>
      </c>
      <c r="D539" s="173"/>
      <c r="E539" s="173"/>
      <c r="F539" s="173"/>
      <c r="G539" s="173"/>
      <c r="H539" s="173"/>
      <c r="I539" s="173"/>
      <c r="J539" s="173"/>
      <c r="K539" s="173"/>
      <c r="L539" s="173"/>
      <c r="M539" s="173"/>
      <c r="N539" s="173"/>
      <c r="O539" s="173"/>
      <c r="P539" s="173"/>
      <c r="Q539" s="173"/>
      <c r="R539" s="173"/>
      <c r="S539" s="173"/>
      <c r="T539" s="173"/>
      <c r="U539" s="173"/>
      <c r="V539" s="173"/>
      <c r="W539" s="173"/>
    </row>
    <row r="540" spans="1:23">
      <c r="A540"/>
      <c r="B540" s="163">
        <v>2</v>
      </c>
      <c r="C540" s="285" t="s">
        <v>581</v>
      </c>
      <c r="D540" s="175" t="str">
        <f t="shared" ref="D540:E540" si="390">IF(COUNTIF(D537:D539,"C")&gt;=1,"A",IF(COUNTIF(D537:D539,"C")&gt;0,"P"," "))</f>
        <v xml:space="preserve"> </v>
      </c>
      <c r="E540" s="175" t="str">
        <f t="shared" si="390"/>
        <v xml:space="preserve"> </v>
      </c>
      <c r="F540" s="175" t="str">
        <f t="shared" ref="F540:M540" si="391">IF(COUNTIF(F537:F539,"C")&gt;=1,"A",IF(COUNTIF(F537:F539,"C")&gt;0,"P"," "))</f>
        <v xml:space="preserve"> </v>
      </c>
      <c r="G540" s="175" t="str">
        <f t="shared" si="391"/>
        <v xml:space="preserve"> </v>
      </c>
      <c r="H540" s="175" t="str">
        <f t="shared" si="391"/>
        <v xml:space="preserve"> </v>
      </c>
      <c r="I540" s="175" t="str">
        <f t="shared" si="391"/>
        <v xml:space="preserve"> </v>
      </c>
      <c r="J540" s="175" t="str">
        <f t="shared" si="391"/>
        <v xml:space="preserve"> </v>
      </c>
      <c r="K540" s="175" t="str">
        <f t="shared" si="391"/>
        <v xml:space="preserve"> </v>
      </c>
      <c r="L540" s="175" t="str">
        <f t="shared" si="391"/>
        <v xml:space="preserve"> </v>
      </c>
      <c r="M540" s="175" t="str">
        <f t="shared" si="391"/>
        <v xml:space="preserve"> </v>
      </c>
      <c r="N540" s="175" t="str">
        <f t="shared" ref="N540:W540" si="392">IF(COUNTIF(N537:N539,"C")&gt;=1,"A",IF(COUNTIF(N537:N539,"C")&gt;0,"P"," "))</f>
        <v xml:space="preserve"> </v>
      </c>
      <c r="O540" s="175" t="str">
        <f t="shared" si="392"/>
        <v xml:space="preserve"> </v>
      </c>
      <c r="P540" s="175" t="str">
        <f t="shared" si="392"/>
        <v xml:space="preserve"> </v>
      </c>
      <c r="Q540" s="175" t="str">
        <f t="shared" si="392"/>
        <v xml:space="preserve"> </v>
      </c>
      <c r="R540" s="175" t="str">
        <f t="shared" si="392"/>
        <v xml:space="preserve"> </v>
      </c>
      <c r="S540" s="175" t="str">
        <f t="shared" si="392"/>
        <v xml:space="preserve"> </v>
      </c>
      <c r="T540" s="175" t="str">
        <f t="shared" si="392"/>
        <v xml:space="preserve"> </v>
      </c>
      <c r="U540" s="175" t="str">
        <f t="shared" si="392"/>
        <v xml:space="preserve"> </v>
      </c>
      <c r="V540" s="175" t="str">
        <f t="shared" si="392"/>
        <v xml:space="preserve"> </v>
      </c>
      <c r="W540" s="175" t="str">
        <f t="shared" si="392"/>
        <v xml:space="preserve"> </v>
      </c>
    </row>
    <row r="541" spans="1:23">
      <c r="A541"/>
      <c r="B541" s="176"/>
      <c r="C541" s="279" t="s">
        <v>587</v>
      </c>
      <c r="D541" s="173"/>
      <c r="E541" s="173"/>
      <c r="F541" s="173"/>
      <c r="G541" s="173"/>
      <c r="H541" s="173"/>
      <c r="I541" s="173"/>
      <c r="J541" s="173"/>
      <c r="K541" s="173"/>
      <c r="L541" s="173"/>
      <c r="M541" s="173"/>
      <c r="N541" s="173"/>
      <c r="O541" s="173"/>
      <c r="P541" s="173"/>
      <c r="Q541" s="173"/>
      <c r="R541" s="173"/>
      <c r="S541" s="173"/>
      <c r="T541" s="173"/>
      <c r="U541" s="173"/>
      <c r="V541" s="173"/>
      <c r="W541" s="173"/>
    </row>
    <row r="542" spans="1:23">
      <c r="A542"/>
      <c r="B542" s="176"/>
      <c r="C542" s="279" t="s">
        <v>707</v>
      </c>
      <c r="D542" s="173" t="s">
        <v>403</v>
      </c>
      <c r="E542" s="173"/>
      <c r="F542" s="173"/>
      <c r="G542" s="173"/>
      <c r="H542" s="173"/>
      <c r="I542" s="173"/>
      <c r="J542" s="173"/>
      <c r="K542" s="173"/>
      <c r="L542" s="173"/>
      <c r="M542" s="173"/>
      <c r="N542" s="173"/>
      <c r="O542" s="173"/>
      <c r="P542" s="173"/>
      <c r="Q542" s="173"/>
      <c r="R542" s="173"/>
      <c r="S542" s="173"/>
      <c r="T542" s="173"/>
      <c r="U542" s="173"/>
      <c r="V542" s="173"/>
      <c r="W542" s="173"/>
    </row>
    <row r="543" spans="1:23">
      <c r="A543"/>
      <c r="B543" s="176"/>
      <c r="C543" s="279" t="s">
        <v>588</v>
      </c>
      <c r="D543" s="173"/>
      <c r="E543" s="173"/>
      <c r="F543" s="173"/>
      <c r="G543" s="173"/>
      <c r="H543" s="173"/>
      <c r="I543" s="173"/>
      <c r="J543" s="173"/>
      <c r="K543" s="173"/>
      <c r="L543" s="173"/>
      <c r="M543" s="173"/>
      <c r="N543" s="173"/>
      <c r="O543" s="173"/>
      <c r="P543" s="173"/>
      <c r="Q543" s="173"/>
      <c r="R543" s="173"/>
      <c r="S543" s="173"/>
      <c r="T543" s="173"/>
      <c r="U543" s="173"/>
      <c r="V543" s="173"/>
      <c r="W543" s="173"/>
    </row>
    <row r="544" spans="1:23">
      <c r="A544"/>
      <c r="B544" s="163">
        <v>3</v>
      </c>
      <c r="C544" s="285" t="s">
        <v>708</v>
      </c>
      <c r="D544" s="175" t="str">
        <f t="shared" ref="D544:E544" si="393">IF(COUNTIF(D541:D543,"C")&gt;=1,"A",IF(COUNTIF(D541:D543,"C")&gt;0,"P"," "))</f>
        <v xml:space="preserve"> </v>
      </c>
      <c r="E544" s="175" t="str">
        <f t="shared" si="393"/>
        <v xml:space="preserve"> </v>
      </c>
      <c r="F544" s="175" t="str">
        <f t="shared" ref="F544:M544" si="394">IF(COUNTIF(F541:F543,"C")&gt;=1,"A",IF(COUNTIF(F541:F543,"C")&gt;0,"P"," "))</f>
        <v xml:space="preserve"> </v>
      </c>
      <c r="G544" s="175" t="str">
        <f t="shared" si="394"/>
        <v xml:space="preserve"> </v>
      </c>
      <c r="H544" s="175" t="str">
        <f t="shared" si="394"/>
        <v xml:space="preserve"> </v>
      </c>
      <c r="I544" s="175" t="str">
        <f t="shared" si="394"/>
        <v xml:space="preserve"> </v>
      </c>
      <c r="J544" s="175" t="str">
        <f t="shared" si="394"/>
        <v xml:space="preserve"> </v>
      </c>
      <c r="K544" s="175" t="str">
        <f t="shared" si="394"/>
        <v xml:space="preserve"> </v>
      </c>
      <c r="L544" s="175" t="str">
        <f t="shared" si="394"/>
        <v xml:space="preserve"> </v>
      </c>
      <c r="M544" s="175" t="str">
        <f t="shared" si="394"/>
        <v xml:space="preserve"> </v>
      </c>
      <c r="N544" s="175" t="str">
        <f t="shared" ref="N544:W544" si="395">IF(COUNTIF(N541:N543,"C")&gt;=1,"A",IF(COUNTIF(N541:N543,"C")&gt;0,"P"," "))</f>
        <v xml:space="preserve"> </v>
      </c>
      <c r="O544" s="175" t="str">
        <f t="shared" si="395"/>
        <v xml:space="preserve"> </v>
      </c>
      <c r="P544" s="175" t="str">
        <f t="shared" si="395"/>
        <v xml:space="preserve"> </v>
      </c>
      <c r="Q544" s="175" t="str">
        <f t="shared" si="395"/>
        <v xml:space="preserve"> </v>
      </c>
      <c r="R544" s="175" t="str">
        <f t="shared" si="395"/>
        <v xml:space="preserve"> </v>
      </c>
      <c r="S544" s="175" t="str">
        <f t="shared" si="395"/>
        <v xml:space="preserve"> </v>
      </c>
      <c r="T544" s="175" t="str">
        <f t="shared" si="395"/>
        <v xml:space="preserve"> </v>
      </c>
      <c r="U544" s="175" t="str">
        <f t="shared" si="395"/>
        <v xml:space="preserve"> </v>
      </c>
      <c r="V544" s="175" t="str">
        <f t="shared" si="395"/>
        <v xml:space="preserve"> </v>
      </c>
      <c r="W544" s="175" t="str">
        <f t="shared" si="395"/>
        <v xml:space="preserve"> </v>
      </c>
    </row>
    <row r="545" spans="1:23">
      <c r="A545"/>
      <c r="B545" s="176"/>
      <c r="C545" s="279" t="s">
        <v>589</v>
      </c>
      <c r="D545" s="173"/>
      <c r="E545" s="173"/>
      <c r="F545" s="173"/>
      <c r="G545" s="173"/>
      <c r="H545" s="173"/>
      <c r="I545" s="173"/>
      <c r="J545" s="173"/>
      <c r="K545" s="173"/>
      <c r="L545" s="173"/>
      <c r="M545" s="173"/>
      <c r="N545" s="173"/>
      <c r="O545" s="173"/>
      <c r="P545" s="173"/>
      <c r="Q545" s="173"/>
      <c r="R545" s="173"/>
      <c r="S545" s="173"/>
      <c r="T545" s="173"/>
      <c r="U545" s="173"/>
      <c r="V545" s="173"/>
      <c r="W545" s="173"/>
    </row>
    <row r="546" spans="1:23">
      <c r="A546"/>
      <c r="B546" s="176"/>
      <c r="C546" s="279" t="s">
        <v>806</v>
      </c>
      <c r="D546" s="173" t="s">
        <v>403</v>
      </c>
      <c r="E546" s="173"/>
      <c r="F546" s="173"/>
      <c r="G546" s="173"/>
      <c r="H546" s="173"/>
      <c r="I546" s="173"/>
      <c r="J546" s="173"/>
      <c r="K546" s="173"/>
      <c r="L546" s="173"/>
      <c r="M546" s="173"/>
      <c r="N546" s="173"/>
      <c r="O546" s="173"/>
      <c r="P546" s="173"/>
      <c r="Q546" s="173"/>
      <c r="R546" s="173"/>
      <c r="S546" s="173"/>
      <c r="T546" s="173"/>
      <c r="U546" s="173"/>
      <c r="V546" s="173"/>
      <c r="W546" s="173"/>
    </row>
    <row r="547" spans="1:23">
      <c r="A547"/>
      <c r="B547" s="176"/>
      <c r="C547" s="279" t="s">
        <v>590</v>
      </c>
      <c r="D547" s="173"/>
      <c r="E547" s="173"/>
      <c r="F547" s="173"/>
      <c r="G547" s="173"/>
      <c r="H547" s="173"/>
      <c r="I547" s="173"/>
      <c r="J547" s="173"/>
      <c r="K547" s="173"/>
      <c r="L547" s="173"/>
      <c r="M547" s="173"/>
      <c r="N547" s="173"/>
      <c r="O547" s="173"/>
      <c r="P547" s="173"/>
      <c r="Q547" s="173"/>
      <c r="R547" s="173"/>
      <c r="S547" s="173"/>
      <c r="T547" s="173"/>
      <c r="U547" s="173"/>
      <c r="V547" s="173"/>
      <c r="W547" s="173"/>
    </row>
    <row r="548" spans="1:23">
      <c r="B548" s="163">
        <v>4</v>
      </c>
      <c r="C548" s="285" t="s">
        <v>582</v>
      </c>
      <c r="D548" s="175" t="str">
        <f t="shared" ref="D548:E548" si="396">IF(COUNTIF(D545:D547,"C")&gt;=1,"A",IF(COUNTIF(D545:D547,"C")&gt;0,"P"," "))</f>
        <v xml:space="preserve"> </v>
      </c>
      <c r="E548" s="175" t="str">
        <f t="shared" si="396"/>
        <v xml:space="preserve"> </v>
      </c>
      <c r="F548" s="175" t="str">
        <f t="shared" ref="F548:M548" si="397">IF(COUNTIF(F545:F547,"C")&gt;=1,"A",IF(COUNTIF(F545:F547,"C")&gt;0,"P"," "))</f>
        <v xml:space="preserve"> </v>
      </c>
      <c r="G548" s="175" t="str">
        <f t="shared" si="397"/>
        <v xml:space="preserve"> </v>
      </c>
      <c r="H548" s="175" t="str">
        <f t="shared" si="397"/>
        <v xml:space="preserve"> </v>
      </c>
      <c r="I548" s="175" t="str">
        <f t="shared" si="397"/>
        <v xml:space="preserve"> </v>
      </c>
      <c r="J548" s="175" t="str">
        <f t="shared" si="397"/>
        <v xml:space="preserve"> </v>
      </c>
      <c r="K548" s="175" t="str">
        <f t="shared" si="397"/>
        <v xml:space="preserve"> </v>
      </c>
      <c r="L548" s="175" t="str">
        <f t="shared" si="397"/>
        <v xml:space="preserve"> </v>
      </c>
      <c r="M548" s="175" t="str">
        <f t="shared" si="397"/>
        <v xml:space="preserve"> </v>
      </c>
      <c r="N548" s="175" t="str">
        <f t="shared" ref="N548:W548" si="398">IF(COUNTIF(N545:N547,"C")&gt;=1,"A",IF(COUNTIF(N545:N547,"C")&gt;0,"P"," "))</f>
        <v xml:space="preserve"> </v>
      </c>
      <c r="O548" s="175" t="str">
        <f t="shared" si="398"/>
        <v xml:space="preserve"> </v>
      </c>
      <c r="P548" s="175" t="str">
        <f t="shared" si="398"/>
        <v xml:space="preserve"> </v>
      </c>
      <c r="Q548" s="175" t="str">
        <f t="shared" si="398"/>
        <v xml:space="preserve"> </v>
      </c>
      <c r="R548" s="175" t="str">
        <f t="shared" si="398"/>
        <v xml:space="preserve"> </v>
      </c>
      <c r="S548" s="175" t="str">
        <f t="shared" si="398"/>
        <v xml:space="preserve"> </v>
      </c>
      <c r="T548" s="175" t="str">
        <f t="shared" si="398"/>
        <v xml:space="preserve"> </v>
      </c>
      <c r="U548" s="175" t="str">
        <f t="shared" si="398"/>
        <v xml:space="preserve"> </v>
      </c>
      <c r="V548" s="175" t="str">
        <f t="shared" si="398"/>
        <v xml:space="preserve"> </v>
      </c>
      <c r="W548" s="175" t="str">
        <f t="shared" si="398"/>
        <v xml:space="preserve"> </v>
      </c>
    </row>
    <row r="549" spans="1:23">
      <c r="B549" s="176"/>
      <c r="C549" s="279" t="s">
        <v>591</v>
      </c>
      <c r="D549" s="173"/>
      <c r="E549" s="173"/>
      <c r="F549" s="173"/>
      <c r="G549" s="173"/>
      <c r="H549" s="173"/>
      <c r="I549" s="173"/>
      <c r="J549" s="173"/>
      <c r="K549" s="173"/>
      <c r="L549" s="173"/>
      <c r="M549" s="173"/>
      <c r="N549" s="173"/>
      <c r="O549" s="173"/>
      <c r="P549" s="173"/>
      <c r="Q549" s="173"/>
      <c r="R549" s="173"/>
      <c r="S549" s="173"/>
      <c r="T549" s="173"/>
      <c r="U549" s="173"/>
      <c r="V549" s="173"/>
      <c r="W549" s="173"/>
    </row>
    <row r="550" spans="1:23">
      <c r="B550" s="176"/>
      <c r="C550" s="279" t="s">
        <v>592</v>
      </c>
      <c r="D550" s="173"/>
      <c r="E550" s="173"/>
      <c r="F550" s="173"/>
      <c r="G550" s="173"/>
      <c r="H550" s="173"/>
      <c r="I550" s="173"/>
      <c r="J550" s="173"/>
      <c r="K550" s="173"/>
      <c r="L550" s="173"/>
      <c r="M550" s="173"/>
      <c r="N550" s="173"/>
      <c r="O550" s="173"/>
      <c r="P550" s="173"/>
      <c r="Q550" s="173"/>
      <c r="R550" s="173"/>
      <c r="S550" s="173"/>
      <c r="T550" s="173"/>
      <c r="U550" s="173"/>
      <c r="V550" s="173"/>
      <c r="W550" s="173"/>
    </row>
    <row r="551" spans="1:23">
      <c r="B551" s="176"/>
      <c r="C551" s="279" t="s">
        <v>593</v>
      </c>
      <c r="D551" s="173"/>
      <c r="E551" s="173"/>
      <c r="F551" s="173"/>
      <c r="G551" s="173"/>
      <c r="H551" s="173"/>
      <c r="I551" s="173"/>
      <c r="J551" s="173"/>
      <c r="K551" s="173"/>
      <c r="L551" s="173"/>
      <c r="M551" s="173"/>
      <c r="N551" s="173"/>
      <c r="O551" s="173"/>
      <c r="P551" s="173"/>
      <c r="Q551" s="173"/>
      <c r="R551" s="173"/>
      <c r="S551" s="173"/>
      <c r="T551" s="173"/>
      <c r="U551" s="173"/>
      <c r="V551" s="173"/>
      <c r="W551" s="173"/>
    </row>
    <row r="552" spans="1:23">
      <c r="B552" s="163">
        <v>5</v>
      </c>
      <c r="C552" s="285" t="s">
        <v>583</v>
      </c>
      <c r="D552" s="175" t="str">
        <f t="shared" ref="D552:E552" si="399">IF(COUNTIF(D549:D551,"C")&gt;=1,"A",IF(COUNTIF(D549:D551,"C")&gt;0,"P"," "))</f>
        <v xml:space="preserve"> </v>
      </c>
      <c r="E552" s="175" t="str">
        <f t="shared" si="399"/>
        <v xml:space="preserve"> </v>
      </c>
      <c r="F552" s="175" t="str">
        <f t="shared" ref="F552:M552" si="400">IF(COUNTIF(F549:F551,"C")&gt;=1,"A",IF(COUNTIF(F549:F551,"C")&gt;0,"P"," "))</f>
        <v xml:space="preserve"> </v>
      </c>
      <c r="G552" s="175" t="str">
        <f t="shared" si="400"/>
        <v xml:space="preserve"> </v>
      </c>
      <c r="H552" s="175" t="str">
        <f t="shared" si="400"/>
        <v xml:space="preserve"> </v>
      </c>
      <c r="I552" s="175" t="str">
        <f t="shared" si="400"/>
        <v xml:space="preserve"> </v>
      </c>
      <c r="J552" s="175" t="str">
        <f t="shared" si="400"/>
        <v xml:space="preserve"> </v>
      </c>
      <c r="K552" s="175" t="str">
        <f t="shared" si="400"/>
        <v xml:space="preserve"> </v>
      </c>
      <c r="L552" s="175" t="str">
        <f t="shared" si="400"/>
        <v xml:space="preserve"> </v>
      </c>
      <c r="M552" s="175" t="str">
        <f t="shared" si="400"/>
        <v xml:space="preserve"> </v>
      </c>
      <c r="N552" s="175" t="str">
        <f t="shared" ref="N552:W552" si="401">IF(COUNTIF(N549:N551,"C")&gt;=1,"A",IF(COUNTIF(N549:N551,"C")&gt;0,"P"," "))</f>
        <v xml:space="preserve"> </v>
      </c>
      <c r="O552" s="175" t="str">
        <f t="shared" si="401"/>
        <v xml:space="preserve"> </v>
      </c>
      <c r="P552" s="175" t="str">
        <f t="shared" si="401"/>
        <v xml:space="preserve"> </v>
      </c>
      <c r="Q552" s="175" t="str">
        <f t="shared" si="401"/>
        <v xml:space="preserve"> </v>
      </c>
      <c r="R552" s="175" t="str">
        <f t="shared" si="401"/>
        <v xml:space="preserve"> </v>
      </c>
      <c r="S552" s="175" t="str">
        <f t="shared" si="401"/>
        <v xml:space="preserve"> </v>
      </c>
      <c r="T552" s="175" t="str">
        <f t="shared" si="401"/>
        <v xml:space="preserve"> </v>
      </c>
      <c r="U552" s="175" t="str">
        <f t="shared" si="401"/>
        <v xml:space="preserve"> </v>
      </c>
      <c r="V552" s="175" t="str">
        <f t="shared" si="401"/>
        <v xml:space="preserve"> </v>
      </c>
      <c r="W552" s="175" t="str">
        <f t="shared" si="401"/>
        <v xml:space="preserve"> </v>
      </c>
    </row>
    <row r="553" spans="1:23">
      <c r="B553" s="176"/>
      <c r="C553" s="279" t="s">
        <v>594</v>
      </c>
      <c r="D553" s="173"/>
      <c r="E553" s="173"/>
      <c r="F553" s="173"/>
      <c r="G553" s="173"/>
      <c r="H553" s="173"/>
      <c r="I553" s="173"/>
      <c r="J553" s="173"/>
      <c r="K553" s="173"/>
      <c r="L553" s="173"/>
      <c r="M553" s="173"/>
      <c r="N553" s="173"/>
      <c r="O553" s="173"/>
      <c r="P553" s="173"/>
      <c r="Q553" s="173"/>
      <c r="R553" s="173"/>
      <c r="S553" s="173"/>
      <c r="T553" s="173"/>
      <c r="U553" s="173"/>
      <c r="V553" s="173"/>
      <c r="W553" s="173"/>
    </row>
    <row r="554" spans="1:23">
      <c r="B554" s="176"/>
      <c r="C554" s="279" t="s">
        <v>709</v>
      </c>
      <c r="D554" s="173" t="s">
        <v>403</v>
      </c>
      <c r="E554" s="173"/>
      <c r="F554" s="173"/>
      <c r="G554" s="173"/>
      <c r="H554" s="173"/>
      <c r="I554" s="173"/>
      <c r="J554" s="173"/>
      <c r="K554" s="173"/>
      <c r="L554" s="173"/>
      <c r="M554" s="173"/>
      <c r="N554" s="173"/>
      <c r="O554" s="173"/>
      <c r="P554" s="173"/>
      <c r="Q554" s="173"/>
      <c r="R554" s="173"/>
      <c r="S554" s="173"/>
      <c r="T554" s="173"/>
      <c r="U554" s="173"/>
      <c r="V554" s="173"/>
      <c r="W554" s="173"/>
    </row>
    <row r="555" spans="1:23" ht="13.5" thickBot="1">
      <c r="B555" s="176"/>
      <c r="C555" s="279" t="s">
        <v>710</v>
      </c>
      <c r="D555" s="173" t="s">
        <v>403</v>
      </c>
      <c r="E555" s="173"/>
      <c r="F555" s="173"/>
      <c r="G555" s="173"/>
      <c r="H555" s="173"/>
      <c r="I555" s="173"/>
      <c r="J555" s="173"/>
      <c r="K555" s="173"/>
      <c r="L555" s="173"/>
      <c r="M555" s="173"/>
      <c r="N555" s="173"/>
      <c r="O555" s="173"/>
      <c r="P555" s="173"/>
      <c r="Q555" s="173"/>
      <c r="R555" s="173"/>
      <c r="S555" s="173"/>
      <c r="T555" s="173"/>
      <c r="U555" s="173"/>
      <c r="V555" s="173"/>
      <c r="W555" s="173"/>
    </row>
    <row r="556" spans="1:23" ht="13.5" hidden="1" thickBot="1">
      <c r="D556" s="175" t="str">
        <f t="shared" ref="D556:E556" si="402">IF(COUNTIF(D553:D555,"C")&gt;=1,"A",IF(COUNTIF(D553:D555,"C")&gt;0,"P"," "))</f>
        <v xml:space="preserve"> </v>
      </c>
      <c r="E556" s="175" t="str">
        <f t="shared" si="402"/>
        <v xml:space="preserve"> </v>
      </c>
      <c r="F556" s="175" t="str">
        <f t="shared" ref="F556:M556" si="403">IF(COUNTIF(F553:F555,"C")&gt;=1,"A",IF(COUNTIF(F553:F555,"C")&gt;0,"P"," "))</f>
        <v xml:space="preserve"> </v>
      </c>
      <c r="G556" s="175" t="str">
        <f t="shared" si="403"/>
        <v xml:space="preserve"> </v>
      </c>
      <c r="H556" s="175" t="str">
        <f t="shared" si="403"/>
        <v xml:space="preserve"> </v>
      </c>
      <c r="I556" s="175" t="str">
        <f t="shared" si="403"/>
        <v xml:space="preserve"> </v>
      </c>
      <c r="J556" s="175" t="str">
        <f t="shared" si="403"/>
        <v xml:space="preserve"> </v>
      </c>
      <c r="K556" s="175" t="str">
        <f t="shared" si="403"/>
        <v xml:space="preserve"> </v>
      </c>
      <c r="L556" s="175" t="str">
        <f t="shared" si="403"/>
        <v xml:space="preserve"> </v>
      </c>
      <c r="M556" s="175" t="str">
        <f t="shared" si="403"/>
        <v xml:space="preserve"> </v>
      </c>
      <c r="N556" s="175" t="str">
        <f t="shared" ref="N556:W556" si="404">IF(COUNTIF(N553:N555,"C")&gt;=1,"A",IF(COUNTIF(N553:N555,"C")&gt;0,"P"," "))</f>
        <v xml:space="preserve"> </v>
      </c>
      <c r="O556" s="175" t="str">
        <f t="shared" si="404"/>
        <v xml:space="preserve"> </v>
      </c>
      <c r="P556" s="175" t="str">
        <f t="shared" si="404"/>
        <v xml:space="preserve"> </v>
      </c>
      <c r="Q556" s="175" t="str">
        <f t="shared" si="404"/>
        <v xml:space="preserve"> </v>
      </c>
      <c r="R556" s="175" t="str">
        <f t="shared" si="404"/>
        <v xml:space="preserve"> </v>
      </c>
      <c r="S556" s="175" t="str">
        <f t="shared" si="404"/>
        <v xml:space="preserve"> </v>
      </c>
      <c r="T556" s="175" t="str">
        <f t="shared" si="404"/>
        <v xml:space="preserve"> </v>
      </c>
      <c r="U556" s="175" t="str">
        <f t="shared" si="404"/>
        <v xml:space="preserve"> </v>
      </c>
      <c r="V556" s="175" t="str">
        <f t="shared" si="404"/>
        <v xml:space="preserve"> </v>
      </c>
      <c r="W556" s="175" t="str">
        <f t="shared" si="404"/>
        <v xml:space="preserve"> </v>
      </c>
    </row>
    <row r="557" spans="1:23" ht="13.5" thickBot="1">
      <c r="C557" s="177" t="s">
        <v>96</v>
      </c>
      <c r="D557" s="278" t="str">
        <f>IF(COUNTIF(D540:D556,"A")&gt;4,"C",IF(COUNTIF(D540:D556,"A")&gt;0,"P"," "))</f>
        <v xml:space="preserve"> </v>
      </c>
      <c r="E557" s="278" t="str">
        <f t="shared" ref="E557" si="405">IF(COUNTIF(E540:E556,"A")&gt;4,"C",IF(COUNTIF(E540:E556,"A")&gt;0,"P"," "))</f>
        <v xml:space="preserve"> </v>
      </c>
      <c r="F557" s="278" t="str">
        <f t="shared" ref="F557:M557" si="406">IF(COUNTIF(F540:F556,"A")&gt;4,"C",IF(COUNTIF(F540:F556,"A")&gt;0,"P"," "))</f>
        <v xml:space="preserve"> </v>
      </c>
      <c r="G557" s="278" t="str">
        <f t="shared" si="406"/>
        <v xml:space="preserve"> </v>
      </c>
      <c r="H557" s="278" t="str">
        <f t="shared" si="406"/>
        <v xml:space="preserve"> </v>
      </c>
      <c r="I557" s="278" t="str">
        <f t="shared" si="406"/>
        <v xml:space="preserve"> </v>
      </c>
      <c r="J557" s="278" t="str">
        <f t="shared" si="406"/>
        <v xml:space="preserve"> </v>
      </c>
      <c r="K557" s="278" t="str">
        <f t="shared" si="406"/>
        <v xml:space="preserve"> </v>
      </c>
      <c r="L557" s="278" t="str">
        <f t="shared" si="406"/>
        <v xml:space="preserve"> </v>
      </c>
      <c r="M557" s="278" t="str">
        <f t="shared" si="406"/>
        <v xml:space="preserve"> </v>
      </c>
      <c r="N557" s="278" t="str">
        <f t="shared" ref="N557:W557" si="407">IF(COUNTIF(N540:N556,"A")&gt;4,"C",IF(COUNTIF(N540:N556,"A")&gt;0,"P"," "))</f>
        <v xml:space="preserve"> </v>
      </c>
      <c r="O557" s="278" t="str">
        <f t="shared" si="407"/>
        <v xml:space="preserve"> </v>
      </c>
      <c r="P557" s="278" t="str">
        <f t="shared" si="407"/>
        <v xml:space="preserve"> </v>
      </c>
      <c r="Q557" s="278" t="str">
        <f t="shared" si="407"/>
        <v xml:space="preserve"> </v>
      </c>
      <c r="R557" s="278" t="str">
        <f t="shared" si="407"/>
        <v xml:space="preserve"> </v>
      </c>
      <c r="S557" s="278" t="str">
        <f t="shared" si="407"/>
        <v xml:space="preserve"> </v>
      </c>
      <c r="T557" s="278" t="str">
        <f t="shared" si="407"/>
        <v xml:space="preserve"> </v>
      </c>
      <c r="U557" s="278" t="str">
        <f t="shared" si="407"/>
        <v xml:space="preserve"> </v>
      </c>
      <c r="V557" s="278" t="str">
        <f t="shared" si="407"/>
        <v xml:space="preserve"> </v>
      </c>
      <c r="W557" s="278" t="str">
        <f t="shared" si="407"/>
        <v xml:space="preserve"> </v>
      </c>
    </row>
    <row r="558" spans="1:23" ht="15">
      <c r="B558" s="344" t="s">
        <v>830</v>
      </c>
      <c r="C558" s="301"/>
    </row>
    <row r="559" spans="1:23">
      <c r="A559"/>
      <c r="B559" s="163">
        <v>1</v>
      </c>
      <c r="C559" s="272" t="s">
        <v>810</v>
      </c>
    </row>
    <row r="560" spans="1:23">
      <c r="A560"/>
      <c r="B560" s="170"/>
      <c r="C560" s="342" t="s">
        <v>815</v>
      </c>
      <c r="D560" s="173"/>
      <c r="E560" s="173"/>
      <c r="F560" s="173"/>
      <c r="G560" s="173"/>
      <c r="H560" s="173"/>
      <c r="I560" s="173"/>
      <c r="J560" s="173"/>
      <c r="K560" s="173"/>
      <c r="L560" s="173"/>
      <c r="M560" s="173"/>
      <c r="N560" s="173"/>
      <c r="O560" s="173"/>
      <c r="P560" s="173"/>
      <c r="Q560" s="173"/>
      <c r="R560" s="173"/>
      <c r="S560" s="173"/>
      <c r="T560" s="173"/>
      <c r="U560" s="173"/>
      <c r="V560" s="173"/>
      <c r="W560" s="173"/>
    </row>
    <row r="561" spans="1:23">
      <c r="A561"/>
      <c r="B561" s="170"/>
      <c r="C561" s="342" t="s">
        <v>816</v>
      </c>
      <c r="D561" s="173"/>
      <c r="E561" s="173"/>
      <c r="F561" s="173"/>
      <c r="G561" s="173"/>
      <c r="H561" s="173"/>
      <c r="I561" s="173"/>
      <c r="J561" s="173"/>
      <c r="K561" s="173"/>
      <c r="L561" s="173"/>
      <c r="M561" s="173"/>
      <c r="N561" s="173"/>
      <c r="O561" s="173"/>
      <c r="P561" s="173"/>
      <c r="Q561" s="173"/>
      <c r="R561" s="173"/>
      <c r="S561" s="173"/>
      <c r="T561" s="173"/>
      <c r="U561" s="173"/>
      <c r="V561" s="173"/>
      <c r="W561" s="173"/>
    </row>
    <row r="562" spans="1:23">
      <c r="A562"/>
      <c r="B562" s="170"/>
      <c r="C562" s="342" t="s">
        <v>817</v>
      </c>
      <c r="D562" s="173"/>
      <c r="E562" s="173"/>
      <c r="F562" s="173"/>
      <c r="G562" s="173"/>
      <c r="H562" s="173"/>
      <c r="I562" s="173"/>
      <c r="J562" s="173"/>
      <c r="K562" s="173"/>
      <c r="L562" s="173"/>
      <c r="M562" s="173"/>
      <c r="N562" s="173"/>
      <c r="O562" s="173"/>
      <c r="P562" s="173"/>
      <c r="Q562" s="173"/>
      <c r="R562" s="173"/>
      <c r="S562" s="173"/>
      <c r="T562" s="173"/>
      <c r="U562" s="173"/>
      <c r="V562" s="173"/>
      <c r="W562" s="173"/>
    </row>
    <row r="563" spans="1:23">
      <c r="A563"/>
      <c r="B563" s="163">
        <v>2</v>
      </c>
      <c r="C563" s="343" t="s">
        <v>811</v>
      </c>
      <c r="D563" s="175" t="str">
        <f t="shared" ref="D563:E563" si="408">IF(COUNTIF(D560:D562,"C")&gt;=1,"A",IF(COUNTIF(D560:D562,"C")&gt;0,"P"," "))</f>
        <v xml:space="preserve"> </v>
      </c>
      <c r="E563" s="175" t="str">
        <f t="shared" si="408"/>
        <v xml:space="preserve"> </v>
      </c>
      <c r="F563" s="175" t="str">
        <f t="shared" ref="F563:M563" si="409">IF(COUNTIF(F560:F562,"C")&gt;=1,"A",IF(COUNTIF(F560:F562,"C")&gt;0,"P"," "))</f>
        <v xml:space="preserve"> </v>
      </c>
      <c r="G563" s="175" t="str">
        <f t="shared" si="409"/>
        <v xml:space="preserve"> </v>
      </c>
      <c r="H563" s="175" t="str">
        <f t="shared" si="409"/>
        <v xml:space="preserve"> </v>
      </c>
      <c r="I563" s="175" t="str">
        <f t="shared" si="409"/>
        <v xml:space="preserve"> </v>
      </c>
      <c r="J563" s="175" t="str">
        <f t="shared" si="409"/>
        <v xml:space="preserve"> </v>
      </c>
      <c r="K563" s="175" t="str">
        <f t="shared" si="409"/>
        <v xml:space="preserve"> </v>
      </c>
      <c r="L563" s="175" t="str">
        <f t="shared" si="409"/>
        <v xml:space="preserve"> </v>
      </c>
      <c r="M563" s="175" t="str">
        <f t="shared" si="409"/>
        <v xml:space="preserve"> </v>
      </c>
      <c r="N563" s="175" t="str">
        <f t="shared" ref="N563:W563" si="410">IF(COUNTIF(N560:N562,"C")&gt;=1,"A",IF(COUNTIF(N560:N562,"C")&gt;0,"P"," "))</f>
        <v xml:space="preserve"> </v>
      </c>
      <c r="O563" s="175" t="str">
        <f t="shared" si="410"/>
        <v xml:space="preserve"> </v>
      </c>
      <c r="P563" s="175" t="str">
        <f t="shared" si="410"/>
        <v xml:space="preserve"> </v>
      </c>
      <c r="Q563" s="175" t="str">
        <f t="shared" si="410"/>
        <v xml:space="preserve"> </v>
      </c>
      <c r="R563" s="175" t="str">
        <f t="shared" si="410"/>
        <v xml:space="preserve"> </v>
      </c>
      <c r="S563" s="175" t="str">
        <f t="shared" si="410"/>
        <v xml:space="preserve"> </v>
      </c>
      <c r="T563" s="175" t="str">
        <f t="shared" si="410"/>
        <v xml:space="preserve"> </v>
      </c>
      <c r="U563" s="175" t="str">
        <f t="shared" si="410"/>
        <v xml:space="preserve"> </v>
      </c>
      <c r="V563" s="175" t="str">
        <f t="shared" si="410"/>
        <v xml:space="preserve"> </v>
      </c>
      <c r="W563" s="175" t="str">
        <f t="shared" si="410"/>
        <v xml:space="preserve"> </v>
      </c>
    </row>
    <row r="564" spans="1:23">
      <c r="A564"/>
      <c r="B564" s="176"/>
      <c r="C564" s="342" t="s">
        <v>818</v>
      </c>
      <c r="D564" s="173"/>
      <c r="E564" s="173"/>
      <c r="F564" s="173"/>
      <c r="G564" s="173"/>
      <c r="H564" s="173"/>
      <c r="I564" s="173"/>
      <c r="J564" s="173"/>
      <c r="K564" s="173"/>
      <c r="L564" s="173"/>
      <c r="M564" s="173"/>
      <c r="N564" s="173"/>
      <c r="O564" s="173"/>
      <c r="P564" s="173"/>
      <c r="Q564" s="173"/>
      <c r="R564" s="173"/>
      <c r="S564" s="173"/>
      <c r="T564" s="173"/>
      <c r="U564" s="173"/>
      <c r="V564" s="173"/>
      <c r="W564" s="173"/>
    </row>
    <row r="565" spans="1:23">
      <c r="A565"/>
      <c r="B565" s="176"/>
      <c r="C565" s="342" t="s">
        <v>819</v>
      </c>
      <c r="D565" s="173"/>
      <c r="E565" s="173"/>
      <c r="F565" s="173"/>
      <c r="G565" s="173"/>
      <c r="H565" s="173"/>
      <c r="I565" s="173"/>
      <c r="J565" s="173"/>
      <c r="K565" s="173"/>
      <c r="L565" s="173"/>
      <c r="M565" s="173"/>
      <c r="N565" s="173"/>
      <c r="O565" s="173"/>
      <c r="P565" s="173"/>
      <c r="Q565" s="173"/>
      <c r="R565" s="173"/>
      <c r="S565" s="173"/>
      <c r="T565" s="173"/>
      <c r="U565" s="173"/>
      <c r="V565" s="173"/>
      <c r="W565" s="173"/>
    </row>
    <row r="566" spans="1:23">
      <c r="A566"/>
      <c r="B566" s="176"/>
      <c r="C566" s="342" t="s">
        <v>820</v>
      </c>
      <c r="D566" s="173"/>
      <c r="E566" s="173"/>
      <c r="F566" s="173"/>
      <c r="G566" s="173"/>
      <c r="H566" s="173"/>
      <c r="I566" s="173"/>
      <c r="J566" s="173"/>
      <c r="K566" s="173"/>
      <c r="L566" s="173"/>
      <c r="M566" s="173"/>
      <c r="N566" s="173"/>
      <c r="O566" s="173"/>
      <c r="P566" s="173"/>
      <c r="Q566" s="173"/>
      <c r="R566" s="173"/>
      <c r="S566" s="173"/>
      <c r="T566" s="173"/>
      <c r="U566" s="173"/>
      <c r="V566" s="173"/>
      <c r="W566" s="173"/>
    </row>
    <row r="567" spans="1:23">
      <c r="A567"/>
      <c r="B567" s="163">
        <v>3</v>
      </c>
      <c r="C567" s="343" t="s">
        <v>812</v>
      </c>
      <c r="D567" s="175" t="str">
        <f t="shared" ref="D567:E567" si="411">IF(COUNTIF(D564:D566,"C")&gt;=1,"A",IF(COUNTIF(D564:D566,"C")&gt;0,"P"," "))</f>
        <v xml:space="preserve"> </v>
      </c>
      <c r="E567" s="175" t="str">
        <f t="shared" si="411"/>
        <v xml:space="preserve"> </v>
      </c>
      <c r="F567" s="175" t="str">
        <f t="shared" ref="F567:M567" si="412">IF(COUNTIF(F564:F566,"C")&gt;=1,"A",IF(COUNTIF(F564:F566,"C")&gt;0,"P"," "))</f>
        <v xml:space="preserve"> </v>
      </c>
      <c r="G567" s="175" t="str">
        <f t="shared" si="412"/>
        <v xml:space="preserve"> </v>
      </c>
      <c r="H567" s="175" t="str">
        <f t="shared" si="412"/>
        <v xml:space="preserve"> </v>
      </c>
      <c r="I567" s="175" t="str">
        <f t="shared" si="412"/>
        <v xml:space="preserve"> </v>
      </c>
      <c r="J567" s="175" t="str">
        <f t="shared" si="412"/>
        <v xml:space="preserve"> </v>
      </c>
      <c r="K567" s="175" t="str">
        <f t="shared" si="412"/>
        <v xml:space="preserve"> </v>
      </c>
      <c r="L567" s="175" t="str">
        <f t="shared" si="412"/>
        <v xml:space="preserve"> </v>
      </c>
      <c r="M567" s="175" t="str">
        <f t="shared" si="412"/>
        <v xml:space="preserve"> </v>
      </c>
      <c r="N567" s="175" t="str">
        <f t="shared" ref="N567:W567" si="413">IF(COUNTIF(N564:N566,"C")&gt;=1,"A",IF(COUNTIF(N564:N566,"C")&gt;0,"P"," "))</f>
        <v xml:space="preserve"> </v>
      </c>
      <c r="O567" s="175" t="str">
        <f t="shared" si="413"/>
        <v xml:space="preserve"> </v>
      </c>
      <c r="P567" s="175" t="str">
        <f t="shared" si="413"/>
        <v xml:space="preserve"> </v>
      </c>
      <c r="Q567" s="175" t="str">
        <f t="shared" si="413"/>
        <v xml:space="preserve"> </v>
      </c>
      <c r="R567" s="175" t="str">
        <f t="shared" si="413"/>
        <v xml:space="preserve"> </v>
      </c>
      <c r="S567" s="175" t="str">
        <f t="shared" si="413"/>
        <v xml:space="preserve"> </v>
      </c>
      <c r="T567" s="175" t="str">
        <f t="shared" si="413"/>
        <v xml:space="preserve"> </v>
      </c>
      <c r="U567" s="175" t="str">
        <f t="shared" si="413"/>
        <v xml:space="preserve"> </v>
      </c>
      <c r="V567" s="175" t="str">
        <f t="shared" si="413"/>
        <v xml:space="preserve"> </v>
      </c>
      <c r="W567" s="175" t="str">
        <f t="shared" si="413"/>
        <v xml:space="preserve"> </v>
      </c>
    </row>
    <row r="568" spans="1:23">
      <c r="A568"/>
      <c r="B568" s="176"/>
      <c r="C568" s="342" t="s">
        <v>821</v>
      </c>
      <c r="D568" s="173"/>
      <c r="E568" s="173"/>
      <c r="F568" s="173"/>
      <c r="G568" s="173"/>
      <c r="H568" s="173"/>
      <c r="I568" s="173"/>
      <c r="J568" s="173"/>
      <c r="K568" s="173"/>
      <c r="L568" s="173"/>
      <c r="M568" s="173"/>
      <c r="N568" s="173"/>
      <c r="O568" s="173"/>
      <c r="P568" s="173"/>
      <c r="Q568" s="173"/>
      <c r="R568" s="173"/>
      <c r="S568" s="173"/>
      <c r="T568" s="173"/>
      <c r="U568" s="173"/>
      <c r="V568" s="173"/>
      <c r="W568" s="173"/>
    </row>
    <row r="569" spans="1:23">
      <c r="A569"/>
      <c r="B569" s="176"/>
      <c r="C569" s="342" t="s">
        <v>822</v>
      </c>
      <c r="D569" s="173"/>
      <c r="E569" s="173"/>
      <c r="F569" s="173"/>
      <c r="G569" s="173"/>
      <c r="H569" s="173"/>
      <c r="I569" s="173"/>
      <c r="J569" s="173"/>
      <c r="K569" s="173"/>
      <c r="L569" s="173"/>
      <c r="M569" s="173"/>
      <c r="N569" s="173"/>
      <c r="O569" s="173"/>
      <c r="P569" s="173"/>
      <c r="Q569" s="173"/>
      <c r="R569" s="173"/>
      <c r="S569" s="173"/>
      <c r="T569" s="173"/>
      <c r="U569" s="173"/>
      <c r="V569" s="173"/>
      <c r="W569" s="173"/>
    </row>
    <row r="570" spans="1:23">
      <c r="A570"/>
      <c r="B570" s="176"/>
      <c r="C570" s="342" t="s">
        <v>823</v>
      </c>
      <c r="D570" s="173"/>
      <c r="E570" s="173"/>
      <c r="F570" s="173"/>
      <c r="G570" s="173"/>
      <c r="H570" s="173"/>
      <c r="I570" s="173"/>
      <c r="J570" s="173"/>
      <c r="K570" s="173"/>
      <c r="L570" s="173"/>
      <c r="M570" s="173"/>
      <c r="N570" s="173"/>
      <c r="O570" s="173"/>
      <c r="P570" s="173"/>
      <c r="Q570" s="173"/>
      <c r="R570" s="173"/>
      <c r="S570" s="173"/>
      <c r="T570" s="173"/>
      <c r="U570" s="173"/>
      <c r="V570" s="173"/>
      <c r="W570" s="173"/>
    </row>
    <row r="571" spans="1:23">
      <c r="A571"/>
      <c r="B571" s="163">
        <v>4</v>
      </c>
      <c r="C571" s="343" t="s">
        <v>813</v>
      </c>
      <c r="D571" s="175" t="str">
        <f t="shared" ref="D571:E571" si="414">IF(COUNTIF(D568:D570,"C")&gt;=1,"A",IF(COUNTIF(D568:D570,"C")&gt;0,"P"," "))</f>
        <v xml:space="preserve"> </v>
      </c>
      <c r="E571" s="175" t="str">
        <f t="shared" si="414"/>
        <v xml:space="preserve"> </v>
      </c>
      <c r="F571" s="175" t="str">
        <f t="shared" ref="F571:M571" si="415">IF(COUNTIF(F568:F570,"C")&gt;=1,"A",IF(COUNTIF(F568:F570,"C")&gt;0,"P"," "))</f>
        <v xml:space="preserve"> </v>
      </c>
      <c r="G571" s="175" t="str">
        <f t="shared" si="415"/>
        <v xml:space="preserve"> </v>
      </c>
      <c r="H571" s="175" t="str">
        <f t="shared" si="415"/>
        <v xml:space="preserve"> </v>
      </c>
      <c r="I571" s="175" t="str">
        <f t="shared" si="415"/>
        <v xml:space="preserve"> </v>
      </c>
      <c r="J571" s="175" t="str">
        <f t="shared" si="415"/>
        <v xml:space="preserve"> </v>
      </c>
      <c r="K571" s="175" t="str">
        <f t="shared" si="415"/>
        <v xml:space="preserve"> </v>
      </c>
      <c r="L571" s="175" t="str">
        <f t="shared" si="415"/>
        <v xml:space="preserve"> </v>
      </c>
      <c r="M571" s="175" t="str">
        <f t="shared" si="415"/>
        <v xml:space="preserve"> </v>
      </c>
      <c r="N571" s="175" t="str">
        <f t="shared" ref="N571:W571" si="416">IF(COUNTIF(N568:N570,"C")&gt;=1,"A",IF(COUNTIF(N568:N570,"C")&gt;0,"P"," "))</f>
        <v xml:space="preserve"> </v>
      </c>
      <c r="O571" s="175" t="str">
        <f t="shared" si="416"/>
        <v xml:space="preserve"> </v>
      </c>
      <c r="P571" s="175" t="str">
        <f t="shared" si="416"/>
        <v xml:space="preserve"> </v>
      </c>
      <c r="Q571" s="175" t="str">
        <f t="shared" si="416"/>
        <v xml:space="preserve"> </v>
      </c>
      <c r="R571" s="175" t="str">
        <f t="shared" si="416"/>
        <v xml:space="preserve"> </v>
      </c>
      <c r="S571" s="175" t="str">
        <f t="shared" si="416"/>
        <v xml:space="preserve"> </v>
      </c>
      <c r="T571" s="175" t="str">
        <f t="shared" si="416"/>
        <v xml:space="preserve"> </v>
      </c>
      <c r="U571" s="175" t="str">
        <f t="shared" si="416"/>
        <v xml:space="preserve"> </v>
      </c>
      <c r="V571" s="175" t="str">
        <f t="shared" si="416"/>
        <v xml:space="preserve"> </v>
      </c>
      <c r="W571" s="175" t="str">
        <f t="shared" si="416"/>
        <v xml:space="preserve"> </v>
      </c>
    </row>
    <row r="572" spans="1:23">
      <c r="A572"/>
      <c r="B572" s="176"/>
      <c r="C572" s="342" t="s">
        <v>824</v>
      </c>
      <c r="D572" s="173"/>
      <c r="E572" s="173"/>
      <c r="F572" s="173"/>
      <c r="G572" s="173"/>
      <c r="H572" s="173"/>
      <c r="I572" s="173"/>
      <c r="J572" s="173"/>
      <c r="K572" s="173"/>
      <c r="L572" s="173"/>
      <c r="M572" s="173"/>
      <c r="N572" s="173"/>
      <c r="O572" s="173"/>
      <c r="P572" s="173"/>
      <c r="Q572" s="173"/>
      <c r="R572" s="173"/>
      <c r="S572" s="173"/>
      <c r="T572" s="173"/>
      <c r="U572" s="173"/>
      <c r="V572" s="173"/>
      <c r="W572" s="173"/>
    </row>
    <row r="573" spans="1:23">
      <c r="A573"/>
      <c r="B573" s="176"/>
      <c r="C573" s="342" t="s">
        <v>825</v>
      </c>
      <c r="D573" s="173"/>
      <c r="E573" s="173"/>
      <c r="F573" s="173"/>
      <c r="G573" s="173"/>
      <c r="H573" s="173"/>
      <c r="I573" s="173"/>
      <c r="J573" s="173"/>
      <c r="K573" s="173"/>
      <c r="L573" s="173"/>
      <c r="M573" s="173"/>
      <c r="N573" s="173"/>
      <c r="O573" s="173"/>
      <c r="P573" s="173"/>
      <c r="Q573" s="173"/>
      <c r="R573" s="173"/>
      <c r="S573" s="173"/>
      <c r="T573" s="173"/>
      <c r="U573" s="173"/>
      <c r="V573" s="173"/>
      <c r="W573" s="173"/>
    </row>
    <row r="574" spans="1:23">
      <c r="A574"/>
      <c r="B574" s="176"/>
      <c r="C574" s="342" t="s">
        <v>826</v>
      </c>
      <c r="D574" s="173"/>
      <c r="E574" s="173"/>
      <c r="F574" s="173"/>
      <c r="G574" s="173"/>
      <c r="H574" s="173"/>
      <c r="I574" s="173"/>
      <c r="J574" s="173"/>
      <c r="K574" s="173"/>
      <c r="L574" s="173"/>
      <c r="M574" s="173"/>
      <c r="N574" s="173"/>
      <c r="O574" s="173"/>
      <c r="P574" s="173"/>
      <c r="Q574" s="173"/>
      <c r="R574" s="173"/>
      <c r="S574" s="173"/>
      <c r="T574" s="173"/>
      <c r="U574" s="173"/>
      <c r="V574" s="173"/>
      <c r="W574" s="173"/>
    </row>
    <row r="575" spans="1:23">
      <c r="A575"/>
      <c r="B575" s="163">
        <v>5</v>
      </c>
      <c r="C575" s="343" t="s">
        <v>814</v>
      </c>
      <c r="D575" s="175" t="str">
        <f t="shared" ref="D575:E575" si="417">IF(COUNTIF(D572:D574,"C")&gt;=1,"A",IF(COUNTIF(D572:D574,"C")&gt;0,"P"," "))</f>
        <v xml:space="preserve"> </v>
      </c>
      <c r="E575" s="175" t="str">
        <f t="shared" si="417"/>
        <v xml:space="preserve"> </v>
      </c>
      <c r="F575" s="175" t="str">
        <f t="shared" ref="F575:M575" si="418">IF(COUNTIF(F572:F574,"C")&gt;=1,"A",IF(COUNTIF(F572:F574,"C")&gt;0,"P"," "))</f>
        <v xml:space="preserve"> </v>
      </c>
      <c r="G575" s="175" t="str">
        <f t="shared" si="418"/>
        <v xml:space="preserve"> </v>
      </c>
      <c r="H575" s="175" t="str">
        <f t="shared" si="418"/>
        <v xml:space="preserve"> </v>
      </c>
      <c r="I575" s="175" t="str">
        <f t="shared" si="418"/>
        <v xml:space="preserve"> </v>
      </c>
      <c r="J575" s="175" t="str">
        <f t="shared" si="418"/>
        <v xml:space="preserve"> </v>
      </c>
      <c r="K575" s="175" t="str">
        <f t="shared" si="418"/>
        <v xml:space="preserve"> </v>
      </c>
      <c r="L575" s="175" t="str">
        <f t="shared" si="418"/>
        <v xml:space="preserve"> </v>
      </c>
      <c r="M575" s="175" t="str">
        <f t="shared" si="418"/>
        <v xml:space="preserve"> </v>
      </c>
      <c r="N575" s="175" t="str">
        <f t="shared" ref="N575:W575" si="419">IF(COUNTIF(N572:N574,"C")&gt;=1,"A",IF(COUNTIF(N572:N574,"C")&gt;0,"P"," "))</f>
        <v xml:space="preserve"> </v>
      </c>
      <c r="O575" s="175" t="str">
        <f t="shared" si="419"/>
        <v xml:space="preserve"> </v>
      </c>
      <c r="P575" s="175" t="str">
        <f t="shared" si="419"/>
        <v xml:space="preserve"> </v>
      </c>
      <c r="Q575" s="175" t="str">
        <f t="shared" si="419"/>
        <v xml:space="preserve"> </v>
      </c>
      <c r="R575" s="175" t="str">
        <f t="shared" si="419"/>
        <v xml:space="preserve"> </v>
      </c>
      <c r="S575" s="175" t="str">
        <f t="shared" si="419"/>
        <v xml:space="preserve"> </v>
      </c>
      <c r="T575" s="175" t="str">
        <f t="shared" si="419"/>
        <v xml:space="preserve"> </v>
      </c>
      <c r="U575" s="175" t="str">
        <f t="shared" si="419"/>
        <v xml:space="preserve"> </v>
      </c>
      <c r="V575" s="175" t="str">
        <f t="shared" si="419"/>
        <v xml:space="preserve"> </v>
      </c>
      <c r="W575" s="175" t="str">
        <f t="shared" si="419"/>
        <v xml:space="preserve"> </v>
      </c>
    </row>
    <row r="576" spans="1:23">
      <c r="A576"/>
      <c r="B576" s="176"/>
      <c r="C576" s="342" t="s">
        <v>827</v>
      </c>
      <c r="D576" s="173"/>
      <c r="E576" s="173"/>
      <c r="F576" s="173"/>
      <c r="G576" s="173"/>
      <c r="H576" s="173"/>
      <c r="I576" s="173"/>
      <c r="J576" s="173"/>
      <c r="K576" s="173"/>
      <c r="L576" s="173"/>
      <c r="M576" s="173"/>
      <c r="N576" s="173"/>
      <c r="O576" s="173"/>
      <c r="P576" s="173"/>
      <c r="Q576" s="173"/>
      <c r="R576" s="173"/>
      <c r="S576" s="173"/>
      <c r="T576" s="173"/>
      <c r="U576" s="173"/>
      <c r="V576" s="173"/>
      <c r="W576" s="173"/>
    </row>
    <row r="577" spans="1:23">
      <c r="A577"/>
      <c r="B577" s="176"/>
      <c r="C577" s="342" t="s">
        <v>828</v>
      </c>
      <c r="D577" s="173"/>
      <c r="E577" s="173"/>
      <c r="F577" s="173"/>
      <c r="G577" s="173"/>
      <c r="H577" s="173"/>
      <c r="I577" s="173"/>
      <c r="J577" s="173"/>
      <c r="K577" s="173"/>
      <c r="L577" s="173"/>
      <c r="M577" s="173"/>
      <c r="N577" s="173"/>
      <c r="O577" s="173"/>
      <c r="P577" s="173"/>
      <c r="Q577" s="173"/>
      <c r="R577" s="173"/>
      <c r="S577" s="173"/>
      <c r="T577" s="173"/>
      <c r="U577" s="173"/>
      <c r="V577" s="173"/>
      <c r="W577" s="173"/>
    </row>
    <row r="578" spans="1:23" ht="13.5" thickBot="1">
      <c r="A578"/>
      <c r="B578" s="176"/>
      <c r="C578" s="342" t="s">
        <v>829</v>
      </c>
      <c r="D578" s="173"/>
      <c r="E578" s="173"/>
      <c r="F578" s="173"/>
      <c r="G578" s="173"/>
      <c r="H578" s="173"/>
      <c r="I578" s="173"/>
      <c r="J578" s="173"/>
      <c r="K578" s="173"/>
      <c r="L578" s="173"/>
      <c r="M578" s="173"/>
      <c r="N578" s="173"/>
      <c r="O578" s="173"/>
      <c r="P578" s="173"/>
      <c r="Q578" s="173"/>
      <c r="R578" s="173"/>
      <c r="S578" s="173"/>
      <c r="T578" s="173"/>
      <c r="U578" s="173"/>
      <c r="V578" s="173"/>
      <c r="W578" s="173"/>
    </row>
    <row r="579" spans="1:23" ht="13.5" hidden="1" thickBot="1">
      <c r="A579"/>
      <c r="C579" s="301"/>
      <c r="D579" s="175" t="str">
        <f t="shared" ref="D579:E579" si="420">IF(COUNTIF(D576:D578,"C")&gt;=1,"A",IF(COUNTIF(D576:D578,"C")&gt;0,"P"," "))</f>
        <v xml:space="preserve"> </v>
      </c>
      <c r="E579" s="175" t="str">
        <f t="shared" si="420"/>
        <v xml:space="preserve"> </v>
      </c>
      <c r="F579" s="175" t="str">
        <f t="shared" ref="F579:M579" si="421">IF(COUNTIF(F576:F578,"C")&gt;=1,"A",IF(COUNTIF(F576:F578,"C")&gt;0,"P"," "))</f>
        <v xml:space="preserve"> </v>
      </c>
      <c r="G579" s="175" t="str">
        <f t="shared" si="421"/>
        <v xml:space="preserve"> </v>
      </c>
      <c r="H579" s="175" t="str">
        <f t="shared" si="421"/>
        <v xml:space="preserve"> </v>
      </c>
      <c r="I579" s="175" t="str">
        <f t="shared" si="421"/>
        <v xml:space="preserve"> </v>
      </c>
      <c r="J579" s="175" t="str">
        <f t="shared" si="421"/>
        <v xml:space="preserve"> </v>
      </c>
      <c r="K579" s="175" t="str">
        <f t="shared" si="421"/>
        <v xml:space="preserve"> </v>
      </c>
      <c r="L579" s="175" t="str">
        <f t="shared" si="421"/>
        <v xml:space="preserve"> </v>
      </c>
      <c r="M579" s="175" t="str">
        <f t="shared" si="421"/>
        <v xml:space="preserve"> </v>
      </c>
      <c r="N579" s="175" t="str">
        <f t="shared" ref="N579:W579" si="422">IF(COUNTIF(N576:N578,"C")&gt;=1,"A",IF(COUNTIF(N576:N578,"C")&gt;0,"P"," "))</f>
        <v xml:space="preserve"> </v>
      </c>
      <c r="O579" s="175" t="str">
        <f t="shared" si="422"/>
        <v xml:space="preserve"> </v>
      </c>
      <c r="P579" s="175" t="str">
        <f t="shared" si="422"/>
        <v xml:space="preserve"> </v>
      </c>
      <c r="Q579" s="175" t="str">
        <f t="shared" si="422"/>
        <v xml:space="preserve"> </v>
      </c>
      <c r="R579" s="175" t="str">
        <f t="shared" si="422"/>
        <v xml:space="preserve"> </v>
      </c>
      <c r="S579" s="175" t="str">
        <f t="shared" si="422"/>
        <v xml:space="preserve"> </v>
      </c>
      <c r="T579" s="175" t="str">
        <f t="shared" si="422"/>
        <v xml:space="preserve"> </v>
      </c>
      <c r="U579" s="175" t="str">
        <f t="shared" si="422"/>
        <v xml:space="preserve"> </v>
      </c>
      <c r="V579" s="175" t="str">
        <f t="shared" si="422"/>
        <v xml:space="preserve"> </v>
      </c>
      <c r="W579" s="175" t="str">
        <f t="shared" si="422"/>
        <v xml:space="preserve"> </v>
      </c>
    </row>
    <row r="580" spans="1:23" ht="13.5" thickBot="1">
      <c r="C580" s="271" t="s">
        <v>96</v>
      </c>
      <c r="D580" s="278" t="str">
        <f>IF(COUNTIF(D563:D579,"A")&gt;4,"C",IF(COUNTIF(D563:D579,"A")&gt;0,"P"," "))</f>
        <v xml:space="preserve"> </v>
      </c>
      <c r="E580" s="278" t="str">
        <f t="shared" ref="E580" si="423">IF(COUNTIF(E563:E579,"A")&gt;4,"C",IF(COUNTIF(E563:E579,"A")&gt;0,"P"," "))</f>
        <v xml:space="preserve"> </v>
      </c>
      <c r="F580" s="278" t="str">
        <f t="shared" ref="F580:M580" si="424">IF(COUNTIF(F563:F579,"A")&gt;4,"C",IF(COUNTIF(F563:F579,"A")&gt;0,"P"," "))</f>
        <v xml:space="preserve"> </v>
      </c>
      <c r="G580" s="278" t="str">
        <f t="shared" si="424"/>
        <v xml:space="preserve"> </v>
      </c>
      <c r="H580" s="278" t="str">
        <f t="shared" si="424"/>
        <v xml:space="preserve"> </v>
      </c>
      <c r="I580" s="278" t="str">
        <f t="shared" si="424"/>
        <v xml:space="preserve"> </v>
      </c>
      <c r="J580" s="278" t="str">
        <f t="shared" si="424"/>
        <v xml:space="preserve"> </v>
      </c>
      <c r="K580" s="278" t="str">
        <f t="shared" si="424"/>
        <v xml:space="preserve"> </v>
      </c>
      <c r="L580" s="278" t="str">
        <f t="shared" si="424"/>
        <v xml:space="preserve"> </v>
      </c>
      <c r="M580" s="278" t="str">
        <f t="shared" si="424"/>
        <v xml:space="preserve"> </v>
      </c>
      <c r="N580" s="278" t="str">
        <f t="shared" ref="N580:W580" si="425">IF(COUNTIF(N563:N579,"A")&gt;4,"C",IF(COUNTIF(N563:N579,"A")&gt;0,"P"," "))</f>
        <v xml:space="preserve"> </v>
      </c>
      <c r="O580" s="278" t="str">
        <f t="shared" si="425"/>
        <v xml:space="preserve"> </v>
      </c>
      <c r="P580" s="278" t="str">
        <f t="shared" si="425"/>
        <v xml:space="preserve"> </v>
      </c>
      <c r="Q580" s="278" t="str">
        <f t="shared" si="425"/>
        <v xml:space="preserve"> </v>
      </c>
      <c r="R580" s="278" t="str">
        <f t="shared" si="425"/>
        <v xml:space="preserve"> </v>
      </c>
      <c r="S580" s="278" t="str">
        <f t="shared" si="425"/>
        <v xml:space="preserve"> </v>
      </c>
      <c r="T580" s="278" t="str">
        <f t="shared" si="425"/>
        <v xml:space="preserve"> </v>
      </c>
      <c r="U580" s="278" t="str">
        <f t="shared" si="425"/>
        <v xml:space="preserve"> </v>
      </c>
      <c r="V580" s="278" t="str">
        <f t="shared" si="425"/>
        <v xml:space="preserve"> </v>
      </c>
      <c r="W580" s="278" t="str">
        <f t="shared" si="425"/>
        <v xml:space="preserve"> </v>
      </c>
    </row>
    <row r="581" spans="1:23" ht="15">
      <c r="B581" s="167" t="s">
        <v>138</v>
      </c>
    </row>
    <row r="582" spans="1:23">
      <c r="A582" s="206"/>
      <c r="B582" s="163">
        <v>1</v>
      </c>
      <c r="C582" s="272" t="s">
        <v>522</v>
      </c>
    </row>
    <row r="583" spans="1:23">
      <c r="A583"/>
      <c r="B583" s="170"/>
      <c r="C583" s="283" t="s">
        <v>523</v>
      </c>
      <c r="D583" s="173"/>
      <c r="E583" s="173"/>
      <c r="F583" s="173"/>
      <c r="G583" s="173"/>
      <c r="H583" s="173"/>
      <c r="I583" s="173"/>
      <c r="J583" s="173"/>
      <c r="K583" s="173"/>
      <c r="L583" s="173"/>
      <c r="M583" s="173"/>
      <c r="N583" s="173"/>
      <c r="O583" s="173"/>
      <c r="P583" s="173"/>
      <c r="Q583" s="173"/>
      <c r="R583" s="173"/>
      <c r="S583" s="173"/>
      <c r="T583" s="173"/>
      <c r="U583" s="173"/>
      <c r="V583" s="173"/>
      <c r="W583" s="173"/>
    </row>
    <row r="584" spans="1:23">
      <c r="A584"/>
      <c r="B584" s="170"/>
      <c r="C584" s="283" t="s">
        <v>711</v>
      </c>
      <c r="D584" s="173"/>
      <c r="E584" s="173"/>
      <c r="F584" s="173"/>
      <c r="G584" s="173"/>
      <c r="H584" s="173"/>
      <c r="I584" s="173"/>
      <c r="J584" s="173"/>
      <c r="K584" s="173"/>
      <c r="L584" s="173"/>
      <c r="M584" s="173"/>
      <c r="N584" s="173"/>
      <c r="O584" s="173"/>
      <c r="P584" s="173"/>
      <c r="Q584" s="173"/>
      <c r="R584" s="173"/>
      <c r="S584" s="173"/>
      <c r="T584" s="173"/>
      <c r="U584" s="173"/>
      <c r="V584" s="173"/>
      <c r="W584" s="173"/>
    </row>
    <row r="585" spans="1:23">
      <c r="A585"/>
      <c r="B585" s="170"/>
      <c r="C585" s="283" t="s">
        <v>712</v>
      </c>
      <c r="D585" s="173"/>
      <c r="E585" s="173"/>
      <c r="F585" s="173"/>
      <c r="G585" s="173"/>
      <c r="H585" s="173"/>
      <c r="I585" s="173"/>
      <c r="J585" s="173"/>
      <c r="K585" s="173"/>
      <c r="L585" s="173"/>
      <c r="M585" s="173"/>
      <c r="N585" s="173"/>
      <c r="O585" s="173"/>
      <c r="P585" s="173"/>
      <c r="Q585" s="173"/>
      <c r="R585" s="173"/>
      <c r="S585" s="173"/>
      <c r="T585" s="173"/>
      <c r="U585" s="173"/>
      <c r="V585" s="173"/>
      <c r="W585" s="173"/>
    </row>
    <row r="586" spans="1:23">
      <c r="A586"/>
      <c r="B586" s="163">
        <v>2</v>
      </c>
      <c r="C586" s="281" t="s">
        <v>524</v>
      </c>
      <c r="D586" s="175" t="str">
        <f t="shared" ref="D586:E586" si="426">IF(COUNTIF(D583:D585,"C")&gt;=1,"A",IF(COUNTIF(D583:D585,"C")&gt;0,"P"," "))</f>
        <v xml:space="preserve"> </v>
      </c>
      <c r="E586" s="175" t="str">
        <f t="shared" si="426"/>
        <v xml:space="preserve"> </v>
      </c>
      <c r="F586" s="175" t="str">
        <f t="shared" ref="F586:M586" si="427">IF(COUNTIF(F583:F585,"C")&gt;=1,"A",IF(COUNTIF(F583:F585,"C")&gt;0,"P"," "))</f>
        <v xml:space="preserve"> </v>
      </c>
      <c r="G586" s="175" t="str">
        <f t="shared" si="427"/>
        <v xml:space="preserve"> </v>
      </c>
      <c r="H586" s="175" t="str">
        <f t="shared" si="427"/>
        <v xml:space="preserve"> </v>
      </c>
      <c r="I586" s="175" t="str">
        <f t="shared" si="427"/>
        <v xml:space="preserve"> </v>
      </c>
      <c r="J586" s="175" t="str">
        <f t="shared" si="427"/>
        <v xml:space="preserve"> </v>
      </c>
      <c r="K586" s="175" t="str">
        <f t="shared" si="427"/>
        <v xml:space="preserve"> </v>
      </c>
      <c r="L586" s="175" t="str">
        <f t="shared" si="427"/>
        <v xml:space="preserve"> </v>
      </c>
      <c r="M586" s="175" t="str">
        <f t="shared" si="427"/>
        <v xml:space="preserve"> </v>
      </c>
      <c r="N586" s="175" t="str">
        <f t="shared" ref="N586:W586" si="428">IF(COUNTIF(N583:N585,"C")&gt;=1,"A",IF(COUNTIF(N583:N585,"C")&gt;0,"P"," "))</f>
        <v xml:space="preserve"> </v>
      </c>
      <c r="O586" s="175" t="str">
        <f t="shared" si="428"/>
        <v xml:space="preserve"> </v>
      </c>
      <c r="P586" s="175" t="str">
        <f t="shared" si="428"/>
        <v xml:space="preserve"> </v>
      </c>
      <c r="Q586" s="175" t="str">
        <f t="shared" si="428"/>
        <v xml:space="preserve"> </v>
      </c>
      <c r="R586" s="175" t="str">
        <f t="shared" si="428"/>
        <v xml:space="preserve"> </v>
      </c>
      <c r="S586" s="175" t="str">
        <f t="shared" si="428"/>
        <v xml:space="preserve"> </v>
      </c>
      <c r="T586" s="175" t="str">
        <f t="shared" si="428"/>
        <v xml:space="preserve"> </v>
      </c>
      <c r="U586" s="175" t="str">
        <f t="shared" si="428"/>
        <v xml:space="preserve"> </v>
      </c>
      <c r="V586" s="175" t="str">
        <f t="shared" si="428"/>
        <v xml:space="preserve"> </v>
      </c>
      <c r="W586" s="175" t="str">
        <f t="shared" si="428"/>
        <v xml:space="preserve"> </v>
      </c>
    </row>
    <row r="587" spans="1:23">
      <c r="A587"/>
      <c r="B587" s="176"/>
      <c r="C587" s="283" t="s">
        <v>525</v>
      </c>
      <c r="D587" s="173"/>
      <c r="E587" s="173"/>
      <c r="F587" s="173"/>
      <c r="G587" s="173"/>
      <c r="H587" s="173"/>
      <c r="I587" s="173"/>
      <c r="J587" s="173"/>
      <c r="K587" s="173"/>
      <c r="L587" s="173"/>
      <c r="M587" s="173"/>
      <c r="N587" s="173"/>
      <c r="O587" s="173"/>
      <c r="P587" s="173"/>
      <c r="Q587" s="173"/>
      <c r="R587" s="173"/>
      <c r="S587" s="173"/>
      <c r="T587" s="173"/>
      <c r="U587" s="173"/>
      <c r="V587" s="173"/>
      <c r="W587" s="173"/>
    </row>
    <row r="588" spans="1:23">
      <c r="A588"/>
      <c r="B588" s="176"/>
      <c r="C588" s="283" t="s">
        <v>526</v>
      </c>
      <c r="D588" s="173"/>
      <c r="E588" s="173"/>
      <c r="F588" s="173"/>
      <c r="G588" s="173"/>
      <c r="H588" s="173"/>
      <c r="I588" s="173"/>
      <c r="J588" s="173"/>
      <c r="K588" s="173"/>
      <c r="L588" s="173"/>
      <c r="M588" s="173"/>
      <c r="N588" s="173"/>
      <c r="O588" s="173"/>
      <c r="P588" s="173"/>
      <c r="Q588" s="173"/>
      <c r="R588" s="173"/>
      <c r="S588" s="173"/>
      <c r="T588" s="173"/>
      <c r="U588" s="173"/>
      <c r="V588" s="173"/>
      <c r="W588" s="173"/>
    </row>
    <row r="589" spans="1:23">
      <c r="A589"/>
      <c r="B589" s="176"/>
      <c r="C589" s="283" t="s">
        <v>527</v>
      </c>
      <c r="D589" s="173"/>
      <c r="E589" s="173"/>
      <c r="F589" s="173"/>
      <c r="G589" s="173"/>
      <c r="H589" s="173"/>
      <c r="I589" s="173"/>
      <c r="J589" s="173"/>
      <c r="K589" s="173"/>
      <c r="L589" s="173"/>
      <c r="M589" s="173"/>
      <c r="N589" s="173"/>
      <c r="O589" s="173"/>
      <c r="P589" s="173"/>
      <c r="Q589" s="173"/>
      <c r="R589" s="173"/>
      <c r="S589" s="173"/>
      <c r="T589" s="173"/>
      <c r="U589" s="173"/>
      <c r="V589" s="173"/>
      <c r="W589" s="173"/>
    </row>
    <row r="590" spans="1:23">
      <c r="A590"/>
      <c r="B590" s="163">
        <v>3</v>
      </c>
      <c r="C590" s="281" t="s">
        <v>713</v>
      </c>
      <c r="D590" s="175" t="str">
        <f t="shared" ref="D590:E590" si="429">IF(COUNTIF(D587:D589,"C")&gt;=1,"A",IF(COUNTIF(D587:D589,"C")&gt;0,"P"," "))</f>
        <v xml:space="preserve"> </v>
      </c>
      <c r="E590" s="175" t="str">
        <f t="shared" si="429"/>
        <v xml:space="preserve"> </v>
      </c>
      <c r="F590" s="175" t="str">
        <f t="shared" ref="F590:M590" si="430">IF(COUNTIF(F587:F589,"C")&gt;=1,"A",IF(COUNTIF(F587:F589,"C")&gt;0,"P"," "))</f>
        <v xml:space="preserve"> </v>
      </c>
      <c r="G590" s="175" t="str">
        <f t="shared" si="430"/>
        <v xml:space="preserve"> </v>
      </c>
      <c r="H590" s="175" t="str">
        <f t="shared" si="430"/>
        <v xml:space="preserve"> </v>
      </c>
      <c r="I590" s="175" t="str">
        <f t="shared" si="430"/>
        <v xml:space="preserve"> </v>
      </c>
      <c r="J590" s="175" t="str">
        <f t="shared" si="430"/>
        <v xml:space="preserve"> </v>
      </c>
      <c r="K590" s="175" t="str">
        <f t="shared" si="430"/>
        <v xml:space="preserve"> </v>
      </c>
      <c r="L590" s="175" t="str">
        <f t="shared" si="430"/>
        <v xml:space="preserve"> </v>
      </c>
      <c r="M590" s="175" t="str">
        <f t="shared" si="430"/>
        <v xml:space="preserve"> </v>
      </c>
      <c r="N590" s="175" t="str">
        <f t="shared" ref="N590:W590" si="431">IF(COUNTIF(N587:N589,"C")&gt;=1,"A",IF(COUNTIF(N587:N589,"C")&gt;0,"P"," "))</f>
        <v xml:space="preserve"> </v>
      </c>
      <c r="O590" s="175" t="str">
        <f t="shared" si="431"/>
        <v xml:space="preserve"> </v>
      </c>
      <c r="P590" s="175" t="str">
        <f t="shared" si="431"/>
        <v xml:space="preserve"> </v>
      </c>
      <c r="Q590" s="175" t="str">
        <f t="shared" si="431"/>
        <v xml:space="preserve"> </v>
      </c>
      <c r="R590" s="175" t="str">
        <f t="shared" si="431"/>
        <v xml:space="preserve"> </v>
      </c>
      <c r="S590" s="175" t="str">
        <f t="shared" si="431"/>
        <v xml:space="preserve"> </v>
      </c>
      <c r="T590" s="175" t="str">
        <f t="shared" si="431"/>
        <v xml:space="preserve"> </v>
      </c>
      <c r="U590" s="175" t="str">
        <f t="shared" si="431"/>
        <v xml:space="preserve"> </v>
      </c>
      <c r="V590" s="175" t="str">
        <f t="shared" si="431"/>
        <v xml:space="preserve"> </v>
      </c>
      <c r="W590" s="175" t="str">
        <f t="shared" si="431"/>
        <v xml:space="preserve"> </v>
      </c>
    </row>
    <row r="591" spans="1:23">
      <c r="A591"/>
      <c r="B591" s="176"/>
      <c r="C591" s="283" t="s">
        <v>528</v>
      </c>
      <c r="D591" s="173"/>
      <c r="E591" s="173"/>
      <c r="F591" s="173"/>
      <c r="G591" s="173"/>
      <c r="H591" s="173"/>
      <c r="I591" s="173"/>
      <c r="J591" s="173"/>
      <c r="K591" s="173"/>
      <c r="L591" s="173"/>
      <c r="M591" s="173"/>
      <c r="N591" s="173"/>
      <c r="O591" s="173"/>
      <c r="P591" s="173"/>
      <c r="Q591" s="173"/>
      <c r="R591" s="173"/>
      <c r="S591" s="173"/>
      <c r="T591" s="173"/>
      <c r="U591" s="173"/>
      <c r="V591" s="173"/>
      <c r="W591" s="173"/>
    </row>
    <row r="592" spans="1:23">
      <c r="A592"/>
      <c r="B592" s="176"/>
      <c r="C592" s="283" t="s">
        <v>529</v>
      </c>
      <c r="D592" s="173"/>
      <c r="E592" s="173"/>
      <c r="F592" s="173"/>
      <c r="G592" s="173"/>
      <c r="H592" s="173"/>
      <c r="I592" s="173"/>
      <c r="J592" s="173"/>
      <c r="K592" s="173"/>
      <c r="L592" s="173"/>
      <c r="M592" s="173"/>
      <c r="N592" s="173"/>
      <c r="O592" s="173"/>
      <c r="P592" s="173"/>
      <c r="Q592" s="173"/>
      <c r="R592" s="173"/>
      <c r="S592" s="173"/>
      <c r="T592" s="173"/>
      <c r="U592" s="173"/>
      <c r="V592" s="173"/>
      <c r="W592" s="173"/>
    </row>
    <row r="593" spans="1:23">
      <c r="A593"/>
      <c r="B593" s="176"/>
      <c r="C593" s="283" t="s">
        <v>714</v>
      </c>
      <c r="D593" s="173"/>
      <c r="E593" s="173"/>
      <c r="F593" s="173"/>
      <c r="G593" s="173"/>
      <c r="H593" s="173"/>
      <c r="I593" s="173"/>
      <c r="J593" s="173"/>
      <c r="K593" s="173"/>
      <c r="L593" s="173"/>
      <c r="M593" s="173"/>
      <c r="N593" s="173"/>
      <c r="O593" s="173"/>
      <c r="P593" s="173"/>
      <c r="Q593" s="173"/>
      <c r="R593" s="173"/>
      <c r="S593" s="173"/>
      <c r="T593" s="173"/>
      <c r="U593" s="173"/>
      <c r="V593" s="173"/>
      <c r="W593" s="173"/>
    </row>
    <row r="594" spans="1:23">
      <c r="A594"/>
      <c r="B594" s="163">
        <v>4</v>
      </c>
      <c r="C594" s="281" t="s">
        <v>715</v>
      </c>
      <c r="D594" s="175" t="str">
        <f t="shared" ref="D594:E594" si="432">IF(COUNTIF(D591:D593,"C")&gt;=1,"A",IF(COUNTIF(D591:D593,"C")&gt;0,"P"," "))</f>
        <v xml:space="preserve"> </v>
      </c>
      <c r="E594" s="175" t="str">
        <f t="shared" si="432"/>
        <v xml:space="preserve"> </v>
      </c>
      <c r="F594" s="175" t="str">
        <f t="shared" ref="F594:M594" si="433">IF(COUNTIF(F591:F593,"C")&gt;=1,"A",IF(COUNTIF(F591:F593,"C")&gt;0,"P"," "))</f>
        <v xml:space="preserve"> </v>
      </c>
      <c r="G594" s="175" t="str">
        <f t="shared" si="433"/>
        <v xml:space="preserve"> </v>
      </c>
      <c r="H594" s="175" t="str">
        <f t="shared" si="433"/>
        <v xml:space="preserve"> </v>
      </c>
      <c r="I594" s="175" t="str">
        <f t="shared" si="433"/>
        <v xml:space="preserve"> </v>
      </c>
      <c r="J594" s="175" t="str">
        <f t="shared" si="433"/>
        <v xml:space="preserve"> </v>
      </c>
      <c r="K594" s="175" t="str">
        <f t="shared" si="433"/>
        <v xml:space="preserve"> </v>
      </c>
      <c r="L594" s="175" t="str">
        <f t="shared" si="433"/>
        <v xml:space="preserve"> </v>
      </c>
      <c r="M594" s="175" t="str">
        <f t="shared" si="433"/>
        <v xml:space="preserve"> </v>
      </c>
      <c r="N594" s="175" t="str">
        <f t="shared" ref="N594:W594" si="434">IF(COUNTIF(N591:N593,"C")&gt;=1,"A",IF(COUNTIF(N591:N593,"C")&gt;0,"P"," "))</f>
        <v xml:space="preserve"> </v>
      </c>
      <c r="O594" s="175" t="str">
        <f t="shared" si="434"/>
        <v xml:space="preserve"> </v>
      </c>
      <c r="P594" s="175" t="str">
        <f t="shared" si="434"/>
        <v xml:space="preserve"> </v>
      </c>
      <c r="Q594" s="175" t="str">
        <f t="shared" si="434"/>
        <v xml:space="preserve"> </v>
      </c>
      <c r="R594" s="175" t="str">
        <f t="shared" si="434"/>
        <v xml:space="preserve"> </v>
      </c>
      <c r="S594" s="175" t="str">
        <f t="shared" si="434"/>
        <v xml:space="preserve"> </v>
      </c>
      <c r="T594" s="175" t="str">
        <f t="shared" si="434"/>
        <v xml:space="preserve"> </v>
      </c>
      <c r="U594" s="175" t="str">
        <f t="shared" si="434"/>
        <v xml:space="preserve"> </v>
      </c>
      <c r="V594" s="175" t="str">
        <f t="shared" si="434"/>
        <v xml:space="preserve"> </v>
      </c>
      <c r="W594" s="175" t="str">
        <f t="shared" si="434"/>
        <v xml:space="preserve"> </v>
      </c>
    </row>
    <row r="595" spans="1:23">
      <c r="A595"/>
      <c r="B595" s="176"/>
      <c r="C595" s="283" t="s">
        <v>530</v>
      </c>
      <c r="D595" s="173"/>
      <c r="E595" s="173"/>
      <c r="F595" s="173"/>
      <c r="G595" s="173"/>
      <c r="H595" s="173"/>
      <c r="I595" s="173"/>
      <c r="J595" s="173"/>
      <c r="K595" s="173"/>
      <c r="L595" s="173"/>
      <c r="M595" s="173"/>
      <c r="N595" s="173"/>
      <c r="O595" s="173"/>
      <c r="P595" s="173"/>
      <c r="Q595" s="173"/>
      <c r="R595" s="173"/>
      <c r="S595" s="173"/>
      <c r="T595" s="173"/>
      <c r="U595" s="173"/>
      <c r="V595" s="173"/>
      <c r="W595" s="173"/>
    </row>
    <row r="596" spans="1:23">
      <c r="A596"/>
      <c r="B596" s="176"/>
      <c r="C596" s="283" t="s">
        <v>531</v>
      </c>
      <c r="D596" s="173"/>
      <c r="E596" s="173"/>
      <c r="F596" s="173"/>
      <c r="G596" s="173"/>
      <c r="H596" s="173"/>
      <c r="I596" s="173"/>
      <c r="J596" s="173"/>
      <c r="K596" s="173"/>
      <c r="L596" s="173"/>
      <c r="M596" s="173"/>
      <c r="N596" s="173"/>
      <c r="O596" s="173"/>
      <c r="P596" s="173"/>
      <c r="Q596" s="173"/>
      <c r="R596" s="173"/>
      <c r="S596" s="173"/>
      <c r="T596" s="173"/>
      <c r="U596" s="173"/>
      <c r="V596" s="173"/>
      <c r="W596" s="173"/>
    </row>
    <row r="597" spans="1:23">
      <c r="A597"/>
      <c r="B597" s="176"/>
      <c r="C597" s="283" t="s">
        <v>532</v>
      </c>
      <c r="D597" s="173"/>
      <c r="E597" s="173"/>
      <c r="F597" s="173"/>
      <c r="G597" s="173"/>
      <c r="H597" s="173"/>
      <c r="I597" s="173"/>
      <c r="J597" s="173"/>
      <c r="K597" s="173"/>
      <c r="L597" s="173"/>
      <c r="M597" s="173"/>
      <c r="N597" s="173"/>
      <c r="O597" s="173"/>
      <c r="P597" s="173"/>
      <c r="Q597" s="173"/>
      <c r="R597" s="173"/>
      <c r="S597" s="173"/>
      <c r="T597" s="173"/>
      <c r="U597" s="173"/>
      <c r="V597" s="173"/>
      <c r="W597" s="173"/>
    </row>
    <row r="598" spans="1:23">
      <c r="A598"/>
      <c r="B598" s="163">
        <v>5</v>
      </c>
      <c r="C598" s="281" t="s">
        <v>716</v>
      </c>
      <c r="D598" s="175" t="str">
        <f t="shared" ref="D598:E598" si="435">IF(COUNTIF(D595:D597,"C")&gt;=1,"A",IF(COUNTIF(D595:D597,"C")&gt;0,"P"," "))</f>
        <v xml:space="preserve"> </v>
      </c>
      <c r="E598" s="175" t="str">
        <f t="shared" si="435"/>
        <v xml:space="preserve"> </v>
      </c>
      <c r="F598" s="175" t="str">
        <f t="shared" ref="F598:M598" si="436">IF(COUNTIF(F595:F597,"C")&gt;=1,"A",IF(COUNTIF(F595:F597,"C")&gt;0,"P"," "))</f>
        <v xml:space="preserve"> </v>
      </c>
      <c r="G598" s="175" t="str">
        <f t="shared" si="436"/>
        <v xml:space="preserve"> </v>
      </c>
      <c r="H598" s="175" t="str">
        <f t="shared" si="436"/>
        <v xml:space="preserve"> </v>
      </c>
      <c r="I598" s="175" t="str">
        <f t="shared" si="436"/>
        <v xml:space="preserve"> </v>
      </c>
      <c r="J598" s="175" t="str">
        <f t="shared" si="436"/>
        <v xml:space="preserve"> </v>
      </c>
      <c r="K598" s="175" t="str">
        <f t="shared" si="436"/>
        <v xml:space="preserve"> </v>
      </c>
      <c r="L598" s="175" t="str">
        <f t="shared" si="436"/>
        <v xml:space="preserve"> </v>
      </c>
      <c r="M598" s="175" t="str">
        <f t="shared" si="436"/>
        <v xml:space="preserve"> </v>
      </c>
      <c r="N598" s="175" t="str">
        <f t="shared" ref="N598:W598" si="437">IF(COUNTIF(N595:N597,"C")&gt;=1,"A",IF(COUNTIF(N595:N597,"C")&gt;0,"P"," "))</f>
        <v xml:space="preserve"> </v>
      </c>
      <c r="O598" s="175" t="str">
        <f t="shared" si="437"/>
        <v xml:space="preserve"> </v>
      </c>
      <c r="P598" s="175" t="str">
        <f t="shared" si="437"/>
        <v xml:space="preserve"> </v>
      </c>
      <c r="Q598" s="175" t="str">
        <f t="shared" si="437"/>
        <v xml:space="preserve"> </v>
      </c>
      <c r="R598" s="175" t="str">
        <f t="shared" si="437"/>
        <v xml:space="preserve"> </v>
      </c>
      <c r="S598" s="175" t="str">
        <f t="shared" si="437"/>
        <v xml:space="preserve"> </v>
      </c>
      <c r="T598" s="175" t="str">
        <f t="shared" si="437"/>
        <v xml:space="preserve"> </v>
      </c>
      <c r="U598" s="175" t="str">
        <f t="shared" si="437"/>
        <v xml:space="preserve"> </v>
      </c>
      <c r="V598" s="175" t="str">
        <f t="shared" si="437"/>
        <v xml:space="preserve"> </v>
      </c>
      <c r="W598" s="175" t="str">
        <f t="shared" si="437"/>
        <v xml:space="preserve"> </v>
      </c>
    </row>
    <row r="599" spans="1:23">
      <c r="A599"/>
      <c r="B599" s="176"/>
      <c r="C599" s="283" t="s">
        <v>122</v>
      </c>
      <c r="D599" s="173"/>
      <c r="E599" s="173"/>
      <c r="F599" s="173"/>
      <c r="G599" s="173"/>
      <c r="H599" s="173"/>
      <c r="I599" s="173"/>
      <c r="J599" s="173"/>
      <c r="K599" s="173"/>
      <c r="L599" s="173"/>
      <c r="M599" s="173"/>
      <c r="N599" s="173"/>
      <c r="O599" s="173"/>
      <c r="P599" s="173"/>
      <c r="Q599" s="173"/>
      <c r="R599" s="173"/>
      <c r="S599" s="173"/>
      <c r="T599" s="173"/>
      <c r="U599" s="173"/>
      <c r="V599" s="173"/>
      <c r="W599" s="173"/>
    </row>
    <row r="600" spans="1:23">
      <c r="A600"/>
      <c r="B600" s="176"/>
      <c r="C600" s="283" t="s">
        <v>123</v>
      </c>
      <c r="D600" s="173"/>
      <c r="E600" s="173"/>
      <c r="F600" s="173"/>
      <c r="G600" s="173"/>
      <c r="H600" s="173"/>
      <c r="I600" s="173"/>
      <c r="J600" s="173"/>
      <c r="K600" s="173"/>
      <c r="L600" s="173"/>
      <c r="M600" s="173"/>
      <c r="N600" s="173"/>
      <c r="O600" s="173"/>
      <c r="P600" s="173"/>
      <c r="Q600" s="173"/>
      <c r="R600" s="173"/>
      <c r="S600" s="173"/>
      <c r="T600" s="173"/>
      <c r="U600" s="173"/>
      <c r="V600" s="173"/>
      <c r="W600" s="173"/>
    </row>
    <row r="601" spans="1:23" ht="13.5" thickBot="1">
      <c r="A601"/>
      <c r="B601" s="176"/>
      <c r="C601" s="283" t="s">
        <v>717</v>
      </c>
      <c r="D601" s="173"/>
      <c r="E601" s="173"/>
      <c r="F601" s="173"/>
      <c r="G601" s="173"/>
      <c r="H601" s="173"/>
      <c r="I601" s="173"/>
      <c r="J601" s="173"/>
      <c r="K601" s="173"/>
      <c r="L601" s="173"/>
      <c r="M601" s="173"/>
      <c r="N601" s="173"/>
      <c r="O601" s="173"/>
      <c r="P601" s="173"/>
      <c r="Q601" s="173"/>
      <c r="R601" s="173"/>
      <c r="S601" s="173"/>
      <c r="T601" s="173"/>
      <c r="U601" s="173"/>
      <c r="V601" s="173"/>
      <c r="W601" s="173"/>
    </row>
    <row r="602" spans="1:23" ht="13.5" hidden="1" thickBot="1">
      <c r="A602"/>
      <c r="D602" s="175" t="str">
        <f t="shared" ref="D602:E602" si="438">IF(COUNTIF(D599:D601,"C")&gt;=1,"A",IF(COUNTIF(D599:D601,"C")&gt;0,"P"," "))</f>
        <v xml:space="preserve"> </v>
      </c>
      <c r="E602" s="175" t="str">
        <f t="shared" si="438"/>
        <v xml:space="preserve"> </v>
      </c>
      <c r="F602" s="175" t="str">
        <f t="shared" ref="F602:M602" si="439">IF(COUNTIF(F599:F601,"C")&gt;=1,"A",IF(COUNTIF(F599:F601,"C")&gt;0,"P"," "))</f>
        <v xml:space="preserve"> </v>
      </c>
      <c r="G602" s="175" t="str">
        <f t="shared" si="439"/>
        <v xml:space="preserve"> </v>
      </c>
      <c r="H602" s="175" t="str">
        <f t="shared" si="439"/>
        <v xml:space="preserve"> </v>
      </c>
      <c r="I602" s="175" t="str">
        <f t="shared" si="439"/>
        <v xml:space="preserve"> </v>
      </c>
      <c r="J602" s="175" t="str">
        <f t="shared" si="439"/>
        <v xml:space="preserve"> </v>
      </c>
      <c r="K602" s="175" t="str">
        <f t="shared" si="439"/>
        <v xml:space="preserve"> </v>
      </c>
      <c r="L602" s="175" t="str">
        <f t="shared" si="439"/>
        <v xml:space="preserve"> </v>
      </c>
      <c r="M602" s="175" t="str">
        <f t="shared" si="439"/>
        <v xml:space="preserve"> </v>
      </c>
      <c r="N602" s="175" t="str">
        <f t="shared" ref="N602:W602" si="440">IF(COUNTIF(N599:N601,"C")&gt;=1,"A",IF(COUNTIF(N599:N601,"C")&gt;0,"P"," "))</f>
        <v xml:space="preserve"> </v>
      </c>
      <c r="O602" s="175" t="str">
        <f t="shared" si="440"/>
        <v xml:space="preserve"> </v>
      </c>
      <c r="P602" s="175" t="str">
        <f t="shared" si="440"/>
        <v xml:space="preserve"> </v>
      </c>
      <c r="Q602" s="175" t="str">
        <f t="shared" si="440"/>
        <v xml:space="preserve"> </v>
      </c>
      <c r="R602" s="175" t="str">
        <f t="shared" si="440"/>
        <v xml:space="preserve"> </v>
      </c>
      <c r="S602" s="175" t="str">
        <f t="shared" si="440"/>
        <v xml:space="preserve"> </v>
      </c>
      <c r="T602" s="175" t="str">
        <f t="shared" si="440"/>
        <v xml:space="preserve"> </v>
      </c>
      <c r="U602" s="175" t="str">
        <f t="shared" si="440"/>
        <v xml:space="preserve"> </v>
      </c>
      <c r="V602" s="175" t="str">
        <f t="shared" si="440"/>
        <v xml:space="preserve"> </v>
      </c>
      <c r="W602" s="175" t="str">
        <f t="shared" si="440"/>
        <v xml:space="preserve"> </v>
      </c>
    </row>
    <row r="603" spans="1:23" ht="13.5" thickBot="1">
      <c r="C603" s="177" t="s">
        <v>96</v>
      </c>
      <c r="D603" s="278" t="str">
        <f>IF(COUNTIF(D586:D602,"A")&gt;4,"C",IF(COUNTIF(D586:D602,"A")&gt;0,"P"," "))</f>
        <v xml:space="preserve"> </v>
      </c>
      <c r="E603" s="278" t="str">
        <f t="shared" ref="E603" si="441">IF(COUNTIF(E586:E602,"A")&gt;4,"C",IF(COUNTIF(E586:E602,"A")&gt;0,"P"," "))</f>
        <v xml:space="preserve"> </v>
      </c>
      <c r="F603" s="278" t="str">
        <f t="shared" ref="F603:M603" si="442">IF(COUNTIF(F586:F602,"A")&gt;4,"C",IF(COUNTIF(F586:F602,"A")&gt;0,"P"," "))</f>
        <v xml:space="preserve"> </v>
      </c>
      <c r="G603" s="278" t="str">
        <f t="shared" si="442"/>
        <v xml:space="preserve"> </v>
      </c>
      <c r="H603" s="278" t="str">
        <f t="shared" si="442"/>
        <v xml:space="preserve"> </v>
      </c>
      <c r="I603" s="278" t="str">
        <f t="shared" si="442"/>
        <v xml:space="preserve"> </v>
      </c>
      <c r="J603" s="278" t="str">
        <f t="shared" si="442"/>
        <v xml:space="preserve"> </v>
      </c>
      <c r="K603" s="278" t="str">
        <f t="shared" si="442"/>
        <v xml:space="preserve"> </v>
      </c>
      <c r="L603" s="278" t="str">
        <f t="shared" si="442"/>
        <v xml:space="preserve"> </v>
      </c>
      <c r="M603" s="278" t="str">
        <f t="shared" si="442"/>
        <v xml:space="preserve"> </v>
      </c>
      <c r="N603" s="278" t="str">
        <f t="shared" ref="N603:W603" si="443">IF(COUNTIF(N586:N602,"A")&gt;4,"C",IF(COUNTIF(N586:N602,"A")&gt;0,"P"," "))</f>
        <v xml:space="preserve"> </v>
      </c>
      <c r="O603" s="278" t="str">
        <f t="shared" si="443"/>
        <v xml:space="preserve"> </v>
      </c>
      <c r="P603" s="278" t="str">
        <f t="shared" si="443"/>
        <v xml:space="preserve"> </v>
      </c>
      <c r="Q603" s="278" t="str">
        <f t="shared" si="443"/>
        <v xml:space="preserve"> </v>
      </c>
      <c r="R603" s="278" t="str">
        <f t="shared" si="443"/>
        <v xml:space="preserve"> </v>
      </c>
      <c r="S603" s="278" t="str">
        <f t="shared" si="443"/>
        <v xml:space="preserve"> </v>
      </c>
      <c r="T603" s="278" t="str">
        <f t="shared" si="443"/>
        <v xml:space="preserve"> </v>
      </c>
      <c r="U603" s="278" t="str">
        <f t="shared" si="443"/>
        <v xml:space="preserve"> </v>
      </c>
      <c r="V603" s="278" t="str">
        <f t="shared" si="443"/>
        <v xml:space="preserve"> </v>
      </c>
      <c r="W603" s="278" t="str">
        <f t="shared" si="443"/>
        <v xml:space="preserve"> </v>
      </c>
    </row>
    <row r="604" spans="1:23" ht="15">
      <c r="B604" s="167" t="s">
        <v>837</v>
      </c>
      <c r="C604" s="301"/>
    </row>
    <row r="605" spans="1:23">
      <c r="A605"/>
      <c r="B605" s="163">
        <v>1</v>
      </c>
      <c r="C605" s="272" t="s">
        <v>838</v>
      </c>
    </row>
    <row r="606" spans="1:23">
      <c r="A606"/>
      <c r="B606" s="170"/>
      <c r="C606" s="346" t="s">
        <v>843</v>
      </c>
      <c r="D606" s="173"/>
      <c r="E606" s="173"/>
      <c r="F606" s="173"/>
      <c r="G606" s="173"/>
      <c r="H606" s="173"/>
      <c r="I606" s="173"/>
      <c r="J606" s="173"/>
      <c r="K606" s="173"/>
      <c r="L606" s="173"/>
      <c r="M606" s="173"/>
      <c r="N606" s="173"/>
      <c r="O606" s="173"/>
      <c r="P606" s="173"/>
      <c r="Q606" s="173"/>
      <c r="R606" s="173"/>
      <c r="S606" s="173"/>
      <c r="T606" s="173"/>
      <c r="U606" s="173"/>
      <c r="V606" s="173"/>
      <c r="W606" s="173"/>
    </row>
    <row r="607" spans="1:23">
      <c r="A607"/>
      <c r="B607" s="170"/>
      <c r="C607" s="346" t="s">
        <v>844</v>
      </c>
      <c r="D607" s="173"/>
      <c r="E607" s="173"/>
      <c r="F607" s="173"/>
      <c r="G607" s="173"/>
      <c r="H607" s="173"/>
      <c r="I607" s="173"/>
      <c r="J607" s="173"/>
      <c r="K607" s="173"/>
      <c r="L607" s="173"/>
      <c r="M607" s="173"/>
      <c r="N607" s="173"/>
      <c r="O607" s="173"/>
      <c r="P607" s="173"/>
      <c r="Q607" s="173"/>
      <c r="R607" s="173"/>
      <c r="S607" s="173"/>
      <c r="T607" s="173"/>
      <c r="U607" s="173"/>
      <c r="V607" s="173"/>
      <c r="W607" s="173"/>
    </row>
    <row r="608" spans="1:23">
      <c r="A608"/>
      <c r="B608" s="170"/>
      <c r="C608" s="346" t="s">
        <v>845</v>
      </c>
      <c r="D608" s="173"/>
      <c r="E608" s="173"/>
      <c r="F608" s="173"/>
      <c r="G608" s="173"/>
      <c r="H608" s="173"/>
      <c r="I608" s="173"/>
      <c r="J608" s="173"/>
      <c r="K608" s="173"/>
      <c r="L608" s="173"/>
      <c r="M608" s="173"/>
      <c r="N608" s="173"/>
      <c r="O608" s="173"/>
      <c r="P608" s="173"/>
      <c r="Q608" s="173"/>
      <c r="R608" s="173"/>
      <c r="S608" s="173"/>
      <c r="T608" s="173"/>
      <c r="U608" s="173"/>
      <c r="V608" s="173"/>
      <c r="W608" s="173"/>
    </row>
    <row r="609" spans="1:23">
      <c r="A609"/>
      <c r="B609" s="163">
        <v>2</v>
      </c>
      <c r="C609" s="347" t="s">
        <v>839</v>
      </c>
      <c r="D609" s="175" t="str">
        <f t="shared" ref="D609:E609" si="444">IF(COUNTIF(D606:D608,"C")&gt;=1,"A",IF(COUNTIF(D606:D608,"C")&gt;0,"P"," "))</f>
        <v xml:space="preserve"> </v>
      </c>
      <c r="E609" s="175" t="str">
        <f t="shared" si="444"/>
        <v xml:space="preserve"> </v>
      </c>
      <c r="F609" s="175" t="str">
        <f t="shared" ref="F609:M609" si="445">IF(COUNTIF(F606:F608,"C")&gt;=1,"A",IF(COUNTIF(F606:F608,"C")&gt;0,"P"," "))</f>
        <v xml:space="preserve"> </v>
      </c>
      <c r="G609" s="175" t="str">
        <f t="shared" si="445"/>
        <v xml:space="preserve"> </v>
      </c>
      <c r="H609" s="175" t="str">
        <f t="shared" si="445"/>
        <v xml:space="preserve"> </v>
      </c>
      <c r="I609" s="175" t="str">
        <f t="shared" si="445"/>
        <v xml:space="preserve"> </v>
      </c>
      <c r="J609" s="175" t="str">
        <f t="shared" si="445"/>
        <v xml:space="preserve"> </v>
      </c>
      <c r="K609" s="175" t="str">
        <f t="shared" si="445"/>
        <v xml:space="preserve"> </v>
      </c>
      <c r="L609" s="175" t="str">
        <f t="shared" si="445"/>
        <v xml:space="preserve"> </v>
      </c>
      <c r="M609" s="175" t="str">
        <f t="shared" si="445"/>
        <v xml:space="preserve"> </v>
      </c>
      <c r="N609" s="175" t="str">
        <f t="shared" ref="N609:W609" si="446">IF(COUNTIF(N606:N608,"C")&gt;=1,"A",IF(COUNTIF(N606:N608,"C")&gt;0,"P"," "))</f>
        <v xml:space="preserve"> </v>
      </c>
      <c r="O609" s="175" t="str">
        <f t="shared" si="446"/>
        <v xml:space="preserve"> </v>
      </c>
      <c r="P609" s="175" t="str">
        <f t="shared" si="446"/>
        <v xml:space="preserve"> </v>
      </c>
      <c r="Q609" s="175" t="str">
        <f t="shared" si="446"/>
        <v xml:space="preserve"> </v>
      </c>
      <c r="R609" s="175" t="str">
        <f t="shared" si="446"/>
        <v xml:space="preserve"> </v>
      </c>
      <c r="S609" s="175" t="str">
        <f t="shared" si="446"/>
        <v xml:space="preserve"> </v>
      </c>
      <c r="T609" s="175" t="str">
        <f t="shared" si="446"/>
        <v xml:space="preserve"> </v>
      </c>
      <c r="U609" s="175" t="str">
        <f t="shared" si="446"/>
        <v xml:space="preserve"> </v>
      </c>
      <c r="V609" s="175" t="str">
        <f t="shared" si="446"/>
        <v xml:space="preserve"> </v>
      </c>
      <c r="W609" s="175" t="str">
        <f t="shared" si="446"/>
        <v xml:space="preserve"> </v>
      </c>
    </row>
    <row r="610" spans="1:23">
      <c r="A610"/>
      <c r="B610" s="176"/>
      <c r="C610" s="346" t="s">
        <v>846</v>
      </c>
      <c r="D610" s="173"/>
      <c r="E610" s="173"/>
      <c r="F610" s="173"/>
      <c r="G610" s="173"/>
      <c r="H610" s="173"/>
      <c r="I610" s="173"/>
      <c r="J610" s="173"/>
      <c r="K610" s="173"/>
      <c r="L610" s="173"/>
      <c r="M610" s="173"/>
      <c r="N610" s="173"/>
      <c r="O610" s="173"/>
      <c r="P610" s="173"/>
      <c r="Q610" s="173"/>
      <c r="R610" s="173"/>
      <c r="S610" s="173"/>
      <c r="T610" s="173"/>
      <c r="U610" s="173"/>
      <c r="V610" s="173"/>
      <c r="W610" s="173"/>
    </row>
    <row r="611" spans="1:23">
      <c r="A611"/>
      <c r="B611" s="176"/>
      <c r="C611" s="346" t="s">
        <v>847</v>
      </c>
      <c r="D611" s="173"/>
      <c r="E611" s="173"/>
      <c r="F611" s="173"/>
      <c r="G611" s="173"/>
      <c r="H611" s="173"/>
      <c r="I611" s="173"/>
      <c r="J611" s="173"/>
      <c r="K611" s="173"/>
      <c r="L611" s="173"/>
      <c r="M611" s="173"/>
      <c r="N611" s="173"/>
      <c r="O611" s="173"/>
      <c r="P611" s="173"/>
      <c r="Q611" s="173"/>
      <c r="R611" s="173"/>
      <c r="S611" s="173"/>
      <c r="T611" s="173"/>
      <c r="U611" s="173"/>
      <c r="V611" s="173"/>
      <c r="W611" s="173"/>
    </row>
    <row r="612" spans="1:23">
      <c r="A612"/>
      <c r="B612" s="176"/>
      <c r="C612" s="346" t="s">
        <v>848</v>
      </c>
      <c r="D612" s="173"/>
      <c r="E612" s="173"/>
      <c r="F612" s="173"/>
      <c r="G612" s="173"/>
      <c r="H612" s="173"/>
      <c r="I612" s="173"/>
      <c r="J612" s="173"/>
      <c r="K612" s="173"/>
      <c r="L612" s="173"/>
      <c r="M612" s="173"/>
      <c r="N612" s="173"/>
      <c r="O612" s="173"/>
      <c r="P612" s="173"/>
      <c r="Q612" s="173"/>
      <c r="R612" s="173"/>
      <c r="S612" s="173"/>
      <c r="T612" s="173"/>
      <c r="U612" s="173"/>
      <c r="V612" s="173"/>
      <c r="W612" s="173"/>
    </row>
    <row r="613" spans="1:23">
      <c r="A613"/>
      <c r="B613" s="163">
        <v>3</v>
      </c>
      <c r="C613" s="347" t="s">
        <v>840</v>
      </c>
      <c r="D613" s="175" t="str">
        <f t="shared" ref="D613:E613" si="447">IF(COUNTIF(D610:D612,"C")&gt;=1,"A",IF(COUNTIF(D610:D612,"C")&gt;0,"P"," "))</f>
        <v xml:space="preserve"> </v>
      </c>
      <c r="E613" s="175" t="str">
        <f t="shared" si="447"/>
        <v xml:space="preserve"> </v>
      </c>
      <c r="F613" s="175" t="str">
        <f t="shared" ref="F613:M613" si="448">IF(COUNTIF(F610:F612,"C")&gt;=1,"A",IF(COUNTIF(F610:F612,"C")&gt;0,"P"," "))</f>
        <v xml:space="preserve"> </v>
      </c>
      <c r="G613" s="175" t="str">
        <f t="shared" si="448"/>
        <v xml:space="preserve"> </v>
      </c>
      <c r="H613" s="175" t="str">
        <f t="shared" si="448"/>
        <v xml:space="preserve"> </v>
      </c>
      <c r="I613" s="175" t="str">
        <f t="shared" si="448"/>
        <v xml:space="preserve"> </v>
      </c>
      <c r="J613" s="175" t="str">
        <f t="shared" si="448"/>
        <v xml:space="preserve"> </v>
      </c>
      <c r="K613" s="175" t="str">
        <f t="shared" si="448"/>
        <v xml:space="preserve"> </v>
      </c>
      <c r="L613" s="175" t="str">
        <f t="shared" si="448"/>
        <v xml:space="preserve"> </v>
      </c>
      <c r="M613" s="175" t="str">
        <f t="shared" si="448"/>
        <v xml:space="preserve"> </v>
      </c>
      <c r="N613" s="175" t="str">
        <f t="shared" ref="N613:W613" si="449">IF(COUNTIF(N610:N612,"C")&gt;=1,"A",IF(COUNTIF(N610:N612,"C")&gt;0,"P"," "))</f>
        <v xml:space="preserve"> </v>
      </c>
      <c r="O613" s="175" t="str">
        <f t="shared" si="449"/>
        <v xml:space="preserve"> </v>
      </c>
      <c r="P613" s="175" t="str">
        <f t="shared" si="449"/>
        <v xml:space="preserve"> </v>
      </c>
      <c r="Q613" s="175" t="str">
        <f t="shared" si="449"/>
        <v xml:space="preserve"> </v>
      </c>
      <c r="R613" s="175" t="str">
        <f t="shared" si="449"/>
        <v xml:space="preserve"> </v>
      </c>
      <c r="S613" s="175" t="str">
        <f t="shared" si="449"/>
        <v xml:space="preserve"> </v>
      </c>
      <c r="T613" s="175" t="str">
        <f t="shared" si="449"/>
        <v xml:space="preserve"> </v>
      </c>
      <c r="U613" s="175" t="str">
        <f t="shared" si="449"/>
        <v xml:space="preserve"> </v>
      </c>
      <c r="V613" s="175" t="str">
        <f t="shared" si="449"/>
        <v xml:space="preserve"> </v>
      </c>
      <c r="W613" s="175" t="str">
        <f t="shared" si="449"/>
        <v xml:space="preserve"> </v>
      </c>
    </row>
    <row r="614" spans="1:23">
      <c r="A614"/>
      <c r="B614" s="176"/>
      <c r="C614" s="346" t="s">
        <v>849</v>
      </c>
      <c r="D614" s="173"/>
      <c r="E614" s="173"/>
      <c r="F614" s="173"/>
      <c r="G614" s="173"/>
      <c r="H614" s="173"/>
      <c r="I614" s="173"/>
      <c r="J614" s="173"/>
      <c r="K614" s="173"/>
      <c r="L614" s="173"/>
      <c r="M614" s="173"/>
      <c r="N614" s="173"/>
      <c r="O614" s="173"/>
      <c r="P614" s="173"/>
      <c r="Q614" s="173"/>
      <c r="R614" s="173"/>
      <c r="S614" s="173"/>
      <c r="T614" s="173"/>
      <c r="U614" s="173"/>
      <c r="V614" s="173"/>
      <c r="W614" s="173"/>
    </row>
    <row r="615" spans="1:23">
      <c r="A615"/>
      <c r="B615" s="176"/>
      <c r="C615" s="346" t="s">
        <v>850</v>
      </c>
      <c r="D615" s="173"/>
      <c r="E615" s="173"/>
      <c r="F615" s="173"/>
      <c r="G615" s="173"/>
      <c r="H615" s="173"/>
      <c r="I615" s="173"/>
      <c r="J615" s="173"/>
      <c r="K615" s="173"/>
      <c r="L615" s="173"/>
      <c r="M615" s="173"/>
      <c r="N615" s="173"/>
      <c r="O615" s="173"/>
      <c r="P615" s="173"/>
      <c r="Q615" s="173"/>
      <c r="R615" s="173"/>
      <c r="S615" s="173"/>
      <c r="T615" s="173"/>
      <c r="U615" s="173"/>
      <c r="V615" s="173"/>
      <c r="W615" s="173"/>
    </row>
    <row r="616" spans="1:23">
      <c r="A616"/>
      <c r="B616" s="176"/>
      <c r="C616" s="346" t="s">
        <v>851</v>
      </c>
      <c r="D616" s="173"/>
      <c r="E616" s="173"/>
      <c r="F616" s="173"/>
      <c r="G616" s="173"/>
      <c r="H616" s="173"/>
      <c r="I616" s="173"/>
      <c r="J616" s="173"/>
      <c r="K616" s="173"/>
      <c r="L616" s="173"/>
      <c r="M616" s="173"/>
      <c r="N616" s="173"/>
      <c r="O616" s="173"/>
      <c r="P616" s="173"/>
      <c r="Q616" s="173"/>
      <c r="R616" s="173"/>
      <c r="S616" s="173"/>
      <c r="T616" s="173"/>
      <c r="U616" s="173"/>
      <c r="V616" s="173"/>
      <c r="W616" s="173"/>
    </row>
    <row r="617" spans="1:23">
      <c r="A617"/>
      <c r="B617" s="163">
        <v>4</v>
      </c>
      <c r="C617" s="347" t="s">
        <v>841</v>
      </c>
      <c r="D617" s="175" t="str">
        <f t="shared" ref="D617:E617" si="450">IF(COUNTIF(D614:D616,"C")&gt;=1,"A",IF(COUNTIF(D614:D616,"C")&gt;0,"P"," "))</f>
        <v xml:space="preserve"> </v>
      </c>
      <c r="E617" s="175" t="str">
        <f t="shared" si="450"/>
        <v xml:space="preserve"> </v>
      </c>
      <c r="F617" s="175" t="str">
        <f t="shared" ref="F617:M617" si="451">IF(COUNTIF(F614:F616,"C")&gt;=1,"A",IF(COUNTIF(F614:F616,"C")&gt;0,"P"," "))</f>
        <v xml:space="preserve"> </v>
      </c>
      <c r="G617" s="175" t="str">
        <f t="shared" si="451"/>
        <v xml:space="preserve"> </v>
      </c>
      <c r="H617" s="175" t="str">
        <f t="shared" si="451"/>
        <v xml:space="preserve"> </v>
      </c>
      <c r="I617" s="175" t="str">
        <f t="shared" si="451"/>
        <v xml:space="preserve"> </v>
      </c>
      <c r="J617" s="175" t="str">
        <f t="shared" si="451"/>
        <v xml:space="preserve"> </v>
      </c>
      <c r="K617" s="175" t="str">
        <f t="shared" si="451"/>
        <v xml:space="preserve"> </v>
      </c>
      <c r="L617" s="175" t="str">
        <f t="shared" si="451"/>
        <v xml:space="preserve"> </v>
      </c>
      <c r="M617" s="175" t="str">
        <f t="shared" si="451"/>
        <v xml:space="preserve"> </v>
      </c>
      <c r="N617" s="175" t="str">
        <f t="shared" ref="N617:W617" si="452">IF(COUNTIF(N614:N616,"C")&gt;=1,"A",IF(COUNTIF(N614:N616,"C")&gt;0,"P"," "))</f>
        <v xml:space="preserve"> </v>
      </c>
      <c r="O617" s="175" t="str">
        <f t="shared" si="452"/>
        <v xml:space="preserve"> </v>
      </c>
      <c r="P617" s="175" t="str">
        <f t="shared" si="452"/>
        <v xml:space="preserve"> </v>
      </c>
      <c r="Q617" s="175" t="str">
        <f t="shared" si="452"/>
        <v xml:space="preserve"> </v>
      </c>
      <c r="R617" s="175" t="str">
        <f t="shared" si="452"/>
        <v xml:space="preserve"> </v>
      </c>
      <c r="S617" s="175" t="str">
        <f t="shared" si="452"/>
        <v xml:space="preserve"> </v>
      </c>
      <c r="T617" s="175" t="str">
        <f t="shared" si="452"/>
        <v xml:space="preserve"> </v>
      </c>
      <c r="U617" s="175" t="str">
        <f t="shared" si="452"/>
        <v xml:space="preserve"> </v>
      </c>
      <c r="V617" s="175" t="str">
        <f t="shared" si="452"/>
        <v xml:space="preserve"> </v>
      </c>
      <c r="W617" s="175" t="str">
        <f t="shared" si="452"/>
        <v xml:space="preserve"> </v>
      </c>
    </row>
    <row r="618" spans="1:23">
      <c r="A618"/>
      <c r="B618" s="176"/>
      <c r="C618" s="346" t="s">
        <v>852</v>
      </c>
      <c r="D618" s="173"/>
      <c r="E618" s="173"/>
      <c r="F618" s="173"/>
      <c r="G618" s="173"/>
      <c r="H618" s="173"/>
      <c r="I618" s="173"/>
      <c r="J618" s="173"/>
      <c r="K618" s="173"/>
      <c r="L618" s="173"/>
      <c r="M618" s="173"/>
      <c r="N618" s="173"/>
      <c r="O618" s="173"/>
      <c r="P618" s="173"/>
      <c r="Q618" s="173"/>
      <c r="R618" s="173"/>
      <c r="S618" s="173"/>
      <c r="T618" s="173"/>
      <c r="U618" s="173"/>
      <c r="V618" s="173"/>
      <c r="W618" s="173"/>
    </row>
    <row r="619" spans="1:23">
      <c r="A619"/>
      <c r="B619" s="176"/>
      <c r="C619" s="346" t="s">
        <v>853</v>
      </c>
      <c r="D619" s="173"/>
      <c r="E619" s="173"/>
      <c r="F619" s="173"/>
      <c r="G619" s="173"/>
      <c r="H619" s="173"/>
      <c r="I619" s="173"/>
      <c r="J619" s="173"/>
      <c r="K619" s="173"/>
      <c r="L619" s="173"/>
      <c r="M619" s="173"/>
      <c r="N619" s="173"/>
      <c r="O619" s="173"/>
      <c r="P619" s="173"/>
      <c r="Q619" s="173"/>
      <c r="R619" s="173"/>
      <c r="S619" s="173"/>
      <c r="T619" s="173"/>
      <c r="U619" s="173"/>
      <c r="V619" s="173"/>
      <c r="W619" s="173"/>
    </row>
    <row r="620" spans="1:23">
      <c r="A620"/>
      <c r="B620" s="176"/>
      <c r="C620" s="346" t="s">
        <v>854</v>
      </c>
      <c r="D620" s="173"/>
      <c r="E620" s="173"/>
      <c r="F620" s="173"/>
      <c r="G620" s="173"/>
      <c r="H620" s="173"/>
      <c r="I620" s="173"/>
      <c r="J620" s="173"/>
      <c r="K620" s="173"/>
      <c r="L620" s="173"/>
      <c r="M620" s="173"/>
      <c r="N620" s="173"/>
      <c r="O620" s="173"/>
      <c r="P620" s="173"/>
      <c r="Q620" s="173"/>
      <c r="R620" s="173"/>
      <c r="S620" s="173"/>
      <c r="T620" s="173"/>
      <c r="U620" s="173"/>
      <c r="V620" s="173"/>
      <c r="W620" s="173"/>
    </row>
    <row r="621" spans="1:23">
      <c r="A621"/>
      <c r="B621" s="163">
        <v>5</v>
      </c>
      <c r="C621" s="347" t="s">
        <v>842</v>
      </c>
      <c r="D621" s="175" t="str">
        <f t="shared" ref="D621:E621" si="453">IF(COUNTIF(D618:D620,"C")&gt;=1,"A",IF(COUNTIF(D618:D620,"C")&gt;0,"P"," "))</f>
        <v xml:space="preserve"> </v>
      </c>
      <c r="E621" s="175" t="str">
        <f t="shared" si="453"/>
        <v xml:space="preserve"> </v>
      </c>
      <c r="F621" s="175" t="str">
        <f t="shared" ref="F621:M621" si="454">IF(COUNTIF(F618:F620,"C")&gt;=1,"A",IF(COUNTIF(F618:F620,"C")&gt;0,"P"," "))</f>
        <v xml:space="preserve"> </v>
      </c>
      <c r="G621" s="175" t="str">
        <f t="shared" si="454"/>
        <v xml:space="preserve"> </v>
      </c>
      <c r="H621" s="175" t="str">
        <f t="shared" si="454"/>
        <v xml:space="preserve"> </v>
      </c>
      <c r="I621" s="175" t="str">
        <f t="shared" si="454"/>
        <v xml:space="preserve"> </v>
      </c>
      <c r="J621" s="175" t="str">
        <f t="shared" si="454"/>
        <v xml:space="preserve"> </v>
      </c>
      <c r="K621" s="175" t="str">
        <f t="shared" si="454"/>
        <v xml:space="preserve"> </v>
      </c>
      <c r="L621" s="175" t="str">
        <f t="shared" si="454"/>
        <v xml:space="preserve"> </v>
      </c>
      <c r="M621" s="175" t="str">
        <f t="shared" si="454"/>
        <v xml:space="preserve"> </v>
      </c>
      <c r="N621" s="175" t="str">
        <f t="shared" ref="N621:W621" si="455">IF(COUNTIF(N618:N620,"C")&gt;=1,"A",IF(COUNTIF(N618:N620,"C")&gt;0,"P"," "))</f>
        <v xml:space="preserve"> </v>
      </c>
      <c r="O621" s="175" t="str">
        <f t="shared" si="455"/>
        <v xml:space="preserve"> </v>
      </c>
      <c r="P621" s="175" t="str">
        <f t="shared" si="455"/>
        <v xml:space="preserve"> </v>
      </c>
      <c r="Q621" s="175" t="str">
        <f t="shared" si="455"/>
        <v xml:space="preserve"> </v>
      </c>
      <c r="R621" s="175" t="str">
        <f t="shared" si="455"/>
        <v xml:space="preserve"> </v>
      </c>
      <c r="S621" s="175" t="str">
        <f t="shared" si="455"/>
        <v xml:space="preserve"> </v>
      </c>
      <c r="T621" s="175" t="str">
        <f t="shared" si="455"/>
        <v xml:space="preserve"> </v>
      </c>
      <c r="U621" s="175" t="str">
        <f t="shared" si="455"/>
        <v xml:space="preserve"> </v>
      </c>
      <c r="V621" s="175" t="str">
        <f t="shared" si="455"/>
        <v xml:space="preserve"> </v>
      </c>
      <c r="W621" s="175" t="str">
        <f t="shared" si="455"/>
        <v xml:space="preserve"> </v>
      </c>
    </row>
    <row r="622" spans="1:23">
      <c r="A622"/>
      <c r="B622" s="176"/>
      <c r="C622" s="346" t="s">
        <v>855</v>
      </c>
      <c r="D622" s="173"/>
      <c r="E622" s="173"/>
      <c r="F622" s="173"/>
      <c r="G622" s="173"/>
      <c r="H622" s="173"/>
      <c r="I622" s="173"/>
      <c r="J622" s="173"/>
      <c r="K622" s="173"/>
      <c r="L622" s="173"/>
      <c r="M622" s="173"/>
      <c r="N622" s="173"/>
      <c r="O622" s="173"/>
      <c r="P622" s="173"/>
      <c r="Q622" s="173"/>
      <c r="R622" s="173"/>
      <c r="S622" s="173"/>
      <c r="T622" s="173"/>
      <c r="U622" s="173"/>
      <c r="V622" s="173"/>
      <c r="W622" s="173"/>
    </row>
    <row r="623" spans="1:23">
      <c r="A623"/>
      <c r="B623" s="176"/>
      <c r="C623" s="346" t="s">
        <v>856</v>
      </c>
      <c r="D623" s="173"/>
      <c r="E623" s="173"/>
      <c r="F623" s="173"/>
      <c r="G623" s="173"/>
      <c r="H623" s="173"/>
      <c r="I623" s="173"/>
      <c r="J623" s="173"/>
      <c r="K623" s="173"/>
      <c r="L623" s="173"/>
      <c r="M623" s="173"/>
      <c r="N623" s="173"/>
      <c r="O623" s="173"/>
      <c r="P623" s="173"/>
      <c r="Q623" s="173"/>
      <c r="R623" s="173"/>
      <c r="S623" s="173"/>
      <c r="T623" s="173"/>
      <c r="U623" s="173"/>
      <c r="V623" s="173"/>
      <c r="W623" s="173"/>
    </row>
    <row r="624" spans="1:23" ht="13.5" thickBot="1">
      <c r="A624"/>
      <c r="B624" s="176"/>
      <c r="C624" s="346" t="s">
        <v>857</v>
      </c>
      <c r="D624" s="173"/>
      <c r="E624" s="173"/>
      <c r="F624" s="173"/>
      <c r="G624" s="173"/>
      <c r="H624" s="173"/>
      <c r="I624" s="173"/>
      <c r="J624" s="173"/>
      <c r="K624" s="173"/>
      <c r="L624" s="173"/>
      <c r="M624" s="173"/>
      <c r="N624" s="173"/>
      <c r="O624" s="173"/>
      <c r="P624" s="173"/>
      <c r="Q624" s="173"/>
      <c r="R624" s="173"/>
      <c r="S624" s="173"/>
      <c r="T624" s="173"/>
      <c r="U624" s="173"/>
      <c r="V624" s="173"/>
      <c r="W624" s="173"/>
    </row>
    <row r="625" spans="1:23" ht="13.5" hidden="1" thickBot="1">
      <c r="A625"/>
      <c r="C625" s="301"/>
      <c r="D625" s="175" t="str">
        <f t="shared" ref="D625:E625" si="456">IF(COUNTIF(D622:D624,"C")&gt;=1,"A",IF(COUNTIF(D622:D624,"C")&gt;0,"P"," "))</f>
        <v xml:space="preserve"> </v>
      </c>
      <c r="E625" s="175" t="str">
        <f t="shared" si="456"/>
        <v xml:space="preserve"> </v>
      </c>
      <c r="F625" s="175" t="str">
        <f t="shared" ref="F625:M625" si="457">IF(COUNTIF(F622:F624,"C")&gt;=1,"A",IF(COUNTIF(F622:F624,"C")&gt;0,"P"," "))</f>
        <v xml:space="preserve"> </v>
      </c>
      <c r="G625" s="175" t="str">
        <f t="shared" si="457"/>
        <v xml:space="preserve"> </v>
      </c>
      <c r="H625" s="175" t="str">
        <f t="shared" si="457"/>
        <v xml:space="preserve"> </v>
      </c>
      <c r="I625" s="175" t="str">
        <f t="shared" si="457"/>
        <v xml:space="preserve"> </v>
      </c>
      <c r="J625" s="175" t="str">
        <f t="shared" si="457"/>
        <v xml:space="preserve"> </v>
      </c>
      <c r="K625" s="175" t="str">
        <f t="shared" si="457"/>
        <v xml:space="preserve"> </v>
      </c>
      <c r="L625" s="175" t="str">
        <f t="shared" si="457"/>
        <v xml:space="preserve"> </v>
      </c>
      <c r="M625" s="175" t="str">
        <f t="shared" si="457"/>
        <v xml:space="preserve"> </v>
      </c>
      <c r="N625" s="175" t="str">
        <f t="shared" ref="N625:W625" si="458">IF(COUNTIF(N622:N624,"C")&gt;=1,"A",IF(COUNTIF(N622:N624,"C")&gt;0,"P"," "))</f>
        <v xml:space="preserve"> </v>
      </c>
      <c r="O625" s="175" t="str">
        <f t="shared" si="458"/>
        <v xml:space="preserve"> </v>
      </c>
      <c r="P625" s="175" t="str">
        <f t="shared" si="458"/>
        <v xml:space="preserve"> </v>
      </c>
      <c r="Q625" s="175" t="str">
        <f t="shared" si="458"/>
        <v xml:space="preserve"> </v>
      </c>
      <c r="R625" s="175" t="str">
        <f t="shared" si="458"/>
        <v xml:space="preserve"> </v>
      </c>
      <c r="S625" s="175" t="str">
        <f t="shared" si="458"/>
        <v xml:space="preserve"> </v>
      </c>
      <c r="T625" s="175" t="str">
        <f t="shared" si="458"/>
        <v xml:space="preserve"> </v>
      </c>
      <c r="U625" s="175" t="str">
        <f t="shared" si="458"/>
        <v xml:space="preserve"> </v>
      </c>
      <c r="V625" s="175" t="str">
        <f t="shared" si="458"/>
        <v xml:space="preserve"> </v>
      </c>
      <c r="W625" s="175" t="str">
        <f t="shared" si="458"/>
        <v xml:space="preserve"> </v>
      </c>
    </row>
    <row r="626" spans="1:23" ht="13.5" thickBot="1">
      <c r="C626" s="271" t="s">
        <v>96</v>
      </c>
      <c r="D626" s="278" t="str">
        <f>IF(COUNTIF(D609:D625,"A")&gt;4,"C",IF(COUNTIF(D609:D625,"A")&gt;0,"P"," "))</f>
        <v xml:space="preserve"> </v>
      </c>
      <c r="E626" s="278" t="str">
        <f t="shared" ref="E626" si="459">IF(COUNTIF(E609:E625,"A")&gt;4,"C",IF(COUNTIF(E609:E625,"A")&gt;0,"P"," "))</f>
        <v xml:space="preserve"> </v>
      </c>
      <c r="F626" s="278" t="str">
        <f t="shared" ref="F626:M626" si="460">IF(COUNTIF(F609:F625,"A")&gt;4,"C",IF(COUNTIF(F609:F625,"A")&gt;0,"P"," "))</f>
        <v xml:space="preserve"> </v>
      </c>
      <c r="G626" s="278" t="str">
        <f t="shared" si="460"/>
        <v xml:space="preserve"> </v>
      </c>
      <c r="H626" s="278" t="str">
        <f t="shared" si="460"/>
        <v xml:space="preserve"> </v>
      </c>
      <c r="I626" s="278" t="str">
        <f t="shared" si="460"/>
        <v xml:space="preserve"> </v>
      </c>
      <c r="J626" s="278" t="str">
        <f t="shared" si="460"/>
        <v xml:space="preserve"> </v>
      </c>
      <c r="K626" s="278" t="str">
        <f t="shared" si="460"/>
        <v xml:space="preserve"> </v>
      </c>
      <c r="L626" s="278" t="str">
        <f t="shared" si="460"/>
        <v xml:space="preserve"> </v>
      </c>
      <c r="M626" s="278" t="str">
        <f t="shared" si="460"/>
        <v xml:space="preserve"> </v>
      </c>
      <c r="N626" s="278" t="str">
        <f t="shared" ref="N626:W626" si="461">IF(COUNTIF(N609:N625,"A")&gt;4,"C",IF(COUNTIF(N609:N625,"A")&gt;0,"P"," "))</f>
        <v xml:space="preserve"> </v>
      </c>
      <c r="O626" s="278" t="str">
        <f t="shared" si="461"/>
        <v xml:space="preserve"> </v>
      </c>
      <c r="P626" s="278" t="str">
        <f t="shared" si="461"/>
        <v xml:space="preserve"> </v>
      </c>
      <c r="Q626" s="278" t="str">
        <f t="shared" si="461"/>
        <v xml:space="preserve"> </v>
      </c>
      <c r="R626" s="278" t="str">
        <f t="shared" si="461"/>
        <v xml:space="preserve"> </v>
      </c>
      <c r="S626" s="278" t="str">
        <f t="shared" si="461"/>
        <v xml:space="preserve"> </v>
      </c>
      <c r="T626" s="278" t="str">
        <f t="shared" si="461"/>
        <v xml:space="preserve"> </v>
      </c>
      <c r="U626" s="278" t="str">
        <f t="shared" si="461"/>
        <v xml:space="preserve"> </v>
      </c>
      <c r="V626" s="278" t="str">
        <f t="shared" si="461"/>
        <v xml:space="preserve"> </v>
      </c>
      <c r="W626" s="278" t="str">
        <f t="shared" si="461"/>
        <v xml:space="preserve"> </v>
      </c>
    </row>
    <row r="627" spans="1:23" ht="15">
      <c r="B627" s="167" t="s">
        <v>130</v>
      </c>
    </row>
    <row r="628" spans="1:23">
      <c r="A628" s="206"/>
      <c r="B628" s="163">
        <v>1</v>
      </c>
      <c r="C628" s="168" t="s">
        <v>213</v>
      </c>
    </row>
    <row r="629" spans="1:23">
      <c r="A629"/>
      <c r="B629" s="170"/>
      <c r="C629" s="171" t="s">
        <v>226</v>
      </c>
      <c r="D629" s="173"/>
      <c r="E629" s="173"/>
      <c r="F629" s="173"/>
      <c r="G629" s="173"/>
      <c r="H629" s="173"/>
      <c r="I629" s="173"/>
      <c r="J629" s="173"/>
      <c r="K629" s="173"/>
      <c r="L629" s="173"/>
      <c r="M629" s="173"/>
      <c r="N629" s="173"/>
      <c r="O629" s="173"/>
      <c r="P629" s="173"/>
      <c r="Q629" s="173"/>
      <c r="R629" s="173"/>
      <c r="S629" s="173"/>
      <c r="T629" s="173"/>
      <c r="U629" s="173"/>
      <c r="V629" s="173"/>
      <c r="W629" s="173"/>
    </row>
    <row r="630" spans="1:23">
      <c r="A630"/>
      <c r="B630" s="170"/>
      <c r="C630" s="171" t="s">
        <v>227</v>
      </c>
      <c r="D630" s="173"/>
      <c r="E630" s="173"/>
      <c r="F630" s="173"/>
      <c r="G630" s="173"/>
      <c r="H630" s="173"/>
      <c r="I630" s="173"/>
      <c r="J630" s="173"/>
      <c r="K630" s="173"/>
      <c r="L630" s="173"/>
      <c r="M630" s="173"/>
      <c r="N630" s="173"/>
      <c r="O630" s="173"/>
      <c r="P630" s="173"/>
      <c r="Q630" s="173"/>
      <c r="R630" s="173"/>
      <c r="S630" s="173"/>
      <c r="T630" s="173"/>
      <c r="U630" s="173"/>
      <c r="V630" s="173"/>
      <c r="W630" s="173"/>
    </row>
    <row r="631" spans="1:23">
      <c r="A631"/>
      <c r="B631" s="170"/>
      <c r="C631" s="171" t="s">
        <v>718</v>
      </c>
      <c r="D631" s="173"/>
      <c r="E631" s="173"/>
      <c r="F631" s="173"/>
      <c r="G631" s="173"/>
      <c r="H631" s="173"/>
      <c r="I631" s="173"/>
      <c r="J631" s="173"/>
      <c r="K631" s="173"/>
      <c r="L631" s="173"/>
      <c r="M631" s="173"/>
      <c r="N631" s="173"/>
      <c r="O631" s="173"/>
      <c r="P631" s="173"/>
      <c r="Q631" s="173"/>
      <c r="R631" s="173"/>
      <c r="S631" s="173"/>
      <c r="T631" s="173"/>
      <c r="U631" s="173"/>
      <c r="V631" s="173"/>
      <c r="W631" s="173"/>
    </row>
    <row r="632" spans="1:23">
      <c r="A632"/>
      <c r="B632" s="163">
        <v>2</v>
      </c>
      <c r="C632" s="174" t="s">
        <v>214</v>
      </c>
      <c r="D632" s="175" t="str">
        <f t="shared" ref="D632:E632" si="462">IF(COUNTIF(D629:D631,"C")&gt;=1,"A",IF(COUNTIF(D629:D631,"C")&gt;0,"P"," "))</f>
        <v xml:space="preserve"> </v>
      </c>
      <c r="E632" s="175" t="str">
        <f t="shared" si="462"/>
        <v xml:space="preserve"> </v>
      </c>
      <c r="F632" s="175" t="str">
        <f t="shared" ref="F632:M632" si="463">IF(COUNTIF(F629:F631,"C")&gt;=1,"A",IF(COUNTIF(F629:F631,"C")&gt;0,"P"," "))</f>
        <v xml:space="preserve"> </v>
      </c>
      <c r="G632" s="175" t="str">
        <f t="shared" si="463"/>
        <v xml:space="preserve"> </v>
      </c>
      <c r="H632" s="175" t="str">
        <f t="shared" si="463"/>
        <v xml:space="preserve"> </v>
      </c>
      <c r="I632" s="175" t="str">
        <f t="shared" si="463"/>
        <v xml:space="preserve"> </v>
      </c>
      <c r="J632" s="175" t="str">
        <f t="shared" si="463"/>
        <v xml:space="preserve"> </v>
      </c>
      <c r="K632" s="175" t="str">
        <f t="shared" si="463"/>
        <v xml:space="preserve"> </v>
      </c>
      <c r="L632" s="175" t="str">
        <f t="shared" si="463"/>
        <v xml:space="preserve"> </v>
      </c>
      <c r="M632" s="175" t="str">
        <f t="shared" si="463"/>
        <v xml:space="preserve"> </v>
      </c>
      <c r="N632" s="175" t="str">
        <f t="shared" ref="N632:W632" si="464">IF(COUNTIF(N629:N631,"C")&gt;=1,"A",IF(COUNTIF(N629:N631,"C")&gt;0,"P"," "))</f>
        <v xml:space="preserve"> </v>
      </c>
      <c r="O632" s="175" t="str">
        <f t="shared" si="464"/>
        <v xml:space="preserve"> </v>
      </c>
      <c r="P632" s="175" t="str">
        <f t="shared" si="464"/>
        <v xml:space="preserve"> </v>
      </c>
      <c r="Q632" s="175" t="str">
        <f t="shared" si="464"/>
        <v xml:space="preserve"> </v>
      </c>
      <c r="R632" s="175" t="str">
        <f t="shared" si="464"/>
        <v xml:space="preserve"> </v>
      </c>
      <c r="S632" s="175" t="str">
        <f t="shared" si="464"/>
        <v xml:space="preserve"> </v>
      </c>
      <c r="T632" s="175" t="str">
        <f t="shared" si="464"/>
        <v xml:space="preserve"> </v>
      </c>
      <c r="U632" s="175" t="str">
        <f t="shared" si="464"/>
        <v xml:space="preserve"> </v>
      </c>
      <c r="V632" s="175" t="str">
        <f t="shared" si="464"/>
        <v xml:space="preserve"> </v>
      </c>
      <c r="W632" s="175" t="str">
        <f t="shared" si="464"/>
        <v xml:space="preserve"> </v>
      </c>
    </row>
    <row r="633" spans="1:23">
      <c r="A633"/>
      <c r="B633" s="176"/>
      <c r="C633" s="171" t="s">
        <v>215</v>
      </c>
      <c r="D633" s="173"/>
      <c r="E633" s="173"/>
      <c r="F633" s="173"/>
      <c r="G633" s="173"/>
      <c r="H633" s="173"/>
      <c r="I633" s="173"/>
      <c r="J633" s="173"/>
      <c r="K633" s="173"/>
      <c r="L633" s="173"/>
      <c r="M633" s="173"/>
      <c r="N633" s="173"/>
      <c r="O633" s="173"/>
      <c r="P633" s="173"/>
      <c r="Q633" s="173"/>
      <c r="R633" s="173"/>
      <c r="S633" s="173"/>
      <c r="T633" s="173"/>
      <c r="U633" s="173"/>
      <c r="V633" s="173"/>
      <c r="W633" s="173"/>
    </row>
    <row r="634" spans="1:23">
      <c r="A634"/>
      <c r="B634" s="176"/>
      <c r="C634" s="171" t="s">
        <v>216</v>
      </c>
      <c r="D634" s="173"/>
      <c r="E634" s="173"/>
      <c r="F634" s="173"/>
      <c r="G634" s="173"/>
      <c r="H634" s="173"/>
      <c r="I634" s="173"/>
      <c r="J634" s="173"/>
      <c r="K634" s="173"/>
      <c r="L634" s="173"/>
      <c r="M634" s="173"/>
      <c r="N634" s="173"/>
      <c r="O634" s="173"/>
      <c r="P634" s="173"/>
      <c r="Q634" s="173"/>
      <c r="R634" s="173"/>
      <c r="S634" s="173"/>
      <c r="T634" s="173"/>
      <c r="U634" s="173"/>
      <c r="V634" s="173"/>
      <c r="W634" s="173"/>
    </row>
    <row r="635" spans="1:23">
      <c r="A635"/>
      <c r="B635" s="176"/>
      <c r="C635" s="171" t="s">
        <v>217</v>
      </c>
      <c r="D635" s="173"/>
      <c r="E635" s="173"/>
      <c r="F635" s="173"/>
      <c r="G635" s="173"/>
      <c r="H635" s="173"/>
      <c r="I635" s="173"/>
      <c r="J635" s="173"/>
      <c r="K635" s="173"/>
      <c r="L635" s="173"/>
      <c r="M635" s="173"/>
      <c r="N635" s="173"/>
      <c r="O635" s="173"/>
      <c r="P635" s="173"/>
      <c r="Q635" s="173"/>
      <c r="R635" s="173"/>
      <c r="S635" s="173"/>
      <c r="T635" s="173"/>
      <c r="U635" s="173"/>
      <c r="V635" s="173"/>
      <c r="W635" s="173"/>
    </row>
    <row r="636" spans="1:23">
      <c r="A636"/>
      <c r="B636" s="163">
        <v>3</v>
      </c>
      <c r="C636" s="174" t="s">
        <v>218</v>
      </c>
      <c r="D636" s="175" t="str">
        <f t="shared" ref="D636:E636" si="465">IF(COUNTIF(D633:D635,"C")&gt;=1,"A",IF(COUNTIF(D633:D635,"C")&gt;0,"P"," "))</f>
        <v xml:space="preserve"> </v>
      </c>
      <c r="E636" s="175" t="str">
        <f t="shared" si="465"/>
        <v xml:space="preserve"> </v>
      </c>
      <c r="F636" s="175" t="str">
        <f t="shared" ref="F636:M636" si="466">IF(COUNTIF(F633:F635,"C")&gt;=1,"A",IF(COUNTIF(F633:F635,"C")&gt;0,"P"," "))</f>
        <v xml:space="preserve"> </v>
      </c>
      <c r="G636" s="175" t="str">
        <f t="shared" si="466"/>
        <v xml:space="preserve"> </v>
      </c>
      <c r="H636" s="175" t="str">
        <f t="shared" si="466"/>
        <v xml:space="preserve"> </v>
      </c>
      <c r="I636" s="175" t="str">
        <f t="shared" si="466"/>
        <v xml:space="preserve"> </v>
      </c>
      <c r="J636" s="175" t="str">
        <f t="shared" si="466"/>
        <v xml:space="preserve"> </v>
      </c>
      <c r="K636" s="175" t="str">
        <f t="shared" si="466"/>
        <v xml:space="preserve"> </v>
      </c>
      <c r="L636" s="175" t="str">
        <f t="shared" si="466"/>
        <v xml:space="preserve"> </v>
      </c>
      <c r="M636" s="175" t="str">
        <f t="shared" si="466"/>
        <v xml:space="preserve"> </v>
      </c>
      <c r="N636" s="175" t="str">
        <f t="shared" ref="N636:W636" si="467">IF(COUNTIF(N633:N635,"C")&gt;=1,"A",IF(COUNTIF(N633:N635,"C")&gt;0,"P"," "))</f>
        <v xml:space="preserve"> </v>
      </c>
      <c r="O636" s="175" t="str">
        <f t="shared" si="467"/>
        <v xml:space="preserve"> </v>
      </c>
      <c r="P636" s="175" t="str">
        <f t="shared" si="467"/>
        <v xml:space="preserve"> </v>
      </c>
      <c r="Q636" s="175" t="str">
        <f t="shared" si="467"/>
        <v xml:space="preserve"> </v>
      </c>
      <c r="R636" s="175" t="str">
        <f t="shared" si="467"/>
        <v xml:space="preserve"> </v>
      </c>
      <c r="S636" s="175" t="str">
        <f t="shared" si="467"/>
        <v xml:space="preserve"> </v>
      </c>
      <c r="T636" s="175" t="str">
        <f t="shared" si="467"/>
        <v xml:space="preserve"> </v>
      </c>
      <c r="U636" s="175" t="str">
        <f t="shared" si="467"/>
        <v xml:space="preserve"> </v>
      </c>
      <c r="V636" s="175" t="str">
        <f t="shared" si="467"/>
        <v xml:space="preserve"> </v>
      </c>
      <c r="W636" s="175" t="str">
        <f t="shared" si="467"/>
        <v xml:space="preserve"> </v>
      </c>
    </row>
    <row r="637" spans="1:23">
      <c r="A637"/>
      <c r="B637" s="176"/>
      <c r="C637" s="171" t="s">
        <v>219</v>
      </c>
      <c r="D637" s="173"/>
      <c r="E637" s="173"/>
      <c r="F637" s="173"/>
      <c r="G637" s="173"/>
      <c r="H637" s="173"/>
      <c r="I637" s="173"/>
      <c r="J637" s="173"/>
      <c r="K637" s="173"/>
      <c r="L637" s="173"/>
      <c r="M637" s="173"/>
      <c r="N637" s="173"/>
      <c r="O637" s="173"/>
      <c r="P637" s="173"/>
      <c r="Q637" s="173"/>
      <c r="R637" s="173"/>
      <c r="S637" s="173"/>
      <c r="T637" s="173"/>
      <c r="U637" s="173"/>
      <c r="V637" s="173"/>
      <c r="W637" s="173"/>
    </row>
    <row r="638" spans="1:23">
      <c r="A638"/>
      <c r="B638" s="176"/>
      <c r="C638" s="171" t="s">
        <v>220</v>
      </c>
      <c r="D638" s="173"/>
      <c r="E638" s="173"/>
      <c r="F638" s="173"/>
      <c r="G638" s="173"/>
      <c r="H638" s="173"/>
      <c r="I638" s="173"/>
      <c r="J638" s="173"/>
      <c r="K638" s="173"/>
      <c r="L638" s="173"/>
      <c r="M638" s="173"/>
      <c r="N638" s="173"/>
      <c r="O638" s="173"/>
      <c r="P638" s="173"/>
      <c r="Q638" s="173"/>
      <c r="R638" s="173"/>
      <c r="S638" s="173"/>
      <c r="T638" s="173"/>
      <c r="U638" s="173"/>
      <c r="V638" s="173"/>
      <c r="W638" s="173"/>
    </row>
    <row r="639" spans="1:23">
      <c r="A639"/>
      <c r="B639" s="176"/>
      <c r="C639" s="171" t="s">
        <v>221</v>
      </c>
      <c r="D639" s="173"/>
      <c r="E639" s="173"/>
      <c r="F639" s="173"/>
      <c r="G639" s="173"/>
      <c r="H639" s="173"/>
      <c r="I639" s="173"/>
      <c r="J639" s="173"/>
      <c r="K639" s="173"/>
      <c r="L639" s="173"/>
      <c r="M639" s="173"/>
      <c r="N639" s="173"/>
      <c r="O639" s="173"/>
      <c r="P639" s="173"/>
      <c r="Q639" s="173"/>
      <c r="R639" s="173"/>
      <c r="S639" s="173"/>
      <c r="T639" s="173"/>
      <c r="U639" s="173"/>
      <c r="V639" s="173"/>
      <c r="W639" s="173"/>
    </row>
    <row r="640" spans="1:23">
      <c r="A640"/>
      <c r="B640" s="163">
        <v>4</v>
      </c>
      <c r="C640" s="174" t="s">
        <v>222</v>
      </c>
      <c r="D640" s="175" t="str">
        <f t="shared" ref="D640:E640" si="468">IF(COUNTIF(D637:D639,"C")&gt;=1,"A",IF(COUNTIF(D637:D639,"C")&gt;0,"P"," "))</f>
        <v xml:space="preserve"> </v>
      </c>
      <c r="E640" s="175" t="str">
        <f t="shared" si="468"/>
        <v xml:space="preserve"> </v>
      </c>
      <c r="F640" s="175" t="str">
        <f t="shared" ref="F640:M640" si="469">IF(COUNTIF(F637:F639,"C")&gt;=1,"A",IF(COUNTIF(F637:F639,"C")&gt;0,"P"," "))</f>
        <v xml:space="preserve"> </v>
      </c>
      <c r="G640" s="175" t="str">
        <f t="shared" si="469"/>
        <v xml:space="preserve"> </v>
      </c>
      <c r="H640" s="175" t="str">
        <f t="shared" si="469"/>
        <v xml:space="preserve"> </v>
      </c>
      <c r="I640" s="175" t="str">
        <f t="shared" si="469"/>
        <v xml:space="preserve"> </v>
      </c>
      <c r="J640" s="175" t="str">
        <f t="shared" si="469"/>
        <v xml:space="preserve"> </v>
      </c>
      <c r="K640" s="175" t="str">
        <f t="shared" si="469"/>
        <v xml:space="preserve"> </v>
      </c>
      <c r="L640" s="175" t="str">
        <f t="shared" si="469"/>
        <v xml:space="preserve"> </v>
      </c>
      <c r="M640" s="175" t="str">
        <f t="shared" si="469"/>
        <v xml:space="preserve"> </v>
      </c>
      <c r="N640" s="175" t="str">
        <f t="shared" ref="N640:W640" si="470">IF(COUNTIF(N637:N639,"C")&gt;=1,"A",IF(COUNTIF(N637:N639,"C")&gt;0,"P"," "))</f>
        <v xml:space="preserve"> </v>
      </c>
      <c r="O640" s="175" t="str">
        <f t="shared" si="470"/>
        <v xml:space="preserve"> </v>
      </c>
      <c r="P640" s="175" t="str">
        <f t="shared" si="470"/>
        <v xml:space="preserve"> </v>
      </c>
      <c r="Q640" s="175" t="str">
        <f t="shared" si="470"/>
        <v xml:space="preserve"> </v>
      </c>
      <c r="R640" s="175" t="str">
        <f t="shared" si="470"/>
        <v xml:space="preserve"> </v>
      </c>
      <c r="S640" s="175" t="str">
        <f t="shared" si="470"/>
        <v xml:space="preserve"> </v>
      </c>
      <c r="T640" s="175" t="str">
        <f t="shared" si="470"/>
        <v xml:space="preserve"> </v>
      </c>
      <c r="U640" s="175" t="str">
        <f t="shared" si="470"/>
        <v xml:space="preserve"> </v>
      </c>
      <c r="V640" s="175" t="str">
        <f t="shared" si="470"/>
        <v xml:space="preserve"> </v>
      </c>
      <c r="W640" s="175" t="str">
        <f t="shared" si="470"/>
        <v xml:space="preserve"> </v>
      </c>
    </row>
    <row r="641" spans="1:23">
      <c r="A641"/>
      <c r="B641" s="176"/>
      <c r="C641" s="171" t="s">
        <v>223</v>
      </c>
      <c r="D641" s="173"/>
      <c r="E641" s="173"/>
      <c r="F641" s="173"/>
      <c r="G641" s="173"/>
      <c r="H641" s="173"/>
      <c r="I641" s="173"/>
      <c r="J641" s="173"/>
      <c r="K641" s="173"/>
      <c r="L641" s="173"/>
      <c r="M641" s="173"/>
      <c r="N641" s="173"/>
      <c r="O641" s="173"/>
      <c r="P641" s="173"/>
      <c r="Q641" s="173"/>
      <c r="R641" s="173"/>
      <c r="S641" s="173"/>
      <c r="T641" s="173"/>
      <c r="U641" s="173"/>
      <c r="V641" s="173"/>
      <c r="W641" s="173"/>
    </row>
    <row r="642" spans="1:23">
      <c r="A642"/>
      <c r="B642" s="176"/>
      <c r="C642" s="171" t="s">
        <v>228</v>
      </c>
      <c r="D642" s="173"/>
      <c r="E642" s="173"/>
      <c r="F642" s="173"/>
      <c r="G642" s="173"/>
      <c r="H642" s="173"/>
      <c r="I642" s="173"/>
      <c r="J642" s="173"/>
      <c r="K642" s="173"/>
      <c r="L642" s="173"/>
      <c r="M642" s="173"/>
      <c r="N642" s="173"/>
      <c r="O642" s="173"/>
      <c r="P642" s="173"/>
      <c r="Q642" s="173"/>
      <c r="R642" s="173"/>
      <c r="S642" s="173"/>
      <c r="T642" s="173"/>
      <c r="U642" s="173"/>
      <c r="V642" s="173"/>
      <c r="W642" s="173"/>
    </row>
    <row r="643" spans="1:23">
      <c r="A643"/>
      <c r="B643" s="176"/>
      <c r="C643" s="171" t="s">
        <v>224</v>
      </c>
      <c r="D643" s="173"/>
      <c r="E643" s="173"/>
      <c r="F643" s="173"/>
      <c r="G643" s="173"/>
      <c r="H643" s="173"/>
      <c r="I643" s="173"/>
      <c r="J643" s="173"/>
      <c r="K643" s="173"/>
      <c r="L643" s="173"/>
      <c r="M643" s="173"/>
      <c r="N643" s="173"/>
      <c r="O643" s="173"/>
      <c r="P643" s="173"/>
      <c r="Q643" s="173"/>
      <c r="R643" s="173"/>
      <c r="S643" s="173"/>
      <c r="T643" s="173"/>
      <c r="U643" s="173"/>
      <c r="V643" s="173"/>
      <c r="W643" s="173"/>
    </row>
    <row r="644" spans="1:23">
      <c r="A644"/>
      <c r="B644" s="163">
        <v>5</v>
      </c>
      <c r="C644" s="174" t="s">
        <v>229</v>
      </c>
      <c r="D644" s="175" t="str">
        <f t="shared" ref="D644:E644" si="471">IF(COUNTIF(D641:D643,"C")&gt;=1,"A",IF(COUNTIF(D641:D643,"C")&gt;0,"P"," "))</f>
        <v xml:space="preserve"> </v>
      </c>
      <c r="E644" s="175" t="str">
        <f t="shared" si="471"/>
        <v xml:space="preserve"> </v>
      </c>
      <c r="F644" s="175" t="str">
        <f t="shared" ref="F644:M644" si="472">IF(COUNTIF(F641:F643,"C")&gt;=1,"A",IF(COUNTIF(F641:F643,"C")&gt;0,"P"," "))</f>
        <v xml:space="preserve"> </v>
      </c>
      <c r="G644" s="175" t="str">
        <f t="shared" si="472"/>
        <v xml:space="preserve"> </v>
      </c>
      <c r="H644" s="175" t="str">
        <f t="shared" si="472"/>
        <v xml:space="preserve"> </v>
      </c>
      <c r="I644" s="175" t="str">
        <f t="shared" si="472"/>
        <v xml:space="preserve"> </v>
      </c>
      <c r="J644" s="175" t="str">
        <f t="shared" si="472"/>
        <v xml:space="preserve"> </v>
      </c>
      <c r="K644" s="175" t="str">
        <f t="shared" si="472"/>
        <v xml:space="preserve"> </v>
      </c>
      <c r="L644" s="175" t="str">
        <f t="shared" si="472"/>
        <v xml:space="preserve"> </v>
      </c>
      <c r="M644" s="175" t="str">
        <f t="shared" si="472"/>
        <v xml:space="preserve"> </v>
      </c>
      <c r="N644" s="175" t="str">
        <f t="shared" ref="N644:W644" si="473">IF(COUNTIF(N641:N643,"C")&gt;=1,"A",IF(COUNTIF(N641:N643,"C")&gt;0,"P"," "))</f>
        <v xml:space="preserve"> </v>
      </c>
      <c r="O644" s="175" t="str">
        <f t="shared" si="473"/>
        <v xml:space="preserve"> </v>
      </c>
      <c r="P644" s="175" t="str">
        <f t="shared" si="473"/>
        <v xml:space="preserve"> </v>
      </c>
      <c r="Q644" s="175" t="str">
        <f t="shared" si="473"/>
        <v xml:space="preserve"> </v>
      </c>
      <c r="R644" s="175" t="str">
        <f t="shared" si="473"/>
        <v xml:space="preserve"> </v>
      </c>
      <c r="S644" s="175" t="str">
        <f t="shared" si="473"/>
        <v xml:space="preserve"> </v>
      </c>
      <c r="T644" s="175" t="str">
        <f t="shared" si="473"/>
        <v xml:space="preserve"> </v>
      </c>
      <c r="U644" s="175" t="str">
        <f t="shared" si="473"/>
        <v xml:space="preserve"> </v>
      </c>
      <c r="V644" s="175" t="str">
        <f t="shared" si="473"/>
        <v xml:space="preserve"> </v>
      </c>
      <c r="W644" s="175" t="str">
        <f t="shared" si="473"/>
        <v xml:space="preserve"> </v>
      </c>
    </row>
    <row r="645" spans="1:23">
      <c r="A645"/>
      <c r="B645" s="176"/>
      <c r="C645" s="171" t="s">
        <v>230</v>
      </c>
      <c r="D645" s="173"/>
      <c r="E645" s="173"/>
      <c r="F645" s="173"/>
      <c r="G645" s="173"/>
      <c r="H645" s="173"/>
      <c r="I645" s="173"/>
      <c r="J645" s="173"/>
      <c r="K645" s="173"/>
      <c r="L645" s="173"/>
      <c r="M645" s="173"/>
      <c r="N645" s="173"/>
      <c r="O645" s="173"/>
      <c r="P645" s="173"/>
      <c r="Q645" s="173"/>
      <c r="R645" s="173"/>
      <c r="S645" s="173"/>
      <c r="T645" s="173"/>
      <c r="U645" s="173"/>
      <c r="V645" s="173"/>
      <c r="W645" s="173"/>
    </row>
    <row r="646" spans="1:23">
      <c r="A646"/>
      <c r="B646" s="176"/>
      <c r="C646" s="171" t="s">
        <v>231</v>
      </c>
      <c r="D646" s="173"/>
      <c r="E646" s="173"/>
      <c r="F646" s="173"/>
      <c r="G646" s="173"/>
      <c r="H646" s="173"/>
      <c r="I646" s="173"/>
      <c r="J646" s="173"/>
      <c r="K646" s="173"/>
      <c r="L646" s="173"/>
      <c r="M646" s="173"/>
      <c r="N646" s="173"/>
      <c r="O646" s="173"/>
      <c r="P646" s="173"/>
      <c r="Q646" s="173"/>
      <c r="R646" s="173"/>
      <c r="S646" s="173"/>
      <c r="T646" s="173"/>
      <c r="U646" s="173"/>
      <c r="V646" s="173"/>
      <c r="W646" s="173"/>
    </row>
    <row r="647" spans="1:23" ht="13.5" thickBot="1">
      <c r="A647"/>
      <c r="B647" s="176"/>
      <c r="C647" s="171" t="s">
        <v>225</v>
      </c>
      <c r="D647" s="173"/>
      <c r="E647" s="173"/>
      <c r="F647" s="173"/>
      <c r="G647" s="173"/>
      <c r="H647" s="173"/>
      <c r="I647" s="173"/>
      <c r="J647" s="173"/>
      <c r="K647" s="173"/>
      <c r="L647" s="173"/>
      <c r="M647" s="173"/>
      <c r="N647" s="173"/>
      <c r="O647" s="173"/>
      <c r="P647" s="173"/>
      <c r="Q647" s="173"/>
      <c r="R647" s="173"/>
      <c r="S647" s="173"/>
      <c r="T647" s="173"/>
      <c r="U647" s="173"/>
      <c r="V647" s="173"/>
      <c r="W647" s="173"/>
    </row>
    <row r="648" spans="1:23" ht="13.5" hidden="1" thickBot="1">
      <c r="A648"/>
      <c r="D648" s="175" t="str">
        <f t="shared" ref="D648:E648" si="474">IF(COUNTIF(D645:D647,"C")&gt;=1,"A",IF(COUNTIF(D645:D647,"C")&gt;0,"P"," "))</f>
        <v xml:space="preserve"> </v>
      </c>
      <c r="E648" s="175" t="str">
        <f t="shared" si="474"/>
        <v xml:space="preserve"> </v>
      </c>
      <c r="F648" s="175" t="str">
        <f t="shared" ref="F648:M648" si="475">IF(COUNTIF(F645:F647,"C")&gt;=1,"A",IF(COUNTIF(F645:F647,"C")&gt;0,"P"," "))</f>
        <v xml:space="preserve"> </v>
      </c>
      <c r="G648" s="175" t="str">
        <f t="shared" si="475"/>
        <v xml:space="preserve"> </v>
      </c>
      <c r="H648" s="175" t="str">
        <f t="shared" si="475"/>
        <v xml:space="preserve"> </v>
      </c>
      <c r="I648" s="175" t="str">
        <f t="shared" si="475"/>
        <v xml:space="preserve"> </v>
      </c>
      <c r="J648" s="175" t="str">
        <f t="shared" si="475"/>
        <v xml:space="preserve"> </v>
      </c>
      <c r="K648" s="175" t="str">
        <f t="shared" si="475"/>
        <v xml:space="preserve"> </v>
      </c>
      <c r="L648" s="175" t="str">
        <f t="shared" si="475"/>
        <v xml:space="preserve"> </v>
      </c>
      <c r="M648" s="175" t="str">
        <f t="shared" si="475"/>
        <v xml:space="preserve"> </v>
      </c>
      <c r="N648" s="175" t="str">
        <f t="shared" ref="N648:W648" si="476">IF(COUNTIF(N645:N647,"C")&gt;=1,"A",IF(COUNTIF(N645:N647,"C")&gt;0,"P"," "))</f>
        <v xml:space="preserve"> </v>
      </c>
      <c r="O648" s="175" t="str">
        <f t="shared" si="476"/>
        <v xml:space="preserve"> </v>
      </c>
      <c r="P648" s="175" t="str">
        <f t="shared" si="476"/>
        <v xml:space="preserve"> </v>
      </c>
      <c r="Q648" s="175" t="str">
        <f t="shared" si="476"/>
        <v xml:space="preserve"> </v>
      </c>
      <c r="R648" s="175" t="str">
        <f t="shared" si="476"/>
        <v xml:space="preserve"> </v>
      </c>
      <c r="S648" s="175" t="str">
        <f t="shared" si="476"/>
        <v xml:space="preserve"> </v>
      </c>
      <c r="T648" s="175" t="str">
        <f t="shared" si="476"/>
        <v xml:space="preserve"> </v>
      </c>
      <c r="U648" s="175" t="str">
        <f t="shared" si="476"/>
        <v xml:space="preserve"> </v>
      </c>
      <c r="V648" s="175" t="str">
        <f t="shared" si="476"/>
        <v xml:space="preserve"> </v>
      </c>
      <c r="W648" s="175" t="str">
        <f t="shared" si="476"/>
        <v xml:space="preserve"> </v>
      </c>
    </row>
    <row r="649" spans="1:23" ht="13.5" thickBot="1">
      <c r="C649" s="177" t="s">
        <v>96</v>
      </c>
      <c r="D649" s="278" t="str">
        <f>IF(COUNTIF(D632:D648,"A")&gt;4,"C",IF(COUNTIF(D632:D648,"A")&gt;0,"P"," "))</f>
        <v xml:space="preserve"> </v>
      </c>
      <c r="E649" s="278" t="str">
        <f t="shared" ref="E649" si="477">IF(COUNTIF(E632:E648,"A")&gt;4,"C",IF(COUNTIF(E632:E648,"A")&gt;0,"P"," "))</f>
        <v xml:space="preserve"> </v>
      </c>
      <c r="F649" s="278" t="str">
        <f t="shared" ref="F649:M649" si="478">IF(COUNTIF(F632:F648,"A")&gt;4,"C",IF(COUNTIF(F632:F648,"A")&gt;0,"P"," "))</f>
        <v xml:space="preserve"> </v>
      </c>
      <c r="G649" s="278" t="str">
        <f t="shared" si="478"/>
        <v xml:space="preserve"> </v>
      </c>
      <c r="H649" s="278" t="str">
        <f t="shared" si="478"/>
        <v xml:space="preserve"> </v>
      </c>
      <c r="I649" s="278" t="str">
        <f t="shared" si="478"/>
        <v xml:space="preserve"> </v>
      </c>
      <c r="J649" s="278" t="str">
        <f t="shared" si="478"/>
        <v xml:space="preserve"> </v>
      </c>
      <c r="K649" s="278" t="str">
        <f t="shared" si="478"/>
        <v xml:space="preserve"> </v>
      </c>
      <c r="L649" s="278" t="str">
        <f t="shared" si="478"/>
        <v xml:space="preserve"> </v>
      </c>
      <c r="M649" s="278" t="str">
        <f t="shared" si="478"/>
        <v xml:space="preserve"> </v>
      </c>
      <c r="N649" s="278" t="str">
        <f t="shared" ref="N649:W649" si="479">IF(COUNTIF(N632:N648,"A")&gt;4,"C",IF(COUNTIF(N632:N648,"A")&gt;0,"P"," "))</f>
        <v xml:space="preserve"> </v>
      </c>
      <c r="O649" s="278" t="str">
        <f t="shared" si="479"/>
        <v xml:space="preserve"> </v>
      </c>
      <c r="P649" s="278" t="str">
        <f t="shared" si="479"/>
        <v xml:space="preserve"> </v>
      </c>
      <c r="Q649" s="278" t="str">
        <f t="shared" si="479"/>
        <v xml:space="preserve"> </v>
      </c>
      <c r="R649" s="278" t="str">
        <f t="shared" si="479"/>
        <v xml:space="preserve"> </v>
      </c>
      <c r="S649" s="278" t="str">
        <f t="shared" si="479"/>
        <v xml:space="preserve"> </v>
      </c>
      <c r="T649" s="278" t="str">
        <f t="shared" si="479"/>
        <v xml:space="preserve"> </v>
      </c>
      <c r="U649" s="278" t="str">
        <f t="shared" si="479"/>
        <v xml:space="preserve"> </v>
      </c>
      <c r="V649" s="278" t="str">
        <f t="shared" si="479"/>
        <v xml:space="preserve"> </v>
      </c>
      <c r="W649" s="278" t="str">
        <f t="shared" si="479"/>
        <v xml:space="preserve"> </v>
      </c>
    </row>
    <row r="650" spans="1:23" ht="15">
      <c r="B650" s="167" t="s">
        <v>1011</v>
      </c>
      <c r="C650" s="301"/>
    </row>
    <row r="651" spans="1:23">
      <c r="A651"/>
      <c r="B651" s="163">
        <v>1</v>
      </c>
      <c r="C651" s="318" t="s">
        <v>810</v>
      </c>
    </row>
    <row r="652" spans="1:23">
      <c r="A652"/>
      <c r="B652" s="170"/>
      <c r="C652" s="342" t="s">
        <v>831</v>
      </c>
      <c r="D652" s="173"/>
      <c r="E652" s="173"/>
      <c r="F652" s="173"/>
      <c r="G652" s="173"/>
      <c r="H652" s="173"/>
      <c r="I652" s="173"/>
      <c r="J652" s="173"/>
      <c r="K652" s="173"/>
      <c r="L652" s="173"/>
      <c r="M652" s="173"/>
      <c r="N652" s="173"/>
      <c r="O652" s="173"/>
      <c r="P652" s="173"/>
      <c r="Q652" s="173"/>
      <c r="R652" s="173"/>
      <c r="S652" s="173"/>
      <c r="T652" s="173"/>
      <c r="U652" s="173"/>
      <c r="V652" s="173"/>
      <c r="W652" s="173"/>
    </row>
    <row r="653" spans="1:23">
      <c r="A653"/>
      <c r="B653" s="170"/>
      <c r="C653" s="342" t="s">
        <v>832</v>
      </c>
      <c r="D653" s="173"/>
      <c r="E653" s="173"/>
      <c r="F653" s="173"/>
      <c r="G653" s="173"/>
      <c r="H653" s="173"/>
      <c r="I653" s="173"/>
      <c r="J653" s="173"/>
      <c r="K653" s="173"/>
      <c r="L653" s="173"/>
      <c r="M653" s="173"/>
      <c r="N653" s="173"/>
      <c r="O653" s="173"/>
      <c r="P653" s="173"/>
      <c r="Q653" s="173"/>
      <c r="R653" s="173"/>
      <c r="S653" s="173"/>
      <c r="T653" s="173"/>
      <c r="U653" s="173"/>
      <c r="V653" s="173"/>
      <c r="W653" s="173"/>
    </row>
    <row r="654" spans="1:23">
      <c r="A654"/>
      <c r="B654" s="170"/>
      <c r="C654" s="342" t="s">
        <v>833</v>
      </c>
      <c r="D654" s="173"/>
      <c r="E654" s="173"/>
      <c r="F654" s="173"/>
      <c r="G654" s="173"/>
      <c r="H654" s="173"/>
      <c r="I654" s="173"/>
      <c r="J654" s="173"/>
      <c r="K654" s="173"/>
      <c r="L654" s="173"/>
      <c r="M654" s="173"/>
      <c r="N654" s="173"/>
      <c r="O654" s="173"/>
      <c r="P654" s="173"/>
      <c r="Q654" s="173"/>
      <c r="R654" s="173"/>
      <c r="S654" s="173"/>
      <c r="T654" s="173"/>
      <c r="U654" s="173"/>
      <c r="V654" s="173"/>
      <c r="W654" s="173"/>
    </row>
    <row r="655" spans="1:23">
      <c r="A655"/>
      <c r="B655" s="163">
        <v>2</v>
      </c>
      <c r="C655" s="343" t="s">
        <v>811</v>
      </c>
      <c r="D655" s="175" t="str">
        <f t="shared" ref="D655:E655" si="480">IF(COUNTIF(D652:D654,"C")&gt;=1,"A",IF(COUNTIF(D652:D654,"C")&gt;0,"P"," "))</f>
        <v xml:space="preserve"> </v>
      </c>
      <c r="E655" s="175" t="str">
        <f t="shared" si="480"/>
        <v xml:space="preserve"> </v>
      </c>
      <c r="F655" s="175" t="str">
        <f t="shared" ref="F655:M655" si="481">IF(COUNTIF(F652:F654,"C")&gt;=1,"A",IF(COUNTIF(F652:F654,"C")&gt;0,"P"," "))</f>
        <v xml:space="preserve"> </v>
      </c>
      <c r="G655" s="175" t="str">
        <f t="shared" si="481"/>
        <v xml:space="preserve"> </v>
      </c>
      <c r="H655" s="175" t="str">
        <f t="shared" si="481"/>
        <v xml:space="preserve"> </v>
      </c>
      <c r="I655" s="175" t="str">
        <f t="shared" si="481"/>
        <v xml:space="preserve"> </v>
      </c>
      <c r="J655" s="175" t="str">
        <f t="shared" si="481"/>
        <v xml:space="preserve"> </v>
      </c>
      <c r="K655" s="175" t="str">
        <f t="shared" si="481"/>
        <v xml:space="preserve"> </v>
      </c>
      <c r="L655" s="175" t="str">
        <f t="shared" si="481"/>
        <v xml:space="preserve"> </v>
      </c>
      <c r="M655" s="175" t="str">
        <f t="shared" si="481"/>
        <v xml:space="preserve"> </v>
      </c>
      <c r="N655" s="175" t="str">
        <f t="shared" ref="N655:W655" si="482">IF(COUNTIF(N652:N654,"C")&gt;=1,"A",IF(COUNTIF(N652:N654,"C")&gt;0,"P"," "))</f>
        <v xml:space="preserve"> </v>
      </c>
      <c r="O655" s="175" t="str">
        <f t="shared" si="482"/>
        <v xml:space="preserve"> </v>
      </c>
      <c r="P655" s="175" t="str">
        <f t="shared" si="482"/>
        <v xml:space="preserve"> </v>
      </c>
      <c r="Q655" s="175" t="str">
        <f t="shared" si="482"/>
        <v xml:space="preserve"> </v>
      </c>
      <c r="R655" s="175" t="str">
        <f t="shared" si="482"/>
        <v xml:space="preserve"> </v>
      </c>
      <c r="S655" s="175" t="str">
        <f t="shared" si="482"/>
        <v xml:space="preserve"> </v>
      </c>
      <c r="T655" s="175" t="str">
        <f t="shared" si="482"/>
        <v xml:space="preserve"> </v>
      </c>
      <c r="U655" s="175" t="str">
        <f t="shared" si="482"/>
        <v xml:space="preserve"> </v>
      </c>
      <c r="V655" s="175" t="str">
        <f t="shared" si="482"/>
        <v xml:space="preserve"> </v>
      </c>
      <c r="W655" s="175" t="str">
        <f t="shared" si="482"/>
        <v xml:space="preserve"> </v>
      </c>
    </row>
    <row r="656" spans="1:23">
      <c r="A656"/>
      <c r="B656" s="176"/>
      <c r="C656" s="342" t="s">
        <v>818</v>
      </c>
      <c r="D656" s="173"/>
      <c r="E656" s="173"/>
      <c r="F656" s="173"/>
      <c r="G656" s="173"/>
      <c r="H656" s="173"/>
      <c r="I656" s="173"/>
      <c r="J656" s="173"/>
      <c r="K656" s="173"/>
      <c r="L656" s="173"/>
      <c r="M656" s="173"/>
      <c r="N656" s="173"/>
      <c r="O656" s="173"/>
      <c r="P656" s="173"/>
      <c r="Q656" s="173"/>
      <c r="R656" s="173"/>
      <c r="S656" s="173"/>
      <c r="T656" s="173"/>
      <c r="U656" s="173"/>
      <c r="V656" s="173"/>
      <c r="W656" s="173"/>
    </row>
    <row r="657" spans="1:23">
      <c r="A657"/>
      <c r="B657" s="176"/>
      <c r="C657" s="342" t="s">
        <v>819</v>
      </c>
      <c r="D657" s="173"/>
      <c r="E657" s="173"/>
      <c r="F657" s="173"/>
      <c r="G657" s="173"/>
      <c r="H657" s="173"/>
      <c r="I657" s="173"/>
      <c r="J657" s="173"/>
      <c r="K657" s="173"/>
      <c r="L657" s="173"/>
      <c r="M657" s="173"/>
      <c r="N657" s="173"/>
      <c r="O657" s="173"/>
      <c r="P657" s="173"/>
      <c r="Q657" s="173"/>
      <c r="R657" s="173"/>
      <c r="S657" s="173"/>
      <c r="T657" s="173"/>
      <c r="U657" s="173"/>
      <c r="V657" s="173"/>
      <c r="W657" s="173"/>
    </row>
    <row r="658" spans="1:23">
      <c r="A658"/>
      <c r="B658" s="176"/>
      <c r="C658" s="342" t="s">
        <v>834</v>
      </c>
      <c r="D658" s="173"/>
      <c r="E658" s="173"/>
      <c r="F658" s="173"/>
      <c r="G658" s="173"/>
      <c r="H658" s="173"/>
      <c r="I658" s="173"/>
      <c r="J658" s="173"/>
      <c r="K658" s="173"/>
      <c r="L658" s="173"/>
      <c r="M658" s="173"/>
      <c r="N658" s="173"/>
      <c r="O658" s="173"/>
      <c r="P658" s="173"/>
      <c r="Q658" s="173"/>
      <c r="R658" s="173"/>
      <c r="S658" s="173"/>
      <c r="T658" s="173"/>
      <c r="U658" s="173"/>
      <c r="V658" s="173"/>
      <c r="W658" s="173"/>
    </row>
    <row r="659" spans="1:23">
      <c r="A659"/>
      <c r="B659" s="163">
        <v>3</v>
      </c>
      <c r="C659" s="343" t="s">
        <v>812</v>
      </c>
      <c r="D659" s="175" t="str">
        <f t="shared" ref="D659:E659" si="483">IF(COUNTIF(D656:D658,"C")&gt;=1,"A",IF(COUNTIF(D656:D658,"C")&gt;0,"P"," "))</f>
        <v xml:space="preserve"> </v>
      </c>
      <c r="E659" s="175" t="str">
        <f t="shared" si="483"/>
        <v xml:space="preserve"> </v>
      </c>
      <c r="F659" s="175" t="str">
        <f t="shared" ref="F659:M659" si="484">IF(COUNTIF(F656:F658,"C")&gt;=1,"A",IF(COUNTIF(F656:F658,"C")&gt;0,"P"," "))</f>
        <v xml:space="preserve"> </v>
      </c>
      <c r="G659" s="175" t="str">
        <f t="shared" si="484"/>
        <v xml:space="preserve"> </v>
      </c>
      <c r="H659" s="175" t="str">
        <f t="shared" si="484"/>
        <v xml:space="preserve"> </v>
      </c>
      <c r="I659" s="175" t="str">
        <f t="shared" si="484"/>
        <v xml:space="preserve"> </v>
      </c>
      <c r="J659" s="175" t="str">
        <f t="shared" si="484"/>
        <v xml:space="preserve"> </v>
      </c>
      <c r="K659" s="175" t="str">
        <f t="shared" si="484"/>
        <v xml:space="preserve"> </v>
      </c>
      <c r="L659" s="175" t="str">
        <f t="shared" si="484"/>
        <v xml:space="preserve"> </v>
      </c>
      <c r="M659" s="175" t="str">
        <f t="shared" si="484"/>
        <v xml:space="preserve"> </v>
      </c>
      <c r="N659" s="175" t="str">
        <f t="shared" ref="N659:W659" si="485">IF(COUNTIF(N656:N658,"C")&gt;=1,"A",IF(COUNTIF(N656:N658,"C")&gt;0,"P"," "))</f>
        <v xml:space="preserve"> </v>
      </c>
      <c r="O659" s="175" t="str">
        <f t="shared" si="485"/>
        <v xml:space="preserve"> </v>
      </c>
      <c r="P659" s="175" t="str">
        <f t="shared" si="485"/>
        <v xml:space="preserve"> </v>
      </c>
      <c r="Q659" s="175" t="str">
        <f t="shared" si="485"/>
        <v xml:space="preserve"> </v>
      </c>
      <c r="R659" s="175" t="str">
        <f t="shared" si="485"/>
        <v xml:space="preserve"> </v>
      </c>
      <c r="S659" s="175" t="str">
        <f t="shared" si="485"/>
        <v xml:space="preserve"> </v>
      </c>
      <c r="T659" s="175" t="str">
        <f t="shared" si="485"/>
        <v xml:space="preserve"> </v>
      </c>
      <c r="U659" s="175" t="str">
        <f t="shared" si="485"/>
        <v xml:space="preserve"> </v>
      </c>
      <c r="V659" s="175" t="str">
        <f t="shared" si="485"/>
        <v xml:space="preserve"> </v>
      </c>
      <c r="W659" s="175" t="str">
        <f t="shared" si="485"/>
        <v xml:space="preserve"> </v>
      </c>
    </row>
    <row r="660" spans="1:23">
      <c r="A660"/>
      <c r="B660" s="176"/>
      <c r="C660" s="342" t="s">
        <v>821</v>
      </c>
      <c r="D660" s="173"/>
      <c r="E660" s="173"/>
      <c r="F660" s="173"/>
      <c r="G660" s="173"/>
      <c r="H660" s="173"/>
      <c r="I660" s="173"/>
      <c r="J660" s="173"/>
      <c r="K660" s="173"/>
      <c r="L660" s="173"/>
      <c r="M660" s="173"/>
      <c r="N660" s="173"/>
      <c r="O660" s="173"/>
      <c r="P660" s="173"/>
      <c r="Q660" s="173"/>
      <c r="R660" s="173"/>
      <c r="S660" s="173"/>
      <c r="T660" s="173"/>
      <c r="U660" s="173"/>
      <c r="V660" s="173"/>
      <c r="W660" s="173"/>
    </row>
    <row r="661" spans="1:23">
      <c r="A661"/>
      <c r="B661" s="176"/>
      <c r="C661" s="342" t="s">
        <v>822</v>
      </c>
      <c r="D661" s="173"/>
      <c r="E661" s="173"/>
      <c r="F661" s="173"/>
      <c r="G661" s="173"/>
      <c r="H661" s="173"/>
      <c r="I661" s="173"/>
      <c r="J661" s="173"/>
      <c r="K661" s="173"/>
      <c r="L661" s="173"/>
      <c r="M661" s="173"/>
      <c r="N661" s="173"/>
      <c r="O661" s="173"/>
      <c r="P661" s="173"/>
      <c r="Q661" s="173"/>
      <c r="R661" s="173"/>
      <c r="S661" s="173"/>
      <c r="T661" s="173"/>
      <c r="U661" s="173"/>
      <c r="V661" s="173"/>
      <c r="W661" s="173"/>
    </row>
    <row r="662" spans="1:23">
      <c r="A662"/>
      <c r="B662" s="176"/>
      <c r="C662" s="342" t="s">
        <v>823</v>
      </c>
      <c r="D662" s="173"/>
      <c r="E662" s="173"/>
      <c r="F662" s="173"/>
      <c r="G662" s="173"/>
      <c r="H662" s="173"/>
      <c r="I662" s="173"/>
      <c r="J662" s="173"/>
      <c r="K662" s="173"/>
      <c r="L662" s="173"/>
      <c r="M662" s="173"/>
      <c r="N662" s="173"/>
      <c r="O662" s="173"/>
      <c r="P662" s="173"/>
      <c r="Q662" s="173"/>
      <c r="R662" s="173"/>
      <c r="S662" s="173"/>
      <c r="T662" s="173"/>
      <c r="U662" s="173"/>
      <c r="V662" s="173"/>
      <c r="W662" s="173"/>
    </row>
    <row r="663" spans="1:23">
      <c r="A663"/>
      <c r="B663" s="163">
        <v>4</v>
      </c>
      <c r="C663" s="343" t="s">
        <v>813</v>
      </c>
      <c r="D663" s="175" t="str">
        <f t="shared" ref="D663:E663" si="486">IF(COUNTIF(D660:D662,"C")&gt;=1,"A",IF(COUNTIF(D660:D662,"C")&gt;0,"P"," "))</f>
        <v xml:space="preserve"> </v>
      </c>
      <c r="E663" s="175" t="str">
        <f t="shared" si="486"/>
        <v xml:space="preserve"> </v>
      </c>
      <c r="F663" s="175" t="str">
        <f t="shared" ref="F663:M663" si="487">IF(COUNTIF(F660:F662,"C")&gt;=1,"A",IF(COUNTIF(F660:F662,"C")&gt;0,"P"," "))</f>
        <v xml:space="preserve"> </v>
      </c>
      <c r="G663" s="175" t="str">
        <f t="shared" si="487"/>
        <v xml:space="preserve"> </v>
      </c>
      <c r="H663" s="175" t="str">
        <f t="shared" si="487"/>
        <v xml:space="preserve"> </v>
      </c>
      <c r="I663" s="175" t="str">
        <f t="shared" si="487"/>
        <v xml:space="preserve"> </v>
      </c>
      <c r="J663" s="175" t="str">
        <f t="shared" si="487"/>
        <v xml:space="preserve"> </v>
      </c>
      <c r="K663" s="175" t="str">
        <f t="shared" si="487"/>
        <v xml:space="preserve"> </v>
      </c>
      <c r="L663" s="175" t="str">
        <f t="shared" si="487"/>
        <v xml:space="preserve"> </v>
      </c>
      <c r="M663" s="175" t="str">
        <f t="shared" si="487"/>
        <v xml:space="preserve"> </v>
      </c>
      <c r="N663" s="175" t="str">
        <f t="shared" ref="N663:W663" si="488">IF(COUNTIF(N660:N662,"C")&gt;=1,"A",IF(COUNTIF(N660:N662,"C")&gt;0,"P"," "))</f>
        <v xml:space="preserve"> </v>
      </c>
      <c r="O663" s="175" t="str">
        <f t="shared" si="488"/>
        <v xml:space="preserve"> </v>
      </c>
      <c r="P663" s="175" t="str">
        <f t="shared" si="488"/>
        <v xml:space="preserve"> </v>
      </c>
      <c r="Q663" s="175" t="str">
        <f t="shared" si="488"/>
        <v xml:space="preserve"> </v>
      </c>
      <c r="R663" s="175" t="str">
        <f t="shared" si="488"/>
        <v xml:space="preserve"> </v>
      </c>
      <c r="S663" s="175" t="str">
        <f t="shared" si="488"/>
        <v xml:space="preserve"> </v>
      </c>
      <c r="T663" s="175" t="str">
        <f t="shared" si="488"/>
        <v xml:space="preserve"> </v>
      </c>
      <c r="U663" s="175" t="str">
        <f t="shared" si="488"/>
        <v xml:space="preserve"> </v>
      </c>
      <c r="V663" s="175" t="str">
        <f t="shared" si="488"/>
        <v xml:space="preserve"> </v>
      </c>
      <c r="W663" s="175" t="str">
        <f t="shared" si="488"/>
        <v xml:space="preserve"> </v>
      </c>
    </row>
    <row r="664" spans="1:23">
      <c r="A664"/>
      <c r="B664" s="176"/>
      <c r="C664" s="342" t="s">
        <v>824</v>
      </c>
      <c r="D664" s="173"/>
      <c r="E664" s="173"/>
      <c r="F664" s="173"/>
      <c r="G664" s="173"/>
      <c r="H664" s="173"/>
      <c r="I664" s="173"/>
      <c r="J664" s="173"/>
      <c r="K664" s="173"/>
      <c r="L664" s="173"/>
      <c r="M664" s="173"/>
      <c r="N664" s="173"/>
      <c r="O664" s="173"/>
      <c r="P664" s="173"/>
      <c r="Q664" s="173"/>
      <c r="R664" s="173"/>
      <c r="S664" s="173"/>
      <c r="T664" s="173"/>
      <c r="U664" s="173"/>
      <c r="V664" s="173"/>
      <c r="W664" s="173"/>
    </row>
    <row r="665" spans="1:23">
      <c r="A665"/>
      <c r="B665" s="176"/>
      <c r="C665" s="342" t="s">
        <v>835</v>
      </c>
      <c r="D665" s="173"/>
      <c r="E665" s="173"/>
      <c r="F665" s="173"/>
      <c r="G665" s="173"/>
      <c r="H665" s="173"/>
      <c r="I665" s="173"/>
      <c r="J665" s="173"/>
      <c r="K665" s="173"/>
      <c r="L665" s="173"/>
      <c r="M665" s="173"/>
      <c r="N665" s="173"/>
      <c r="O665" s="173"/>
      <c r="P665" s="173"/>
      <c r="Q665" s="173"/>
      <c r="R665" s="173"/>
      <c r="S665" s="173"/>
      <c r="T665" s="173"/>
      <c r="U665" s="173"/>
      <c r="V665" s="173"/>
      <c r="W665" s="173"/>
    </row>
    <row r="666" spans="1:23">
      <c r="A666"/>
      <c r="B666" s="176"/>
      <c r="C666" s="342" t="s">
        <v>826</v>
      </c>
      <c r="D666" s="173"/>
      <c r="E666" s="173"/>
      <c r="F666" s="173"/>
      <c r="G666" s="173"/>
      <c r="H666" s="173"/>
      <c r="I666" s="173"/>
      <c r="J666" s="173"/>
      <c r="K666" s="173"/>
      <c r="L666" s="173"/>
      <c r="M666" s="173"/>
      <c r="N666" s="173"/>
      <c r="O666" s="173"/>
      <c r="P666" s="173"/>
      <c r="Q666" s="173"/>
      <c r="R666" s="173"/>
      <c r="S666" s="173"/>
      <c r="T666" s="173"/>
      <c r="U666" s="173"/>
      <c r="V666" s="173"/>
      <c r="W666" s="173"/>
    </row>
    <row r="667" spans="1:23">
      <c r="B667" s="163">
        <v>5</v>
      </c>
      <c r="C667" s="343" t="s">
        <v>814</v>
      </c>
      <c r="D667" s="175" t="str">
        <f t="shared" ref="D667:E667" si="489">IF(COUNTIF(D664:D666,"C")&gt;=1,"A",IF(COUNTIF(D664:D666,"C")&gt;0,"P"," "))</f>
        <v xml:space="preserve"> </v>
      </c>
      <c r="E667" s="175" t="str">
        <f t="shared" si="489"/>
        <v xml:space="preserve"> </v>
      </c>
      <c r="F667" s="175" t="str">
        <f t="shared" ref="F667:M667" si="490">IF(COUNTIF(F664:F666,"C")&gt;=1,"A",IF(COUNTIF(F664:F666,"C")&gt;0,"P"," "))</f>
        <v xml:space="preserve"> </v>
      </c>
      <c r="G667" s="175" t="str">
        <f t="shared" si="490"/>
        <v xml:space="preserve"> </v>
      </c>
      <c r="H667" s="175" t="str">
        <f t="shared" si="490"/>
        <v xml:space="preserve"> </v>
      </c>
      <c r="I667" s="175" t="str">
        <f t="shared" si="490"/>
        <v xml:space="preserve"> </v>
      </c>
      <c r="J667" s="175" t="str">
        <f t="shared" si="490"/>
        <v xml:space="preserve"> </v>
      </c>
      <c r="K667" s="175" t="str">
        <f t="shared" si="490"/>
        <v xml:space="preserve"> </v>
      </c>
      <c r="L667" s="175" t="str">
        <f t="shared" si="490"/>
        <v xml:space="preserve"> </v>
      </c>
      <c r="M667" s="175" t="str">
        <f t="shared" si="490"/>
        <v xml:space="preserve"> </v>
      </c>
      <c r="N667" s="175" t="str">
        <f t="shared" ref="N667:W667" si="491">IF(COUNTIF(N664:N666,"C")&gt;=1,"A",IF(COUNTIF(N664:N666,"C")&gt;0,"P"," "))</f>
        <v xml:space="preserve"> </v>
      </c>
      <c r="O667" s="175" t="str">
        <f t="shared" si="491"/>
        <v xml:space="preserve"> </v>
      </c>
      <c r="P667" s="175" t="str">
        <f t="shared" si="491"/>
        <v xml:space="preserve"> </v>
      </c>
      <c r="Q667" s="175" t="str">
        <f t="shared" si="491"/>
        <v xml:space="preserve"> </v>
      </c>
      <c r="R667" s="175" t="str">
        <f t="shared" si="491"/>
        <v xml:space="preserve"> </v>
      </c>
      <c r="S667" s="175" t="str">
        <f t="shared" si="491"/>
        <v xml:space="preserve"> </v>
      </c>
      <c r="T667" s="175" t="str">
        <f t="shared" si="491"/>
        <v xml:space="preserve"> </v>
      </c>
      <c r="U667" s="175" t="str">
        <f t="shared" si="491"/>
        <v xml:space="preserve"> </v>
      </c>
      <c r="V667" s="175" t="str">
        <f t="shared" si="491"/>
        <v xml:space="preserve"> </v>
      </c>
      <c r="W667" s="175" t="str">
        <f t="shared" si="491"/>
        <v xml:space="preserve"> </v>
      </c>
    </row>
    <row r="668" spans="1:23">
      <c r="B668" s="176"/>
      <c r="C668" s="342" t="s">
        <v>827</v>
      </c>
      <c r="D668" s="173"/>
      <c r="E668" s="173"/>
      <c r="F668" s="173"/>
      <c r="G668" s="173"/>
      <c r="H668" s="173"/>
      <c r="I668" s="173"/>
      <c r="J668" s="173"/>
      <c r="K668" s="173"/>
      <c r="L668" s="173"/>
      <c r="M668" s="173"/>
      <c r="N668" s="173"/>
      <c r="O668" s="173"/>
      <c r="P668" s="173"/>
      <c r="Q668" s="173"/>
      <c r="R668" s="173"/>
      <c r="S668" s="173"/>
      <c r="T668" s="173"/>
      <c r="U668" s="173"/>
      <c r="V668" s="173"/>
      <c r="W668" s="173"/>
    </row>
    <row r="669" spans="1:23">
      <c r="B669" s="176"/>
      <c r="C669" s="342" t="s">
        <v>828</v>
      </c>
      <c r="D669" s="173"/>
      <c r="E669" s="173"/>
      <c r="F669" s="173"/>
      <c r="G669" s="173"/>
      <c r="H669" s="173"/>
      <c r="I669" s="173"/>
      <c r="J669" s="173"/>
      <c r="K669" s="173"/>
      <c r="L669" s="173"/>
      <c r="M669" s="173"/>
      <c r="N669" s="173"/>
      <c r="O669" s="173"/>
      <c r="P669" s="173"/>
      <c r="Q669" s="173"/>
      <c r="R669" s="173"/>
      <c r="S669" s="173"/>
      <c r="T669" s="173"/>
      <c r="U669" s="173"/>
      <c r="V669" s="173"/>
      <c r="W669" s="173"/>
    </row>
    <row r="670" spans="1:23" ht="13.5" thickBot="1">
      <c r="B670" s="176"/>
      <c r="C670" s="342" t="s">
        <v>829</v>
      </c>
      <c r="D670" s="173"/>
      <c r="E670" s="173"/>
      <c r="F670" s="173"/>
      <c r="G670" s="173"/>
      <c r="H670" s="173"/>
      <c r="I670" s="173"/>
      <c r="J670" s="173"/>
      <c r="K670" s="173"/>
      <c r="L670" s="173"/>
      <c r="M670" s="173"/>
      <c r="N670" s="173"/>
      <c r="O670" s="173"/>
      <c r="P670" s="173"/>
      <c r="Q670" s="173"/>
      <c r="R670" s="173"/>
      <c r="S670" s="173"/>
      <c r="T670" s="173"/>
      <c r="U670" s="173"/>
      <c r="V670" s="173"/>
      <c r="W670" s="173"/>
    </row>
    <row r="671" spans="1:23" ht="13.5" hidden="1" thickBot="1">
      <c r="C671" s="301"/>
      <c r="D671" s="175" t="str">
        <f t="shared" ref="D671:E671" si="492">IF(COUNTIF(D668:D670,"C")&gt;=1,"A",IF(COUNTIF(D668:D670,"C")&gt;0,"P"," "))</f>
        <v xml:space="preserve"> </v>
      </c>
      <c r="E671" s="175" t="str">
        <f t="shared" si="492"/>
        <v xml:space="preserve"> </v>
      </c>
      <c r="F671" s="175" t="str">
        <f t="shared" ref="F671:M671" si="493">IF(COUNTIF(F668:F670,"C")&gt;=1,"A",IF(COUNTIF(F668:F670,"C")&gt;0,"P"," "))</f>
        <v xml:space="preserve"> </v>
      </c>
      <c r="G671" s="175" t="str">
        <f t="shared" si="493"/>
        <v xml:space="preserve"> </v>
      </c>
      <c r="H671" s="175" t="str">
        <f t="shared" si="493"/>
        <v xml:space="preserve"> </v>
      </c>
      <c r="I671" s="175" t="str">
        <f t="shared" si="493"/>
        <v xml:space="preserve"> </v>
      </c>
      <c r="J671" s="175" t="str">
        <f t="shared" si="493"/>
        <v xml:space="preserve"> </v>
      </c>
      <c r="K671" s="175" t="str">
        <f t="shared" si="493"/>
        <v xml:space="preserve"> </v>
      </c>
      <c r="L671" s="175" t="str">
        <f t="shared" si="493"/>
        <v xml:space="preserve"> </v>
      </c>
      <c r="M671" s="175" t="str">
        <f t="shared" si="493"/>
        <v xml:space="preserve"> </v>
      </c>
      <c r="N671" s="175" t="str">
        <f t="shared" ref="N671:W671" si="494">IF(COUNTIF(N668:N670,"C")&gt;=1,"A",IF(COUNTIF(N668:N670,"C")&gt;0,"P"," "))</f>
        <v xml:space="preserve"> </v>
      </c>
      <c r="O671" s="175" t="str">
        <f t="shared" si="494"/>
        <v xml:space="preserve"> </v>
      </c>
      <c r="P671" s="175" t="str">
        <f t="shared" si="494"/>
        <v xml:space="preserve"> </v>
      </c>
      <c r="Q671" s="175" t="str">
        <f t="shared" si="494"/>
        <v xml:space="preserve"> </v>
      </c>
      <c r="R671" s="175" t="str">
        <f t="shared" si="494"/>
        <v xml:space="preserve"> </v>
      </c>
      <c r="S671" s="175" t="str">
        <f t="shared" si="494"/>
        <v xml:space="preserve"> </v>
      </c>
      <c r="T671" s="175" t="str">
        <f t="shared" si="494"/>
        <v xml:space="preserve"> </v>
      </c>
      <c r="U671" s="175" t="str">
        <f t="shared" si="494"/>
        <v xml:space="preserve"> </v>
      </c>
      <c r="V671" s="175" t="str">
        <f t="shared" si="494"/>
        <v xml:space="preserve"> </v>
      </c>
      <c r="W671" s="175" t="str">
        <f t="shared" si="494"/>
        <v xml:space="preserve"> </v>
      </c>
    </row>
    <row r="672" spans="1:23" ht="13.5" thickBot="1">
      <c r="C672" s="271" t="s">
        <v>96</v>
      </c>
      <c r="D672" s="278" t="str">
        <f>IF(COUNTIF(D655:D671,"A")&gt;4,"C",IF(COUNTIF(D655:D671,"A")&gt;0,"P"," "))</f>
        <v xml:space="preserve"> </v>
      </c>
      <c r="E672" s="278" t="str">
        <f t="shared" ref="E672" si="495">IF(COUNTIF(E655:E671,"A")&gt;4,"C",IF(COUNTIF(E655:E671,"A")&gt;0,"P"," "))</f>
        <v xml:space="preserve"> </v>
      </c>
      <c r="F672" s="278" t="str">
        <f t="shared" ref="F672:M672" si="496">IF(COUNTIF(F655:F671,"A")&gt;4,"C",IF(COUNTIF(F655:F671,"A")&gt;0,"P"," "))</f>
        <v xml:space="preserve"> </v>
      </c>
      <c r="G672" s="278" t="str">
        <f t="shared" si="496"/>
        <v xml:space="preserve"> </v>
      </c>
      <c r="H672" s="278" t="str">
        <f t="shared" si="496"/>
        <v xml:space="preserve"> </v>
      </c>
      <c r="I672" s="278" t="str">
        <f t="shared" si="496"/>
        <v xml:space="preserve"> </v>
      </c>
      <c r="J672" s="278" t="str">
        <f t="shared" si="496"/>
        <v xml:space="preserve"> </v>
      </c>
      <c r="K672" s="278" t="str">
        <f t="shared" si="496"/>
        <v xml:space="preserve"> </v>
      </c>
      <c r="L672" s="278" t="str">
        <f t="shared" si="496"/>
        <v xml:space="preserve"> </v>
      </c>
      <c r="M672" s="278" t="str">
        <f t="shared" si="496"/>
        <v xml:space="preserve"> </v>
      </c>
      <c r="N672" s="278" t="str">
        <f t="shared" ref="N672:W672" si="497">IF(COUNTIF(N655:N671,"A")&gt;4,"C",IF(COUNTIF(N655:N671,"A")&gt;0,"P"," "))</f>
        <v xml:space="preserve"> </v>
      </c>
      <c r="O672" s="278" t="str">
        <f t="shared" si="497"/>
        <v xml:space="preserve"> </v>
      </c>
      <c r="P672" s="278" t="str">
        <f t="shared" si="497"/>
        <v xml:space="preserve"> </v>
      </c>
      <c r="Q672" s="278" t="str">
        <f t="shared" si="497"/>
        <v xml:space="preserve"> </v>
      </c>
      <c r="R672" s="278" t="str">
        <f t="shared" si="497"/>
        <v xml:space="preserve"> </v>
      </c>
      <c r="S672" s="278" t="str">
        <f t="shared" si="497"/>
        <v xml:space="preserve"> </v>
      </c>
      <c r="T672" s="278" t="str">
        <f t="shared" si="497"/>
        <v xml:space="preserve"> </v>
      </c>
      <c r="U672" s="278" t="str">
        <f t="shared" si="497"/>
        <v xml:space="preserve"> </v>
      </c>
      <c r="V672" s="278" t="str">
        <f t="shared" si="497"/>
        <v xml:space="preserve"> </v>
      </c>
      <c r="W672" s="278" t="str">
        <f t="shared" si="497"/>
        <v xml:space="preserve"> </v>
      </c>
    </row>
    <row r="673" spans="1:23" ht="15">
      <c r="B673" s="167" t="s">
        <v>836</v>
      </c>
      <c r="C673" s="301"/>
    </row>
    <row r="674" spans="1:23">
      <c r="A674"/>
      <c r="B674" s="163">
        <v>1</v>
      </c>
      <c r="C674" s="318" t="s">
        <v>810</v>
      </c>
    </row>
    <row r="675" spans="1:23">
      <c r="A675"/>
      <c r="B675" s="170"/>
      <c r="C675" s="346" t="s">
        <v>831</v>
      </c>
      <c r="D675" s="173"/>
      <c r="E675" s="173"/>
      <c r="F675" s="173"/>
      <c r="G675" s="173"/>
      <c r="H675" s="173"/>
      <c r="I675" s="173"/>
      <c r="J675" s="173"/>
      <c r="K675" s="173"/>
      <c r="L675" s="173"/>
      <c r="M675" s="173"/>
      <c r="N675" s="173"/>
      <c r="O675" s="173"/>
      <c r="P675" s="173"/>
      <c r="Q675" s="173"/>
      <c r="R675" s="173"/>
      <c r="S675" s="173"/>
      <c r="T675" s="173"/>
      <c r="U675" s="173"/>
      <c r="V675" s="173"/>
      <c r="W675" s="173"/>
    </row>
    <row r="676" spans="1:23">
      <c r="A676"/>
      <c r="B676" s="170"/>
      <c r="C676" s="346" t="s">
        <v>832</v>
      </c>
      <c r="D676" s="173"/>
      <c r="E676" s="173"/>
      <c r="F676" s="173"/>
      <c r="G676" s="173"/>
      <c r="H676" s="173"/>
      <c r="I676" s="173"/>
      <c r="J676" s="173"/>
      <c r="K676" s="173"/>
      <c r="L676" s="173"/>
      <c r="M676" s="173"/>
      <c r="N676" s="173"/>
      <c r="O676" s="173"/>
      <c r="P676" s="173"/>
      <c r="Q676" s="173"/>
      <c r="R676" s="173"/>
      <c r="S676" s="173"/>
      <c r="T676" s="173"/>
      <c r="U676" s="173"/>
      <c r="V676" s="173"/>
      <c r="W676" s="173"/>
    </row>
    <row r="677" spans="1:23">
      <c r="A677"/>
      <c r="B677" s="170"/>
      <c r="C677" s="346" t="s">
        <v>833</v>
      </c>
      <c r="D677" s="173"/>
      <c r="E677" s="173"/>
      <c r="F677" s="173"/>
      <c r="G677" s="173"/>
      <c r="H677" s="173"/>
      <c r="I677" s="173"/>
      <c r="J677" s="173"/>
      <c r="K677" s="173"/>
      <c r="L677" s="173"/>
      <c r="M677" s="173"/>
      <c r="N677" s="173"/>
      <c r="O677" s="173"/>
      <c r="P677" s="173"/>
      <c r="Q677" s="173"/>
      <c r="R677" s="173"/>
      <c r="S677" s="173"/>
      <c r="T677" s="173"/>
      <c r="U677" s="173"/>
      <c r="V677" s="173"/>
      <c r="W677" s="173"/>
    </row>
    <row r="678" spans="1:23">
      <c r="A678"/>
      <c r="B678" s="163">
        <v>2</v>
      </c>
      <c r="C678" s="347" t="s">
        <v>811</v>
      </c>
      <c r="D678" s="175" t="str">
        <f t="shared" ref="D678:E678" si="498">IF(COUNTIF(D675:D677,"C")&gt;=1,"A",IF(COUNTIF(D675:D677,"C")&gt;0,"P"," "))</f>
        <v xml:space="preserve"> </v>
      </c>
      <c r="E678" s="175" t="str">
        <f t="shared" si="498"/>
        <v xml:space="preserve"> </v>
      </c>
      <c r="F678" s="175" t="str">
        <f t="shared" ref="F678:M678" si="499">IF(COUNTIF(F675:F677,"C")&gt;=1,"A",IF(COUNTIF(F675:F677,"C")&gt;0,"P"," "))</f>
        <v xml:space="preserve"> </v>
      </c>
      <c r="G678" s="175" t="str">
        <f t="shared" si="499"/>
        <v xml:space="preserve"> </v>
      </c>
      <c r="H678" s="175" t="str">
        <f t="shared" si="499"/>
        <v xml:space="preserve"> </v>
      </c>
      <c r="I678" s="175" t="str">
        <f t="shared" si="499"/>
        <v xml:space="preserve"> </v>
      </c>
      <c r="J678" s="175" t="str">
        <f t="shared" si="499"/>
        <v xml:space="preserve"> </v>
      </c>
      <c r="K678" s="175" t="str">
        <f t="shared" si="499"/>
        <v xml:space="preserve"> </v>
      </c>
      <c r="L678" s="175" t="str">
        <f t="shared" si="499"/>
        <v xml:space="preserve"> </v>
      </c>
      <c r="M678" s="175" t="str">
        <f t="shared" si="499"/>
        <v xml:space="preserve"> </v>
      </c>
      <c r="N678" s="175" t="str">
        <f t="shared" ref="N678:W678" si="500">IF(COUNTIF(N675:N677,"C")&gt;=1,"A",IF(COUNTIF(N675:N677,"C")&gt;0,"P"," "))</f>
        <v xml:space="preserve"> </v>
      </c>
      <c r="O678" s="175" t="str">
        <f t="shared" si="500"/>
        <v xml:space="preserve"> </v>
      </c>
      <c r="P678" s="175" t="str">
        <f t="shared" si="500"/>
        <v xml:space="preserve"> </v>
      </c>
      <c r="Q678" s="175" t="str">
        <f t="shared" si="500"/>
        <v xml:space="preserve"> </v>
      </c>
      <c r="R678" s="175" t="str">
        <f t="shared" si="500"/>
        <v xml:space="preserve"> </v>
      </c>
      <c r="S678" s="175" t="str">
        <f t="shared" si="500"/>
        <v xml:space="preserve"> </v>
      </c>
      <c r="T678" s="175" t="str">
        <f t="shared" si="500"/>
        <v xml:space="preserve"> </v>
      </c>
      <c r="U678" s="175" t="str">
        <f t="shared" si="500"/>
        <v xml:space="preserve"> </v>
      </c>
      <c r="V678" s="175" t="str">
        <f t="shared" si="500"/>
        <v xml:space="preserve"> </v>
      </c>
      <c r="W678" s="175" t="str">
        <f t="shared" si="500"/>
        <v xml:space="preserve"> </v>
      </c>
    </row>
    <row r="679" spans="1:23">
      <c r="A679"/>
      <c r="B679" s="176"/>
      <c r="C679" s="346" t="s">
        <v>818</v>
      </c>
      <c r="D679" s="173"/>
      <c r="E679" s="173"/>
      <c r="F679" s="173"/>
      <c r="G679" s="173"/>
      <c r="H679" s="173"/>
      <c r="I679" s="173"/>
      <c r="J679" s="173"/>
      <c r="K679" s="173"/>
      <c r="L679" s="173"/>
      <c r="M679" s="173"/>
      <c r="N679" s="173"/>
      <c r="O679" s="173"/>
      <c r="P679" s="173"/>
      <c r="Q679" s="173"/>
      <c r="R679" s="173"/>
      <c r="S679" s="173"/>
      <c r="T679" s="173"/>
      <c r="U679" s="173"/>
      <c r="V679" s="173"/>
      <c r="W679" s="173"/>
    </row>
    <row r="680" spans="1:23">
      <c r="A680"/>
      <c r="B680" s="176"/>
      <c r="C680" s="346" t="s">
        <v>819</v>
      </c>
      <c r="D680" s="173"/>
      <c r="E680" s="173"/>
      <c r="F680" s="173"/>
      <c r="G680" s="173"/>
      <c r="H680" s="173"/>
      <c r="I680" s="173"/>
      <c r="J680" s="173"/>
      <c r="K680" s="173"/>
      <c r="L680" s="173"/>
      <c r="M680" s="173"/>
      <c r="N680" s="173"/>
      <c r="O680" s="173"/>
      <c r="P680" s="173"/>
      <c r="Q680" s="173"/>
      <c r="R680" s="173"/>
      <c r="S680" s="173"/>
      <c r="T680" s="173"/>
      <c r="U680" s="173"/>
      <c r="V680" s="173"/>
      <c r="W680" s="173"/>
    </row>
    <row r="681" spans="1:23">
      <c r="A681"/>
      <c r="B681" s="176"/>
      <c r="C681" s="346" t="s">
        <v>834</v>
      </c>
      <c r="D681" s="173"/>
      <c r="E681" s="173"/>
      <c r="F681" s="173"/>
      <c r="G681" s="173"/>
      <c r="H681" s="173"/>
      <c r="I681" s="173"/>
      <c r="J681" s="173"/>
      <c r="K681" s="173"/>
      <c r="L681" s="173"/>
      <c r="M681" s="173"/>
      <c r="N681" s="173"/>
      <c r="O681" s="173"/>
      <c r="P681" s="173"/>
      <c r="Q681" s="173"/>
      <c r="R681" s="173"/>
      <c r="S681" s="173"/>
      <c r="T681" s="173"/>
      <c r="U681" s="173"/>
      <c r="V681" s="173"/>
      <c r="W681" s="173"/>
    </row>
    <row r="682" spans="1:23">
      <c r="A682"/>
      <c r="B682" s="163">
        <v>3</v>
      </c>
      <c r="C682" s="347" t="s">
        <v>812</v>
      </c>
      <c r="D682" s="175" t="str">
        <f t="shared" ref="D682:E682" si="501">IF(COUNTIF(D679:D681,"C")&gt;=1,"A",IF(COUNTIF(D679:D681,"C")&gt;0,"P"," "))</f>
        <v xml:space="preserve"> </v>
      </c>
      <c r="E682" s="175" t="str">
        <f t="shared" si="501"/>
        <v xml:space="preserve"> </v>
      </c>
      <c r="F682" s="175" t="str">
        <f t="shared" ref="F682:M682" si="502">IF(COUNTIF(F679:F681,"C")&gt;=1,"A",IF(COUNTIF(F679:F681,"C")&gt;0,"P"," "))</f>
        <v xml:space="preserve"> </v>
      </c>
      <c r="G682" s="175" t="str">
        <f t="shared" si="502"/>
        <v xml:space="preserve"> </v>
      </c>
      <c r="H682" s="175" t="str">
        <f t="shared" si="502"/>
        <v xml:space="preserve"> </v>
      </c>
      <c r="I682" s="175" t="str">
        <f t="shared" si="502"/>
        <v xml:space="preserve"> </v>
      </c>
      <c r="J682" s="175" t="str">
        <f t="shared" si="502"/>
        <v xml:space="preserve"> </v>
      </c>
      <c r="K682" s="175" t="str">
        <f t="shared" si="502"/>
        <v xml:space="preserve"> </v>
      </c>
      <c r="L682" s="175" t="str">
        <f t="shared" si="502"/>
        <v xml:space="preserve"> </v>
      </c>
      <c r="M682" s="175" t="str">
        <f t="shared" si="502"/>
        <v xml:space="preserve"> </v>
      </c>
      <c r="N682" s="175" t="str">
        <f t="shared" ref="N682:W682" si="503">IF(COUNTIF(N679:N681,"C")&gt;=1,"A",IF(COUNTIF(N679:N681,"C")&gt;0,"P"," "))</f>
        <v xml:space="preserve"> </v>
      </c>
      <c r="O682" s="175" t="str">
        <f t="shared" si="503"/>
        <v xml:space="preserve"> </v>
      </c>
      <c r="P682" s="175" t="str">
        <f t="shared" si="503"/>
        <v xml:space="preserve"> </v>
      </c>
      <c r="Q682" s="175" t="str">
        <f t="shared" si="503"/>
        <v xml:space="preserve"> </v>
      </c>
      <c r="R682" s="175" t="str">
        <f t="shared" si="503"/>
        <v xml:space="preserve"> </v>
      </c>
      <c r="S682" s="175" t="str">
        <f t="shared" si="503"/>
        <v xml:space="preserve"> </v>
      </c>
      <c r="T682" s="175" t="str">
        <f t="shared" si="503"/>
        <v xml:space="preserve"> </v>
      </c>
      <c r="U682" s="175" t="str">
        <f t="shared" si="503"/>
        <v xml:space="preserve"> </v>
      </c>
      <c r="V682" s="175" t="str">
        <f t="shared" si="503"/>
        <v xml:space="preserve"> </v>
      </c>
      <c r="W682" s="175" t="str">
        <f t="shared" si="503"/>
        <v xml:space="preserve"> </v>
      </c>
    </row>
    <row r="683" spans="1:23">
      <c r="A683"/>
      <c r="B683" s="176"/>
      <c r="C683" s="346" t="s">
        <v>821</v>
      </c>
      <c r="D683" s="173"/>
      <c r="E683" s="173"/>
      <c r="F683" s="173"/>
      <c r="G683" s="173"/>
      <c r="H683" s="173"/>
      <c r="I683" s="173"/>
      <c r="J683" s="173"/>
      <c r="K683" s="173"/>
      <c r="L683" s="173"/>
      <c r="M683" s="173"/>
      <c r="N683" s="173"/>
      <c r="O683" s="173"/>
      <c r="P683" s="173"/>
      <c r="Q683" s="173"/>
      <c r="R683" s="173"/>
      <c r="S683" s="173"/>
      <c r="T683" s="173"/>
      <c r="U683" s="173"/>
      <c r="V683" s="173"/>
      <c r="W683" s="173"/>
    </row>
    <row r="684" spans="1:23">
      <c r="A684"/>
      <c r="B684" s="176"/>
      <c r="C684" s="346" t="s">
        <v>822</v>
      </c>
      <c r="D684" s="173"/>
      <c r="E684" s="173"/>
      <c r="F684" s="173"/>
      <c r="G684" s="173"/>
      <c r="H684" s="173"/>
      <c r="I684" s="173"/>
      <c r="J684" s="173"/>
      <c r="K684" s="173"/>
      <c r="L684" s="173"/>
      <c r="M684" s="173"/>
      <c r="N684" s="173"/>
      <c r="O684" s="173"/>
      <c r="P684" s="173"/>
      <c r="Q684" s="173"/>
      <c r="R684" s="173"/>
      <c r="S684" s="173"/>
      <c r="T684" s="173"/>
      <c r="U684" s="173"/>
      <c r="V684" s="173"/>
      <c r="W684" s="173"/>
    </row>
    <row r="685" spans="1:23">
      <c r="A685"/>
      <c r="B685" s="176"/>
      <c r="C685" s="346" t="s">
        <v>823</v>
      </c>
      <c r="D685" s="173"/>
      <c r="E685" s="173"/>
      <c r="F685" s="173"/>
      <c r="G685" s="173"/>
      <c r="H685" s="173"/>
      <c r="I685" s="173"/>
      <c r="J685" s="173"/>
      <c r="K685" s="173"/>
      <c r="L685" s="173"/>
      <c r="M685" s="173"/>
      <c r="N685" s="173"/>
      <c r="O685" s="173"/>
      <c r="P685" s="173"/>
      <c r="Q685" s="173"/>
      <c r="R685" s="173"/>
      <c r="S685" s="173"/>
      <c r="T685" s="173"/>
      <c r="U685" s="173"/>
      <c r="V685" s="173"/>
      <c r="W685" s="173"/>
    </row>
    <row r="686" spans="1:23">
      <c r="A686"/>
      <c r="B686" s="163">
        <v>4</v>
      </c>
      <c r="C686" s="347" t="s">
        <v>813</v>
      </c>
      <c r="D686" s="175" t="str">
        <f t="shared" ref="D686:E686" si="504">IF(COUNTIF(D683:D685,"C")&gt;=1,"A",IF(COUNTIF(D683:D685,"C")&gt;0,"P"," "))</f>
        <v xml:space="preserve"> </v>
      </c>
      <c r="E686" s="175" t="str">
        <f t="shared" si="504"/>
        <v xml:space="preserve"> </v>
      </c>
      <c r="F686" s="175" t="str">
        <f t="shared" ref="F686:M686" si="505">IF(COUNTIF(F683:F685,"C")&gt;=1,"A",IF(COUNTIF(F683:F685,"C")&gt;0,"P"," "))</f>
        <v xml:space="preserve"> </v>
      </c>
      <c r="G686" s="175" t="str">
        <f t="shared" si="505"/>
        <v xml:space="preserve"> </v>
      </c>
      <c r="H686" s="175" t="str">
        <f t="shared" si="505"/>
        <v xml:space="preserve"> </v>
      </c>
      <c r="I686" s="175" t="str">
        <f t="shared" si="505"/>
        <v xml:space="preserve"> </v>
      </c>
      <c r="J686" s="175" t="str">
        <f t="shared" si="505"/>
        <v xml:space="preserve"> </v>
      </c>
      <c r="K686" s="175" t="str">
        <f t="shared" si="505"/>
        <v xml:space="preserve"> </v>
      </c>
      <c r="L686" s="175" t="str">
        <f t="shared" si="505"/>
        <v xml:space="preserve"> </v>
      </c>
      <c r="M686" s="175" t="str">
        <f t="shared" si="505"/>
        <v xml:space="preserve"> </v>
      </c>
      <c r="N686" s="175" t="str">
        <f t="shared" ref="N686:W686" si="506">IF(COUNTIF(N683:N685,"C")&gt;=1,"A",IF(COUNTIF(N683:N685,"C")&gt;0,"P"," "))</f>
        <v xml:space="preserve"> </v>
      </c>
      <c r="O686" s="175" t="str">
        <f t="shared" si="506"/>
        <v xml:space="preserve"> </v>
      </c>
      <c r="P686" s="175" t="str">
        <f t="shared" si="506"/>
        <v xml:space="preserve"> </v>
      </c>
      <c r="Q686" s="175" t="str">
        <f t="shared" si="506"/>
        <v xml:space="preserve"> </v>
      </c>
      <c r="R686" s="175" t="str">
        <f t="shared" si="506"/>
        <v xml:space="preserve"> </v>
      </c>
      <c r="S686" s="175" t="str">
        <f t="shared" si="506"/>
        <v xml:space="preserve"> </v>
      </c>
      <c r="T686" s="175" t="str">
        <f t="shared" si="506"/>
        <v xml:space="preserve"> </v>
      </c>
      <c r="U686" s="175" t="str">
        <f t="shared" si="506"/>
        <v xml:space="preserve"> </v>
      </c>
      <c r="V686" s="175" t="str">
        <f t="shared" si="506"/>
        <v xml:space="preserve"> </v>
      </c>
      <c r="W686" s="175" t="str">
        <f t="shared" si="506"/>
        <v xml:space="preserve"> </v>
      </c>
    </row>
    <row r="687" spans="1:23">
      <c r="A687"/>
      <c r="B687" s="176"/>
      <c r="C687" s="346" t="s">
        <v>824</v>
      </c>
      <c r="D687" s="173"/>
      <c r="E687" s="173"/>
      <c r="F687" s="173"/>
      <c r="G687" s="173"/>
      <c r="H687" s="173"/>
      <c r="I687" s="173"/>
      <c r="J687" s="173"/>
      <c r="K687" s="173"/>
      <c r="L687" s="173"/>
      <c r="M687" s="173"/>
      <c r="N687" s="173"/>
      <c r="O687" s="173"/>
      <c r="P687" s="173"/>
      <c r="Q687" s="173"/>
      <c r="R687" s="173"/>
      <c r="S687" s="173"/>
      <c r="T687" s="173"/>
      <c r="U687" s="173"/>
      <c r="V687" s="173"/>
      <c r="W687" s="173"/>
    </row>
    <row r="688" spans="1:23">
      <c r="A688"/>
      <c r="B688" s="176"/>
      <c r="C688" s="346" t="s">
        <v>835</v>
      </c>
      <c r="D688" s="173"/>
      <c r="E688" s="173"/>
      <c r="F688" s="173"/>
      <c r="G688" s="173"/>
      <c r="H688" s="173"/>
      <c r="I688" s="173"/>
      <c r="J688" s="173"/>
      <c r="K688" s="173"/>
      <c r="L688" s="173"/>
      <c r="M688" s="173"/>
      <c r="N688" s="173"/>
      <c r="O688" s="173"/>
      <c r="P688" s="173"/>
      <c r="Q688" s="173"/>
      <c r="R688" s="173"/>
      <c r="S688" s="173"/>
      <c r="T688" s="173"/>
      <c r="U688" s="173"/>
      <c r="V688" s="173"/>
      <c r="W688" s="173"/>
    </row>
    <row r="689" spans="1:23">
      <c r="A689"/>
      <c r="B689" s="176"/>
      <c r="C689" s="346" t="s">
        <v>826</v>
      </c>
      <c r="D689" s="173"/>
      <c r="E689" s="173"/>
      <c r="F689" s="173"/>
      <c r="G689" s="173"/>
      <c r="H689" s="173"/>
      <c r="I689" s="173"/>
      <c r="J689" s="173"/>
      <c r="K689" s="173"/>
      <c r="L689" s="173"/>
      <c r="M689" s="173"/>
      <c r="N689" s="173"/>
      <c r="O689" s="173"/>
      <c r="P689" s="173"/>
      <c r="Q689" s="173"/>
      <c r="R689" s="173"/>
      <c r="S689" s="173"/>
      <c r="T689" s="173"/>
      <c r="U689" s="173"/>
      <c r="V689" s="173"/>
      <c r="W689" s="173"/>
    </row>
    <row r="690" spans="1:23">
      <c r="B690" s="163">
        <v>5</v>
      </c>
      <c r="C690" s="347" t="s">
        <v>814</v>
      </c>
      <c r="D690" s="175" t="str">
        <f t="shared" ref="D690:E690" si="507">IF(COUNTIF(D687:D689,"C")&gt;=1,"A",IF(COUNTIF(D687:D689,"C")&gt;0,"P"," "))</f>
        <v xml:space="preserve"> </v>
      </c>
      <c r="E690" s="175" t="str">
        <f t="shared" si="507"/>
        <v xml:space="preserve"> </v>
      </c>
      <c r="F690" s="175" t="str">
        <f t="shared" ref="F690:M690" si="508">IF(COUNTIF(F687:F689,"C")&gt;=1,"A",IF(COUNTIF(F687:F689,"C")&gt;0,"P"," "))</f>
        <v xml:space="preserve"> </v>
      </c>
      <c r="G690" s="175" t="str">
        <f t="shared" si="508"/>
        <v xml:space="preserve"> </v>
      </c>
      <c r="H690" s="175" t="str">
        <f t="shared" si="508"/>
        <v xml:space="preserve"> </v>
      </c>
      <c r="I690" s="175" t="str">
        <f t="shared" si="508"/>
        <v xml:space="preserve"> </v>
      </c>
      <c r="J690" s="175" t="str">
        <f t="shared" si="508"/>
        <v xml:space="preserve"> </v>
      </c>
      <c r="K690" s="175" t="str">
        <f t="shared" si="508"/>
        <v xml:space="preserve"> </v>
      </c>
      <c r="L690" s="175" t="str">
        <f t="shared" si="508"/>
        <v xml:space="preserve"> </v>
      </c>
      <c r="M690" s="175" t="str">
        <f t="shared" si="508"/>
        <v xml:space="preserve"> </v>
      </c>
      <c r="N690" s="175" t="str">
        <f t="shared" ref="N690:W690" si="509">IF(COUNTIF(N687:N689,"C")&gt;=1,"A",IF(COUNTIF(N687:N689,"C")&gt;0,"P"," "))</f>
        <v xml:space="preserve"> </v>
      </c>
      <c r="O690" s="175" t="str">
        <f t="shared" si="509"/>
        <v xml:space="preserve"> </v>
      </c>
      <c r="P690" s="175" t="str">
        <f t="shared" si="509"/>
        <v xml:space="preserve"> </v>
      </c>
      <c r="Q690" s="175" t="str">
        <f t="shared" si="509"/>
        <v xml:space="preserve"> </v>
      </c>
      <c r="R690" s="175" t="str">
        <f t="shared" si="509"/>
        <v xml:space="preserve"> </v>
      </c>
      <c r="S690" s="175" t="str">
        <f t="shared" si="509"/>
        <v xml:space="preserve"> </v>
      </c>
      <c r="T690" s="175" t="str">
        <f t="shared" si="509"/>
        <v xml:space="preserve"> </v>
      </c>
      <c r="U690" s="175" t="str">
        <f t="shared" si="509"/>
        <v xml:space="preserve"> </v>
      </c>
      <c r="V690" s="175" t="str">
        <f t="shared" si="509"/>
        <v xml:space="preserve"> </v>
      </c>
      <c r="W690" s="175" t="str">
        <f t="shared" si="509"/>
        <v xml:space="preserve"> </v>
      </c>
    </row>
    <row r="691" spans="1:23">
      <c r="B691" s="176"/>
      <c r="C691" s="346" t="s">
        <v>827</v>
      </c>
      <c r="D691" s="173"/>
      <c r="E691" s="173"/>
      <c r="F691" s="173"/>
      <c r="G691" s="173"/>
      <c r="H691" s="173"/>
      <c r="I691" s="173"/>
      <c r="J691" s="173"/>
      <c r="K691" s="173"/>
      <c r="L691" s="173"/>
      <c r="M691" s="173"/>
      <c r="N691" s="173"/>
      <c r="O691" s="173"/>
      <c r="P691" s="173"/>
      <c r="Q691" s="173"/>
      <c r="R691" s="173"/>
      <c r="S691" s="173"/>
      <c r="T691" s="173"/>
      <c r="U691" s="173"/>
      <c r="V691" s="173"/>
      <c r="W691" s="173"/>
    </row>
    <row r="692" spans="1:23">
      <c r="B692" s="176"/>
      <c r="C692" s="346" t="s">
        <v>828</v>
      </c>
      <c r="D692" s="173"/>
      <c r="E692" s="173"/>
      <c r="F692" s="173"/>
      <c r="G692" s="173"/>
      <c r="H692" s="173"/>
      <c r="I692" s="173"/>
      <c r="J692" s="173"/>
      <c r="K692" s="173"/>
      <c r="L692" s="173"/>
      <c r="M692" s="173"/>
      <c r="N692" s="173"/>
      <c r="O692" s="173"/>
      <c r="P692" s="173"/>
      <c r="Q692" s="173"/>
      <c r="R692" s="173"/>
      <c r="S692" s="173"/>
      <c r="T692" s="173"/>
      <c r="U692" s="173"/>
      <c r="V692" s="173"/>
      <c r="W692" s="173"/>
    </row>
    <row r="693" spans="1:23" ht="13.5" thickBot="1">
      <c r="B693" s="176"/>
      <c r="C693" s="346" t="s">
        <v>829</v>
      </c>
      <c r="D693" s="173"/>
      <c r="E693" s="173"/>
      <c r="F693" s="173"/>
      <c r="G693" s="173"/>
      <c r="H693" s="173"/>
      <c r="I693" s="173"/>
      <c r="J693" s="173"/>
      <c r="K693" s="173"/>
      <c r="L693" s="173"/>
      <c r="M693" s="173"/>
      <c r="N693" s="173"/>
      <c r="O693" s="173"/>
      <c r="P693" s="173"/>
      <c r="Q693" s="173"/>
      <c r="R693" s="173"/>
      <c r="S693" s="173"/>
      <c r="T693" s="173"/>
      <c r="U693" s="173"/>
      <c r="V693" s="173"/>
      <c r="W693" s="173"/>
    </row>
    <row r="694" spans="1:23" ht="13.5" hidden="1" thickBot="1">
      <c r="C694" s="301"/>
      <c r="D694" s="175" t="str">
        <f t="shared" ref="D694:E694" si="510">IF(COUNTIF(D691:D693,"C")&gt;=1,"A",IF(COUNTIF(D691:D693,"C")&gt;0,"P"," "))</f>
        <v xml:space="preserve"> </v>
      </c>
      <c r="E694" s="175" t="str">
        <f t="shared" si="510"/>
        <v xml:space="preserve"> </v>
      </c>
      <c r="F694" s="175" t="str">
        <f t="shared" ref="F694:M694" si="511">IF(COUNTIF(F691:F693,"C")&gt;=1,"A",IF(COUNTIF(F691:F693,"C")&gt;0,"P"," "))</f>
        <v xml:space="preserve"> </v>
      </c>
      <c r="G694" s="175" t="str">
        <f t="shared" si="511"/>
        <v xml:space="preserve"> </v>
      </c>
      <c r="H694" s="175" t="str">
        <f t="shared" si="511"/>
        <v xml:space="preserve"> </v>
      </c>
      <c r="I694" s="175" t="str">
        <f t="shared" si="511"/>
        <v xml:space="preserve"> </v>
      </c>
      <c r="J694" s="175" t="str">
        <f t="shared" si="511"/>
        <v xml:space="preserve"> </v>
      </c>
      <c r="K694" s="175" t="str">
        <f t="shared" si="511"/>
        <v xml:space="preserve"> </v>
      </c>
      <c r="L694" s="175" t="str">
        <f t="shared" si="511"/>
        <v xml:space="preserve"> </v>
      </c>
      <c r="M694" s="175" t="str">
        <f t="shared" si="511"/>
        <v xml:space="preserve"> </v>
      </c>
      <c r="N694" s="175" t="str">
        <f t="shared" ref="N694:W694" si="512">IF(COUNTIF(N691:N693,"C")&gt;=1,"A",IF(COUNTIF(N691:N693,"C")&gt;0,"P"," "))</f>
        <v xml:space="preserve"> </v>
      </c>
      <c r="O694" s="175" t="str">
        <f t="shared" si="512"/>
        <v xml:space="preserve"> </v>
      </c>
      <c r="P694" s="175" t="str">
        <f t="shared" si="512"/>
        <v xml:space="preserve"> </v>
      </c>
      <c r="Q694" s="175" t="str">
        <f t="shared" si="512"/>
        <v xml:space="preserve"> </v>
      </c>
      <c r="R694" s="175" t="str">
        <f t="shared" si="512"/>
        <v xml:space="preserve"> </v>
      </c>
      <c r="S694" s="175" t="str">
        <f t="shared" si="512"/>
        <v xml:space="preserve"> </v>
      </c>
      <c r="T694" s="175" t="str">
        <f t="shared" si="512"/>
        <v xml:space="preserve"> </v>
      </c>
      <c r="U694" s="175" t="str">
        <f t="shared" si="512"/>
        <v xml:space="preserve"> </v>
      </c>
      <c r="V694" s="175" t="str">
        <f t="shared" si="512"/>
        <v xml:space="preserve"> </v>
      </c>
      <c r="W694" s="175" t="str">
        <f t="shared" si="512"/>
        <v xml:space="preserve"> </v>
      </c>
    </row>
    <row r="695" spans="1:23" ht="13.5" thickBot="1">
      <c r="C695" s="271" t="s">
        <v>96</v>
      </c>
      <c r="D695" s="278" t="str">
        <f>IF(COUNTIF(D678:D694,"A")&gt;4,"C",IF(COUNTIF(D678:D694,"A")&gt;0,"P"," "))</f>
        <v xml:space="preserve"> </v>
      </c>
      <c r="E695" s="278" t="str">
        <f t="shared" ref="E695" si="513">IF(COUNTIF(E678:E694,"A")&gt;4,"C",IF(COUNTIF(E678:E694,"A")&gt;0,"P"," "))</f>
        <v xml:space="preserve"> </v>
      </c>
      <c r="F695" s="278" t="str">
        <f t="shared" ref="F695:M695" si="514">IF(COUNTIF(F678:F694,"A")&gt;4,"C",IF(COUNTIF(F678:F694,"A")&gt;0,"P"," "))</f>
        <v xml:space="preserve"> </v>
      </c>
      <c r="G695" s="278" t="str">
        <f t="shared" si="514"/>
        <v xml:space="preserve"> </v>
      </c>
      <c r="H695" s="278" t="str">
        <f t="shared" si="514"/>
        <v xml:space="preserve"> </v>
      </c>
      <c r="I695" s="278" t="str">
        <f t="shared" si="514"/>
        <v xml:space="preserve"> </v>
      </c>
      <c r="J695" s="278" t="str">
        <f t="shared" si="514"/>
        <v xml:space="preserve"> </v>
      </c>
      <c r="K695" s="278" t="str">
        <f t="shared" si="514"/>
        <v xml:space="preserve"> </v>
      </c>
      <c r="L695" s="278" t="str">
        <f t="shared" si="514"/>
        <v xml:space="preserve"> </v>
      </c>
      <c r="M695" s="278" t="str">
        <f t="shared" si="514"/>
        <v xml:space="preserve"> </v>
      </c>
      <c r="N695" s="278" t="str">
        <f t="shared" ref="N695:W695" si="515">IF(COUNTIF(N678:N694,"A")&gt;4,"C",IF(COUNTIF(N678:N694,"A")&gt;0,"P"," "))</f>
        <v xml:space="preserve"> </v>
      </c>
      <c r="O695" s="278" t="str">
        <f t="shared" si="515"/>
        <v xml:space="preserve"> </v>
      </c>
      <c r="P695" s="278" t="str">
        <f t="shared" si="515"/>
        <v xml:space="preserve"> </v>
      </c>
      <c r="Q695" s="278" t="str">
        <f t="shared" si="515"/>
        <v xml:space="preserve"> </v>
      </c>
      <c r="R695" s="278" t="str">
        <f t="shared" si="515"/>
        <v xml:space="preserve"> </v>
      </c>
      <c r="S695" s="278" t="str">
        <f t="shared" si="515"/>
        <v xml:space="preserve"> </v>
      </c>
      <c r="T695" s="278" t="str">
        <f t="shared" si="515"/>
        <v xml:space="preserve"> </v>
      </c>
      <c r="U695" s="278" t="str">
        <f t="shared" si="515"/>
        <v xml:space="preserve"> </v>
      </c>
      <c r="V695" s="278" t="str">
        <f t="shared" si="515"/>
        <v xml:space="preserve"> </v>
      </c>
      <c r="W695" s="278" t="str">
        <f t="shared" si="515"/>
        <v xml:space="preserve"> </v>
      </c>
    </row>
    <row r="696" spans="1:23" ht="15">
      <c r="B696" s="167" t="s">
        <v>135</v>
      </c>
    </row>
    <row r="697" spans="1:23">
      <c r="A697" s="206"/>
      <c r="B697" s="163">
        <v>1</v>
      </c>
      <c r="C697" s="282" t="s">
        <v>477</v>
      </c>
    </row>
    <row r="698" spans="1:23">
      <c r="A698"/>
      <c r="B698" s="170"/>
      <c r="C698" s="283" t="s">
        <v>478</v>
      </c>
      <c r="D698" s="173"/>
      <c r="E698" s="173"/>
      <c r="F698" s="173"/>
      <c r="G698" s="173"/>
      <c r="H698" s="173"/>
      <c r="I698" s="173"/>
      <c r="J698" s="173"/>
      <c r="K698" s="173"/>
      <c r="L698" s="173"/>
      <c r="M698" s="173"/>
      <c r="N698" s="173"/>
      <c r="O698" s="173"/>
      <c r="P698" s="173"/>
      <c r="Q698" s="173"/>
      <c r="R698" s="173"/>
      <c r="S698" s="173"/>
      <c r="T698" s="173"/>
      <c r="U698" s="173"/>
      <c r="V698" s="173"/>
      <c r="W698" s="173"/>
    </row>
    <row r="699" spans="1:23">
      <c r="A699"/>
      <c r="B699" s="170"/>
      <c r="C699" s="283" t="s">
        <v>719</v>
      </c>
      <c r="D699" s="173"/>
      <c r="E699" s="173"/>
      <c r="F699" s="173"/>
      <c r="G699" s="173"/>
      <c r="H699" s="173"/>
      <c r="I699" s="173"/>
      <c r="J699" s="173"/>
      <c r="K699" s="173"/>
      <c r="L699" s="173"/>
      <c r="M699" s="173"/>
      <c r="N699" s="173"/>
      <c r="O699" s="173"/>
      <c r="P699" s="173"/>
      <c r="Q699" s="173"/>
      <c r="R699" s="173"/>
      <c r="S699" s="173"/>
      <c r="T699" s="173"/>
      <c r="U699" s="173"/>
      <c r="V699" s="173"/>
      <c r="W699" s="173"/>
    </row>
    <row r="700" spans="1:23">
      <c r="A700"/>
      <c r="B700" s="170"/>
      <c r="C700" s="283" t="s">
        <v>479</v>
      </c>
      <c r="D700" s="173"/>
      <c r="E700" s="173"/>
      <c r="F700" s="173"/>
      <c r="G700" s="173"/>
      <c r="H700" s="173"/>
      <c r="I700" s="173"/>
      <c r="J700" s="173"/>
      <c r="K700" s="173"/>
      <c r="L700" s="173"/>
      <c r="M700" s="173"/>
      <c r="N700" s="173"/>
      <c r="O700" s="173"/>
      <c r="P700" s="173"/>
      <c r="Q700" s="173"/>
      <c r="R700" s="173"/>
      <c r="S700" s="173"/>
      <c r="T700" s="173"/>
      <c r="U700" s="173"/>
      <c r="V700" s="173"/>
      <c r="W700" s="173"/>
    </row>
    <row r="701" spans="1:23">
      <c r="A701"/>
      <c r="B701" s="163">
        <v>2</v>
      </c>
      <c r="C701" s="281" t="s">
        <v>480</v>
      </c>
      <c r="D701" s="175" t="str">
        <f t="shared" ref="D701:E701" si="516">IF(COUNTIF(D698:D700,"C")&gt;=1,"A",IF(COUNTIF(D698:D700,"C")&gt;0,"P"," "))</f>
        <v xml:space="preserve"> </v>
      </c>
      <c r="E701" s="175" t="str">
        <f t="shared" si="516"/>
        <v xml:space="preserve"> </v>
      </c>
      <c r="F701" s="175" t="str">
        <f t="shared" ref="F701:M701" si="517">IF(COUNTIF(F698:F700,"C")&gt;=1,"A",IF(COUNTIF(F698:F700,"C")&gt;0,"P"," "))</f>
        <v xml:space="preserve"> </v>
      </c>
      <c r="G701" s="175" t="str">
        <f t="shared" si="517"/>
        <v xml:space="preserve"> </v>
      </c>
      <c r="H701" s="175" t="str">
        <f t="shared" si="517"/>
        <v xml:space="preserve"> </v>
      </c>
      <c r="I701" s="175" t="str">
        <f t="shared" si="517"/>
        <v xml:space="preserve"> </v>
      </c>
      <c r="J701" s="175" t="str">
        <f t="shared" si="517"/>
        <v xml:space="preserve"> </v>
      </c>
      <c r="K701" s="175" t="str">
        <f t="shared" si="517"/>
        <v xml:space="preserve"> </v>
      </c>
      <c r="L701" s="175" t="str">
        <f t="shared" si="517"/>
        <v xml:space="preserve"> </v>
      </c>
      <c r="M701" s="175" t="str">
        <f t="shared" si="517"/>
        <v xml:space="preserve"> </v>
      </c>
      <c r="N701" s="175" t="str">
        <f t="shared" ref="N701:W701" si="518">IF(COUNTIF(N698:N700,"C")&gt;=1,"A",IF(COUNTIF(N698:N700,"C")&gt;0,"P"," "))</f>
        <v xml:space="preserve"> </v>
      </c>
      <c r="O701" s="175" t="str">
        <f t="shared" si="518"/>
        <v xml:space="preserve"> </v>
      </c>
      <c r="P701" s="175" t="str">
        <f t="shared" si="518"/>
        <v xml:space="preserve"> </v>
      </c>
      <c r="Q701" s="175" t="str">
        <f t="shared" si="518"/>
        <v xml:space="preserve"> </v>
      </c>
      <c r="R701" s="175" t="str">
        <f t="shared" si="518"/>
        <v xml:space="preserve"> </v>
      </c>
      <c r="S701" s="175" t="str">
        <f t="shared" si="518"/>
        <v xml:space="preserve"> </v>
      </c>
      <c r="T701" s="175" t="str">
        <f t="shared" si="518"/>
        <v xml:space="preserve"> </v>
      </c>
      <c r="U701" s="175" t="str">
        <f t="shared" si="518"/>
        <v xml:space="preserve"> </v>
      </c>
      <c r="V701" s="175" t="str">
        <f t="shared" si="518"/>
        <v xml:space="preserve"> </v>
      </c>
      <c r="W701" s="175" t="str">
        <f t="shared" si="518"/>
        <v xml:space="preserve"> </v>
      </c>
    </row>
    <row r="702" spans="1:23">
      <c r="A702"/>
      <c r="B702" s="176"/>
      <c r="C702" s="283" t="s">
        <v>720</v>
      </c>
      <c r="D702" s="173"/>
      <c r="E702" s="173"/>
      <c r="F702" s="173"/>
      <c r="G702" s="173"/>
      <c r="H702" s="173"/>
      <c r="I702" s="173"/>
      <c r="J702" s="173"/>
      <c r="K702" s="173"/>
      <c r="L702" s="173"/>
      <c r="M702" s="173"/>
      <c r="N702" s="173"/>
      <c r="O702" s="173"/>
      <c r="P702" s="173"/>
      <c r="Q702" s="173"/>
      <c r="R702" s="173"/>
      <c r="S702" s="173"/>
      <c r="T702" s="173"/>
      <c r="U702" s="173"/>
      <c r="V702" s="173"/>
      <c r="W702" s="173"/>
    </row>
    <row r="703" spans="1:23">
      <c r="A703"/>
      <c r="B703" s="176"/>
      <c r="C703" s="283" t="s">
        <v>721</v>
      </c>
      <c r="D703" s="173"/>
      <c r="E703" s="173"/>
      <c r="F703" s="173"/>
      <c r="G703" s="173"/>
      <c r="H703" s="173"/>
      <c r="I703" s="173"/>
      <c r="J703" s="173"/>
      <c r="K703" s="173"/>
      <c r="L703" s="173"/>
      <c r="M703" s="173"/>
      <c r="N703" s="173"/>
      <c r="O703" s="173"/>
      <c r="P703" s="173"/>
      <c r="Q703" s="173"/>
      <c r="R703" s="173"/>
      <c r="S703" s="173"/>
      <c r="T703" s="173"/>
      <c r="U703" s="173"/>
      <c r="V703" s="173"/>
      <c r="W703" s="173"/>
    </row>
    <row r="704" spans="1:23">
      <c r="A704"/>
      <c r="B704" s="176"/>
      <c r="C704" s="283" t="s">
        <v>722</v>
      </c>
      <c r="D704" s="173"/>
      <c r="E704" s="173"/>
      <c r="F704" s="173"/>
      <c r="G704" s="173"/>
      <c r="H704" s="173"/>
      <c r="I704" s="173"/>
      <c r="J704" s="173"/>
      <c r="K704" s="173"/>
      <c r="L704" s="173"/>
      <c r="M704" s="173"/>
      <c r="N704" s="173"/>
      <c r="O704" s="173"/>
      <c r="P704" s="173"/>
      <c r="Q704" s="173"/>
      <c r="R704" s="173"/>
      <c r="S704" s="173"/>
      <c r="T704" s="173"/>
      <c r="U704" s="173"/>
      <c r="V704" s="173"/>
      <c r="W704" s="173"/>
    </row>
    <row r="705" spans="1:23">
      <c r="A705"/>
      <c r="B705" s="163">
        <v>3</v>
      </c>
      <c r="C705" s="281" t="s">
        <v>723</v>
      </c>
      <c r="D705" s="175" t="str">
        <f t="shared" ref="D705:E705" si="519">IF(COUNTIF(D702:D704,"C")&gt;=1,"A",IF(COUNTIF(D702:D704,"C")&gt;0,"P"," "))</f>
        <v xml:space="preserve"> </v>
      </c>
      <c r="E705" s="175" t="str">
        <f t="shared" si="519"/>
        <v xml:space="preserve"> </v>
      </c>
      <c r="F705" s="175" t="str">
        <f t="shared" ref="F705:M705" si="520">IF(COUNTIF(F702:F704,"C")&gt;=1,"A",IF(COUNTIF(F702:F704,"C")&gt;0,"P"," "))</f>
        <v xml:space="preserve"> </v>
      </c>
      <c r="G705" s="175" t="str">
        <f t="shared" si="520"/>
        <v xml:space="preserve"> </v>
      </c>
      <c r="H705" s="175" t="str">
        <f t="shared" si="520"/>
        <v xml:space="preserve"> </v>
      </c>
      <c r="I705" s="175" t="str">
        <f t="shared" si="520"/>
        <v xml:space="preserve"> </v>
      </c>
      <c r="J705" s="175" t="str">
        <f t="shared" si="520"/>
        <v xml:space="preserve"> </v>
      </c>
      <c r="K705" s="175" t="str">
        <f t="shared" si="520"/>
        <v xml:space="preserve"> </v>
      </c>
      <c r="L705" s="175" t="str">
        <f t="shared" si="520"/>
        <v xml:space="preserve"> </v>
      </c>
      <c r="M705" s="175" t="str">
        <f t="shared" si="520"/>
        <v xml:space="preserve"> </v>
      </c>
      <c r="N705" s="175" t="str">
        <f t="shared" ref="N705:W705" si="521">IF(COUNTIF(N702:N704,"C")&gt;=1,"A",IF(COUNTIF(N702:N704,"C")&gt;0,"P"," "))</f>
        <v xml:space="preserve"> </v>
      </c>
      <c r="O705" s="175" t="str">
        <f t="shared" si="521"/>
        <v xml:space="preserve"> </v>
      </c>
      <c r="P705" s="175" t="str">
        <f t="shared" si="521"/>
        <v xml:space="preserve"> </v>
      </c>
      <c r="Q705" s="175" t="str">
        <f t="shared" si="521"/>
        <v xml:space="preserve"> </v>
      </c>
      <c r="R705" s="175" t="str">
        <f t="shared" si="521"/>
        <v xml:space="preserve"> </v>
      </c>
      <c r="S705" s="175" t="str">
        <f t="shared" si="521"/>
        <v xml:space="preserve"> </v>
      </c>
      <c r="T705" s="175" t="str">
        <f t="shared" si="521"/>
        <v xml:space="preserve"> </v>
      </c>
      <c r="U705" s="175" t="str">
        <f t="shared" si="521"/>
        <v xml:space="preserve"> </v>
      </c>
      <c r="V705" s="175" t="str">
        <f t="shared" si="521"/>
        <v xml:space="preserve"> </v>
      </c>
      <c r="W705" s="175" t="str">
        <f t="shared" si="521"/>
        <v xml:space="preserve"> </v>
      </c>
    </row>
    <row r="706" spans="1:23">
      <c r="A706"/>
      <c r="B706" s="176"/>
      <c r="C706" s="283" t="s">
        <v>724</v>
      </c>
      <c r="D706" s="173"/>
      <c r="E706" s="173"/>
      <c r="F706" s="173"/>
      <c r="G706" s="173"/>
      <c r="H706" s="173"/>
      <c r="I706" s="173"/>
      <c r="J706" s="173"/>
      <c r="K706" s="173"/>
      <c r="L706" s="173"/>
      <c r="M706" s="173"/>
      <c r="N706" s="173"/>
      <c r="O706" s="173"/>
      <c r="P706" s="173"/>
      <c r="Q706" s="173"/>
      <c r="R706" s="173"/>
      <c r="S706" s="173"/>
      <c r="T706" s="173"/>
      <c r="U706" s="173"/>
      <c r="V706" s="173"/>
      <c r="W706" s="173"/>
    </row>
    <row r="707" spans="1:23">
      <c r="A707"/>
      <c r="B707" s="176"/>
      <c r="C707" s="283" t="s">
        <v>725</v>
      </c>
      <c r="D707" s="173"/>
      <c r="E707" s="173"/>
      <c r="F707" s="173"/>
      <c r="G707" s="173"/>
      <c r="H707" s="173"/>
      <c r="I707" s="173"/>
      <c r="J707" s="173"/>
      <c r="K707" s="173"/>
      <c r="L707" s="173"/>
      <c r="M707" s="173"/>
      <c r="N707" s="173"/>
      <c r="O707" s="173"/>
      <c r="P707" s="173"/>
      <c r="Q707" s="173"/>
      <c r="R707" s="173"/>
      <c r="S707" s="173"/>
      <c r="T707" s="173"/>
      <c r="U707" s="173"/>
      <c r="V707" s="173"/>
      <c r="W707" s="173"/>
    </row>
    <row r="708" spans="1:23">
      <c r="A708"/>
      <c r="B708" s="176"/>
      <c r="C708" s="283" t="s">
        <v>726</v>
      </c>
      <c r="D708" s="173"/>
      <c r="E708" s="173"/>
      <c r="F708" s="173"/>
      <c r="G708" s="173"/>
      <c r="H708" s="173"/>
      <c r="I708" s="173"/>
      <c r="J708" s="173"/>
      <c r="K708" s="173"/>
      <c r="L708" s="173"/>
      <c r="M708" s="173"/>
      <c r="N708" s="173"/>
      <c r="O708" s="173"/>
      <c r="P708" s="173"/>
      <c r="Q708" s="173"/>
      <c r="R708" s="173"/>
      <c r="S708" s="173"/>
      <c r="T708" s="173"/>
      <c r="U708" s="173"/>
      <c r="V708" s="173"/>
      <c r="W708" s="173"/>
    </row>
    <row r="709" spans="1:23">
      <c r="A709"/>
      <c r="B709" s="163">
        <v>4</v>
      </c>
      <c r="C709" s="281" t="s">
        <v>727</v>
      </c>
      <c r="D709" s="175" t="str">
        <f t="shared" ref="D709:E709" si="522">IF(COUNTIF(D706:D708,"C")&gt;=1,"A",IF(COUNTIF(D706:D708,"C")&gt;0,"P"," "))</f>
        <v xml:space="preserve"> </v>
      </c>
      <c r="E709" s="175" t="str">
        <f t="shared" si="522"/>
        <v xml:space="preserve"> </v>
      </c>
      <c r="F709" s="175" t="str">
        <f t="shared" ref="F709:M709" si="523">IF(COUNTIF(F706:F708,"C")&gt;=1,"A",IF(COUNTIF(F706:F708,"C")&gt;0,"P"," "))</f>
        <v xml:space="preserve"> </v>
      </c>
      <c r="G709" s="175" t="str">
        <f t="shared" si="523"/>
        <v xml:space="preserve"> </v>
      </c>
      <c r="H709" s="175" t="str">
        <f t="shared" si="523"/>
        <v xml:space="preserve"> </v>
      </c>
      <c r="I709" s="175" t="str">
        <f t="shared" si="523"/>
        <v xml:space="preserve"> </v>
      </c>
      <c r="J709" s="175" t="str">
        <f t="shared" si="523"/>
        <v xml:space="preserve"> </v>
      </c>
      <c r="K709" s="175" t="str">
        <f t="shared" si="523"/>
        <v xml:space="preserve"> </v>
      </c>
      <c r="L709" s="175" t="str">
        <f t="shared" si="523"/>
        <v xml:space="preserve"> </v>
      </c>
      <c r="M709" s="175" t="str">
        <f t="shared" si="523"/>
        <v xml:space="preserve"> </v>
      </c>
      <c r="N709" s="175" t="str">
        <f t="shared" ref="N709:W709" si="524">IF(COUNTIF(N706:N708,"C")&gt;=1,"A",IF(COUNTIF(N706:N708,"C")&gt;0,"P"," "))</f>
        <v xml:space="preserve"> </v>
      </c>
      <c r="O709" s="175" t="str">
        <f t="shared" si="524"/>
        <v xml:space="preserve"> </v>
      </c>
      <c r="P709" s="175" t="str">
        <f t="shared" si="524"/>
        <v xml:space="preserve"> </v>
      </c>
      <c r="Q709" s="175" t="str">
        <f t="shared" si="524"/>
        <v xml:space="preserve"> </v>
      </c>
      <c r="R709" s="175" t="str">
        <f t="shared" si="524"/>
        <v xml:space="preserve"> </v>
      </c>
      <c r="S709" s="175" t="str">
        <f t="shared" si="524"/>
        <v xml:space="preserve"> </v>
      </c>
      <c r="T709" s="175" t="str">
        <f t="shared" si="524"/>
        <v xml:space="preserve"> </v>
      </c>
      <c r="U709" s="175" t="str">
        <f t="shared" si="524"/>
        <v xml:space="preserve"> </v>
      </c>
      <c r="V709" s="175" t="str">
        <f t="shared" si="524"/>
        <v xml:space="preserve"> </v>
      </c>
      <c r="W709" s="175" t="str">
        <f t="shared" si="524"/>
        <v xml:space="preserve"> </v>
      </c>
    </row>
    <row r="710" spans="1:23">
      <c r="A710"/>
      <c r="B710" s="176"/>
      <c r="C710" s="283" t="s">
        <v>728</v>
      </c>
      <c r="D710" s="173"/>
      <c r="E710" s="173"/>
      <c r="F710" s="173"/>
      <c r="G710" s="173"/>
      <c r="H710" s="173"/>
      <c r="I710" s="173"/>
      <c r="J710" s="173"/>
      <c r="K710" s="173"/>
      <c r="L710" s="173"/>
      <c r="M710" s="173"/>
      <c r="N710" s="173"/>
      <c r="O710" s="173"/>
      <c r="P710" s="173"/>
      <c r="Q710" s="173"/>
      <c r="R710" s="173"/>
      <c r="S710" s="173"/>
      <c r="T710" s="173"/>
      <c r="U710" s="173"/>
      <c r="V710" s="173"/>
      <c r="W710" s="173"/>
    </row>
    <row r="711" spans="1:23">
      <c r="A711"/>
      <c r="B711" s="176"/>
      <c r="C711" s="283" t="s">
        <v>481</v>
      </c>
      <c r="D711" s="173"/>
      <c r="E711" s="173"/>
      <c r="F711" s="173"/>
      <c r="G711" s="173"/>
      <c r="H711" s="173"/>
      <c r="I711" s="173"/>
      <c r="J711" s="173"/>
      <c r="K711" s="173"/>
      <c r="L711" s="173"/>
      <c r="M711" s="173"/>
      <c r="N711" s="173"/>
      <c r="O711" s="173"/>
      <c r="P711" s="173"/>
      <c r="Q711" s="173"/>
      <c r="R711" s="173"/>
      <c r="S711" s="173"/>
      <c r="T711" s="173"/>
      <c r="U711" s="173"/>
      <c r="V711" s="173"/>
      <c r="W711" s="173"/>
    </row>
    <row r="712" spans="1:23">
      <c r="A712"/>
      <c r="B712" s="176"/>
      <c r="C712" s="283" t="s">
        <v>729</v>
      </c>
      <c r="D712" s="173"/>
      <c r="E712" s="173"/>
      <c r="F712" s="173"/>
      <c r="G712" s="173"/>
      <c r="H712" s="173"/>
      <c r="I712" s="173"/>
      <c r="J712" s="173"/>
      <c r="K712" s="173"/>
      <c r="L712" s="173"/>
      <c r="M712" s="173"/>
      <c r="N712" s="173"/>
      <c r="O712" s="173"/>
      <c r="P712" s="173"/>
      <c r="Q712" s="173"/>
      <c r="R712" s="173"/>
      <c r="S712" s="173"/>
      <c r="T712" s="173"/>
      <c r="U712" s="173"/>
      <c r="V712" s="173"/>
      <c r="W712" s="173"/>
    </row>
    <row r="713" spans="1:23">
      <c r="B713" s="163">
        <v>5</v>
      </c>
      <c r="C713" s="281" t="s">
        <v>482</v>
      </c>
      <c r="D713" s="175" t="str">
        <f t="shared" ref="D713:E713" si="525">IF(COUNTIF(D710:D712,"C")&gt;=1,"A",IF(COUNTIF(D710:D712,"C")&gt;0,"P"," "))</f>
        <v xml:space="preserve"> </v>
      </c>
      <c r="E713" s="175" t="str">
        <f t="shared" si="525"/>
        <v xml:space="preserve"> </v>
      </c>
      <c r="F713" s="175" t="str">
        <f t="shared" ref="F713:M713" si="526">IF(COUNTIF(F710:F712,"C")&gt;=1,"A",IF(COUNTIF(F710:F712,"C")&gt;0,"P"," "))</f>
        <v xml:space="preserve"> </v>
      </c>
      <c r="G713" s="175" t="str">
        <f t="shared" si="526"/>
        <v xml:space="preserve"> </v>
      </c>
      <c r="H713" s="175" t="str">
        <f t="shared" si="526"/>
        <v xml:space="preserve"> </v>
      </c>
      <c r="I713" s="175" t="str">
        <f t="shared" si="526"/>
        <v xml:space="preserve"> </v>
      </c>
      <c r="J713" s="175" t="str">
        <f t="shared" si="526"/>
        <v xml:space="preserve"> </v>
      </c>
      <c r="K713" s="175" t="str">
        <f t="shared" si="526"/>
        <v xml:space="preserve"> </v>
      </c>
      <c r="L713" s="175" t="str">
        <f t="shared" si="526"/>
        <v xml:space="preserve"> </v>
      </c>
      <c r="M713" s="175" t="str">
        <f t="shared" si="526"/>
        <v xml:space="preserve"> </v>
      </c>
      <c r="N713" s="175" t="str">
        <f t="shared" ref="N713:W713" si="527">IF(COUNTIF(N710:N712,"C")&gt;=1,"A",IF(COUNTIF(N710:N712,"C")&gt;0,"P"," "))</f>
        <v xml:space="preserve"> </v>
      </c>
      <c r="O713" s="175" t="str">
        <f t="shared" si="527"/>
        <v xml:space="preserve"> </v>
      </c>
      <c r="P713" s="175" t="str">
        <f t="shared" si="527"/>
        <v xml:space="preserve"> </v>
      </c>
      <c r="Q713" s="175" t="str">
        <f t="shared" si="527"/>
        <v xml:space="preserve"> </v>
      </c>
      <c r="R713" s="175" t="str">
        <f t="shared" si="527"/>
        <v xml:space="preserve"> </v>
      </c>
      <c r="S713" s="175" t="str">
        <f t="shared" si="527"/>
        <v xml:space="preserve"> </v>
      </c>
      <c r="T713" s="175" t="str">
        <f t="shared" si="527"/>
        <v xml:space="preserve"> </v>
      </c>
      <c r="U713" s="175" t="str">
        <f t="shared" si="527"/>
        <v xml:space="preserve"> </v>
      </c>
      <c r="V713" s="175" t="str">
        <f t="shared" si="527"/>
        <v xml:space="preserve"> </v>
      </c>
      <c r="W713" s="175" t="str">
        <f t="shared" si="527"/>
        <v xml:space="preserve"> </v>
      </c>
    </row>
    <row r="714" spans="1:23">
      <c r="B714" s="176"/>
      <c r="C714" s="283" t="s">
        <v>483</v>
      </c>
      <c r="D714" s="173"/>
      <c r="E714" s="173"/>
      <c r="F714" s="173"/>
      <c r="G714" s="173"/>
      <c r="H714" s="173"/>
      <c r="I714" s="173"/>
      <c r="J714" s="173"/>
      <c r="K714" s="173"/>
      <c r="L714" s="173"/>
      <c r="M714" s="173"/>
      <c r="N714" s="173"/>
      <c r="O714" s="173"/>
      <c r="P714" s="173"/>
      <c r="Q714" s="173"/>
      <c r="R714" s="173"/>
      <c r="S714" s="173"/>
      <c r="T714" s="173"/>
      <c r="U714" s="173"/>
      <c r="V714" s="173"/>
      <c r="W714" s="173"/>
    </row>
    <row r="715" spans="1:23">
      <c r="B715" s="176"/>
      <c r="C715" s="283" t="s">
        <v>484</v>
      </c>
      <c r="D715" s="173"/>
      <c r="E715" s="173"/>
      <c r="F715" s="173"/>
      <c r="G715" s="173"/>
      <c r="H715" s="173"/>
      <c r="I715" s="173"/>
      <c r="J715" s="173"/>
      <c r="K715" s="173"/>
      <c r="L715" s="173"/>
      <c r="M715" s="173"/>
      <c r="N715" s="173"/>
      <c r="O715" s="173"/>
      <c r="P715" s="173"/>
      <c r="Q715" s="173"/>
      <c r="R715" s="173"/>
      <c r="S715" s="173"/>
      <c r="T715" s="173"/>
      <c r="U715" s="173"/>
      <c r="V715" s="173"/>
      <c r="W715" s="173"/>
    </row>
    <row r="716" spans="1:23" ht="13.5" thickBot="1">
      <c r="B716" s="176"/>
      <c r="C716" s="283" t="s">
        <v>485</v>
      </c>
      <c r="D716" s="173"/>
      <c r="E716" s="173"/>
      <c r="F716" s="173"/>
      <c r="G716" s="173"/>
      <c r="H716" s="173"/>
      <c r="I716" s="173"/>
      <c r="J716" s="173"/>
      <c r="K716" s="173"/>
      <c r="L716" s="173"/>
      <c r="M716" s="173"/>
      <c r="N716" s="173"/>
      <c r="O716" s="173"/>
      <c r="P716" s="173"/>
      <c r="Q716" s="173"/>
      <c r="R716" s="173"/>
      <c r="S716" s="173"/>
      <c r="T716" s="173"/>
      <c r="U716" s="173"/>
      <c r="V716" s="173"/>
      <c r="W716" s="173"/>
    </row>
    <row r="717" spans="1:23" ht="13.5" hidden="1" thickBot="1">
      <c r="C717" s="284"/>
      <c r="D717" s="175" t="str">
        <f t="shared" ref="D717:E717" si="528">IF(COUNTIF(D714:D716,"C")&gt;=1,"A",IF(COUNTIF(D714:D716,"C")&gt;0,"P"," "))</f>
        <v xml:space="preserve"> </v>
      </c>
      <c r="E717" s="175" t="str">
        <f t="shared" si="528"/>
        <v xml:space="preserve"> </v>
      </c>
      <c r="F717" s="175" t="str">
        <f t="shared" ref="F717:M717" si="529">IF(COUNTIF(F714:F716,"C")&gt;=1,"A",IF(COUNTIF(F714:F716,"C")&gt;0,"P"," "))</f>
        <v xml:space="preserve"> </v>
      </c>
      <c r="G717" s="175" t="str">
        <f t="shared" si="529"/>
        <v xml:space="preserve"> </v>
      </c>
      <c r="H717" s="175" t="str">
        <f t="shared" si="529"/>
        <v xml:space="preserve"> </v>
      </c>
      <c r="I717" s="175" t="str">
        <f t="shared" si="529"/>
        <v xml:space="preserve"> </v>
      </c>
      <c r="J717" s="175" t="str">
        <f t="shared" si="529"/>
        <v xml:space="preserve"> </v>
      </c>
      <c r="K717" s="175" t="str">
        <f t="shared" si="529"/>
        <v xml:space="preserve"> </v>
      </c>
      <c r="L717" s="175" t="str">
        <f t="shared" si="529"/>
        <v xml:space="preserve"> </v>
      </c>
      <c r="M717" s="175" t="str">
        <f t="shared" si="529"/>
        <v xml:space="preserve"> </v>
      </c>
      <c r="N717" s="175" t="str">
        <f t="shared" ref="N717:W717" si="530">IF(COUNTIF(N714:N716,"C")&gt;=1,"A",IF(COUNTIF(N714:N716,"C")&gt;0,"P"," "))</f>
        <v xml:space="preserve"> </v>
      </c>
      <c r="O717" s="175" t="str">
        <f t="shared" si="530"/>
        <v xml:space="preserve"> </v>
      </c>
      <c r="P717" s="175" t="str">
        <f t="shared" si="530"/>
        <v xml:space="preserve"> </v>
      </c>
      <c r="Q717" s="175" t="str">
        <f t="shared" si="530"/>
        <v xml:space="preserve"> </v>
      </c>
      <c r="R717" s="175" t="str">
        <f t="shared" si="530"/>
        <v xml:space="preserve"> </v>
      </c>
      <c r="S717" s="175" t="str">
        <f t="shared" si="530"/>
        <v xml:space="preserve"> </v>
      </c>
      <c r="T717" s="175" t="str">
        <f t="shared" si="530"/>
        <v xml:space="preserve"> </v>
      </c>
      <c r="U717" s="175" t="str">
        <f t="shared" si="530"/>
        <v xml:space="preserve"> </v>
      </c>
      <c r="V717" s="175" t="str">
        <f t="shared" si="530"/>
        <v xml:space="preserve"> </v>
      </c>
      <c r="W717" s="175" t="str">
        <f t="shared" si="530"/>
        <v xml:space="preserve"> </v>
      </c>
    </row>
    <row r="718" spans="1:23" ht="13.5" thickBot="1">
      <c r="C718" s="177" t="s">
        <v>96</v>
      </c>
      <c r="D718" s="278" t="str">
        <f>IF(COUNTIF(D701:D717,"A")&gt;4,"C",IF(COUNTIF(D701:D717,"A")&gt;0,"P"," "))</f>
        <v xml:space="preserve"> </v>
      </c>
      <c r="E718" s="278" t="str">
        <f t="shared" ref="E718" si="531">IF(COUNTIF(E701:E717,"A")&gt;4,"C",IF(COUNTIF(E701:E717,"A")&gt;0,"P"," "))</f>
        <v xml:space="preserve"> </v>
      </c>
      <c r="F718" s="278" t="str">
        <f t="shared" ref="F718:M718" si="532">IF(COUNTIF(F701:F717,"A")&gt;4,"C",IF(COUNTIF(F701:F717,"A")&gt;0,"P"," "))</f>
        <v xml:space="preserve"> </v>
      </c>
      <c r="G718" s="278" t="str">
        <f t="shared" si="532"/>
        <v xml:space="preserve"> </v>
      </c>
      <c r="H718" s="278" t="str">
        <f t="shared" si="532"/>
        <v xml:space="preserve"> </v>
      </c>
      <c r="I718" s="278" t="str">
        <f t="shared" si="532"/>
        <v xml:space="preserve"> </v>
      </c>
      <c r="J718" s="278" t="str">
        <f t="shared" si="532"/>
        <v xml:space="preserve"> </v>
      </c>
      <c r="K718" s="278" t="str">
        <f t="shared" si="532"/>
        <v xml:space="preserve"> </v>
      </c>
      <c r="L718" s="278" t="str">
        <f t="shared" si="532"/>
        <v xml:space="preserve"> </v>
      </c>
      <c r="M718" s="278" t="str">
        <f t="shared" si="532"/>
        <v xml:space="preserve"> </v>
      </c>
      <c r="N718" s="278" t="str">
        <f t="shared" ref="N718:W718" si="533">IF(COUNTIF(N701:N717,"A")&gt;4,"C",IF(COUNTIF(N701:N717,"A")&gt;0,"P"," "))</f>
        <v xml:space="preserve"> </v>
      </c>
      <c r="O718" s="278" t="str">
        <f t="shared" si="533"/>
        <v xml:space="preserve"> </v>
      </c>
      <c r="P718" s="278" t="str">
        <f t="shared" si="533"/>
        <v xml:space="preserve"> </v>
      </c>
      <c r="Q718" s="278" t="str">
        <f t="shared" si="533"/>
        <v xml:space="preserve"> </v>
      </c>
      <c r="R718" s="278" t="str">
        <f t="shared" si="533"/>
        <v xml:space="preserve"> </v>
      </c>
      <c r="S718" s="278" t="str">
        <f t="shared" si="533"/>
        <v xml:space="preserve"> </v>
      </c>
      <c r="T718" s="278" t="str">
        <f t="shared" si="533"/>
        <v xml:space="preserve"> </v>
      </c>
      <c r="U718" s="278" t="str">
        <f t="shared" si="533"/>
        <v xml:space="preserve"> </v>
      </c>
      <c r="V718" s="278" t="str">
        <f t="shared" si="533"/>
        <v xml:space="preserve"> </v>
      </c>
      <c r="W718" s="278" t="str">
        <f t="shared" si="533"/>
        <v xml:space="preserve"> </v>
      </c>
    </row>
    <row r="719" spans="1:23" ht="15">
      <c r="B719" s="167" t="s">
        <v>127</v>
      </c>
    </row>
    <row r="720" spans="1:23">
      <c r="A720" s="206"/>
      <c r="B720" s="163">
        <v>1</v>
      </c>
      <c r="C720" s="178" t="s">
        <v>148</v>
      </c>
    </row>
    <row r="721" spans="1:23">
      <c r="A721"/>
      <c r="B721" s="170"/>
      <c r="C721" s="171" t="s">
        <v>149</v>
      </c>
      <c r="D721" s="173"/>
      <c r="E721" s="173"/>
      <c r="F721" s="173"/>
      <c r="G721" s="173"/>
      <c r="H721" s="173"/>
      <c r="I721" s="173"/>
      <c r="J721" s="173"/>
      <c r="K721" s="173"/>
      <c r="L721" s="173"/>
      <c r="M721" s="173"/>
      <c r="N721" s="173"/>
      <c r="O721" s="173"/>
      <c r="P721" s="173"/>
      <c r="Q721" s="173"/>
      <c r="R721" s="173"/>
      <c r="S721" s="173"/>
      <c r="T721" s="173"/>
      <c r="U721" s="173"/>
      <c r="V721" s="173"/>
      <c r="W721" s="173"/>
    </row>
    <row r="722" spans="1:23">
      <c r="A722"/>
      <c r="B722" s="170"/>
      <c r="C722" s="171" t="s">
        <v>150</v>
      </c>
      <c r="D722" s="173"/>
      <c r="E722" s="173"/>
      <c r="F722" s="173"/>
      <c r="G722" s="173"/>
      <c r="H722" s="173"/>
      <c r="I722" s="173"/>
      <c r="J722" s="173"/>
      <c r="K722" s="173"/>
      <c r="L722" s="173"/>
      <c r="M722" s="173"/>
      <c r="N722" s="173"/>
      <c r="O722" s="173"/>
      <c r="P722" s="173"/>
      <c r="Q722" s="173"/>
      <c r="R722" s="173"/>
      <c r="S722" s="173"/>
      <c r="T722" s="173"/>
      <c r="U722" s="173"/>
      <c r="V722" s="173"/>
      <c r="W722" s="173"/>
    </row>
    <row r="723" spans="1:23">
      <c r="A723"/>
      <c r="B723" s="170"/>
      <c r="C723" s="171" t="s">
        <v>151</v>
      </c>
      <c r="D723" s="173"/>
      <c r="E723" s="173"/>
      <c r="F723" s="173"/>
      <c r="G723" s="173"/>
      <c r="H723" s="173"/>
      <c r="I723" s="173"/>
      <c r="J723" s="173"/>
      <c r="K723" s="173"/>
      <c r="L723" s="173"/>
      <c r="M723" s="173"/>
      <c r="N723" s="173"/>
      <c r="O723" s="173"/>
      <c r="P723" s="173"/>
      <c r="Q723" s="173"/>
      <c r="R723" s="173"/>
      <c r="S723" s="173"/>
      <c r="T723" s="173"/>
      <c r="U723" s="173"/>
      <c r="V723" s="173"/>
      <c r="W723" s="173"/>
    </row>
    <row r="724" spans="1:23">
      <c r="A724"/>
      <c r="B724" s="163">
        <v>2</v>
      </c>
      <c r="C724" s="174" t="s">
        <v>152</v>
      </c>
      <c r="D724" s="175" t="str">
        <f t="shared" ref="D724:E724" si="534">IF(COUNTIF(D721:D723,"C")&gt;=1,"A",IF(COUNTIF(D721:D723,"C")&gt;0,"P"," "))</f>
        <v xml:space="preserve"> </v>
      </c>
      <c r="E724" s="175" t="str">
        <f t="shared" si="534"/>
        <v xml:space="preserve"> </v>
      </c>
      <c r="F724" s="175" t="str">
        <f t="shared" ref="F724:M724" si="535">IF(COUNTIF(F721:F723,"C")&gt;=1,"A",IF(COUNTIF(F721:F723,"C")&gt;0,"P"," "))</f>
        <v xml:space="preserve"> </v>
      </c>
      <c r="G724" s="175" t="str">
        <f t="shared" si="535"/>
        <v xml:space="preserve"> </v>
      </c>
      <c r="H724" s="175" t="str">
        <f t="shared" si="535"/>
        <v xml:space="preserve"> </v>
      </c>
      <c r="I724" s="175" t="str">
        <f t="shared" si="535"/>
        <v xml:space="preserve"> </v>
      </c>
      <c r="J724" s="175" t="str">
        <f t="shared" si="535"/>
        <v xml:space="preserve"> </v>
      </c>
      <c r="K724" s="175" t="str">
        <f t="shared" si="535"/>
        <v xml:space="preserve"> </v>
      </c>
      <c r="L724" s="175" t="str">
        <f t="shared" si="535"/>
        <v xml:space="preserve"> </v>
      </c>
      <c r="M724" s="175" t="str">
        <f t="shared" si="535"/>
        <v xml:space="preserve"> </v>
      </c>
      <c r="N724" s="175" t="str">
        <f t="shared" ref="N724:W724" si="536">IF(COUNTIF(N721:N723,"C")&gt;=1,"A",IF(COUNTIF(N721:N723,"C")&gt;0,"P"," "))</f>
        <v xml:space="preserve"> </v>
      </c>
      <c r="O724" s="175" t="str">
        <f t="shared" si="536"/>
        <v xml:space="preserve"> </v>
      </c>
      <c r="P724" s="175" t="str">
        <f t="shared" si="536"/>
        <v xml:space="preserve"> </v>
      </c>
      <c r="Q724" s="175" t="str">
        <f t="shared" si="536"/>
        <v xml:space="preserve"> </v>
      </c>
      <c r="R724" s="175" t="str">
        <f t="shared" si="536"/>
        <v xml:space="preserve"> </v>
      </c>
      <c r="S724" s="175" t="str">
        <f t="shared" si="536"/>
        <v xml:space="preserve"> </v>
      </c>
      <c r="T724" s="175" t="str">
        <f t="shared" si="536"/>
        <v xml:space="preserve"> </v>
      </c>
      <c r="U724" s="175" t="str">
        <f t="shared" si="536"/>
        <v xml:space="preserve"> </v>
      </c>
      <c r="V724" s="175" t="str">
        <f t="shared" si="536"/>
        <v xml:space="preserve"> </v>
      </c>
      <c r="W724" s="175" t="str">
        <f t="shared" si="536"/>
        <v xml:space="preserve"> </v>
      </c>
    </row>
    <row r="725" spans="1:23">
      <c r="A725"/>
      <c r="B725" s="176"/>
      <c r="C725" s="171" t="s">
        <v>153</v>
      </c>
      <c r="D725" s="173"/>
      <c r="E725" s="173"/>
      <c r="F725" s="173"/>
      <c r="G725" s="173"/>
      <c r="H725" s="173"/>
      <c r="I725" s="173"/>
      <c r="J725" s="173"/>
      <c r="K725" s="173"/>
      <c r="L725" s="173"/>
      <c r="M725" s="173"/>
      <c r="N725" s="173"/>
      <c r="O725" s="173"/>
      <c r="P725" s="173"/>
      <c r="Q725" s="173"/>
      <c r="R725" s="173"/>
      <c r="S725" s="173"/>
      <c r="T725" s="173"/>
      <c r="U725" s="173"/>
      <c r="V725" s="173"/>
      <c r="W725" s="173"/>
    </row>
    <row r="726" spans="1:23">
      <c r="A726"/>
      <c r="B726" s="176"/>
      <c r="C726" s="171" t="s">
        <v>154</v>
      </c>
      <c r="D726" s="173"/>
      <c r="E726" s="173"/>
      <c r="F726" s="173"/>
      <c r="G726" s="173"/>
      <c r="H726" s="173"/>
      <c r="I726" s="173"/>
      <c r="J726" s="173"/>
      <c r="K726" s="173"/>
      <c r="L726" s="173"/>
      <c r="M726" s="173"/>
      <c r="N726" s="173"/>
      <c r="O726" s="173"/>
      <c r="P726" s="173"/>
      <c r="Q726" s="173"/>
      <c r="R726" s="173"/>
      <c r="S726" s="173"/>
      <c r="T726" s="173"/>
      <c r="U726" s="173"/>
      <c r="V726" s="173"/>
      <c r="W726" s="173"/>
    </row>
    <row r="727" spans="1:23">
      <c r="A727"/>
      <c r="B727" s="176"/>
      <c r="C727" s="171" t="s">
        <v>155</v>
      </c>
      <c r="D727" s="173"/>
      <c r="E727" s="173"/>
      <c r="F727" s="173"/>
      <c r="G727" s="173"/>
      <c r="H727" s="173"/>
      <c r="I727" s="173"/>
      <c r="J727" s="173"/>
      <c r="K727" s="173"/>
      <c r="L727" s="173"/>
      <c r="M727" s="173"/>
      <c r="N727" s="173"/>
      <c r="O727" s="173"/>
      <c r="P727" s="173"/>
      <c r="Q727" s="173"/>
      <c r="R727" s="173"/>
      <c r="S727" s="173"/>
      <c r="T727" s="173"/>
      <c r="U727" s="173"/>
      <c r="V727" s="173"/>
      <c r="W727" s="173"/>
    </row>
    <row r="728" spans="1:23">
      <c r="A728"/>
      <c r="B728" s="163">
        <v>3</v>
      </c>
      <c r="C728" s="174" t="s">
        <v>156</v>
      </c>
      <c r="D728" s="175" t="str">
        <f t="shared" ref="D728:E728" si="537">IF(COUNTIF(D725:D727,"C")&gt;=1,"A",IF(COUNTIF(D725:D727,"C")&gt;0,"P"," "))</f>
        <v xml:space="preserve"> </v>
      </c>
      <c r="E728" s="175" t="str">
        <f t="shared" si="537"/>
        <v xml:space="preserve"> </v>
      </c>
      <c r="F728" s="175" t="str">
        <f t="shared" ref="F728:M728" si="538">IF(COUNTIF(F725:F727,"C")&gt;=1,"A",IF(COUNTIF(F725:F727,"C")&gt;0,"P"," "))</f>
        <v xml:space="preserve"> </v>
      </c>
      <c r="G728" s="175" t="str">
        <f t="shared" si="538"/>
        <v xml:space="preserve"> </v>
      </c>
      <c r="H728" s="175" t="str">
        <f t="shared" si="538"/>
        <v xml:space="preserve"> </v>
      </c>
      <c r="I728" s="175" t="str">
        <f t="shared" si="538"/>
        <v xml:space="preserve"> </v>
      </c>
      <c r="J728" s="175" t="str">
        <f t="shared" si="538"/>
        <v xml:space="preserve"> </v>
      </c>
      <c r="K728" s="175" t="str">
        <f t="shared" si="538"/>
        <v xml:space="preserve"> </v>
      </c>
      <c r="L728" s="175" t="str">
        <f t="shared" si="538"/>
        <v xml:space="preserve"> </v>
      </c>
      <c r="M728" s="175" t="str">
        <f t="shared" si="538"/>
        <v xml:space="preserve"> </v>
      </c>
      <c r="N728" s="175" t="str">
        <f t="shared" ref="N728:W728" si="539">IF(COUNTIF(N725:N727,"C")&gt;=1,"A",IF(COUNTIF(N725:N727,"C")&gt;0,"P"," "))</f>
        <v xml:space="preserve"> </v>
      </c>
      <c r="O728" s="175" t="str">
        <f t="shared" si="539"/>
        <v xml:space="preserve"> </v>
      </c>
      <c r="P728" s="175" t="str">
        <f t="shared" si="539"/>
        <v xml:space="preserve"> </v>
      </c>
      <c r="Q728" s="175" t="str">
        <f t="shared" si="539"/>
        <v xml:space="preserve"> </v>
      </c>
      <c r="R728" s="175" t="str">
        <f t="shared" si="539"/>
        <v xml:space="preserve"> </v>
      </c>
      <c r="S728" s="175" t="str">
        <f t="shared" si="539"/>
        <v xml:space="preserve"> </v>
      </c>
      <c r="T728" s="175" t="str">
        <f t="shared" si="539"/>
        <v xml:space="preserve"> </v>
      </c>
      <c r="U728" s="175" t="str">
        <f t="shared" si="539"/>
        <v xml:space="preserve"> </v>
      </c>
      <c r="V728" s="175" t="str">
        <f t="shared" si="539"/>
        <v xml:space="preserve"> </v>
      </c>
      <c r="W728" s="175" t="str">
        <f t="shared" si="539"/>
        <v xml:space="preserve"> </v>
      </c>
    </row>
    <row r="729" spans="1:23">
      <c r="A729"/>
      <c r="B729" s="176"/>
      <c r="C729" s="171" t="s">
        <v>157</v>
      </c>
      <c r="D729" s="173"/>
      <c r="E729" s="173"/>
      <c r="F729" s="173"/>
      <c r="G729" s="173"/>
      <c r="H729" s="173"/>
      <c r="I729" s="173"/>
      <c r="J729" s="173"/>
      <c r="K729" s="173"/>
      <c r="L729" s="173"/>
      <c r="M729" s="173"/>
      <c r="N729" s="173"/>
      <c r="O729" s="173"/>
      <c r="P729" s="173"/>
      <c r="Q729" s="173"/>
      <c r="R729" s="173"/>
      <c r="S729" s="173"/>
      <c r="T729" s="173"/>
      <c r="U729" s="173"/>
      <c r="V729" s="173"/>
      <c r="W729" s="173"/>
    </row>
    <row r="730" spans="1:23">
      <c r="A730"/>
      <c r="B730" s="176"/>
      <c r="C730" s="171" t="s">
        <v>158</v>
      </c>
      <c r="D730" s="173"/>
      <c r="E730" s="173"/>
      <c r="F730" s="173"/>
      <c r="G730" s="173"/>
      <c r="H730" s="173"/>
      <c r="I730" s="173"/>
      <c r="J730" s="173"/>
      <c r="K730" s="173"/>
      <c r="L730" s="173"/>
      <c r="M730" s="173"/>
      <c r="N730" s="173"/>
      <c r="O730" s="173"/>
      <c r="P730" s="173"/>
      <c r="Q730" s="173"/>
      <c r="R730" s="173"/>
      <c r="S730" s="173"/>
      <c r="T730" s="173"/>
      <c r="U730" s="173"/>
      <c r="V730" s="173"/>
      <c r="W730" s="173"/>
    </row>
    <row r="731" spans="1:23">
      <c r="A731"/>
      <c r="B731" s="176"/>
      <c r="C731" s="171" t="s">
        <v>159</v>
      </c>
      <c r="D731" s="173"/>
      <c r="E731" s="173"/>
      <c r="F731" s="173"/>
      <c r="G731" s="173"/>
      <c r="H731" s="173"/>
      <c r="I731" s="173"/>
      <c r="J731" s="173"/>
      <c r="K731" s="173"/>
      <c r="L731" s="173"/>
      <c r="M731" s="173"/>
      <c r="N731" s="173"/>
      <c r="O731" s="173"/>
      <c r="P731" s="173"/>
      <c r="Q731" s="173"/>
      <c r="R731" s="173"/>
      <c r="S731" s="173"/>
      <c r="T731" s="173"/>
      <c r="U731" s="173"/>
      <c r="V731" s="173"/>
      <c r="W731" s="173"/>
    </row>
    <row r="732" spans="1:23">
      <c r="A732"/>
      <c r="B732" s="163">
        <v>4</v>
      </c>
      <c r="C732" s="174" t="s">
        <v>160</v>
      </c>
      <c r="D732" s="175" t="str">
        <f t="shared" ref="D732:E732" si="540">IF(COUNTIF(D729:D731,"C")&gt;=1,"A",IF(COUNTIF(D729:D731,"C")&gt;0,"P"," "))</f>
        <v xml:space="preserve"> </v>
      </c>
      <c r="E732" s="175" t="str">
        <f t="shared" si="540"/>
        <v xml:space="preserve"> </v>
      </c>
      <c r="F732" s="175" t="str">
        <f t="shared" ref="F732:M732" si="541">IF(COUNTIF(F729:F731,"C")&gt;=1,"A",IF(COUNTIF(F729:F731,"C")&gt;0,"P"," "))</f>
        <v xml:space="preserve"> </v>
      </c>
      <c r="G732" s="175" t="str">
        <f t="shared" si="541"/>
        <v xml:space="preserve"> </v>
      </c>
      <c r="H732" s="175" t="str">
        <f t="shared" si="541"/>
        <v xml:space="preserve"> </v>
      </c>
      <c r="I732" s="175" t="str">
        <f t="shared" si="541"/>
        <v xml:space="preserve"> </v>
      </c>
      <c r="J732" s="175" t="str">
        <f t="shared" si="541"/>
        <v xml:space="preserve"> </v>
      </c>
      <c r="K732" s="175" t="str">
        <f t="shared" si="541"/>
        <v xml:space="preserve"> </v>
      </c>
      <c r="L732" s="175" t="str">
        <f t="shared" si="541"/>
        <v xml:space="preserve"> </v>
      </c>
      <c r="M732" s="175" t="str">
        <f t="shared" si="541"/>
        <v xml:space="preserve"> </v>
      </c>
      <c r="N732" s="175" t="str">
        <f t="shared" ref="N732:W732" si="542">IF(COUNTIF(N729:N731,"C")&gt;=1,"A",IF(COUNTIF(N729:N731,"C")&gt;0,"P"," "))</f>
        <v xml:space="preserve"> </v>
      </c>
      <c r="O732" s="175" t="str">
        <f t="shared" si="542"/>
        <v xml:space="preserve"> </v>
      </c>
      <c r="P732" s="175" t="str">
        <f t="shared" si="542"/>
        <v xml:space="preserve"> </v>
      </c>
      <c r="Q732" s="175" t="str">
        <f t="shared" si="542"/>
        <v xml:space="preserve"> </v>
      </c>
      <c r="R732" s="175" t="str">
        <f t="shared" si="542"/>
        <v xml:space="preserve"> </v>
      </c>
      <c r="S732" s="175" t="str">
        <f t="shared" si="542"/>
        <v xml:space="preserve"> </v>
      </c>
      <c r="T732" s="175" t="str">
        <f t="shared" si="542"/>
        <v xml:space="preserve"> </v>
      </c>
      <c r="U732" s="175" t="str">
        <f t="shared" si="542"/>
        <v xml:space="preserve"> </v>
      </c>
      <c r="V732" s="175" t="str">
        <f t="shared" si="542"/>
        <v xml:space="preserve"> </v>
      </c>
      <c r="W732" s="175" t="str">
        <f t="shared" si="542"/>
        <v xml:space="preserve"> </v>
      </c>
    </row>
    <row r="733" spans="1:23">
      <c r="A733"/>
      <c r="B733" s="176"/>
      <c r="C733" s="171" t="s">
        <v>161</v>
      </c>
      <c r="D733" s="173"/>
      <c r="E733" s="173"/>
      <c r="F733" s="173"/>
      <c r="G733" s="173"/>
      <c r="H733" s="173"/>
      <c r="I733" s="173"/>
      <c r="J733" s="173"/>
      <c r="K733" s="173"/>
      <c r="L733" s="173"/>
      <c r="M733" s="173"/>
      <c r="N733" s="173"/>
      <c r="O733" s="173"/>
      <c r="P733" s="173"/>
      <c r="Q733" s="173"/>
      <c r="R733" s="173"/>
      <c r="S733" s="173"/>
      <c r="T733" s="173"/>
      <c r="U733" s="173"/>
      <c r="V733" s="173"/>
      <c r="W733" s="173"/>
    </row>
    <row r="734" spans="1:23">
      <c r="A734"/>
      <c r="B734" s="176"/>
      <c r="C734" s="171" t="s">
        <v>162</v>
      </c>
      <c r="D734" s="173"/>
      <c r="E734" s="173"/>
      <c r="F734" s="173"/>
      <c r="G734" s="173"/>
      <c r="H734" s="173"/>
      <c r="I734" s="173"/>
      <c r="J734" s="173"/>
      <c r="K734" s="173"/>
      <c r="L734" s="173"/>
      <c r="M734" s="173"/>
      <c r="N734" s="173"/>
      <c r="O734" s="173"/>
      <c r="P734" s="173"/>
      <c r="Q734" s="173"/>
      <c r="R734" s="173"/>
      <c r="S734" s="173"/>
      <c r="T734" s="173"/>
      <c r="U734" s="173"/>
      <c r="V734" s="173"/>
      <c r="W734" s="173"/>
    </row>
    <row r="735" spans="1:23">
      <c r="A735"/>
      <c r="B735" s="176"/>
      <c r="C735" s="171" t="s">
        <v>163</v>
      </c>
      <c r="D735" s="173"/>
      <c r="E735" s="173"/>
      <c r="F735" s="173"/>
      <c r="G735" s="173"/>
      <c r="H735" s="173"/>
      <c r="I735" s="173"/>
      <c r="J735" s="173"/>
      <c r="K735" s="173"/>
      <c r="L735" s="173"/>
      <c r="M735" s="173"/>
      <c r="N735" s="173"/>
      <c r="O735" s="173"/>
      <c r="P735" s="173"/>
      <c r="Q735" s="173"/>
      <c r="R735" s="173"/>
      <c r="S735" s="173"/>
      <c r="T735" s="173"/>
      <c r="U735" s="173"/>
      <c r="V735" s="173"/>
      <c r="W735" s="173"/>
    </row>
    <row r="736" spans="1:23">
      <c r="B736" s="163">
        <v>5</v>
      </c>
      <c r="C736" s="174" t="s">
        <v>164</v>
      </c>
      <c r="D736" s="175" t="str">
        <f t="shared" ref="D736:E736" si="543">IF(COUNTIF(D733:D735,"C")&gt;=1,"A",IF(COUNTIF(D733:D735,"C")&gt;0,"P"," "))</f>
        <v xml:space="preserve"> </v>
      </c>
      <c r="E736" s="175" t="str">
        <f t="shared" si="543"/>
        <v xml:space="preserve"> </v>
      </c>
      <c r="F736" s="175" t="str">
        <f t="shared" ref="F736:M736" si="544">IF(COUNTIF(F733:F735,"C")&gt;=1,"A",IF(COUNTIF(F733:F735,"C")&gt;0,"P"," "))</f>
        <v xml:space="preserve"> </v>
      </c>
      <c r="G736" s="175" t="str">
        <f t="shared" si="544"/>
        <v xml:space="preserve"> </v>
      </c>
      <c r="H736" s="175" t="str">
        <f t="shared" si="544"/>
        <v xml:space="preserve"> </v>
      </c>
      <c r="I736" s="175" t="str">
        <f t="shared" si="544"/>
        <v xml:space="preserve"> </v>
      </c>
      <c r="J736" s="175" t="str">
        <f t="shared" si="544"/>
        <v xml:space="preserve"> </v>
      </c>
      <c r="K736" s="175" t="str">
        <f t="shared" si="544"/>
        <v xml:space="preserve"> </v>
      </c>
      <c r="L736" s="175" t="str">
        <f t="shared" si="544"/>
        <v xml:space="preserve"> </v>
      </c>
      <c r="M736" s="175" t="str">
        <f t="shared" si="544"/>
        <v xml:space="preserve"> </v>
      </c>
      <c r="N736" s="175" t="str">
        <f t="shared" ref="N736:W736" si="545">IF(COUNTIF(N733:N735,"C")&gt;=1,"A",IF(COUNTIF(N733:N735,"C")&gt;0,"P"," "))</f>
        <v xml:space="preserve"> </v>
      </c>
      <c r="O736" s="175" t="str">
        <f t="shared" si="545"/>
        <v xml:space="preserve"> </v>
      </c>
      <c r="P736" s="175" t="str">
        <f t="shared" si="545"/>
        <v xml:space="preserve"> </v>
      </c>
      <c r="Q736" s="175" t="str">
        <f t="shared" si="545"/>
        <v xml:space="preserve"> </v>
      </c>
      <c r="R736" s="175" t="str">
        <f t="shared" si="545"/>
        <v xml:space="preserve"> </v>
      </c>
      <c r="S736" s="175" t="str">
        <f t="shared" si="545"/>
        <v xml:space="preserve"> </v>
      </c>
      <c r="T736" s="175" t="str">
        <f t="shared" si="545"/>
        <v xml:space="preserve"> </v>
      </c>
      <c r="U736" s="175" t="str">
        <f t="shared" si="545"/>
        <v xml:space="preserve"> </v>
      </c>
      <c r="V736" s="175" t="str">
        <f t="shared" si="545"/>
        <v xml:space="preserve"> </v>
      </c>
      <c r="W736" s="175" t="str">
        <f t="shared" si="545"/>
        <v xml:space="preserve"> </v>
      </c>
    </row>
    <row r="737" spans="1:23">
      <c r="B737" s="176"/>
      <c r="C737" s="171" t="s">
        <v>165</v>
      </c>
      <c r="D737" s="173"/>
      <c r="E737" s="173"/>
      <c r="F737" s="173"/>
      <c r="G737" s="173"/>
      <c r="H737" s="173"/>
      <c r="I737" s="173"/>
      <c r="J737" s="173"/>
      <c r="K737" s="173"/>
      <c r="L737" s="173"/>
      <c r="M737" s="173"/>
      <c r="N737" s="173"/>
      <c r="O737" s="173"/>
      <c r="P737" s="173"/>
      <c r="Q737" s="173"/>
      <c r="R737" s="173"/>
      <c r="S737" s="173"/>
      <c r="T737" s="173"/>
      <c r="U737" s="173"/>
      <c r="V737" s="173"/>
      <c r="W737" s="173"/>
    </row>
    <row r="738" spans="1:23">
      <c r="B738" s="176"/>
      <c r="C738" s="171" t="s">
        <v>166</v>
      </c>
      <c r="D738" s="173"/>
      <c r="E738" s="173"/>
      <c r="F738" s="173"/>
      <c r="G738" s="173"/>
      <c r="H738" s="173"/>
      <c r="I738" s="173"/>
      <c r="J738" s="173"/>
      <c r="K738" s="173"/>
      <c r="L738" s="173"/>
      <c r="M738" s="173"/>
      <c r="N738" s="173"/>
      <c r="O738" s="173"/>
      <c r="P738" s="173"/>
      <c r="Q738" s="173"/>
      <c r="R738" s="173"/>
      <c r="S738" s="173"/>
      <c r="T738" s="173"/>
      <c r="U738" s="173"/>
      <c r="V738" s="173"/>
      <c r="W738" s="173"/>
    </row>
    <row r="739" spans="1:23" ht="13.5" thickBot="1">
      <c r="B739" s="176"/>
      <c r="C739" s="171" t="s">
        <v>167</v>
      </c>
      <c r="D739" s="173"/>
      <c r="E739" s="173"/>
      <c r="F739" s="173"/>
      <c r="G739" s="173"/>
      <c r="H739" s="173"/>
      <c r="I739" s="173"/>
      <c r="J739" s="173"/>
      <c r="K739" s="173"/>
      <c r="L739" s="173"/>
      <c r="M739" s="173"/>
      <c r="N739" s="173"/>
      <c r="O739" s="173"/>
      <c r="P739" s="173"/>
      <c r="Q739" s="173"/>
      <c r="R739" s="173"/>
      <c r="S739" s="173"/>
      <c r="T739" s="173"/>
      <c r="U739" s="173"/>
      <c r="V739" s="173"/>
      <c r="W739" s="173"/>
    </row>
    <row r="740" spans="1:23" ht="13.5" hidden="1" thickBot="1">
      <c r="D740" s="175" t="str">
        <f t="shared" ref="D740:E740" si="546">IF(COUNTIF(D737:D739,"C")&gt;=1,"A",IF(COUNTIF(D737:D739,"C")&gt;0,"P"," "))</f>
        <v xml:space="preserve"> </v>
      </c>
      <c r="E740" s="175" t="str">
        <f t="shared" si="546"/>
        <v xml:space="preserve"> </v>
      </c>
      <c r="F740" s="175" t="str">
        <f t="shared" ref="F740:M740" si="547">IF(COUNTIF(F737:F739,"C")&gt;=1,"A",IF(COUNTIF(F737:F739,"C")&gt;0,"P"," "))</f>
        <v xml:space="preserve"> </v>
      </c>
      <c r="G740" s="175" t="str">
        <f t="shared" si="547"/>
        <v xml:space="preserve"> </v>
      </c>
      <c r="H740" s="175" t="str">
        <f t="shared" si="547"/>
        <v xml:space="preserve"> </v>
      </c>
      <c r="I740" s="175" t="str">
        <f t="shared" si="547"/>
        <v xml:space="preserve"> </v>
      </c>
      <c r="J740" s="175" t="str">
        <f t="shared" si="547"/>
        <v xml:space="preserve"> </v>
      </c>
      <c r="K740" s="175" t="str">
        <f t="shared" si="547"/>
        <v xml:space="preserve"> </v>
      </c>
      <c r="L740" s="175" t="str">
        <f t="shared" si="547"/>
        <v xml:space="preserve"> </v>
      </c>
      <c r="M740" s="175" t="str">
        <f t="shared" si="547"/>
        <v xml:space="preserve"> </v>
      </c>
      <c r="N740" s="175" t="str">
        <f t="shared" ref="N740:W740" si="548">IF(COUNTIF(N737:N739,"C")&gt;=1,"A",IF(COUNTIF(N737:N739,"C")&gt;0,"P"," "))</f>
        <v xml:space="preserve"> </v>
      </c>
      <c r="O740" s="175" t="str">
        <f t="shared" si="548"/>
        <v xml:space="preserve"> </v>
      </c>
      <c r="P740" s="175" t="str">
        <f t="shared" si="548"/>
        <v xml:space="preserve"> </v>
      </c>
      <c r="Q740" s="175" t="str">
        <f t="shared" si="548"/>
        <v xml:space="preserve"> </v>
      </c>
      <c r="R740" s="175" t="str">
        <f t="shared" si="548"/>
        <v xml:space="preserve"> </v>
      </c>
      <c r="S740" s="175" t="str">
        <f t="shared" si="548"/>
        <v xml:space="preserve"> </v>
      </c>
      <c r="T740" s="175" t="str">
        <f t="shared" si="548"/>
        <v xml:space="preserve"> </v>
      </c>
      <c r="U740" s="175" t="str">
        <f t="shared" si="548"/>
        <v xml:space="preserve"> </v>
      </c>
      <c r="V740" s="175" t="str">
        <f t="shared" si="548"/>
        <v xml:space="preserve"> </v>
      </c>
      <c r="W740" s="175" t="str">
        <f t="shared" si="548"/>
        <v xml:space="preserve"> </v>
      </c>
    </row>
    <row r="741" spans="1:23" ht="13.5" thickBot="1">
      <c r="C741" s="177" t="s">
        <v>96</v>
      </c>
      <c r="D741" s="278" t="str">
        <f>IF(COUNTIF(D724:D740,"A")&gt;4,"C",IF(COUNTIF(D724:D740,"A")&gt;0,"P"," "))</f>
        <v xml:space="preserve"> </v>
      </c>
      <c r="E741" s="278" t="str">
        <f t="shared" ref="E741" si="549">IF(COUNTIF(E724:E740,"A")&gt;4,"C",IF(COUNTIF(E724:E740,"A")&gt;0,"P"," "))</f>
        <v xml:space="preserve"> </v>
      </c>
      <c r="F741" s="278" t="str">
        <f t="shared" ref="F741:M741" si="550">IF(COUNTIF(F724:F740,"A")&gt;4,"C",IF(COUNTIF(F724:F740,"A")&gt;0,"P"," "))</f>
        <v xml:space="preserve"> </v>
      </c>
      <c r="G741" s="278" t="str">
        <f t="shared" si="550"/>
        <v xml:space="preserve"> </v>
      </c>
      <c r="H741" s="278" t="str">
        <f t="shared" si="550"/>
        <v xml:space="preserve"> </v>
      </c>
      <c r="I741" s="278" t="str">
        <f t="shared" si="550"/>
        <v xml:space="preserve"> </v>
      </c>
      <c r="J741" s="278" t="str">
        <f t="shared" si="550"/>
        <v xml:space="preserve"> </v>
      </c>
      <c r="K741" s="278" t="str">
        <f t="shared" si="550"/>
        <v xml:space="preserve"> </v>
      </c>
      <c r="L741" s="278" t="str">
        <f t="shared" si="550"/>
        <v xml:space="preserve"> </v>
      </c>
      <c r="M741" s="278" t="str">
        <f t="shared" si="550"/>
        <v xml:space="preserve"> </v>
      </c>
      <c r="N741" s="278" t="str">
        <f t="shared" ref="N741:W741" si="551">IF(COUNTIF(N724:N740,"A")&gt;4,"C",IF(COUNTIF(N724:N740,"A")&gt;0,"P"," "))</f>
        <v xml:space="preserve"> </v>
      </c>
      <c r="O741" s="278" t="str">
        <f t="shared" si="551"/>
        <v xml:space="preserve"> </v>
      </c>
      <c r="P741" s="278" t="str">
        <f t="shared" si="551"/>
        <v xml:space="preserve"> </v>
      </c>
      <c r="Q741" s="278" t="str">
        <f t="shared" si="551"/>
        <v xml:space="preserve"> </v>
      </c>
      <c r="R741" s="278" t="str">
        <f t="shared" si="551"/>
        <v xml:space="preserve"> </v>
      </c>
      <c r="S741" s="278" t="str">
        <f t="shared" si="551"/>
        <v xml:space="preserve"> </v>
      </c>
      <c r="T741" s="278" t="str">
        <f t="shared" si="551"/>
        <v xml:space="preserve"> </v>
      </c>
      <c r="U741" s="278" t="str">
        <f t="shared" si="551"/>
        <v xml:space="preserve"> </v>
      </c>
      <c r="V741" s="278" t="str">
        <f t="shared" si="551"/>
        <v xml:space="preserve"> </v>
      </c>
      <c r="W741" s="278" t="str">
        <f t="shared" si="551"/>
        <v xml:space="preserve"> </v>
      </c>
    </row>
    <row r="742" spans="1:23" ht="15">
      <c r="B742" s="167" t="s">
        <v>132</v>
      </c>
    </row>
    <row r="743" spans="1:23">
      <c r="A743" s="206"/>
      <c r="B743" s="163">
        <v>1</v>
      </c>
      <c r="C743" s="179" t="s">
        <v>252</v>
      </c>
    </row>
    <row r="744" spans="1:23">
      <c r="A744"/>
      <c r="B744" s="170"/>
      <c r="C744" s="180" t="s">
        <v>253</v>
      </c>
      <c r="D744" s="173"/>
      <c r="E744" s="173"/>
      <c r="F744" s="173"/>
      <c r="G744" s="173"/>
      <c r="H744" s="173"/>
      <c r="I744" s="173"/>
      <c r="J744" s="173"/>
      <c r="K744" s="173"/>
      <c r="L744" s="173"/>
      <c r="M744" s="173"/>
      <c r="N744" s="173"/>
      <c r="O744" s="173"/>
      <c r="P744" s="173"/>
      <c r="Q744" s="173"/>
      <c r="R744" s="173"/>
      <c r="S744" s="173"/>
      <c r="T744" s="173"/>
      <c r="U744" s="173"/>
      <c r="V744" s="173"/>
      <c r="W744" s="173"/>
    </row>
    <row r="745" spans="1:23">
      <c r="A745"/>
      <c r="B745" s="170"/>
      <c r="C745" s="180" t="s">
        <v>265</v>
      </c>
      <c r="D745" s="173"/>
      <c r="E745" s="173"/>
      <c r="F745" s="173"/>
      <c r="G745" s="173"/>
      <c r="H745" s="173"/>
      <c r="I745" s="173"/>
      <c r="J745" s="173"/>
      <c r="K745" s="173"/>
      <c r="L745" s="173"/>
      <c r="M745" s="173"/>
      <c r="N745" s="173"/>
      <c r="O745" s="173"/>
      <c r="P745" s="173"/>
      <c r="Q745" s="173"/>
      <c r="R745" s="173"/>
      <c r="S745" s="173"/>
      <c r="T745" s="173"/>
      <c r="U745" s="173"/>
      <c r="V745" s="173"/>
      <c r="W745" s="173"/>
    </row>
    <row r="746" spans="1:23">
      <c r="A746"/>
      <c r="B746" s="170"/>
      <c r="C746" s="180" t="s">
        <v>254</v>
      </c>
      <c r="D746" s="173"/>
      <c r="E746" s="173"/>
      <c r="F746" s="173"/>
      <c r="G746" s="173"/>
      <c r="H746" s="173"/>
      <c r="I746" s="173"/>
      <c r="J746" s="173"/>
      <c r="K746" s="173"/>
      <c r="L746" s="173"/>
      <c r="M746" s="173"/>
      <c r="N746" s="173"/>
      <c r="O746" s="173"/>
      <c r="P746" s="173"/>
      <c r="Q746" s="173"/>
      <c r="R746" s="173"/>
      <c r="S746" s="173"/>
      <c r="T746" s="173"/>
      <c r="U746" s="173"/>
      <c r="V746" s="173"/>
      <c r="W746" s="173"/>
    </row>
    <row r="747" spans="1:23">
      <c r="A747"/>
      <c r="B747" s="163">
        <v>2</v>
      </c>
      <c r="C747" s="181" t="s">
        <v>255</v>
      </c>
      <c r="D747" s="175" t="str">
        <f t="shared" ref="D747:E747" si="552">IF(COUNTIF(D744:D746,"C")&gt;=1,"A",IF(COUNTIF(D744:D746,"C")&gt;0,"P"," "))</f>
        <v xml:space="preserve"> </v>
      </c>
      <c r="E747" s="175" t="str">
        <f t="shared" si="552"/>
        <v xml:space="preserve"> </v>
      </c>
      <c r="F747" s="175" t="str">
        <f t="shared" ref="F747:M747" si="553">IF(COUNTIF(F744:F746,"C")&gt;=1,"A",IF(COUNTIF(F744:F746,"C")&gt;0,"P"," "))</f>
        <v xml:space="preserve"> </v>
      </c>
      <c r="G747" s="175" t="str">
        <f t="shared" si="553"/>
        <v xml:space="preserve"> </v>
      </c>
      <c r="H747" s="175" t="str">
        <f t="shared" si="553"/>
        <v xml:space="preserve"> </v>
      </c>
      <c r="I747" s="175" t="str">
        <f t="shared" si="553"/>
        <v xml:space="preserve"> </v>
      </c>
      <c r="J747" s="175" t="str">
        <f t="shared" si="553"/>
        <v xml:space="preserve"> </v>
      </c>
      <c r="K747" s="175" t="str">
        <f t="shared" si="553"/>
        <v xml:space="preserve"> </v>
      </c>
      <c r="L747" s="175" t="str">
        <f t="shared" si="553"/>
        <v xml:space="preserve"> </v>
      </c>
      <c r="M747" s="175" t="str">
        <f t="shared" si="553"/>
        <v xml:space="preserve"> </v>
      </c>
      <c r="N747" s="175" t="str">
        <f t="shared" ref="N747:W747" si="554">IF(COUNTIF(N744:N746,"C")&gt;=1,"A",IF(COUNTIF(N744:N746,"C")&gt;0,"P"," "))</f>
        <v xml:space="preserve"> </v>
      </c>
      <c r="O747" s="175" t="str">
        <f t="shared" si="554"/>
        <v xml:space="preserve"> </v>
      </c>
      <c r="P747" s="175" t="str">
        <f t="shared" si="554"/>
        <v xml:space="preserve"> </v>
      </c>
      <c r="Q747" s="175" t="str">
        <f t="shared" si="554"/>
        <v xml:space="preserve"> </v>
      </c>
      <c r="R747" s="175" t="str">
        <f t="shared" si="554"/>
        <v xml:space="preserve"> </v>
      </c>
      <c r="S747" s="175" t="str">
        <f t="shared" si="554"/>
        <v xml:space="preserve"> </v>
      </c>
      <c r="T747" s="175" t="str">
        <f t="shared" si="554"/>
        <v xml:space="preserve"> </v>
      </c>
      <c r="U747" s="175" t="str">
        <f t="shared" si="554"/>
        <v xml:space="preserve"> </v>
      </c>
      <c r="V747" s="175" t="str">
        <f t="shared" si="554"/>
        <v xml:space="preserve"> </v>
      </c>
      <c r="W747" s="175" t="str">
        <f t="shared" si="554"/>
        <v xml:space="preserve"> </v>
      </c>
    </row>
    <row r="748" spans="1:23">
      <c r="A748"/>
      <c r="B748" s="176"/>
      <c r="C748" s="180" t="s">
        <v>266</v>
      </c>
      <c r="D748" s="173"/>
      <c r="E748" s="173"/>
      <c r="F748" s="173"/>
      <c r="G748" s="173"/>
      <c r="H748" s="173"/>
      <c r="I748" s="173"/>
      <c r="J748" s="173"/>
      <c r="K748" s="173"/>
      <c r="L748" s="173"/>
      <c r="M748" s="173"/>
      <c r="N748" s="173"/>
      <c r="O748" s="173"/>
      <c r="P748" s="173"/>
      <c r="Q748" s="173"/>
      <c r="R748" s="173"/>
      <c r="S748" s="173"/>
      <c r="T748" s="173"/>
      <c r="U748" s="173"/>
      <c r="V748" s="173"/>
      <c r="W748" s="173"/>
    </row>
    <row r="749" spans="1:23">
      <c r="A749"/>
      <c r="B749" s="176"/>
      <c r="C749" s="180" t="s">
        <v>267</v>
      </c>
      <c r="D749" s="173"/>
      <c r="E749" s="173"/>
      <c r="F749" s="173"/>
      <c r="G749" s="173"/>
      <c r="H749" s="173"/>
      <c r="I749" s="173"/>
      <c r="J749" s="173"/>
      <c r="K749" s="173"/>
      <c r="L749" s="173"/>
      <c r="M749" s="173"/>
      <c r="N749" s="173"/>
      <c r="O749" s="173"/>
      <c r="P749" s="173"/>
      <c r="Q749" s="173"/>
      <c r="R749" s="173"/>
      <c r="S749" s="173"/>
      <c r="T749" s="173"/>
      <c r="U749" s="173"/>
      <c r="V749" s="173"/>
      <c r="W749" s="173"/>
    </row>
    <row r="750" spans="1:23">
      <c r="A750"/>
      <c r="B750" s="176"/>
      <c r="C750" s="180" t="s">
        <v>268</v>
      </c>
      <c r="D750" s="173"/>
      <c r="E750" s="173"/>
      <c r="F750" s="173"/>
      <c r="G750" s="173"/>
      <c r="H750" s="173"/>
      <c r="I750" s="173"/>
      <c r="J750" s="173"/>
      <c r="K750" s="173"/>
      <c r="L750" s="173"/>
      <c r="M750" s="173"/>
      <c r="N750" s="173"/>
      <c r="O750" s="173"/>
      <c r="P750" s="173"/>
      <c r="Q750" s="173"/>
      <c r="R750" s="173"/>
      <c r="S750" s="173"/>
      <c r="T750" s="173"/>
      <c r="U750" s="173"/>
      <c r="V750" s="173"/>
      <c r="W750" s="173"/>
    </row>
    <row r="751" spans="1:23">
      <c r="A751"/>
      <c r="B751" s="163">
        <v>3</v>
      </c>
      <c r="C751" s="174" t="s">
        <v>256</v>
      </c>
      <c r="D751" s="175" t="str">
        <f t="shared" ref="D751:E751" si="555">IF(COUNTIF(D748:D750,"C")&gt;=1,"A",IF(COUNTIF(D748:D750,"C")&gt;0,"P"," "))</f>
        <v xml:space="preserve"> </v>
      </c>
      <c r="E751" s="175" t="str">
        <f t="shared" si="555"/>
        <v xml:space="preserve"> </v>
      </c>
      <c r="F751" s="175" t="str">
        <f t="shared" ref="F751:M751" si="556">IF(COUNTIF(F748:F750,"C")&gt;=1,"A",IF(COUNTIF(F748:F750,"C")&gt;0,"P"," "))</f>
        <v xml:space="preserve"> </v>
      </c>
      <c r="G751" s="175" t="str">
        <f t="shared" si="556"/>
        <v xml:space="preserve"> </v>
      </c>
      <c r="H751" s="175" t="str">
        <f t="shared" si="556"/>
        <v xml:space="preserve"> </v>
      </c>
      <c r="I751" s="175" t="str">
        <f t="shared" si="556"/>
        <v xml:space="preserve"> </v>
      </c>
      <c r="J751" s="175" t="str">
        <f t="shared" si="556"/>
        <v xml:space="preserve"> </v>
      </c>
      <c r="K751" s="175" t="str">
        <f t="shared" si="556"/>
        <v xml:space="preserve"> </v>
      </c>
      <c r="L751" s="175" t="str">
        <f t="shared" si="556"/>
        <v xml:space="preserve"> </v>
      </c>
      <c r="M751" s="175" t="str">
        <f t="shared" si="556"/>
        <v xml:space="preserve"> </v>
      </c>
      <c r="N751" s="175" t="str">
        <f t="shared" ref="N751:W751" si="557">IF(COUNTIF(N748:N750,"C")&gt;=1,"A",IF(COUNTIF(N748:N750,"C")&gt;0,"P"," "))</f>
        <v xml:space="preserve"> </v>
      </c>
      <c r="O751" s="175" t="str">
        <f t="shared" si="557"/>
        <v xml:space="preserve"> </v>
      </c>
      <c r="P751" s="175" t="str">
        <f t="shared" si="557"/>
        <v xml:space="preserve"> </v>
      </c>
      <c r="Q751" s="175" t="str">
        <f t="shared" si="557"/>
        <v xml:space="preserve"> </v>
      </c>
      <c r="R751" s="175" t="str">
        <f t="shared" si="557"/>
        <v xml:space="preserve"> </v>
      </c>
      <c r="S751" s="175" t="str">
        <f t="shared" si="557"/>
        <v xml:space="preserve"> </v>
      </c>
      <c r="T751" s="175" t="str">
        <f t="shared" si="557"/>
        <v xml:space="preserve"> </v>
      </c>
      <c r="U751" s="175" t="str">
        <f t="shared" si="557"/>
        <v xml:space="preserve"> </v>
      </c>
      <c r="V751" s="175" t="str">
        <f t="shared" si="557"/>
        <v xml:space="preserve"> </v>
      </c>
      <c r="W751" s="175" t="str">
        <f t="shared" si="557"/>
        <v xml:space="preserve"> </v>
      </c>
    </row>
    <row r="752" spans="1:23">
      <c r="A752"/>
      <c r="B752" s="176"/>
      <c r="C752" s="171" t="s">
        <v>257</v>
      </c>
      <c r="D752" s="173"/>
      <c r="E752" s="173"/>
      <c r="F752" s="173"/>
      <c r="G752" s="173"/>
      <c r="H752" s="173"/>
      <c r="I752" s="173"/>
      <c r="J752" s="173"/>
      <c r="K752" s="173"/>
      <c r="L752" s="173"/>
      <c r="M752" s="173"/>
      <c r="N752" s="173"/>
      <c r="O752" s="173"/>
      <c r="P752" s="173"/>
      <c r="Q752" s="173"/>
      <c r="R752" s="173"/>
      <c r="S752" s="173"/>
      <c r="T752" s="173"/>
      <c r="U752" s="173"/>
      <c r="V752" s="173"/>
      <c r="W752" s="173"/>
    </row>
    <row r="753" spans="1:23">
      <c r="A753"/>
      <c r="B753" s="176"/>
      <c r="C753" s="171" t="s">
        <v>269</v>
      </c>
      <c r="D753" s="173"/>
      <c r="E753" s="173"/>
      <c r="F753" s="173"/>
      <c r="G753" s="173"/>
      <c r="H753" s="173"/>
      <c r="I753" s="173"/>
      <c r="J753" s="173"/>
      <c r="K753" s="173"/>
      <c r="L753" s="173"/>
      <c r="M753" s="173"/>
      <c r="N753" s="173"/>
      <c r="O753" s="173"/>
      <c r="P753" s="173"/>
      <c r="Q753" s="173"/>
      <c r="R753" s="173"/>
      <c r="S753" s="173"/>
      <c r="T753" s="173"/>
      <c r="U753" s="173"/>
      <c r="V753" s="173"/>
      <c r="W753" s="173"/>
    </row>
    <row r="754" spans="1:23">
      <c r="A754"/>
      <c r="B754" s="176"/>
      <c r="C754" s="171" t="s">
        <v>258</v>
      </c>
      <c r="D754" s="173"/>
      <c r="E754" s="173"/>
      <c r="F754" s="173"/>
      <c r="G754" s="173"/>
      <c r="H754" s="173"/>
      <c r="I754" s="173"/>
      <c r="J754" s="173"/>
      <c r="K754" s="173"/>
      <c r="L754" s="173"/>
      <c r="M754" s="173"/>
      <c r="N754" s="173"/>
      <c r="O754" s="173"/>
      <c r="P754" s="173"/>
      <c r="Q754" s="173"/>
      <c r="R754" s="173"/>
      <c r="S754" s="173"/>
      <c r="T754" s="173"/>
      <c r="U754" s="173"/>
      <c r="V754" s="173"/>
      <c r="W754" s="173"/>
    </row>
    <row r="755" spans="1:23">
      <c r="A755"/>
      <c r="B755" s="163">
        <v>4</v>
      </c>
      <c r="C755" s="174" t="s">
        <v>259</v>
      </c>
      <c r="D755" s="175" t="str">
        <f t="shared" ref="D755:E755" si="558">IF(COUNTIF(D752:D754,"C")&gt;=1,"A",IF(COUNTIF(D752:D754,"C")&gt;0,"P"," "))</f>
        <v xml:space="preserve"> </v>
      </c>
      <c r="E755" s="175" t="str">
        <f t="shared" si="558"/>
        <v xml:space="preserve"> </v>
      </c>
      <c r="F755" s="175" t="str">
        <f t="shared" ref="F755:M755" si="559">IF(COUNTIF(F752:F754,"C")&gt;=1,"A",IF(COUNTIF(F752:F754,"C")&gt;0,"P"," "))</f>
        <v xml:space="preserve"> </v>
      </c>
      <c r="G755" s="175" t="str">
        <f t="shared" si="559"/>
        <v xml:space="preserve"> </v>
      </c>
      <c r="H755" s="175" t="str">
        <f t="shared" si="559"/>
        <v xml:space="preserve"> </v>
      </c>
      <c r="I755" s="175" t="str">
        <f t="shared" si="559"/>
        <v xml:space="preserve"> </v>
      </c>
      <c r="J755" s="175" t="str">
        <f t="shared" si="559"/>
        <v xml:space="preserve"> </v>
      </c>
      <c r="K755" s="175" t="str">
        <f t="shared" si="559"/>
        <v xml:space="preserve"> </v>
      </c>
      <c r="L755" s="175" t="str">
        <f t="shared" si="559"/>
        <v xml:space="preserve"> </v>
      </c>
      <c r="M755" s="175" t="str">
        <f t="shared" si="559"/>
        <v xml:space="preserve"> </v>
      </c>
      <c r="N755" s="175" t="str">
        <f t="shared" ref="N755:W755" si="560">IF(COUNTIF(N752:N754,"C")&gt;=1,"A",IF(COUNTIF(N752:N754,"C")&gt;0,"P"," "))</f>
        <v xml:space="preserve"> </v>
      </c>
      <c r="O755" s="175" t="str">
        <f t="shared" si="560"/>
        <v xml:space="preserve"> </v>
      </c>
      <c r="P755" s="175" t="str">
        <f t="shared" si="560"/>
        <v xml:space="preserve"> </v>
      </c>
      <c r="Q755" s="175" t="str">
        <f t="shared" si="560"/>
        <v xml:space="preserve"> </v>
      </c>
      <c r="R755" s="175" t="str">
        <f t="shared" si="560"/>
        <v xml:space="preserve"> </v>
      </c>
      <c r="S755" s="175" t="str">
        <f t="shared" si="560"/>
        <v xml:space="preserve"> </v>
      </c>
      <c r="T755" s="175" t="str">
        <f t="shared" si="560"/>
        <v xml:space="preserve"> </v>
      </c>
      <c r="U755" s="175" t="str">
        <f t="shared" si="560"/>
        <v xml:space="preserve"> </v>
      </c>
      <c r="V755" s="175" t="str">
        <f t="shared" si="560"/>
        <v xml:space="preserve"> </v>
      </c>
      <c r="W755" s="175" t="str">
        <f t="shared" si="560"/>
        <v xml:space="preserve"> </v>
      </c>
    </row>
    <row r="756" spans="1:23">
      <c r="A756"/>
      <c r="B756" s="176"/>
      <c r="C756" s="171" t="s">
        <v>270</v>
      </c>
      <c r="D756" s="173"/>
      <c r="E756" s="173"/>
      <c r="F756" s="173"/>
      <c r="G756" s="173"/>
      <c r="H756" s="173"/>
      <c r="I756" s="173"/>
      <c r="J756" s="173"/>
      <c r="K756" s="173"/>
      <c r="L756" s="173"/>
      <c r="M756" s="173"/>
      <c r="N756" s="173"/>
      <c r="O756" s="173"/>
      <c r="P756" s="173"/>
      <c r="Q756" s="173"/>
      <c r="R756" s="173"/>
      <c r="S756" s="173"/>
      <c r="T756" s="173"/>
      <c r="U756" s="173"/>
      <c r="V756" s="173"/>
      <c r="W756" s="173"/>
    </row>
    <row r="757" spans="1:23">
      <c r="A757"/>
      <c r="B757" s="176"/>
      <c r="C757" s="171" t="s">
        <v>260</v>
      </c>
      <c r="D757" s="173"/>
      <c r="E757" s="173"/>
      <c r="F757" s="173"/>
      <c r="G757" s="173"/>
      <c r="H757" s="173"/>
      <c r="I757" s="173"/>
      <c r="J757" s="173"/>
      <c r="K757" s="173"/>
      <c r="L757" s="173"/>
      <c r="M757" s="173"/>
      <c r="N757" s="173"/>
      <c r="O757" s="173"/>
      <c r="P757" s="173"/>
      <c r="Q757" s="173"/>
      <c r="R757" s="173"/>
      <c r="S757" s="173"/>
      <c r="T757" s="173"/>
      <c r="U757" s="173"/>
      <c r="V757" s="173"/>
      <c r="W757" s="173"/>
    </row>
    <row r="758" spans="1:23">
      <c r="A758"/>
      <c r="B758" s="176"/>
      <c r="C758" s="171" t="s">
        <v>261</v>
      </c>
      <c r="D758" s="173"/>
      <c r="E758" s="173"/>
      <c r="F758" s="173"/>
      <c r="G758" s="173"/>
      <c r="H758" s="173"/>
      <c r="I758" s="173"/>
      <c r="J758" s="173"/>
      <c r="K758" s="173"/>
      <c r="L758" s="173"/>
      <c r="M758" s="173"/>
      <c r="N758" s="173"/>
      <c r="O758" s="173"/>
      <c r="P758" s="173"/>
      <c r="Q758" s="173"/>
      <c r="R758" s="173"/>
      <c r="S758" s="173"/>
      <c r="T758" s="173"/>
      <c r="U758" s="173"/>
      <c r="V758" s="173"/>
      <c r="W758" s="173"/>
    </row>
    <row r="759" spans="1:23">
      <c r="A759"/>
      <c r="B759" s="163">
        <v>5</v>
      </c>
      <c r="C759" s="174" t="s">
        <v>262</v>
      </c>
      <c r="D759" s="175" t="str">
        <f t="shared" ref="D759:E759" si="561">IF(COUNTIF(D756:D758,"C")&gt;=1,"A",IF(COUNTIF(D756:D758,"C")&gt;0,"P"," "))</f>
        <v xml:space="preserve"> </v>
      </c>
      <c r="E759" s="175" t="str">
        <f t="shared" si="561"/>
        <v xml:space="preserve"> </v>
      </c>
      <c r="F759" s="175" t="str">
        <f t="shared" ref="F759:M759" si="562">IF(COUNTIF(F756:F758,"C")&gt;=1,"A",IF(COUNTIF(F756:F758,"C")&gt;0,"P"," "))</f>
        <v xml:space="preserve"> </v>
      </c>
      <c r="G759" s="175" t="str">
        <f t="shared" si="562"/>
        <v xml:space="preserve"> </v>
      </c>
      <c r="H759" s="175" t="str">
        <f t="shared" si="562"/>
        <v xml:space="preserve"> </v>
      </c>
      <c r="I759" s="175" t="str">
        <f t="shared" si="562"/>
        <v xml:space="preserve"> </v>
      </c>
      <c r="J759" s="175" t="str">
        <f t="shared" si="562"/>
        <v xml:space="preserve"> </v>
      </c>
      <c r="K759" s="175" t="str">
        <f t="shared" si="562"/>
        <v xml:space="preserve"> </v>
      </c>
      <c r="L759" s="175" t="str">
        <f t="shared" si="562"/>
        <v xml:space="preserve"> </v>
      </c>
      <c r="M759" s="175" t="str">
        <f t="shared" si="562"/>
        <v xml:space="preserve"> </v>
      </c>
      <c r="N759" s="175" t="str">
        <f t="shared" ref="N759:W759" si="563">IF(COUNTIF(N756:N758,"C")&gt;=1,"A",IF(COUNTIF(N756:N758,"C")&gt;0,"P"," "))</f>
        <v xml:space="preserve"> </v>
      </c>
      <c r="O759" s="175" t="str">
        <f t="shared" si="563"/>
        <v xml:space="preserve"> </v>
      </c>
      <c r="P759" s="175" t="str">
        <f t="shared" si="563"/>
        <v xml:space="preserve"> </v>
      </c>
      <c r="Q759" s="175" t="str">
        <f t="shared" si="563"/>
        <v xml:space="preserve"> </v>
      </c>
      <c r="R759" s="175" t="str">
        <f t="shared" si="563"/>
        <v xml:space="preserve"> </v>
      </c>
      <c r="S759" s="175" t="str">
        <f t="shared" si="563"/>
        <v xml:space="preserve"> </v>
      </c>
      <c r="T759" s="175" t="str">
        <f t="shared" si="563"/>
        <v xml:space="preserve"> </v>
      </c>
      <c r="U759" s="175" t="str">
        <f t="shared" si="563"/>
        <v xml:space="preserve"> </v>
      </c>
      <c r="V759" s="175" t="str">
        <f t="shared" si="563"/>
        <v xml:space="preserve"> </v>
      </c>
      <c r="W759" s="175" t="str">
        <f t="shared" si="563"/>
        <v xml:space="preserve"> </v>
      </c>
    </row>
    <row r="760" spans="1:23">
      <c r="A760"/>
      <c r="B760" s="176"/>
      <c r="C760" s="171" t="s">
        <v>263</v>
      </c>
      <c r="D760" s="173"/>
      <c r="E760" s="173"/>
      <c r="F760" s="173"/>
      <c r="G760" s="173"/>
      <c r="H760" s="173"/>
      <c r="I760" s="173"/>
      <c r="J760" s="173"/>
      <c r="K760" s="173"/>
      <c r="L760" s="173"/>
      <c r="M760" s="173"/>
      <c r="N760" s="173"/>
      <c r="O760" s="173"/>
      <c r="P760" s="173"/>
      <c r="Q760" s="173"/>
      <c r="R760" s="173"/>
      <c r="S760" s="173"/>
      <c r="T760" s="173"/>
      <c r="U760" s="173"/>
      <c r="V760" s="173"/>
      <c r="W760" s="173"/>
    </row>
    <row r="761" spans="1:23">
      <c r="A761"/>
      <c r="B761" s="176"/>
      <c r="C761" s="171" t="s">
        <v>264</v>
      </c>
      <c r="D761" s="173"/>
      <c r="E761" s="173"/>
      <c r="F761" s="173"/>
      <c r="G761" s="173"/>
      <c r="H761" s="173"/>
      <c r="I761" s="173"/>
      <c r="J761" s="173"/>
      <c r="K761" s="173"/>
      <c r="L761" s="173"/>
      <c r="M761" s="173"/>
      <c r="N761" s="173"/>
      <c r="O761" s="173"/>
      <c r="P761" s="173"/>
      <c r="Q761" s="173"/>
      <c r="R761" s="173"/>
      <c r="S761" s="173"/>
      <c r="T761" s="173"/>
      <c r="U761" s="173"/>
      <c r="V761" s="173"/>
      <c r="W761" s="173"/>
    </row>
    <row r="762" spans="1:23" ht="13.5" thickBot="1">
      <c r="A762"/>
      <c r="B762" s="176"/>
      <c r="C762" s="171" t="s">
        <v>271</v>
      </c>
      <c r="D762" s="173"/>
      <c r="E762" s="173"/>
      <c r="F762" s="173"/>
      <c r="G762" s="173"/>
      <c r="H762" s="173"/>
      <c r="I762" s="173"/>
      <c r="J762" s="173"/>
      <c r="K762" s="173"/>
      <c r="L762" s="173"/>
      <c r="M762" s="173"/>
      <c r="N762" s="173"/>
      <c r="O762" s="173"/>
      <c r="P762" s="173"/>
      <c r="Q762" s="173"/>
      <c r="R762" s="173"/>
      <c r="S762" s="173"/>
      <c r="T762" s="173"/>
      <c r="U762" s="173"/>
      <c r="V762" s="173"/>
      <c r="W762" s="173"/>
    </row>
    <row r="763" spans="1:23" ht="13.5" hidden="1" thickBot="1">
      <c r="A763"/>
      <c r="D763" s="175" t="str">
        <f t="shared" ref="D763:E763" si="564">IF(COUNTIF(D760:D762,"C")&gt;=1,"A",IF(COUNTIF(D760:D762,"C")&gt;0,"P"," "))</f>
        <v xml:space="preserve"> </v>
      </c>
      <c r="E763" s="175" t="str">
        <f t="shared" si="564"/>
        <v xml:space="preserve"> </v>
      </c>
      <c r="F763" s="175" t="str">
        <f t="shared" ref="F763:M763" si="565">IF(COUNTIF(F760:F762,"C")&gt;=1,"A",IF(COUNTIF(F760:F762,"C")&gt;0,"P"," "))</f>
        <v xml:space="preserve"> </v>
      </c>
      <c r="G763" s="175" t="str">
        <f t="shared" si="565"/>
        <v xml:space="preserve"> </v>
      </c>
      <c r="H763" s="175" t="str">
        <f t="shared" si="565"/>
        <v xml:space="preserve"> </v>
      </c>
      <c r="I763" s="175" t="str">
        <f t="shared" si="565"/>
        <v xml:space="preserve"> </v>
      </c>
      <c r="J763" s="175" t="str">
        <f t="shared" si="565"/>
        <v xml:space="preserve"> </v>
      </c>
      <c r="K763" s="175" t="str">
        <f t="shared" si="565"/>
        <v xml:space="preserve"> </v>
      </c>
      <c r="L763" s="175" t="str">
        <f t="shared" si="565"/>
        <v xml:space="preserve"> </v>
      </c>
      <c r="M763" s="175" t="str">
        <f t="shared" si="565"/>
        <v xml:space="preserve"> </v>
      </c>
      <c r="N763" s="175" t="str">
        <f t="shared" ref="N763:W763" si="566">IF(COUNTIF(N760:N762,"C")&gt;=1,"A",IF(COUNTIF(N760:N762,"C")&gt;0,"P"," "))</f>
        <v xml:space="preserve"> </v>
      </c>
      <c r="O763" s="175" t="str">
        <f t="shared" si="566"/>
        <v xml:space="preserve"> </v>
      </c>
      <c r="P763" s="175" t="str">
        <f t="shared" si="566"/>
        <v xml:space="preserve"> </v>
      </c>
      <c r="Q763" s="175" t="str">
        <f t="shared" si="566"/>
        <v xml:space="preserve"> </v>
      </c>
      <c r="R763" s="175" t="str">
        <f t="shared" si="566"/>
        <v xml:space="preserve"> </v>
      </c>
      <c r="S763" s="175" t="str">
        <f t="shared" si="566"/>
        <v xml:space="preserve"> </v>
      </c>
      <c r="T763" s="175" t="str">
        <f t="shared" si="566"/>
        <v xml:space="preserve"> </v>
      </c>
      <c r="U763" s="175" t="str">
        <f t="shared" si="566"/>
        <v xml:space="preserve"> </v>
      </c>
      <c r="V763" s="175" t="str">
        <f t="shared" si="566"/>
        <v xml:space="preserve"> </v>
      </c>
      <c r="W763" s="175" t="str">
        <f t="shared" si="566"/>
        <v xml:space="preserve"> </v>
      </c>
    </row>
    <row r="764" spans="1:23" ht="13.5" thickBot="1">
      <c r="C764" s="177" t="s">
        <v>96</v>
      </c>
      <c r="D764" s="278" t="str">
        <f>IF(COUNTIF(D747:D763,"A")&gt;4,"C",IF(COUNTIF(D747:D763,"A")&gt;0,"P"," "))</f>
        <v xml:space="preserve"> </v>
      </c>
      <c r="E764" s="278" t="str">
        <f t="shared" ref="E764" si="567">IF(COUNTIF(E747:E763,"A")&gt;4,"C",IF(COUNTIF(E747:E763,"A")&gt;0,"P"," "))</f>
        <v xml:space="preserve"> </v>
      </c>
      <c r="F764" s="278" t="str">
        <f t="shared" ref="F764:M764" si="568">IF(COUNTIF(F747:F763,"A")&gt;4,"C",IF(COUNTIF(F747:F763,"A")&gt;0,"P"," "))</f>
        <v xml:space="preserve"> </v>
      </c>
      <c r="G764" s="278" t="str">
        <f t="shared" si="568"/>
        <v xml:space="preserve"> </v>
      </c>
      <c r="H764" s="278" t="str">
        <f t="shared" si="568"/>
        <v xml:space="preserve"> </v>
      </c>
      <c r="I764" s="278" t="str">
        <f t="shared" si="568"/>
        <v xml:space="preserve"> </v>
      </c>
      <c r="J764" s="278" t="str">
        <f t="shared" si="568"/>
        <v xml:space="preserve"> </v>
      </c>
      <c r="K764" s="278" t="str">
        <f t="shared" si="568"/>
        <v xml:space="preserve"> </v>
      </c>
      <c r="L764" s="278" t="str">
        <f t="shared" si="568"/>
        <v xml:space="preserve"> </v>
      </c>
      <c r="M764" s="278" t="str">
        <f t="shared" si="568"/>
        <v xml:space="preserve"> </v>
      </c>
      <c r="N764" s="278" t="str">
        <f t="shared" ref="N764:W764" si="569">IF(COUNTIF(N747:N763,"A")&gt;4,"C",IF(COUNTIF(N747:N763,"A")&gt;0,"P"," "))</f>
        <v xml:space="preserve"> </v>
      </c>
      <c r="O764" s="278" t="str">
        <f t="shared" si="569"/>
        <v xml:space="preserve"> </v>
      </c>
      <c r="P764" s="278" t="str">
        <f t="shared" si="569"/>
        <v xml:space="preserve"> </v>
      </c>
      <c r="Q764" s="278" t="str">
        <f t="shared" si="569"/>
        <v xml:space="preserve"> </v>
      </c>
      <c r="R764" s="278" t="str">
        <f t="shared" si="569"/>
        <v xml:space="preserve"> </v>
      </c>
      <c r="S764" s="278" t="str">
        <f t="shared" si="569"/>
        <v xml:space="preserve"> </v>
      </c>
      <c r="T764" s="278" t="str">
        <f t="shared" si="569"/>
        <v xml:space="preserve"> </v>
      </c>
      <c r="U764" s="278" t="str">
        <f t="shared" si="569"/>
        <v xml:space="preserve"> </v>
      </c>
      <c r="V764" s="278" t="str">
        <f t="shared" si="569"/>
        <v xml:space="preserve"> </v>
      </c>
      <c r="W764" s="278" t="str">
        <f t="shared" si="569"/>
        <v xml:space="preserve"> </v>
      </c>
    </row>
    <row r="765" spans="1:23" ht="15">
      <c r="B765" s="167" t="s">
        <v>136</v>
      </c>
    </row>
    <row r="766" spans="1:23">
      <c r="A766" s="206"/>
      <c r="B766" s="163">
        <v>1</v>
      </c>
      <c r="C766" s="272" t="s">
        <v>486</v>
      </c>
    </row>
    <row r="767" spans="1:23">
      <c r="A767"/>
      <c r="B767" s="170"/>
      <c r="C767" s="283" t="s">
        <v>730</v>
      </c>
      <c r="D767" s="173"/>
      <c r="E767" s="173"/>
      <c r="F767" s="173"/>
      <c r="G767" s="173"/>
      <c r="H767" s="173"/>
      <c r="I767" s="173"/>
      <c r="J767" s="173"/>
      <c r="K767" s="173"/>
      <c r="L767" s="173"/>
      <c r="M767" s="173"/>
      <c r="N767" s="173"/>
      <c r="O767" s="173"/>
      <c r="P767" s="173"/>
      <c r="Q767" s="173"/>
      <c r="R767" s="173"/>
      <c r="S767" s="173"/>
      <c r="T767" s="173"/>
      <c r="U767" s="173"/>
      <c r="V767" s="173"/>
      <c r="W767" s="173"/>
    </row>
    <row r="768" spans="1:23">
      <c r="A768"/>
      <c r="B768" s="170"/>
      <c r="C768" s="283" t="s">
        <v>487</v>
      </c>
      <c r="D768" s="173"/>
      <c r="E768" s="173"/>
      <c r="F768" s="173"/>
      <c r="G768" s="173"/>
      <c r="H768" s="173"/>
      <c r="I768" s="173"/>
      <c r="J768" s="173"/>
      <c r="K768" s="173"/>
      <c r="L768" s="173"/>
      <c r="M768" s="173"/>
      <c r="N768" s="173"/>
      <c r="O768" s="173"/>
      <c r="P768" s="173"/>
      <c r="Q768" s="173"/>
      <c r="R768" s="173"/>
      <c r="S768" s="173"/>
      <c r="T768" s="173"/>
      <c r="U768" s="173"/>
      <c r="V768" s="173"/>
      <c r="W768" s="173"/>
    </row>
    <row r="769" spans="1:23">
      <c r="A769"/>
      <c r="B769" s="170"/>
      <c r="C769" s="283" t="s">
        <v>488</v>
      </c>
      <c r="D769" s="173"/>
      <c r="E769" s="173"/>
      <c r="F769" s="173"/>
      <c r="G769" s="173"/>
      <c r="H769" s="173"/>
      <c r="I769" s="173"/>
      <c r="J769" s="173"/>
      <c r="K769" s="173"/>
      <c r="L769" s="173"/>
      <c r="M769" s="173"/>
      <c r="N769" s="173"/>
      <c r="O769" s="173"/>
      <c r="P769" s="173"/>
      <c r="Q769" s="173"/>
      <c r="R769" s="173"/>
      <c r="S769" s="173"/>
      <c r="T769" s="173"/>
      <c r="U769" s="173"/>
      <c r="V769" s="173"/>
      <c r="W769" s="173"/>
    </row>
    <row r="770" spans="1:23">
      <c r="A770"/>
      <c r="B770" s="163">
        <v>2</v>
      </c>
      <c r="C770" s="281" t="s">
        <v>489</v>
      </c>
      <c r="D770" s="175" t="str">
        <f t="shared" ref="D770:E770" si="570">IF(COUNTIF(D767:D769,"C")&gt;=1,"A",IF(COUNTIF(D767:D769,"C")&gt;0,"P"," "))</f>
        <v xml:space="preserve"> </v>
      </c>
      <c r="E770" s="175" t="str">
        <f t="shared" si="570"/>
        <v xml:space="preserve"> </v>
      </c>
      <c r="F770" s="175" t="str">
        <f t="shared" ref="F770:M770" si="571">IF(COUNTIF(F767:F769,"C")&gt;=1,"A",IF(COUNTIF(F767:F769,"C")&gt;0,"P"," "))</f>
        <v xml:space="preserve"> </v>
      </c>
      <c r="G770" s="175" t="str">
        <f t="shared" si="571"/>
        <v xml:space="preserve"> </v>
      </c>
      <c r="H770" s="175" t="str">
        <f t="shared" si="571"/>
        <v xml:space="preserve"> </v>
      </c>
      <c r="I770" s="175" t="str">
        <f t="shared" si="571"/>
        <v xml:space="preserve"> </v>
      </c>
      <c r="J770" s="175" t="str">
        <f t="shared" si="571"/>
        <v xml:space="preserve"> </v>
      </c>
      <c r="K770" s="175" t="str">
        <f t="shared" si="571"/>
        <v xml:space="preserve"> </v>
      </c>
      <c r="L770" s="175" t="str">
        <f t="shared" si="571"/>
        <v xml:space="preserve"> </v>
      </c>
      <c r="M770" s="175" t="str">
        <f t="shared" si="571"/>
        <v xml:space="preserve"> </v>
      </c>
      <c r="N770" s="175" t="str">
        <f t="shared" ref="N770:W770" si="572">IF(COUNTIF(N767:N769,"C")&gt;=1,"A",IF(COUNTIF(N767:N769,"C")&gt;0,"P"," "))</f>
        <v xml:space="preserve"> </v>
      </c>
      <c r="O770" s="175" t="str">
        <f t="shared" si="572"/>
        <v xml:space="preserve"> </v>
      </c>
      <c r="P770" s="175" t="str">
        <f t="shared" si="572"/>
        <v xml:space="preserve"> </v>
      </c>
      <c r="Q770" s="175" t="str">
        <f t="shared" si="572"/>
        <v xml:space="preserve"> </v>
      </c>
      <c r="R770" s="175" t="str">
        <f t="shared" si="572"/>
        <v xml:space="preserve"> </v>
      </c>
      <c r="S770" s="175" t="str">
        <f t="shared" si="572"/>
        <v xml:space="preserve"> </v>
      </c>
      <c r="T770" s="175" t="str">
        <f t="shared" si="572"/>
        <v xml:space="preserve"> </v>
      </c>
      <c r="U770" s="175" t="str">
        <f t="shared" si="572"/>
        <v xml:space="preserve"> </v>
      </c>
      <c r="V770" s="175" t="str">
        <f t="shared" si="572"/>
        <v xml:space="preserve"> </v>
      </c>
      <c r="W770" s="175" t="str">
        <f t="shared" si="572"/>
        <v xml:space="preserve"> </v>
      </c>
    </row>
    <row r="771" spans="1:23">
      <c r="A771"/>
      <c r="B771" s="176"/>
      <c r="C771" s="283" t="s">
        <v>731</v>
      </c>
      <c r="D771" s="173"/>
      <c r="E771" s="173"/>
      <c r="F771" s="173"/>
      <c r="G771" s="173"/>
      <c r="H771" s="173"/>
      <c r="I771" s="173"/>
      <c r="J771" s="173"/>
      <c r="K771" s="173"/>
      <c r="L771" s="173"/>
      <c r="M771" s="173"/>
      <c r="N771" s="173"/>
      <c r="O771" s="173"/>
      <c r="P771" s="173"/>
      <c r="Q771" s="173"/>
      <c r="R771" s="173"/>
      <c r="S771" s="173"/>
      <c r="T771" s="173"/>
      <c r="U771" s="173"/>
      <c r="V771" s="173"/>
      <c r="W771" s="173"/>
    </row>
    <row r="772" spans="1:23">
      <c r="A772"/>
      <c r="B772" s="176"/>
      <c r="C772" s="283" t="s">
        <v>490</v>
      </c>
      <c r="D772" s="173"/>
      <c r="E772" s="173"/>
      <c r="F772" s="173"/>
      <c r="G772" s="173"/>
      <c r="H772" s="173"/>
      <c r="I772" s="173"/>
      <c r="J772" s="173"/>
      <c r="K772" s="173"/>
      <c r="L772" s="173"/>
      <c r="M772" s="173"/>
      <c r="N772" s="173"/>
      <c r="O772" s="173"/>
      <c r="P772" s="173"/>
      <c r="Q772" s="173"/>
      <c r="R772" s="173"/>
      <c r="S772" s="173"/>
      <c r="T772" s="173"/>
      <c r="U772" s="173"/>
      <c r="V772" s="173"/>
      <c r="W772" s="173"/>
    </row>
    <row r="773" spans="1:23">
      <c r="A773"/>
      <c r="B773" s="176"/>
      <c r="C773" s="283" t="s">
        <v>491</v>
      </c>
      <c r="D773" s="173"/>
      <c r="E773" s="173"/>
      <c r="F773" s="173"/>
      <c r="G773" s="173"/>
      <c r="H773" s="173"/>
      <c r="I773" s="173"/>
      <c r="J773" s="173"/>
      <c r="K773" s="173"/>
      <c r="L773" s="173"/>
      <c r="M773" s="173"/>
      <c r="N773" s="173"/>
      <c r="O773" s="173"/>
      <c r="P773" s="173"/>
      <c r="Q773" s="173"/>
      <c r="R773" s="173"/>
      <c r="S773" s="173"/>
      <c r="T773" s="173"/>
      <c r="U773" s="173"/>
      <c r="V773" s="173"/>
      <c r="W773" s="173"/>
    </row>
    <row r="774" spans="1:23">
      <c r="A774"/>
      <c r="B774" s="163">
        <v>3</v>
      </c>
      <c r="C774" s="281" t="s">
        <v>492</v>
      </c>
      <c r="D774" s="175" t="str">
        <f t="shared" ref="D774:E774" si="573">IF(COUNTIF(D771:D773,"C")&gt;=1,"A",IF(COUNTIF(D771:D773,"C")&gt;0,"P"," "))</f>
        <v xml:space="preserve"> </v>
      </c>
      <c r="E774" s="175" t="str">
        <f t="shared" si="573"/>
        <v xml:space="preserve"> </v>
      </c>
      <c r="F774" s="175" t="str">
        <f t="shared" ref="F774:M774" si="574">IF(COUNTIF(F771:F773,"C")&gt;=1,"A",IF(COUNTIF(F771:F773,"C")&gt;0,"P"," "))</f>
        <v xml:space="preserve"> </v>
      </c>
      <c r="G774" s="175" t="str">
        <f t="shared" si="574"/>
        <v xml:space="preserve"> </v>
      </c>
      <c r="H774" s="175" t="str">
        <f t="shared" si="574"/>
        <v xml:space="preserve"> </v>
      </c>
      <c r="I774" s="175" t="str">
        <f t="shared" si="574"/>
        <v xml:space="preserve"> </v>
      </c>
      <c r="J774" s="175" t="str">
        <f t="shared" si="574"/>
        <v xml:space="preserve"> </v>
      </c>
      <c r="K774" s="175" t="str">
        <f t="shared" si="574"/>
        <v xml:space="preserve"> </v>
      </c>
      <c r="L774" s="175" t="str">
        <f t="shared" si="574"/>
        <v xml:space="preserve"> </v>
      </c>
      <c r="M774" s="175" t="str">
        <f t="shared" si="574"/>
        <v xml:space="preserve"> </v>
      </c>
      <c r="N774" s="175" t="str">
        <f t="shared" ref="N774:W774" si="575">IF(COUNTIF(N771:N773,"C")&gt;=1,"A",IF(COUNTIF(N771:N773,"C")&gt;0,"P"," "))</f>
        <v xml:space="preserve"> </v>
      </c>
      <c r="O774" s="175" t="str">
        <f t="shared" si="575"/>
        <v xml:space="preserve"> </v>
      </c>
      <c r="P774" s="175" t="str">
        <f t="shared" si="575"/>
        <v xml:space="preserve"> </v>
      </c>
      <c r="Q774" s="175" t="str">
        <f t="shared" si="575"/>
        <v xml:space="preserve"> </v>
      </c>
      <c r="R774" s="175" t="str">
        <f t="shared" si="575"/>
        <v xml:space="preserve"> </v>
      </c>
      <c r="S774" s="175" t="str">
        <f t="shared" si="575"/>
        <v xml:space="preserve"> </v>
      </c>
      <c r="T774" s="175" t="str">
        <f t="shared" si="575"/>
        <v xml:space="preserve"> </v>
      </c>
      <c r="U774" s="175" t="str">
        <f t="shared" si="575"/>
        <v xml:space="preserve"> </v>
      </c>
      <c r="V774" s="175" t="str">
        <f t="shared" si="575"/>
        <v xml:space="preserve"> </v>
      </c>
      <c r="W774" s="175" t="str">
        <f t="shared" si="575"/>
        <v xml:space="preserve"> </v>
      </c>
    </row>
    <row r="775" spans="1:23">
      <c r="A775"/>
      <c r="B775" s="176"/>
      <c r="C775" s="283" t="s">
        <v>493</v>
      </c>
      <c r="D775" s="173"/>
      <c r="E775" s="173"/>
      <c r="F775" s="173"/>
      <c r="G775" s="173"/>
      <c r="H775" s="173"/>
      <c r="I775" s="173"/>
      <c r="J775" s="173"/>
      <c r="K775" s="173"/>
      <c r="L775" s="173"/>
      <c r="M775" s="173"/>
      <c r="N775" s="173"/>
      <c r="O775" s="173"/>
      <c r="P775" s="173"/>
      <c r="Q775" s="173"/>
      <c r="R775" s="173"/>
      <c r="S775" s="173"/>
      <c r="T775" s="173"/>
      <c r="U775" s="173"/>
      <c r="V775" s="173"/>
      <c r="W775" s="173"/>
    </row>
    <row r="776" spans="1:23">
      <c r="A776"/>
      <c r="B776" s="176"/>
      <c r="C776" s="283" t="s">
        <v>494</v>
      </c>
      <c r="D776" s="173"/>
      <c r="E776" s="173"/>
      <c r="F776" s="173"/>
      <c r="G776" s="173"/>
      <c r="H776" s="173"/>
      <c r="I776" s="173"/>
      <c r="J776" s="173"/>
      <c r="K776" s="173"/>
      <c r="L776" s="173"/>
      <c r="M776" s="173"/>
      <c r="N776" s="173"/>
      <c r="O776" s="173"/>
      <c r="P776" s="173"/>
      <c r="Q776" s="173"/>
      <c r="R776" s="173"/>
      <c r="S776" s="173"/>
      <c r="T776" s="173"/>
      <c r="U776" s="173"/>
      <c r="V776" s="173"/>
      <c r="W776" s="173"/>
    </row>
    <row r="777" spans="1:23">
      <c r="A777"/>
      <c r="B777" s="176"/>
      <c r="C777" s="283" t="s">
        <v>495</v>
      </c>
      <c r="D777" s="173"/>
      <c r="E777" s="173"/>
      <c r="F777" s="173"/>
      <c r="G777" s="173"/>
      <c r="H777" s="173"/>
      <c r="I777" s="173"/>
      <c r="J777" s="173"/>
      <c r="K777" s="173"/>
      <c r="L777" s="173"/>
      <c r="M777" s="173"/>
      <c r="N777" s="173"/>
      <c r="O777" s="173"/>
      <c r="P777" s="173"/>
      <c r="Q777" s="173"/>
      <c r="R777" s="173"/>
      <c r="S777" s="173"/>
      <c r="T777" s="173"/>
      <c r="U777" s="173"/>
      <c r="V777" s="173"/>
      <c r="W777" s="173"/>
    </row>
    <row r="778" spans="1:23">
      <c r="A778"/>
      <c r="B778" s="163">
        <v>4</v>
      </c>
      <c r="C778" s="281" t="s">
        <v>732</v>
      </c>
      <c r="D778" s="175" t="str">
        <f t="shared" ref="D778:E778" si="576">IF(COUNTIF(D775:D777,"C")&gt;=1,"A",IF(COUNTIF(D775:D777,"C")&gt;0,"P"," "))</f>
        <v xml:space="preserve"> </v>
      </c>
      <c r="E778" s="175" t="str">
        <f t="shared" si="576"/>
        <v xml:space="preserve"> </v>
      </c>
      <c r="F778" s="175" t="str">
        <f t="shared" ref="F778:M778" si="577">IF(COUNTIF(F775:F777,"C")&gt;=1,"A",IF(COUNTIF(F775:F777,"C")&gt;0,"P"," "))</f>
        <v xml:space="preserve"> </v>
      </c>
      <c r="G778" s="175" t="str">
        <f t="shared" si="577"/>
        <v xml:space="preserve"> </v>
      </c>
      <c r="H778" s="175" t="str">
        <f t="shared" si="577"/>
        <v xml:space="preserve"> </v>
      </c>
      <c r="I778" s="175" t="str">
        <f t="shared" si="577"/>
        <v xml:space="preserve"> </v>
      </c>
      <c r="J778" s="175" t="str">
        <f t="shared" si="577"/>
        <v xml:space="preserve"> </v>
      </c>
      <c r="K778" s="175" t="str">
        <f t="shared" si="577"/>
        <v xml:space="preserve"> </v>
      </c>
      <c r="L778" s="175" t="str">
        <f t="shared" si="577"/>
        <v xml:space="preserve"> </v>
      </c>
      <c r="M778" s="175" t="str">
        <f t="shared" si="577"/>
        <v xml:space="preserve"> </v>
      </c>
      <c r="N778" s="175" t="str">
        <f t="shared" ref="N778:W778" si="578">IF(COUNTIF(N775:N777,"C")&gt;=1,"A",IF(COUNTIF(N775:N777,"C")&gt;0,"P"," "))</f>
        <v xml:space="preserve"> </v>
      </c>
      <c r="O778" s="175" t="str">
        <f t="shared" si="578"/>
        <v xml:space="preserve"> </v>
      </c>
      <c r="P778" s="175" t="str">
        <f t="shared" si="578"/>
        <v xml:space="preserve"> </v>
      </c>
      <c r="Q778" s="175" t="str">
        <f t="shared" si="578"/>
        <v xml:space="preserve"> </v>
      </c>
      <c r="R778" s="175" t="str">
        <f t="shared" si="578"/>
        <v xml:space="preserve"> </v>
      </c>
      <c r="S778" s="175" t="str">
        <f t="shared" si="578"/>
        <v xml:space="preserve"> </v>
      </c>
      <c r="T778" s="175" t="str">
        <f t="shared" si="578"/>
        <v xml:space="preserve"> </v>
      </c>
      <c r="U778" s="175" t="str">
        <f t="shared" si="578"/>
        <v xml:space="preserve"> </v>
      </c>
      <c r="V778" s="175" t="str">
        <f t="shared" si="578"/>
        <v xml:space="preserve"> </v>
      </c>
      <c r="W778" s="175" t="str">
        <f t="shared" si="578"/>
        <v xml:space="preserve"> </v>
      </c>
    </row>
    <row r="779" spans="1:23">
      <c r="A779"/>
      <c r="B779" s="176"/>
      <c r="C779" s="283" t="s">
        <v>496</v>
      </c>
      <c r="D779" s="173"/>
      <c r="E779" s="173"/>
      <c r="F779" s="173"/>
      <c r="G779" s="173"/>
      <c r="H779" s="173"/>
      <c r="I779" s="173"/>
      <c r="J779" s="173"/>
      <c r="K779" s="173"/>
      <c r="L779" s="173"/>
      <c r="M779" s="173"/>
      <c r="N779" s="173"/>
      <c r="O779" s="173"/>
      <c r="P779" s="173"/>
      <c r="Q779" s="173"/>
      <c r="R779" s="173"/>
      <c r="S779" s="173"/>
      <c r="T779" s="173"/>
      <c r="U779" s="173"/>
      <c r="V779" s="173"/>
      <c r="W779" s="173"/>
    </row>
    <row r="780" spans="1:23">
      <c r="A780"/>
      <c r="B780" s="176"/>
      <c r="C780" s="283" t="s">
        <v>497</v>
      </c>
      <c r="D780" s="173"/>
      <c r="E780" s="173"/>
      <c r="F780" s="173"/>
      <c r="G780" s="173"/>
      <c r="H780" s="173"/>
      <c r="I780" s="173"/>
      <c r="J780" s="173"/>
      <c r="K780" s="173"/>
      <c r="L780" s="173"/>
      <c r="M780" s="173"/>
      <c r="N780" s="173"/>
      <c r="O780" s="173"/>
      <c r="P780" s="173"/>
      <c r="Q780" s="173"/>
      <c r="R780" s="173"/>
      <c r="S780" s="173"/>
      <c r="T780" s="173"/>
      <c r="U780" s="173"/>
      <c r="V780" s="173"/>
      <c r="W780" s="173"/>
    </row>
    <row r="781" spans="1:23">
      <c r="A781"/>
      <c r="B781" s="176"/>
      <c r="C781" s="283" t="s">
        <v>498</v>
      </c>
      <c r="D781" s="173"/>
      <c r="E781" s="173"/>
      <c r="F781" s="173"/>
      <c r="G781" s="173"/>
      <c r="H781" s="173"/>
      <c r="I781" s="173"/>
      <c r="J781" s="173"/>
      <c r="K781" s="173"/>
      <c r="L781" s="173"/>
      <c r="M781" s="173"/>
      <c r="N781" s="173"/>
      <c r="O781" s="173"/>
      <c r="P781" s="173"/>
      <c r="Q781" s="173"/>
      <c r="R781" s="173"/>
      <c r="S781" s="173"/>
      <c r="T781" s="173"/>
      <c r="U781" s="173"/>
      <c r="V781" s="173"/>
      <c r="W781" s="173"/>
    </row>
    <row r="782" spans="1:23">
      <c r="A782"/>
      <c r="B782" s="163">
        <v>5</v>
      </c>
      <c r="C782" s="281" t="s">
        <v>499</v>
      </c>
      <c r="D782" s="175" t="str">
        <f t="shared" ref="D782:E782" si="579">IF(COUNTIF(D779:D781,"C")&gt;=1,"A",IF(COUNTIF(D779:D781,"C")&gt;0,"P"," "))</f>
        <v xml:space="preserve"> </v>
      </c>
      <c r="E782" s="175" t="str">
        <f t="shared" si="579"/>
        <v xml:space="preserve"> </v>
      </c>
      <c r="F782" s="175" t="str">
        <f t="shared" ref="F782:M782" si="580">IF(COUNTIF(F779:F781,"C")&gt;=1,"A",IF(COUNTIF(F779:F781,"C")&gt;0,"P"," "))</f>
        <v xml:space="preserve"> </v>
      </c>
      <c r="G782" s="175" t="str">
        <f t="shared" si="580"/>
        <v xml:space="preserve"> </v>
      </c>
      <c r="H782" s="175" t="str">
        <f t="shared" si="580"/>
        <v xml:space="preserve"> </v>
      </c>
      <c r="I782" s="175" t="str">
        <f t="shared" si="580"/>
        <v xml:space="preserve"> </v>
      </c>
      <c r="J782" s="175" t="str">
        <f t="shared" si="580"/>
        <v xml:space="preserve"> </v>
      </c>
      <c r="K782" s="175" t="str">
        <f t="shared" si="580"/>
        <v xml:space="preserve"> </v>
      </c>
      <c r="L782" s="175" t="str">
        <f t="shared" si="580"/>
        <v xml:space="preserve"> </v>
      </c>
      <c r="M782" s="175" t="str">
        <f t="shared" si="580"/>
        <v xml:space="preserve"> </v>
      </c>
      <c r="N782" s="175" t="str">
        <f t="shared" ref="N782:W782" si="581">IF(COUNTIF(N779:N781,"C")&gt;=1,"A",IF(COUNTIF(N779:N781,"C")&gt;0,"P"," "))</f>
        <v xml:space="preserve"> </v>
      </c>
      <c r="O782" s="175" t="str">
        <f t="shared" si="581"/>
        <v xml:space="preserve"> </v>
      </c>
      <c r="P782" s="175" t="str">
        <f t="shared" si="581"/>
        <v xml:space="preserve"> </v>
      </c>
      <c r="Q782" s="175" t="str">
        <f t="shared" si="581"/>
        <v xml:space="preserve"> </v>
      </c>
      <c r="R782" s="175" t="str">
        <f t="shared" si="581"/>
        <v xml:space="preserve"> </v>
      </c>
      <c r="S782" s="175" t="str">
        <f t="shared" si="581"/>
        <v xml:space="preserve"> </v>
      </c>
      <c r="T782" s="175" t="str">
        <f t="shared" si="581"/>
        <v xml:space="preserve"> </v>
      </c>
      <c r="U782" s="175" t="str">
        <f t="shared" si="581"/>
        <v xml:space="preserve"> </v>
      </c>
      <c r="V782" s="175" t="str">
        <f t="shared" si="581"/>
        <v xml:space="preserve"> </v>
      </c>
      <c r="W782" s="175" t="str">
        <f t="shared" si="581"/>
        <v xml:space="preserve"> </v>
      </c>
    </row>
    <row r="783" spans="1:23">
      <c r="A783"/>
      <c r="B783" s="176"/>
      <c r="C783" s="283" t="s">
        <v>500</v>
      </c>
      <c r="D783" s="173"/>
      <c r="E783" s="173"/>
      <c r="F783" s="173"/>
      <c r="G783" s="173"/>
      <c r="H783" s="173"/>
      <c r="I783" s="173"/>
      <c r="J783" s="173"/>
      <c r="K783" s="173"/>
      <c r="L783" s="173"/>
      <c r="M783" s="173"/>
      <c r="N783" s="173"/>
      <c r="O783" s="173"/>
      <c r="P783" s="173"/>
      <c r="Q783" s="173"/>
      <c r="R783" s="173"/>
      <c r="S783" s="173"/>
      <c r="T783" s="173"/>
      <c r="U783" s="173"/>
      <c r="V783" s="173"/>
      <c r="W783" s="173"/>
    </row>
    <row r="784" spans="1:23">
      <c r="A784"/>
      <c r="B784" s="176"/>
      <c r="C784" s="283" t="s">
        <v>501</v>
      </c>
      <c r="D784" s="173"/>
      <c r="E784" s="173"/>
      <c r="F784" s="173"/>
      <c r="G784" s="173"/>
      <c r="H784" s="173"/>
      <c r="I784" s="173"/>
      <c r="J784" s="173"/>
      <c r="K784" s="173"/>
      <c r="L784" s="173"/>
      <c r="M784" s="173"/>
      <c r="N784" s="173"/>
      <c r="O784" s="173"/>
      <c r="P784" s="173"/>
      <c r="Q784" s="173"/>
      <c r="R784" s="173"/>
      <c r="S784" s="173"/>
      <c r="T784" s="173"/>
      <c r="U784" s="173"/>
      <c r="V784" s="173"/>
      <c r="W784" s="173"/>
    </row>
    <row r="785" spans="1:23" ht="13.5" thickBot="1">
      <c r="A785"/>
      <c r="B785" s="176"/>
      <c r="C785" s="283" t="s">
        <v>733</v>
      </c>
      <c r="D785" s="173"/>
      <c r="E785" s="173"/>
      <c r="F785" s="173"/>
      <c r="G785" s="173"/>
      <c r="H785" s="173"/>
      <c r="I785" s="173"/>
      <c r="J785" s="173"/>
      <c r="K785" s="173"/>
      <c r="L785" s="173"/>
      <c r="M785" s="173"/>
      <c r="N785" s="173"/>
      <c r="O785" s="173"/>
      <c r="P785" s="173"/>
      <c r="Q785" s="173"/>
      <c r="R785" s="173"/>
      <c r="S785" s="173"/>
      <c r="T785" s="173"/>
      <c r="U785" s="173"/>
      <c r="V785" s="173"/>
      <c r="W785" s="173"/>
    </row>
    <row r="786" spans="1:23" ht="13.5" hidden="1" thickBot="1">
      <c r="A786"/>
      <c r="C786" s="284"/>
      <c r="D786" s="175" t="str">
        <f t="shared" ref="D786:E786" si="582">IF(COUNTIF(D783:D785,"C")&gt;=1,"A",IF(COUNTIF(D783:D785,"C")&gt;0,"P"," "))</f>
        <v xml:space="preserve"> </v>
      </c>
      <c r="E786" s="175" t="str">
        <f t="shared" si="582"/>
        <v xml:space="preserve"> </v>
      </c>
      <c r="F786" s="175" t="str">
        <f t="shared" ref="F786:M786" si="583">IF(COUNTIF(F783:F785,"C")&gt;=1,"A",IF(COUNTIF(F783:F785,"C")&gt;0,"P"," "))</f>
        <v xml:space="preserve"> </v>
      </c>
      <c r="G786" s="175" t="str">
        <f t="shared" si="583"/>
        <v xml:space="preserve"> </v>
      </c>
      <c r="H786" s="175" t="str">
        <f t="shared" si="583"/>
        <v xml:space="preserve"> </v>
      </c>
      <c r="I786" s="175" t="str">
        <f t="shared" si="583"/>
        <v xml:space="preserve"> </v>
      </c>
      <c r="J786" s="175" t="str">
        <f t="shared" si="583"/>
        <v xml:space="preserve"> </v>
      </c>
      <c r="K786" s="175" t="str">
        <f t="shared" si="583"/>
        <v xml:space="preserve"> </v>
      </c>
      <c r="L786" s="175" t="str">
        <f t="shared" si="583"/>
        <v xml:space="preserve"> </v>
      </c>
      <c r="M786" s="175" t="str">
        <f t="shared" si="583"/>
        <v xml:space="preserve"> </v>
      </c>
      <c r="N786" s="175" t="str">
        <f t="shared" ref="N786:W786" si="584">IF(COUNTIF(N783:N785,"C")&gt;=1,"A",IF(COUNTIF(N783:N785,"C")&gt;0,"P"," "))</f>
        <v xml:space="preserve"> </v>
      </c>
      <c r="O786" s="175" t="str">
        <f t="shared" si="584"/>
        <v xml:space="preserve"> </v>
      </c>
      <c r="P786" s="175" t="str">
        <f t="shared" si="584"/>
        <v xml:space="preserve"> </v>
      </c>
      <c r="Q786" s="175" t="str">
        <f t="shared" si="584"/>
        <v xml:space="preserve"> </v>
      </c>
      <c r="R786" s="175" t="str">
        <f t="shared" si="584"/>
        <v xml:space="preserve"> </v>
      </c>
      <c r="S786" s="175" t="str">
        <f t="shared" si="584"/>
        <v xml:space="preserve"> </v>
      </c>
      <c r="T786" s="175" t="str">
        <f t="shared" si="584"/>
        <v xml:space="preserve"> </v>
      </c>
      <c r="U786" s="175" t="str">
        <f t="shared" si="584"/>
        <v xml:space="preserve"> </v>
      </c>
      <c r="V786" s="175" t="str">
        <f t="shared" si="584"/>
        <v xml:space="preserve"> </v>
      </c>
      <c r="W786" s="175" t="str">
        <f t="shared" si="584"/>
        <v xml:space="preserve"> </v>
      </c>
    </row>
    <row r="787" spans="1:23" ht="13.5" thickBot="1">
      <c r="C787" s="177" t="s">
        <v>96</v>
      </c>
      <c r="D787" s="278" t="str">
        <f>IF(COUNTIF(D770:D786,"A")&gt;4,"C",IF(COUNTIF(D770:D786,"A")&gt;0,"P"," "))</f>
        <v xml:space="preserve"> </v>
      </c>
      <c r="E787" s="278" t="str">
        <f t="shared" ref="E787" si="585">IF(COUNTIF(E770:E786,"A")&gt;4,"C",IF(COUNTIF(E770:E786,"A")&gt;0,"P"," "))</f>
        <v xml:space="preserve"> </v>
      </c>
      <c r="F787" s="278" t="str">
        <f t="shared" ref="F787:M787" si="586">IF(COUNTIF(F770:F786,"A")&gt;4,"C",IF(COUNTIF(F770:F786,"A")&gt;0,"P"," "))</f>
        <v xml:space="preserve"> </v>
      </c>
      <c r="G787" s="278" t="str">
        <f t="shared" si="586"/>
        <v xml:space="preserve"> </v>
      </c>
      <c r="H787" s="278" t="str">
        <f t="shared" si="586"/>
        <v xml:space="preserve"> </v>
      </c>
      <c r="I787" s="278" t="str">
        <f t="shared" si="586"/>
        <v xml:space="preserve"> </v>
      </c>
      <c r="J787" s="278" t="str">
        <f t="shared" si="586"/>
        <v xml:space="preserve"> </v>
      </c>
      <c r="K787" s="278" t="str">
        <f t="shared" si="586"/>
        <v xml:space="preserve"> </v>
      </c>
      <c r="L787" s="278" t="str">
        <f t="shared" si="586"/>
        <v xml:space="preserve"> </v>
      </c>
      <c r="M787" s="278" t="str">
        <f t="shared" si="586"/>
        <v xml:space="preserve"> </v>
      </c>
      <c r="N787" s="278" t="str">
        <f t="shared" ref="N787:W787" si="587">IF(COUNTIF(N770:N786,"A")&gt;4,"C",IF(COUNTIF(N770:N786,"A")&gt;0,"P"," "))</f>
        <v xml:space="preserve"> </v>
      </c>
      <c r="O787" s="278" t="str">
        <f t="shared" si="587"/>
        <v xml:space="preserve"> </v>
      </c>
      <c r="P787" s="278" t="str">
        <f t="shared" si="587"/>
        <v xml:space="preserve"> </v>
      </c>
      <c r="Q787" s="278" t="str">
        <f t="shared" si="587"/>
        <v xml:space="preserve"> </v>
      </c>
      <c r="R787" s="278" t="str">
        <f t="shared" si="587"/>
        <v xml:space="preserve"> </v>
      </c>
      <c r="S787" s="278" t="str">
        <f t="shared" si="587"/>
        <v xml:space="preserve"> </v>
      </c>
      <c r="T787" s="278" t="str">
        <f t="shared" si="587"/>
        <v xml:space="preserve"> </v>
      </c>
      <c r="U787" s="278" t="str">
        <f t="shared" si="587"/>
        <v xml:space="preserve"> </v>
      </c>
      <c r="V787" s="278" t="str">
        <f t="shared" si="587"/>
        <v xml:space="preserve"> </v>
      </c>
      <c r="W787" s="278" t="str">
        <f t="shared" si="587"/>
        <v xml:space="preserve"> </v>
      </c>
    </row>
    <row r="788" spans="1:23" ht="15">
      <c r="B788" s="167" t="s">
        <v>126</v>
      </c>
      <c r="D788" s="163"/>
      <c r="E788" s="163"/>
      <c r="F788" s="163"/>
      <c r="G788" s="163"/>
      <c r="H788" s="163"/>
      <c r="I788" s="163"/>
      <c r="J788" s="163"/>
      <c r="K788" s="163"/>
      <c r="L788" s="163"/>
      <c r="M788" s="163"/>
      <c r="N788" s="163"/>
      <c r="O788" s="163"/>
      <c r="P788" s="163"/>
      <c r="Q788" s="163"/>
      <c r="R788" s="163"/>
      <c r="S788" s="163"/>
      <c r="T788" s="163"/>
      <c r="U788" s="163"/>
      <c r="V788" s="163"/>
      <c r="W788" s="163"/>
    </row>
    <row r="789" spans="1:23">
      <c r="A789" s="206"/>
      <c r="B789" s="163">
        <v>1</v>
      </c>
      <c r="C789" s="168" t="s">
        <v>332</v>
      </c>
    </row>
    <row r="790" spans="1:23">
      <c r="A790"/>
      <c r="B790" s="170"/>
      <c r="C790" s="171" t="s">
        <v>333</v>
      </c>
      <c r="D790" s="172"/>
      <c r="E790" s="173"/>
      <c r="F790" s="173"/>
      <c r="G790" s="173"/>
      <c r="H790" s="173"/>
      <c r="I790" s="173"/>
      <c r="J790" s="173"/>
      <c r="K790" s="173"/>
      <c r="L790" s="173"/>
      <c r="M790" s="173"/>
      <c r="N790" s="173"/>
      <c r="O790" s="173"/>
      <c r="P790" s="173"/>
      <c r="Q790" s="173"/>
      <c r="R790" s="173"/>
      <c r="S790" s="173"/>
      <c r="T790" s="173"/>
      <c r="U790" s="173"/>
      <c r="V790" s="173"/>
      <c r="W790" s="173"/>
    </row>
    <row r="791" spans="1:23">
      <c r="A791"/>
      <c r="B791" s="170"/>
      <c r="C791" s="171" t="s">
        <v>334</v>
      </c>
      <c r="D791" s="173"/>
      <c r="E791" s="173"/>
      <c r="F791" s="173"/>
      <c r="G791" s="173"/>
      <c r="H791" s="173"/>
      <c r="I791" s="173"/>
      <c r="J791" s="173"/>
      <c r="K791" s="173"/>
      <c r="L791" s="173"/>
      <c r="M791" s="173"/>
      <c r="N791" s="173"/>
      <c r="O791" s="173"/>
      <c r="P791" s="173"/>
      <c r="Q791" s="173"/>
      <c r="R791" s="173"/>
      <c r="S791" s="173"/>
      <c r="T791" s="173"/>
      <c r="U791" s="173"/>
      <c r="V791" s="173"/>
      <c r="W791" s="173"/>
    </row>
    <row r="792" spans="1:23">
      <c r="A792"/>
      <c r="B792" s="170"/>
      <c r="C792" s="171" t="s">
        <v>335</v>
      </c>
      <c r="D792" s="173"/>
      <c r="E792" s="173"/>
      <c r="F792" s="173"/>
      <c r="G792" s="173"/>
      <c r="H792" s="173"/>
      <c r="I792" s="173"/>
      <c r="J792" s="173"/>
      <c r="K792" s="173"/>
      <c r="L792" s="173"/>
      <c r="M792" s="173"/>
      <c r="N792" s="173"/>
      <c r="O792" s="173"/>
      <c r="P792" s="173"/>
      <c r="Q792" s="173"/>
      <c r="R792" s="173"/>
      <c r="S792" s="173"/>
      <c r="T792" s="173"/>
      <c r="U792" s="173"/>
      <c r="V792" s="173"/>
      <c r="W792" s="173"/>
    </row>
    <row r="793" spans="1:23">
      <c r="A793"/>
      <c r="B793" s="163">
        <v>2</v>
      </c>
      <c r="C793" s="174" t="s">
        <v>336</v>
      </c>
      <c r="D793" s="175" t="str">
        <f t="shared" ref="D793:E793" si="588">IF(COUNTIF(D790:D792,"C")&gt;=1,"A",IF(COUNTIF(D790:D792,"C")&gt;0,"P"," "))</f>
        <v xml:space="preserve"> </v>
      </c>
      <c r="E793" s="175" t="str">
        <f t="shared" si="588"/>
        <v xml:space="preserve"> </v>
      </c>
      <c r="F793" s="175" t="str">
        <f t="shared" ref="F793:M793" si="589">IF(COUNTIF(F790:F792,"C")&gt;=1,"A",IF(COUNTIF(F790:F792,"C")&gt;0,"P"," "))</f>
        <v xml:space="preserve"> </v>
      </c>
      <c r="G793" s="175" t="str">
        <f t="shared" si="589"/>
        <v xml:space="preserve"> </v>
      </c>
      <c r="H793" s="175" t="str">
        <f t="shared" si="589"/>
        <v xml:space="preserve"> </v>
      </c>
      <c r="I793" s="175" t="str">
        <f t="shared" si="589"/>
        <v xml:space="preserve"> </v>
      </c>
      <c r="J793" s="175" t="str">
        <f t="shared" si="589"/>
        <v xml:space="preserve"> </v>
      </c>
      <c r="K793" s="175" t="str">
        <f t="shared" si="589"/>
        <v xml:space="preserve"> </v>
      </c>
      <c r="L793" s="175" t="str">
        <f t="shared" si="589"/>
        <v xml:space="preserve"> </v>
      </c>
      <c r="M793" s="175" t="str">
        <f t="shared" si="589"/>
        <v xml:space="preserve"> </v>
      </c>
      <c r="N793" s="175" t="str">
        <f t="shared" ref="N793:W793" si="590">IF(COUNTIF(N790:N792,"C")&gt;=1,"A",IF(COUNTIF(N790:N792,"C")&gt;0,"P"," "))</f>
        <v xml:space="preserve"> </v>
      </c>
      <c r="O793" s="175" t="str">
        <f t="shared" si="590"/>
        <v xml:space="preserve"> </v>
      </c>
      <c r="P793" s="175" t="str">
        <f t="shared" si="590"/>
        <v xml:space="preserve"> </v>
      </c>
      <c r="Q793" s="175" t="str">
        <f t="shared" si="590"/>
        <v xml:space="preserve"> </v>
      </c>
      <c r="R793" s="175" t="str">
        <f t="shared" si="590"/>
        <v xml:space="preserve"> </v>
      </c>
      <c r="S793" s="175" t="str">
        <f t="shared" si="590"/>
        <v xml:space="preserve"> </v>
      </c>
      <c r="T793" s="175" t="str">
        <f t="shared" si="590"/>
        <v xml:space="preserve"> </v>
      </c>
      <c r="U793" s="175" t="str">
        <f t="shared" si="590"/>
        <v xml:space="preserve"> </v>
      </c>
      <c r="V793" s="175" t="str">
        <f t="shared" si="590"/>
        <v xml:space="preserve"> </v>
      </c>
      <c r="W793" s="175" t="str">
        <f t="shared" si="590"/>
        <v xml:space="preserve"> </v>
      </c>
    </row>
    <row r="794" spans="1:23">
      <c r="A794"/>
      <c r="B794" s="176"/>
      <c r="C794" s="171" t="s">
        <v>337</v>
      </c>
      <c r="D794" s="172"/>
      <c r="E794" s="173"/>
      <c r="F794" s="173"/>
      <c r="G794" s="173"/>
      <c r="H794" s="173"/>
      <c r="I794" s="173"/>
      <c r="J794" s="173"/>
      <c r="K794" s="173"/>
      <c r="L794" s="173"/>
      <c r="M794" s="173"/>
      <c r="N794" s="173"/>
      <c r="O794" s="173"/>
      <c r="P794" s="173"/>
      <c r="Q794" s="173"/>
      <c r="R794" s="173"/>
      <c r="S794" s="173"/>
      <c r="T794" s="173"/>
      <c r="U794" s="173"/>
      <c r="V794" s="173"/>
      <c r="W794" s="173"/>
    </row>
    <row r="795" spans="1:23">
      <c r="A795"/>
      <c r="B795" s="176"/>
      <c r="C795" s="171" t="s">
        <v>338</v>
      </c>
      <c r="D795" s="172"/>
      <c r="E795" s="173"/>
      <c r="F795" s="173"/>
      <c r="G795" s="173"/>
      <c r="H795" s="173"/>
      <c r="I795" s="173"/>
      <c r="J795" s="173"/>
      <c r="K795" s="173"/>
      <c r="L795" s="173"/>
      <c r="M795" s="173"/>
      <c r="N795" s="173"/>
      <c r="O795" s="173"/>
      <c r="P795" s="173"/>
      <c r="Q795" s="173"/>
      <c r="R795" s="173"/>
      <c r="S795" s="173"/>
      <c r="T795" s="173"/>
      <c r="U795" s="173"/>
      <c r="V795" s="173"/>
      <c r="W795" s="173"/>
    </row>
    <row r="796" spans="1:23">
      <c r="A796"/>
      <c r="B796" s="176"/>
      <c r="C796" s="171" t="s">
        <v>339</v>
      </c>
      <c r="D796" s="173"/>
      <c r="E796" s="173"/>
      <c r="F796" s="173"/>
      <c r="G796" s="173"/>
      <c r="H796" s="173"/>
      <c r="I796" s="173"/>
      <c r="J796" s="173"/>
      <c r="K796" s="173"/>
      <c r="L796" s="173"/>
      <c r="M796" s="173"/>
      <c r="N796" s="173"/>
      <c r="O796" s="173"/>
      <c r="P796" s="173"/>
      <c r="Q796" s="173"/>
      <c r="R796" s="173"/>
      <c r="S796" s="173"/>
      <c r="T796" s="173"/>
      <c r="U796" s="173"/>
      <c r="V796" s="173"/>
      <c r="W796" s="173"/>
    </row>
    <row r="797" spans="1:23">
      <c r="A797"/>
      <c r="B797" s="163">
        <v>3</v>
      </c>
      <c r="C797" s="174" t="s">
        <v>340</v>
      </c>
      <c r="D797" s="175" t="str">
        <f t="shared" ref="D797:E797" si="591">IF(COUNTIF(D794:D796,"C")&gt;=1,"A",IF(COUNTIF(D794:D796,"C")&gt;0,"P"," "))</f>
        <v xml:space="preserve"> </v>
      </c>
      <c r="E797" s="175" t="str">
        <f t="shared" si="591"/>
        <v xml:space="preserve"> </v>
      </c>
      <c r="F797" s="175" t="str">
        <f t="shared" ref="F797:M797" si="592">IF(COUNTIF(F794:F796,"C")&gt;=1,"A",IF(COUNTIF(F794:F796,"C")&gt;0,"P"," "))</f>
        <v xml:space="preserve"> </v>
      </c>
      <c r="G797" s="175" t="str">
        <f t="shared" si="592"/>
        <v xml:space="preserve"> </v>
      </c>
      <c r="H797" s="175" t="str">
        <f t="shared" si="592"/>
        <v xml:space="preserve"> </v>
      </c>
      <c r="I797" s="175" t="str">
        <f t="shared" si="592"/>
        <v xml:space="preserve"> </v>
      </c>
      <c r="J797" s="175" t="str">
        <f t="shared" si="592"/>
        <v xml:space="preserve"> </v>
      </c>
      <c r="K797" s="175" t="str">
        <f t="shared" si="592"/>
        <v xml:space="preserve"> </v>
      </c>
      <c r="L797" s="175" t="str">
        <f t="shared" si="592"/>
        <v xml:space="preserve"> </v>
      </c>
      <c r="M797" s="175" t="str">
        <f t="shared" si="592"/>
        <v xml:space="preserve"> </v>
      </c>
      <c r="N797" s="175" t="str">
        <f t="shared" ref="N797:W797" si="593">IF(COUNTIF(N794:N796,"C")&gt;=1,"A",IF(COUNTIF(N794:N796,"C")&gt;0,"P"," "))</f>
        <v xml:space="preserve"> </v>
      </c>
      <c r="O797" s="175" t="str">
        <f t="shared" si="593"/>
        <v xml:space="preserve"> </v>
      </c>
      <c r="P797" s="175" t="str">
        <f t="shared" si="593"/>
        <v xml:space="preserve"> </v>
      </c>
      <c r="Q797" s="175" t="str">
        <f t="shared" si="593"/>
        <v xml:space="preserve"> </v>
      </c>
      <c r="R797" s="175" t="str">
        <f t="shared" si="593"/>
        <v xml:space="preserve"> </v>
      </c>
      <c r="S797" s="175" t="str">
        <f t="shared" si="593"/>
        <v xml:space="preserve"> </v>
      </c>
      <c r="T797" s="175" t="str">
        <f t="shared" si="593"/>
        <v xml:space="preserve"> </v>
      </c>
      <c r="U797" s="175" t="str">
        <f t="shared" si="593"/>
        <v xml:space="preserve"> </v>
      </c>
      <c r="V797" s="175" t="str">
        <f t="shared" si="593"/>
        <v xml:space="preserve"> </v>
      </c>
      <c r="W797" s="175" t="str">
        <f t="shared" si="593"/>
        <v xml:space="preserve"> </v>
      </c>
    </row>
    <row r="798" spans="1:23">
      <c r="A798"/>
      <c r="B798" s="176"/>
      <c r="C798" s="171" t="s">
        <v>219</v>
      </c>
      <c r="D798" s="173"/>
      <c r="E798" s="173"/>
      <c r="F798" s="173"/>
      <c r="G798" s="173"/>
      <c r="H798" s="173"/>
      <c r="I798" s="173"/>
      <c r="J798" s="173"/>
      <c r="K798" s="173"/>
      <c r="L798" s="173"/>
      <c r="M798" s="173"/>
      <c r="N798" s="173"/>
      <c r="O798" s="173"/>
      <c r="P798" s="173"/>
      <c r="Q798" s="173"/>
      <c r="R798" s="173"/>
      <c r="S798" s="173"/>
      <c r="T798" s="173"/>
      <c r="U798" s="173"/>
      <c r="V798" s="173"/>
      <c r="W798" s="173"/>
    </row>
    <row r="799" spans="1:23">
      <c r="A799"/>
      <c r="B799" s="176"/>
      <c r="C799" s="171" t="s">
        <v>121</v>
      </c>
      <c r="D799" s="172"/>
      <c r="E799" s="173"/>
      <c r="F799" s="173"/>
      <c r="G799" s="173"/>
      <c r="H799" s="173"/>
      <c r="I799" s="173"/>
      <c r="J799" s="173"/>
      <c r="K799" s="173"/>
      <c r="L799" s="173"/>
      <c r="M799" s="173"/>
      <c r="N799" s="173"/>
      <c r="O799" s="173"/>
      <c r="P799" s="173"/>
      <c r="Q799" s="173"/>
      <c r="R799" s="173"/>
      <c r="S799" s="173"/>
      <c r="T799" s="173"/>
      <c r="U799" s="173"/>
      <c r="V799" s="173"/>
      <c r="W799" s="173"/>
    </row>
    <row r="800" spans="1:23">
      <c r="A800"/>
      <c r="B800" s="176"/>
      <c r="C800" s="171" t="s">
        <v>341</v>
      </c>
      <c r="D800" s="172"/>
      <c r="E800" s="173"/>
      <c r="F800" s="173"/>
      <c r="G800" s="173"/>
      <c r="H800" s="173"/>
      <c r="I800" s="173"/>
      <c r="J800" s="173"/>
      <c r="K800" s="173"/>
      <c r="L800" s="173"/>
      <c r="M800" s="173"/>
      <c r="N800" s="173"/>
      <c r="O800" s="173"/>
      <c r="P800" s="173"/>
      <c r="Q800" s="173"/>
      <c r="R800" s="173"/>
      <c r="S800" s="173"/>
      <c r="T800" s="173"/>
      <c r="U800" s="173"/>
      <c r="V800" s="173"/>
      <c r="W800" s="173"/>
    </row>
    <row r="801" spans="1:23">
      <c r="A801"/>
      <c r="B801" s="163">
        <v>4</v>
      </c>
      <c r="C801" s="174" t="s">
        <v>342</v>
      </c>
      <c r="D801" s="175" t="str">
        <f t="shared" ref="D801:E801" si="594">IF(COUNTIF(D798:D800,"C")&gt;=1,"A",IF(COUNTIF(D798:D800,"C")&gt;0,"P"," "))</f>
        <v xml:space="preserve"> </v>
      </c>
      <c r="E801" s="175" t="str">
        <f t="shared" si="594"/>
        <v xml:space="preserve"> </v>
      </c>
      <c r="F801" s="175" t="str">
        <f t="shared" ref="F801:M801" si="595">IF(COUNTIF(F798:F800,"C")&gt;=1,"A",IF(COUNTIF(F798:F800,"C")&gt;0,"P"," "))</f>
        <v xml:space="preserve"> </v>
      </c>
      <c r="G801" s="175" t="str">
        <f t="shared" si="595"/>
        <v xml:space="preserve"> </v>
      </c>
      <c r="H801" s="175" t="str">
        <f t="shared" si="595"/>
        <v xml:space="preserve"> </v>
      </c>
      <c r="I801" s="175" t="str">
        <f t="shared" si="595"/>
        <v xml:space="preserve"> </v>
      </c>
      <c r="J801" s="175" t="str">
        <f t="shared" si="595"/>
        <v xml:space="preserve"> </v>
      </c>
      <c r="K801" s="175" t="str">
        <f t="shared" si="595"/>
        <v xml:space="preserve"> </v>
      </c>
      <c r="L801" s="175" t="str">
        <f t="shared" si="595"/>
        <v xml:space="preserve"> </v>
      </c>
      <c r="M801" s="175" t="str">
        <f t="shared" si="595"/>
        <v xml:space="preserve"> </v>
      </c>
      <c r="N801" s="175" t="str">
        <f t="shared" ref="N801:W801" si="596">IF(COUNTIF(N798:N800,"C")&gt;=1,"A",IF(COUNTIF(N798:N800,"C")&gt;0,"P"," "))</f>
        <v xml:space="preserve"> </v>
      </c>
      <c r="O801" s="175" t="str">
        <f t="shared" si="596"/>
        <v xml:space="preserve"> </v>
      </c>
      <c r="P801" s="175" t="str">
        <f t="shared" si="596"/>
        <v xml:space="preserve"> </v>
      </c>
      <c r="Q801" s="175" t="str">
        <f t="shared" si="596"/>
        <v xml:space="preserve"> </v>
      </c>
      <c r="R801" s="175" t="str">
        <f t="shared" si="596"/>
        <v xml:space="preserve"> </v>
      </c>
      <c r="S801" s="175" t="str">
        <f t="shared" si="596"/>
        <v xml:space="preserve"> </v>
      </c>
      <c r="T801" s="175" t="str">
        <f t="shared" si="596"/>
        <v xml:space="preserve"> </v>
      </c>
      <c r="U801" s="175" t="str">
        <f t="shared" si="596"/>
        <v xml:space="preserve"> </v>
      </c>
      <c r="V801" s="175" t="str">
        <f t="shared" si="596"/>
        <v xml:space="preserve"> </v>
      </c>
      <c r="W801" s="175" t="str">
        <f t="shared" si="596"/>
        <v xml:space="preserve"> </v>
      </c>
    </row>
    <row r="802" spans="1:23">
      <c r="A802"/>
      <c r="B802" s="176"/>
      <c r="C802" s="171" t="s">
        <v>343</v>
      </c>
      <c r="D802" s="173"/>
      <c r="E802" s="173"/>
      <c r="F802" s="173"/>
      <c r="G802" s="173"/>
      <c r="H802" s="173"/>
      <c r="I802" s="173"/>
      <c r="J802" s="173"/>
      <c r="K802" s="173"/>
      <c r="L802" s="173"/>
      <c r="M802" s="173"/>
      <c r="N802" s="173"/>
      <c r="O802" s="173"/>
      <c r="P802" s="173"/>
      <c r="Q802" s="173"/>
      <c r="R802" s="173"/>
      <c r="S802" s="173"/>
      <c r="T802" s="173"/>
      <c r="U802" s="173"/>
      <c r="V802" s="173"/>
      <c r="W802" s="173"/>
    </row>
    <row r="803" spans="1:23">
      <c r="A803"/>
      <c r="B803" s="176"/>
      <c r="C803" s="171" t="s">
        <v>345</v>
      </c>
      <c r="D803" s="172"/>
      <c r="E803" s="173"/>
      <c r="F803" s="173"/>
      <c r="G803" s="173"/>
      <c r="H803" s="173"/>
      <c r="I803" s="173"/>
      <c r="J803" s="173"/>
      <c r="K803" s="173"/>
      <c r="L803" s="173"/>
      <c r="M803" s="173"/>
      <c r="N803" s="173"/>
      <c r="O803" s="173"/>
      <c r="P803" s="173"/>
      <c r="Q803" s="173"/>
      <c r="R803" s="173"/>
      <c r="S803" s="173"/>
      <c r="T803" s="173"/>
      <c r="U803" s="173"/>
      <c r="V803" s="173"/>
      <c r="W803" s="173"/>
    </row>
    <row r="804" spans="1:23">
      <c r="A804"/>
      <c r="B804" s="176"/>
      <c r="C804" s="171" t="s">
        <v>344</v>
      </c>
      <c r="D804" s="172"/>
      <c r="E804" s="173"/>
      <c r="F804" s="173"/>
      <c r="G804" s="173"/>
      <c r="H804" s="173"/>
      <c r="I804" s="173"/>
      <c r="J804" s="173"/>
      <c r="K804" s="173"/>
      <c r="L804" s="173"/>
      <c r="M804" s="173"/>
      <c r="N804" s="173"/>
      <c r="O804" s="173"/>
      <c r="P804" s="173"/>
      <c r="Q804" s="173"/>
      <c r="R804" s="173"/>
      <c r="S804" s="173"/>
      <c r="T804" s="173"/>
      <c r="U804" s="173"/>
      <c r="V804" s="173"/>
      <c r="W804" s="173"/>
    </row>
    <row r="805" spans="1:23">
      <c r="B805" s="163">
        <v>5</v>
      </c>
      <c r="C805" s="174" t="s">
        <v>346</v>
      </c>
      <c r="D805" s="175" t="str">
        <f t="shared" ref="D805:E805" si="597">IF(COUNTIF(D802:D804,"C")&gt;=1,"A",IF(COUNTIF(D802:D804,"C")&gt;0,"P"," "))</f>
        <v xml:space="preserve"> </v>
      </c>
      <c r="E805" s="175" t="str">
        <f t="shared" si="597"/>
        <v xml:space="preserve"> </v>
      </c>
      <c r="F805" s="175" t="str">
        <f t="shared" ref="F805:M805" si="598">IF(COUNTIF(F802:F804,"C")&gt;=1,"A",IF(COUNTIF(F802:F804,"C")&gt;0,"P"," "))</f>
        <v xml:space="preserve"> </v>
      </c>
      <c r="G805" s="175" t="str">
        <f t="shared" si="598"/>
        <v xml:space="preserve"> </v>
      </c>
      <c r="H805" s="175" t="str">
        <f t="shared" si="598"/>
        <v xml:space="preserve"> </v>
      </c>
      <c r="I805" s="175" t="str">
        <f t="shared" si="598"/>
        <v xml:space="preserve"> </v>
      </c>
      <c r="J805" s="175" t="str">
        <f t="shared" si="598"/>
        <v xml:space="preserve"> </v>
      </c>
      <c r="K805" s="175" t="str">
        <f t="shared" si="598"/>
        <v xml:space="preserve"> </v>
      </c>
      <c r="L805" s="175" t="str">
        <f t="shared" si="598"/>
        <v xml:space="preserve"> </v>
      </c>
      <c r="M805" s="175" t="str">
        <f t="shared" si="598"/>
        <v xml:space="preserve"> </v>
      </c>
      <c r="N805" s="175" t="str">
        <f t="shared" ref="N805:W805" si="599">IF(COUNTIF(N802:N804,"C")&gt;=1,"A",IF(COUNTIF(N802:N804,"C")&gt;0,"P"," "))</f>
        <v xml:space="preserve"> </v>
      </c>
      <c r="O805" s="175" t="str">
        <f t="shared" si="599"/>
        <v xml:space="preserve"> </v>
      </c>
      <c r="P805" s="175" t="str">
        <f t="shared" si="599"/>
        <v xml:space="preserve"> </v>
      </c>
      <c r="Q805" s="175" t="str">
        <f t="shared" si="599"/>
        <v xml:space="preserve"> </v>
      </c>
      <c r="R805" s="175" t="str">
        <f t="shared" si="599"/>
        <v xml:space="preserve"> </v>
      </c>
      <c r="S805" s="175" t="str">
        <f t="shared" si="599"/>
        <v xml:space="preserve"> </v>
      </c>
      <c r="T805" s="175" t="str">
        <f t="shared" si="599"/>
        <v xml:space="preserve"> </v>
      </c>
      <c r="U805" s="175" t="str">
        <f t="shared" si="599"/>
        <v xml:space="preserve"> </v>
      </c>
      <c r="V805" s="175" t="str">
        <f t="shared" si="599"/>
        <v xml:space="preserve"> </v>
      </c>
      <c r="W805" s="175" t="str">
        <f t="shared" si="599"/>
        <v xml:space="preserve"> </v>
      </c>
    </row>
    <row r="806" spans="1:23">
      <c r="B806" s="176"/>
      <c r="C806" s="171" t="s">
        <v>347</v>
      </c>
      <c r="D806" s="173"/>
      <c r="E806" s="173"/>
      <c r="F806" s="173"/>
      <c r="G806" s="173"/>
      <c r="H806" s="173"/>
      <c r="I806" s="173"/>
      <c r="J806" s="173"/>
      <c r="K806" s="173"/>
      <c r="L806" s="173"/>
      <c r="M806" s="173"/>
      <c r="N806" s="173"/>
      <c r="O806" s="173"/>
      <c r="P806" s="173"/>
      <c r="Q806" s="173"/>
      <c r="R806" s="173"/>
      <c r="S806" s="173"/>
      <c r="T806" s="173"/>
      <c r="U806" s="173"/>
      <c r="V806" s="173"/>
      <c r="W806" s="173"/>
    </row>
    <row r="807" spans="1:23">
      <c r="B807" s="176"/>
      <c r="C807" s="171" t="s">
        <v>348</v>
      </c>
      <c r="D807" s="172"/>
      <c r="E807" s="173"/>
      <c r="F807" s="173"/>
      <c r="G807" s="173"/>
      <c r="H807" s="173"/>
      <c r="I807" s="173"/>
      <c r="J807" s="173"/>
      <c r="K807" s="173"/>
      <c r="L807" s="173"/>
      <c r="M807" s="173"/>
      <c r="N807" s="173"/>
      <c r="O807" s="173"/>
      <c r="P807" s="173"/>
      <c r="Q807" s="173"/>
      <c r="R807" s="173"/>
      <c r="S807" s="173"/>
      <c r="T807" s="173"/>
      <c r="U807" s="173"/>
      <c r="V807" s="173"/>
      <c r="W807" s="173"/>
    </row>
    <row r="808" spans="1:23" ht="13.5" thickBot="1">
      <c r="B808" s="176"/>
      <c r="C808" s="171" t="s">
        <v>349</v>
      </c>
      <c r="D808" s="173"/>
      <c r="E808" s="173"/>
      <c r="F808" s="173"/>
      <c r="G808" s="173"/>
      <c r="H808" s="173"/>
      <c r="I808" s="173"/>
      <c r="J808" s="173"/>
      <c r="K808" s="173"/>
      <c r="L808" s="173"/>
      <c r="M808" s="173"/>
      <c r="N808" s="173"/>
      <c r="O808" s="173"/>
      <c r="P808" s="173"/>
      <c r="Q808" s="173"/>
      <c r="R808" s="173"/>
      <c r="S808" s="173"/>
      <c r="T808" s="173"/>
      <c r="U808" s="173"/>
      <c r="V808" s="173"/>
      <c r="W808" s="173"/>
    </row>
    <row r="809" spans="1:23" ht="13.5" hidden="1" thickBot="1">
      <c r="D809" s="175" t="str">
        <f t="shared" ref="D809:E809" si="600">IF(COUNTIF(D806:D808,"C")&gt;=1,"A",IF(COUNTIF(D806:D808,"C")&gt;0,"P"," "))</f>
        <v xml:space="preserve"> </v>
      </c>
      <c r="E809" s="175" t="str">
        <f t="shared" si="600"/>
        <v xml:space="preserve"> </v>
      </c>
      <c r="F809" s="175" t="str">
        <f t="shared" ref="F809:M809" si="601">IF(COUNTIF(F806:F808,"C")&gt;=1,"A",IF(COUNTIF(F806:F808,"C")&gt;0,"P"," "))</f>
        <v xml:space="preserve"> </v>
      </c>
      <c r="G809" s="175" t="str">
        <f t="shared" si="601"/>
        <v xml:space="preserve"> </v>
      </c>
      <c r="H809" s="175" t="str">
        <f t="shared" si="601"/>
        <v xml:space="preserve"> </v>
      </c>
      <c r="I809" s="175" t="str">
        <f t="shared" si="601"/>
        <v xml:space="preserve"> </v>
      </c>
      <c r="J809" s="175" t="str">
        <f t="shared" si="601"/>
        <v xml:space="preserve"> </v>
      </c>
      <c r="K809" s="175" t="str">
        <f t="shared" si="601"/>
        <v xml:space="preserve"> </v>
      </c>
      <c r="L809" s="175" t="str">
        <f t="shared" si="601"/>
        <v xml:space="preserve"> </v>
      </c>
      <c r="M809" s="175" t="str">
        <f t="shared" si="601"/>
        <v xml:space="preserve"> </v>
      </c>
      <c r="N809" s="175" t="str">
        <f t="shared" ref="N809:W809" si="602">IF(COUNTIF(N806:N808,"C")&gt;=1,"A",IF(COUNTIF(N806:N808,"C")&gt;0,"P"," "))</f>
        <v xml:space="preserve"> </v>
      </c>
      <c r="O809" s="175" t="str">
        <f t="shared" si="602"/>
        <v xml:space="preserve"> </v>
      </c>
      <c r="P809" s="175" t="str">
        <f t="shared" si="602"/>
        <v xml:space="preserve"> </v>
      </c>
      <c r="Q809" s="175" t="str">
        <f t="shared" si="602"/>
        <v xml:space="preserve"> </v>
      </c>
      <c r="R809" s="175" t="str">
        <f t="shared" si="602"/>
        <v xml:space="preserve"> </v>
      </c>
      <c r="S809" s="175" t="str">
        <f t="shared" si="602"/>
        <v xml:space="preserve"> </v>
      </c>
      <c r="T809" s="175" t="str">
        <f t="shared" si="602"/>
        <v xml:space="preserve"> </v>
      </c>
      <c r="U809" s="175" t="str">
        <f t="shared" si="602"/>
        <v xml:space="preserve"> </v>
      </c>
      <c r="V809" s="175" t="str">
        <f t="shared" si="602"/>
        <v xml:space="preserve"> </v>
      </c>
      <c r="W809" s="175" t="str">
        <f t="shared" si="602"/>
        <v xml:space="preserve"> </v>
      </c>
    </row>
    <row r="810" spans="1:23" ht="13.5" thickBot="1">
      <c r="C810" s="177" t="s">
        <v>96</v>
      </c>
      <c r="D810" s="278" t="str">
        <f>IF(COUNTIF(D793:D809,"A")&gt;4,"C",IF(COUNTIF(D793:D809,"A")&gt;0,"P"," "))</f>
        <v xml:space="preserve"> </v>
      </c>
      <c r="E810" s="278" t="str">
        <f t="shared" ref="E810" si="603">IF(COUNTIF(E793:E809,"A")&gt;4,"C",IF(COUNTIF(E793:E809,"A")&gt;0,"P"," "))</f>
        <v xml:space="preserve"> </v>
      </c>
      <c r="F810" s="278" t="str">
        <f t="shared" ref="F810:M810" si="604">IF(COUNTIF(F793:F809,"A")&gt;4,"C",IF(COUNTIF(F793:F809,"A")&gt;0,"P"," "))</f>
        <v xml:space="preserve"> </v>
      </c>
      <c r="G810" s="278" t="str">
        <f t="shared" si="604"/>
        <v xml:space="preserve"> </v>
      </c>
      <c r="H810" s="278" t="str">
        <f t="shared" si="604"/>
        <v xml:space="preserve"> </v>
      </c>
      <c r="I810" s="278" t="str">
        <f t="shared" si="604"/>
        <v xml:space="preserve"> </v>
      </c>
      <c r="J810" s="278" t="str">
        <f t="shared" si="604"/>
        <v xml:space="preserve"> </v>
      </c>
      <c r="K810" s="278" t="str">
        <f t="shared" si="604"/>
        <v xml:space="preserve"> </v>
      </c>
      <c r="L810" s="278" t="str">
        <f t="shared" si="604"/>
        <v xml:space="preserve"> </v>
      </c>
      <c r="M810" s="278" t="str">
        <f t="shared" si="604"/>
        <v xml:space="preserve"> </v>
      </c>
      <c r="N810" s="278" t="str">
        <f t="shared" ref="N810:W810" si="605">IF(COUNTIF(N793:N809,"A")&gt;4,"C",IF(COUNTIF(N793:N809,"A")&gt;0,"P"," "))</f>
        <v xml:space="preserve"> </v>
      </c>
      <c r="O810" s="278" t="str">
        <f t="shared" si="605"/>
        <v xml:space="preserve"> </v>
      </c>
      <c r="P810" s="278" t="str">
        <f t="shared" si="605"/>
        <v xml:space="preserve"> </v>
      </c>
      <c r="Q810" s="278" t="str">
        <f t="shared" si="605"/>
        <v xml:space="preserve"> </v>
      </c>
      <c r="R810" s="278" t="str">
        <f t="shared" si="605"/>
        <v xml:space="preserve"> </v>
      </c>
      <c r="S810" s="278" t="str">
        <f t="shared" si="605"/>
        <v xml:space="preserve"> </v>
      </c>
      <c r="T810" s="278" t="str">
        <f t="shared" si="605"/>
        <v xml:space="preserve"> </v>
      </c>
      <c r="U810" s="278" t="str">
        <f t="shared" si="605"/>
        <v xml:space="preserve"> </v>
      </c>
      <c r="V810" s="278" t="str">
        <f t="shared" si="605"/>
        <v xml:space="preserve"> </v>
      </c>
      <c r="W810" s="278" t="str">
        <f t="shared" si="605"/>
        <v xml:space="preserve"> </v>
      </c>
    </row>
    <row r="811" spans="1:23" ht="15">
      <c r="B811" s="167" t="s">
        <v>5</v>
      </c>
    </row>
    <row r="812" spans="1:23">
      <c r="A812" s="206"/>
      <c r="B812" s="163">
        <v>1</v>
      </c>
      <c r="C812" s="178" t="s">
        <v>312</v>
      </c>
    </row>
    <row r="813" spans="1:23">
      <c r="A813"/>
      <c r="B813" s="170"/>
      <c r="C813" s="171" t="s">
        <v>316</v>
      </c>
      <c r="D813" s="173"/>
      <c r="E813" s="173"/>
      <c r="F813" s="173"/>
      <c r="G813" s="173"/>
      <c r="H813" s="173"/>
      <c r="I813" s="173"/>
      <c r="J813" s="173"/>
      <c r="K813" s="173"/>
      <c r="L813" s="173"/>
      <c r="M813" s="173"/>
      <c r="N813" s="173"/>
      <c r="O813" s="173"/>
      <c r="P813" s="173"/>
      <c r="Q813" s="173"/>
      <c r="R813" s="173"/>
      <c r="S813" s="173"/>
      <c r="T813" s="173"/>
      <c r="U813" s="173"/>
      <c r="V813" s="173"/>
      <c r="W813" s="173"/>
    </row>
    <row r="814" spans="1:23">
      <c r="A814"/>
      <c r="B814" s="170"/>
      <c r="C814" s="171" t="s">
        <v>317</v>
      </c>
      <c r="D814" s="173"/>
      <c r="E814" s="173"/>
      <c r="F814" s="173"/>
      <c r="G814" s="173"/>
      <c r="H814" s="173"/>
      <c r="I814" s="173"/>
      <c r="J814" s="173"/>
      <c r="K814" s="173"/>
      <c r="L814" s="173"/>
      <c r="M814" s="173"/>
      <c r="N814" s="173"/>
      <c r="O814" s="173"/>
      <c r="P814" s="173"/>
      <c r="Q814" s="173"/>
      <c r="R814" s="173"/>
      <c r="S814" s="173"/>
      <c r="T814" s="173"/>
      <c r="U814" s="173"/>
      <c r="V814" s="173"/>
      <c r="W814" s="173"/>
    </row>
    <row r="815" spans="1:23">
      <c r="A815"/>
      <c r="B815" s="170"/>
      <c r="C815" s="171" t="s">
        <v>318</v>
      </c>
      <c r="D815" s="173"/>
      <c r="E815" s="173"/>
      <c r="F815" s="173"/>
      <c r="G815" s="173"/>
      <c r="H815" s="173"/>
      <c r="I815" s="173"/>
      <c r="J815" s="173"/>
      <c r="K815" s="173"/>
      <c r="L815" s="173"/>
      <c r="M815" s="173"/>
      <c r="N815" s="173"/>
      <c r="O815" s="173"/>
      <c r="P815" s="173"/>
      <c r="Q815" s="173"/>
      <c r="R815" s="173"/>
      <c r="S815" s="173"/>
      <c r="T815" s="173"/>
      <c r="U815" s="173"/>
      <c r="V815" s="173"/>
      <c r="W815" s="173"/>
    </row>
    <row r="816" spans="1:23">
      <c r="A816"/>
      <c r="B816" s="163">
        <v>2</v>
      </c>
      <c r="C816" s="174" t="s">
        <v>313</v>
      </c>
      <c r="D816" s="175" t="str">
        <f t="shared" ref="D816:E816" si="606">IF(COUNTIF(D813:D815,"C")&gt;=1,"A",IF(COUNTIF(D813:D815,"C")&gt;0,"P"," "))</f>
        <v xml:space="preserve"> </v>
      </c>
      <c r="E816" s="175" t="str">
        <f t="shared" si="606"/>
        <v xml:space="preserve"> </v>
      </c>
      <c r="F816" s="175" t="str">
        <f t="shared" ref="F816:M816" si="607">IF(COUNTIF(F813:F815,"C")&gt;=1,"A",IF(COUNTIF(F813:F815,"C")&gt;0,"P"," "))</f>
        <v xml:space="preserve"> </v>
      </c>
      <c r="G816" s="175" t="str">
        <f t="shared" si="607"/>
        <v xml:space="preserve"> </v>
      </c>
      <c r="H816" s="175" t="str">
        <f t="shared" si="607"/>
        <v xml:space="preserve"> </v>
      </c>
      <c r="I816" s="175" t="str">
        <f t="shared" si="607"/>
        <v xml:space="preserve"> </v>
      </c>
      <c r="J816" s="175" t="str">
        <f t="shared" si="607"/>
        <v xml:space="preserve"> </v>
      </c>
      <c r="K816" s="175" t="str">
        <f t="shared" si="607"/>
        <v xml:space="preserve"> </v>
      </c>
      <c r="L816" s="175" t="str">
        <f t="shared" si="607"/>
        <v xml:space="preserve"> </v>
      </c>
      <c r="M816" s="175" t="str">
        <f t="shared" si="607"/>
        <v xml:space="preserve"> </v>
      </c>
      <c r="N816" s="175" t="str">
        <f t="shared" ref="N816:W816" si="608">IF(COUNTIF(N813:N815,"C")&gt;=1,"A",IF(COUNTIF(N813:N815,"C")&gt;0,"P"," "))</f>
        <v xml:space="preserve"> </v>
      </c>
      <c r="O816" s="175" t="str">
        <f t="shared" si="608"/>
        <v xml:space="preserve"> </v>
      </c>
      <c r="P816" s="175" t="str">
        <f t="shared" si="608"/>
        <v xml:space="preserve"> </v>
      </c>
      <c r="Q816" s="175" t="str">
        <f t="shared" si="608"/>
        <v xml:space="preserve"> </v>
      </c>
      <c r="R816" s="175" t="str">
        <f t="shared" si="608"/>
        <v xml:space="preserve"> </v>
      </c>
      <c r="S816" s="175" t="str">
        <f t="shared" si="608"/>
        <v xml:space="preserve"> </v>
      </c>
      <c r="T816" s="175" t="str">
        <f t="shared" si="608"/>
        <v xml:space="preserve"> </v>
      </c>
      <c r="U816" s="175" t="str">
        <f t="shared" si="608"/>
        <v xml:space="preserve"> </v>
      </c>
      <c r="V816" s="175" t="str">
        <f t="shared" si="608"/>
        <v xml:space="preserve"> </v>
      </c>
      <c r="W816" s="175" t="str">
        <f t="shared" si="608"/>
        <v xml:space="preserve"> </v>
      </c>
    </row>
    <row r="817" spans="1:23">
      <c r="A817"/>
      <c r="B817" s="176"/>
      <c r="C817" s="171" t="s">
        <v>319</v>
      </c>
      <c r="D817" s="173"/>
      <c r="E817" s="173"/>
      <c r="F817" s="173"/>
      <c r="G817" s="173"/>
      <c r="H817" s="173"/>
      <c r="I817" s="173"/>
      <c r="J817" s="173"/>
      <c r="K817" s="173"/>
      <c r="L817" s="173"/>
      <c r="M817" s="173"/>
      <c r="N817" s="173"/>
      <c r="O817" s="173"/>
      <c r="P817" s="173"/>
      <c r="Q817" s="173"/>
      <c r="R817" s="173"/>
      <c r="S817" s="173"/>
      <c r="T817" s="173"/>
      <c r="U817" s="173"/>
      <c r="V817" s="173"/>
      <c r="W817" s="173"/>
    </row>
    <row r="818" spans="1:23">
      <c r="A818"/>
      <c r="B818" s="176"/>
      <c r="C818" s="171" t="s">
        <v>320</v>
      </c>
      <c r="D818" s="173"/>
      <c r="E818" s="173"/>
      <c r="F818" s="173"/>
      <c r="G818" s="173"/>
      <c r="H818" s="173"/>
      <c r="I818" s="173"/>
      <c r="J818" s="173"/>
      <c r="K818" s="173"/>
      <c r="L818" s="173"/>
      <c r="M818" s="173"/>
      <c r="N818" s="173"/>
      <c r="O818" s="173"/>
      <c r="P818" s="173"/>
      <c r="Q818" s="173"/>
      <c r="R818" s="173"/>
      <c r="S818" s="173"/>
      <c r="T818" s="173"/>
      <c r="U818" s="173"/>
      <c r="V818" s="173"/>
      <c r="W818" s="173"/>
    </row>
    <row r="819" spans="1:23">
      <c r="A819"/>
      <c r="B819" s="176"/>
      <c r="C819" s="171" t="s">
        <v>321</v>
      </c>
      <c r="D819" s="173"/>
      <c r="E819" s="173"/>
      <c r="F819" s="173"/>
      <c r="G819" s="173"/>
      <c r="H819" s="173"/>
      <c r="I819" s="173"/>
      <c r="J819" s="173"/>
      <c r="K819" s="173"/>
      <c r="L819" s="173"/>
      <c r="M819" s="173"/>
      <c r="N819" s="173"/>
      <c r="O819" s="173"/>
      <c r="P819" s="173"/>
      <c r="Q819" s="173"/>
      <c r="R819" s="173"/>
      <c r="S819" s="173"/>
      <c r="T819" s="173"/>
      <c r="U819" s="173"/>
      <c r="V819" s="173"/>
      <c r="W819" s="173"/>
    </row>
    <row r="820" spans="1:23">
      <c r="A820"/>
      <c r="B820" s="163">
        <v>3</v>
      </c>
      <c r="C820" s="174" t="s">
        <v>314</v>
      </c>
      <c r="D820" s="175" t="str">
        <f t="shared" ref="D820:E820" si="609">IF(COUNTIF(D817:D819,"C")&gt;=1,"A",IF(COUNTIF(D817:D819,"C")&gt;0,"P"," "))</f>
        <v xml:space="preserve"> </v>
      </c>
      <c r="E820" s="175" t="str">
        <f t="shared" si="609"/>
        <v xml:space="preserve"> </v>
      </c>
      <c r="F820" s="175" t="str">
        <f t="shared" ref="F820:M820" si="610">IF(COUNTIF(F817:F819,"C")&gt;=1,"A",IF(COUNTIF(F817:F819,"C")&gt;0,"P"," "))</f>
        <v xml:space="preserve"> </v>
      </c>
      <c r="G820" s="175" t="str">
        <f t="shared" si="610"/>
        <v xml:space="preserve"> </v>
      </c>
      <c r="H820" s="175" t="str">
        <f t="shared" si="610"/>
        <v xml:space="preserve"> </v>
      </c>
      <c r="I820" s="175" t="str">
        <f t="shared" si="610"/>
        <v xml:space="preserve"> </v>
      </c>
      <c r="J820" s="175" t="str">
        <f t="shared" si="610"/>
        <v xml:space="preserve"> </v>
      </c>
      <c r="K820" s="175" t="str">
        <f t="shared" si="610"/>
        <v xml:space="preserve"> </v>
      </c>
      <c r="L820" s="175" t="str">
        <f t="shared" si="610"/>
        <v xml:space="preserve"> </v>
      </c>
      <c r="M820" s="175" t="str">
        <f t="shared" si="610"/>
        <v xml:space="preserve"> </v>
      </c>
      <c r="N820" s="175" t="str">
        <f t="shared" ref="N820:W820" si="611">IF(COUNTIF(N817:N819,"C")&gt;=1,"A",IF(COUNTIF(N817:N819,"C")&gt;0,"P"," "))</f>
        <v xml:space="preserve"> </v>
      </c>
      <c r="O820" s="175" t="str">
        <f t="shared" si="611"/>
        <v xml:space="preserve"> </v>
      </c>
      <c r="P820" s="175" t="str">
        <f t="shared" si="611"/>
        <v xml:space="preserve"> </v>
      </c>
      <c r="Q820" s="175" t="str">
        <f t="shared" si="611"/>
        <v xml:space="preserve"> </v>
      </c>
      <c r="R820" s="175" t="str">
        <f t="shared" si="611"/>
        <v xml:space="preserve"> </v>
      </c>
      <c r="S820" s="175" t="str">
        <f t="shared" si="611"/>
        <v xml:space="preserve"> </v>
      </c>
      <c r="T820" s="175" t="str">
        <f t="shared" si="611"/>
        <v xml:space="preserve"> </v>
      </c>
      <c r="U820" s="175" t="str">
        <f t="shared" si="611"/>
        <v xml:space="preserve"> </v>
      </c>
      <c r="V820" s="175" t="str">
        <f t="shared" si="611"/>
        <v xml:space="preserve"> </v>
      </c>
      <c r="W820" s="175" t="str">
        <f t="shared" si="611"/>
        <v xml:space="preserve"> </v>
      </c>
    </row>
    <row r="821" spans="1:23">
      <c r="A821"/>
      <c r="B821" s="176"/>
      <c r="C821" s="171" t="s">
        <v>322</v>
      </c>
      <c r="D821" s="173"/>
      <c r="E821" s="173"/>
      <c r="F821" s="173"/>
      <c r="G821" s="173"/>
      <c r="H821" s="173"/>
      <c r="I821" s="173"/>
      <c r="J821" s="173"/>
      <c r="K821" s="173"/>
      <c r="L821" s="173"/>
      <c r="M821" s="173"/>
      <c r="N821" s="173"/>
      <c r="O821" s="173"/>
      <c r="P821" s="173"/>
      <c r="Q821" s="173"/>
      <c r="R821" s="173"/>
      <c r="S821" s="173"/>
      <c r="T821" s="173"/>
      <c r="U821" s="173"/>
      <c r="V821" s="173"/>
      <c r="W821" s="173"/>
    </row>
    <row r="822" spans="1:23">
      <c r="A822"/>
      <c r="B822" s="176"/>
      <c r="C822" s="171" t="s">
        <v>323</v>
      </c>
      <c r="D822" s="173"/>
      <c r="E822" s="173"/>
      <c r="F822" s="173"/>
      <c r="G822" s="173"/>
      <c r="H822" s="173"/>
      <c r="I822" s="173"/>
      <c r="J822" s="173"/>
      <c r="K822" s="173"/>
      <c r="L822" s="173"/>
      <c r="M822" s="173"/>
      <c r="N822" s="173"/>
      <c r="O822" s="173"/>
      <c r="P822" s="173"/>
      <c r="Q822" s="173"/>
      <c r="R822" s="173"/>
      <c r="S822" s="173"/>
      <c r="T822" s="173"/>
      <c r="U822" s="173"/>
      <c r="V822" s="173"/>
      <c r="W822" s="173"/>
    </row>
    <row r="823" spans="1:23">
      <c r="A823"/>
      <c r="B823" s="176"/>
      <c r="C823" s="171" t="s">
        <v>324</v>
      </c>
      <c r="D823" s="173"/>
      <c r="E823" s="173"/>
      <c r="F823" s="173"/>
      <c r="G823" s="173"/>
      <c r="H823" s="173"/>
      <c r="I823" s="173"/>
      <c r="J823" s="173"/>
      <c r="K823" s="173"/>
      <c r="L823" s="173"/>
      <c r="M823" s="173"/>
      <c r="N823" s="173"/>
      <c r="O823" s="173"/>
      <c r="P823" s="173"/>
      <c r="Q823" s="173"/>
      <c r="R823" s="173"/>
      <c r="S823" s="173"/>
      <c r="T823" s="173"/>
      <c r="U823" s="173"/>
      <c r="V823" s="173"/>
      <c r="W823" s="173"/>
    </row>
    <row r="824" spans="1:23">
      <c r="A824"/>
      <c r="B824" s="163">
        <v>4</v>
      </c>
      <c r="C824" s="174" t="s">
        <v>325</v>
      </c>
      <c r="D824" s="175" t="str">
        <f t="shared" ref="D824:E824" si="612">IF(COUNTIF(D821:D823,"C")&gt;=1,"A",IF(COUNTIF(D821:D823,"C")&gt;0,"P"," "))</f>
        <v xml:space="preserve"> </v>
      </c>
      <c r="E824" s="175" t="str">
        <f t="shared" si="612"/>
        <v xml:space="preserve"> </v>
      </c>
      <c r="F824" s="175" t="str">
        <f t="shared" ref="F824:M824" si="613">IF(COUNTIF(F821:F823,"C")&gt;=1,"A",IF(COUNTIF(F821:F823,"C")&gt;0,"P"," "))</f>
        <v xml:space="preserve"> </v>
      </c>
      <c r="G824" s="175" t="str">
        <f t="shared" si="613"/>
        <v xml:space="preserve"> </v>
      </c>
      <c r="H824" s="175" t="str">
        <f t="shared" si="613"/>
        <v xml:space="preserve"> </v>
      </c>
      <c r="I824" s="175" t="str">
        <f t="shared" si="613"/>
        <v xml:space="preserve"> </v>
      </c>
      <c r="J824" s="175" t="str">
        <f t="shared" si="613"/>
        <v xml:space="preserve"> </v>
      </c>
      <c r="K824" s="175" t="str">
        <f t="shared" si="613"/>
        <v xml:space="preserve"> </v>
      </c>
      <c r="L824" s="175" t="str">
        <f t="shared" si="613"/>
        <v xml:space="preserve"> </v>
      </c>
      <c r="M824" s="175" t="str">
        <f t="shared" si="613"/>
        <v xml:space="preserve"> </v>
      </c>
      <c r="N824" s="175" t="str">
        <f t="shared" ref="N824:W824" si="614">IF(COUNTIF(N821:N823,"C")&gt;=1,"A",IF(COUNTIF(N821:N823,"C")&gt;0,"P"," "))</f>
        <v xml:space="preserve"> </v>
      </c>
      <c r="O824" s="175" t="str">
        <f t="shared" si="614"/>
        <v xml:space="preserve"> </v>
      </c>
      <c r="P824" s="175" t="str">
        <f t="shared" si="614"/>
        <v xml:space="preserve"> </v>
      </c>
      <c r="Q824" s="175" t="str">
        <f t="shared" si="614"/>
        <v xml:space="preserve"> </v>
      </c>
      <c r="R824" s="175" t="str">
        <f t="shared" si="614"/>
        <v xml:space="preserve"> </v>
      </c>
      <c r="S824" s="175" t="str">
        <f t="shared" si="614"/>
        <v xml:space="preserve"> </v>
      </c>
      <c r="T824" s="175" t="str">
        <f t="shared" si="614"/>
        <v xml:space="preserve"> </v>
      </c>
      <c r="U824" s="175" t="str">
        <f t="shared" si="614"/>
        <v xml:space="preserve"> </v>
      </c>
      <c r="V824" s="175" t="str">
        <f t="shared" si="614"/>
        <v xml:space="preserve"> </v>
      </c>
      <c r="W824" s="175" t="str">
        <f t="shared" si="614"/>
        <v xml:space="preserve"> </v>
      </c>
    </row>
    <row r="825" spans="1:23">
      <c r="A825"/>
      <c r="B825" s="176"/>
      <c r="C825" s="171" t="s">
        <v>326</v>
      </c>
      <c r="D825" s="173"/>
      <c r="E825" s="173"/>
      <c r="F825" s="173"/>
      <c r="G825" s="173"/>
      <c r="H825" s="173"/>
      <c r="I825" s="173"/>
      <c r="J825" s="173"/>
      <c r="K825" s="173"/>
      <c r="L825" s="173"/>
      <c r="M825" s="173"/>
      <c r="N825" s="173"/>
      <c r="O825" s="173"/>
      <c r="P825" s="173"/>
      <c r="Q825" s="173"/>
      <c r="R825" s="173"/>
      <c r="S825" s="173"/>
      <c r="T825" s="173"/>
      <c r="U825" s="173"/>
      <c r="V825" s="173"/>
      <c r="W825" s="173"/>
    </row>
    <row r="826" spans="1:23">
      <c r="A826"/>
      <c r="B826" s="176"/>
      <c r="C826" s="171" t="s">
        <v>327</v>
      </c>
      <c r="D826" s="173"/>
      <c r="E826" s="173"/>
      <c r="F826" s="173"/>
      <c r="G826" s="173"/>
      <c r="H826" s="173"/>
      <c r="I826" s="173"/>
      <c r="J826" s="173"/>
      <c r="K826" s="173"/>
      <c r="L826" s="173"/>
      <c r="M826" s="173"/>
      <c r="N826" s="173"/>
      <c r="O826" s="173"/>
      <c r="P826" s="173"/>
      <c r="Q826" s="173"/>
      <c r="R826" s="173"/>
      <c r="S826" s="173"/>
      <c r="T826" s="173"/>
      <c r="U826" s="173"/>
      <c r="V826" s="173"/>
      <c r="W826" s="173"/>
    </row>
    <row r="827" spans="1:23">
      <c r="A827"/>
      <c r="B827" s="176"/>
      <c r="C827" s="171" t="s">
        <v>328</v>
      </c>
      <c r="D827" s="173"/>
      <c r="E827" s="173"/>
      <c r="F827" s="173"/>
      <c r="G827" s="173"/>
      <c r="H827" s="173"/>
      <c r="I827" s="173"/>
      <c r="J827" s="173"/>
      <c r="K827" s="173"/>
      <c r="L827" s="173"/>
      <c r="M827" s="173"/>
      <c r="N827" s="173"/>
      <c r="O827" s="173"/>
      <c r="P827" s="173"/>
      <c r="Q827" s="173"/>
      <c r="R827" s="173"/>
      <c r="S827" s="173"/>
      <c r="T827" s="173"/>
      <c r="U827" s="173"/>
      <c r="V827" s="173"/>
      <c r="W827" s="173"/>
    </row>
    <row r="828" spans="1:23">
      <c r="A828"/>
      <c r="B828" s="163">
        <v>5</v>
      </c>
      <c r="C828" s="174" t="s">
        <v>315</v>
      </c>
      <c r="D828" s="175" t="str">
        <f t="shared" ref="D828:E828" si="615">IF(COUNTIF(D825:D827,"C")&gt;=1,"A",IF(COUNTIF(D825:D827,"C")&gt;0,"P"," "))</f>
        <v xml:space="preserve"> </v>
      </c>
      <c r="E828" s="175" t="str">
        <f t="shared" si="615"/>
        <v xml:space="preserve"> </v>
      </c>
      <c r="F828" s="175" t="str">
        <f t="shared" ref="F828:M828" si="616">IF(COUNTIF(F825:F827,"C")&gt;=1,"A",IF(COUNTIF(F825:F827,"C")&gt;0,"P"," "))</f>
        <v xml:space="preserve"> </v>
      </c>
      <c r="G828" s="175" t="str">
        <f t="shared" si="616"/>
        <v xml:space="preserve"> </v>
      </c>
      <c r="H828" s="175" t="str">
        <f t="shared" si="616"/>
        <v xml:space="preserve"> </v>
      </c>
      <c r="I828" s="175" t="str">
        <f t="shared" si="616"/>
        <v xml:space="preserve"> </v>
      </c>
      <c r="J828" s="175" t="str">
        <f t="shared" si="616"/>
        <v xml:space="preserve"> </v>
      </c>
      <c r="K828" s="175" t="str">
        <f t="shared" si="616"/>
        <v xml:space="preserve"> </v>
      </c>
      <c r="L828" s="175" t="str">
        <f t="shared" si="616"/>
        <v xml:space="preserve"> </v>
      </c>
      <c r="M828" s="175" t="str">
        <f t="shared" si="616"/>
        <v xml:space="preserve"> </v>
      </c>
      <c r="N828" s="175" t="str">
        <f t="shared" ref="N828:W828" si="617">IF(COUNTIF(N825:N827,"C")&gt;=1,"A",IF(COUNTIF(N825:N827,"C")&gt;0,"P"," "))</f>
        <v xml:space="preserve"> </v>
      </c>
      <c r="O828" s="175" t="str">
        <f t="shared" si="617"/>
        <v xml:space="preserve"> </v>
      </c>
      <c r="P828" s="175" t="str">
        <f t="shared" si="617"/>
        <v xml:space="preserve"> </v>
      </c>
      <c r="Q828" s="175" t="str">
        <f t="shared" si="617"/>
        <v xml:space="preserve"> </v>
      </c>
      <c r="R828" s="175" t="str">
        <f t="shared" si="617"/>
        <v xml:space="preserve"> </v>
      </c>
      <c r="S828" s="175" t="str">
        <f t="shared" si="617"/>
        <v xml:space="preserve"> </v>
      </c>
      <c r="T828" s="175" t="str">
        <f t="shared" si="617"/>
        <v xml:space="preserve"> </v>
      </c>
      <c r="U828" s="175" t="str">
        <f t="shared" si="617"/>
        <v xml:space="preserve"> </v>
      </c>
      <c r="V828" s="175" t="str">
        <f t="shared" si="617"/>
        <v xml:space="preserve"> </v>
      </c>
      <c r="W828" s="175" t="str">
        <f t="shared" si="617"/>
        <v xml:space="preserve"> </v>
      </c>
    </row>
    <row r="829" spans="1:23">
      <c r="A829"/>
      <c r="B829" s="176"/>
      <c r="C829" s="171" t="s">
        <v>329</v>
      </c>
      <c r="D829" s="173"/>
      <c r="E829" s="173"/>
      <c r="F829" s="173"/>
      <c r="G829" s="173"/>
      <c r="H829" s="173"/>
      <c r="I829" s="173"/>
      <c r="J829" s="173"/>
      <c r="K829" s="173"/>
      <c r="L829" s="173"/>
      <c r="M829" s="173"/>
      <c r="N829" s="173"/>
      <c r="O829" s="173"/>
      <c r="P829" s="173"/>
      <c r="Q829" s="173"/>
      <c r="R829" s="173"/>
      <c r="S829" s="173"/>
      <c r="T829" s="173"/>
      <c r="U829" s="173"/>
      <c r="V829" s="173"/>
      <c r="W829" s="173"/>
    </row>
    <row r="830" spans="1:23">
      <c r="A830"/>
      <c r="B830" s="176"/>
      <c r="C830" s="171" t="s">
        <v>330</v>
      </c>
      <c r="D830" s="173"/>
      <c r="E830" s="173"/>
      <c r="F830" s="173"/>
      <c r="G830" s="173"/>
      <c r="H830" s="173"/>
      <c r="I830" s="173"/>
      <c r="J830" s="173"/>
      <c r="K830" s="173"/>
      <c r="L830" s="173"/>
      <c r="M830" s="173"/>
      <c r="N830" s="173"/>
      <c r="O830" s="173"/>
      <c r="P830" s="173"/>
      <c r="Q830" s="173"/>
      <c r="R830" s="173"/>
      <c r="S830" s="173"/>
      <c r="T830" s="173"/>
      <c r="U830" s="173"/>
      <c r="V830" s="173"/>
      <c r="W830" s="173"/>
    </row>
    <row r="831" spans="1:23" ht="13.5" thickBot="1">
      <c r="A831"/>
      <c r="B831" s="176"/>
      <c r="C831" s="171" t="s">
        <v>331</v>
      </c>
      <c r="D831" s="173"/>
      <c r="E831" s="173"/>
      <c r="F831" s="173"/>
      <c r="G831" s="173"/>
      <c r="H831" s="173"/>
      <c r="I831" s="173"/>
      <c r="J831" s="173"/>
      <c r="K831" s="173"/>
      <c r="L831" s="173"/>
      <c r="M831" s="173"/>
      <c r="N831" s="173"/>
      <c r="O831" s="173"/>
      <c r="P831" s="173"/>
      <c r="Q831" s="173"/>
      <c r="R831" s="173"/>
      <c r="S831" s="173"/>
      <c r="T831" s="173"/>
      <c r="U831" s="173"/>
      <c r="V831" s="173"/>
      <c r="W831" s="173"/>
    </row>
    <row r="832" spans="1:23" ht="13.5" hidden="1" thickBot="1">
      <c r="A832"/>
      <c r="D832" s="175" t="str">
        <f t="shared" ref="D832:E832" si="618">IF(COUNTIF(D829:D831,"C")&gt;=1,"A",IF(COUNTIF(D829:D831,"C")&gt;0,"P"," "))</f>
        <v xml:space="preserve"> </v>
      </c>
      <c r="E832" s="175" t="str">
        <f t="shared" si="618"/>
        <v xml:space="preserve"> </v>
      </c>
      <c r="F832" s="175" t="str">
        <f t="shared" ref="F832:M832" si="619">IF(COUNTIF(F829:F831,"C")&gt;=1,"A",IF(COUNTIF(F829:F831,"C")&gt;0,"P"," "))</f>
        <v xml:space="preserve"> </v>
      </c>
      <c r="G832" s="175" t="str">
        <f t="shared" si="619"/>
        <v xml:space="preserve"> </v>
      </c>
      <c r="H832" s="175" t="str">
        <f t="shared" si="619"/>
        <v xml:space="preserve"> </v>
      </c>
      <c r="I832" s="175" t="str">
        <f t="shared" si="619"/>
        <v xml:space="preserve"> </v>
      </c>
      <c r="J832" s="175" t="str">
        <f t="shared" si="619"/>
        <v xml:space="preserve"> </v>
      </c>
      <c r="K832" s="175" t="str">
        <f t="shared" si="619"/>
        <v xml:space="preserve"> </v>
      </c>
      <c r="L832" s="175" t="str">
        <f t="shared" si="619"/>
        <v xml:space="preserve"> </v>
      </c>
      <c r="M832" s="175" t="str">
        <f t="shared" si="619"/>
        <v xml:space="preserve"> </v>
      </c>
      <c r="N832" s="175" t="str">
        <f t="shared" ref="N832:W832" si="620">IF(COUNTIF(N829:N831,"C")&gt;=1,"A",IF(COUNTIF(N829:N831,"C")&gt;0,"P"," "))</f>
        <v xml:space="preserve"> </v>
      </c>
      <c r="O832" s="175" t="str">
        <f t="shared" si="620"/>
        <v xml:space="preserve"> </v>
      </c>
      <c r="P832" s="175" t="str">
        <f t="shared" si="620"/>
        <v xml:space="preserve"> </v>
      </c>
      <c r="Q832" s="175" t="str">
        <f t="shared" si="620"/>
        <v xml:space="preserve"> </v>
      </c>
      <c r="R832" s="175" t="str">
        <f t="shared" si="620"/>
        <v xml:space="preserve"> </v>
      </c>
      <c r="S832" s="175" t="str">
        <f t="shared" si="620"/>
        <v xml:space="preserve"> </v>
      </c>
      <c r="T832" s="175" t="str">
        <f t="shared" si="620"/>
        <v xml:space="preserve"> </v>
      </c>
      <c r="U832" s="175" t="str">
        <f t="shared" si="620"/>
        <v xml:space="preserve"> </v>
      </c>
      <c r="V832" s="175" t="str">
        <f t="shared" si="620"/>
        <v xml:space="preserve"> </v>
      </c>
      <c r="W832" s="175" t="str">
        <f t="shared" si="620"/>
        <v xml:space="preserve"> </v>
      </c>
    </row>
    <row r="833" spans="1:28" ht="13.5" thickBot="1">
      <c r="C833" s="177" t="s">
        <v>96</v>
      </c>
      <c r="D833" s="278" t="str">
        <f>IF(COUNTIF(D816:D832,"A")&gt;4,"C",IF(COUNTIF(D816:D832,"A")&gt;0,"P"," "))</f>
        <v xml:space="preserve"> </v>
      </c>
      <c r="E833" s="278" t="str">
        <f t="shared" ref="E833" si="621">IF(COUNTIF(E816:E832,"A")&gt;4,"C",IF(COUNTIF(E816:E832,"A")&gt;0,"P"," "))</f>
        <v xml:space="preserve"> </v>
      </c>
      <c r="F833" s="278" t="str">
        <f t="shared" ref="F833:M833" si="622">IF(COUNTIF(F816:F832,"A")&gt;4,"C",IF(COUNTIF(F816:F832,"A")&gt;0,"P"," "))</f>
        <v xml:space="preserve"> </v>
      </c>
      <c r="G833" s="278" t="str">
        <f t="shared" si="622"/>
        <v xml:space="preserve"> </v>
      </c>
      <c r="H833" s="278" t="str">
        <f t="shared" si="622"/>
        <v xml:space="preserve"> </v>
      </c>
      <c r="I833" s="278" t="str">
        <f t="shared" si="622"/>
        <v xml:space="preserve"> </v>
      </c>
      <c r="J833" s="278" t="str">
        <f t="shared" si="622"/>
        <v xml:space="preserve"> </v>
      </c>
      <c r="K833" s="278" t="str">
        <f t="shared" si="622"/>
        <v xml:space="preserve"> </v>
      </c>
      <c r="L833" s="278" t="str">
        <f t="shared" si="622"/>
        <v xml:space="preserve"> </v>
      </c>
      <c r="M833" s="278" t="str">
        <f t="shared" si="622"/>
        <v xml:space="preserve"> </v>
      </c>
      <c r="N833" s="278" t="str">
        <f t="shared" ref="N833:W833" si="623">IF(COUNTIF(N816:N832,"A")&gt;4,"C",IF(COUNTIF(N816:N832,"A")&gt;0,"P"," "))</f>
        <v xml:space="preserve"> </v>
      </c>
      <c r="O833" s="278" t="str">
        <f t="shared" si="623"/>
        <v xml:space="preserve"> </v>
      </c>
      <c r="P833" s="278" t="str">
        <f t="shared" si="623"/>
        <v xml:space="preserve"> </v>
      </c>
      <c r="Q833" s="278" t="str">
        <f t="shared" si="623"/>
        <v xml:space="preserve"> </v>
      </c>
      <c r="R833" s="278" t="str">
        <f t="shared" si="623"/>
        <v xml:space="preserve"> </v>
      </c>
      <c r="S833" s="278" t="str">
        <f t="shared" si="623"/>
        <v xml:space="preserve"> </v>
      </c>
      <c r="T833" s="278" t="str">
        <f t="shared" si="623"/>
        <v xml:space="preserve"> </v>
      </c>
      <c r="U833" s="278" t="str">
        <f t="shared" si="623"/>
        <v xml:space="preserve"> </v>
      </c>
      <c r="V833" s="278" t="str">
        <f t="shared" si="623"/>
        <v xml:space="preserve"> </v>
      </c>
      <c r="W833" s="278" t="str">
        <f t="shared" si="623"/>
        <v xml:space="preserve"> </v>
      </c>
    </row>
    <row r="834" spans="1:28" s="81" customFormat="1" ht="18">
      <c r="A834" s="683" t="s">
        <v>763</v>
      </c>
      <c r="B834" s="684"/>
      <c r="C834" s="684"/>
      <c r="D834" s="684"/>
      <c r="E834" s="684"/>
      <c r="F834" s="684"/>
      <c r="G834" s="684"/>
      <c r="H834" s="684"/>
      <c r="I834" s="684"/>
      <c r="J834" s="684"/>
      <c r="K834" s="684"/>
      <c r="L834" s="684"/>
      <c r="M834" s="684"/>
      <c r="N834" s="684"/>
      <c r="O834" s="684"/>
      <c r="P834" s="684"/>
      <c r="Q834" s="684"/>
      <c r="R834" s="684"/>
      <c r="S834" s="684"/>
      <c r="T834" s="684"/>
      <c r="U834" s="684"/>
      <c r="V834" s="684"/>
      <c r="W834" s="684"/>
    </row>
    <row r="835" spans="1:28" s="30" customFormat="1" ht="18">
      <c r="A835" s="678" t="s">
        <v>858</v>
      </c>
      <c r="B835" s="679"/>
      <c r="C835" s="679"/>
      <c r="D835" s="679"/>
      <c r="E835" s="679"/>
      <c r="F835" s="679"/>
      <c r="G835" s="679"/>
      <c r="H835" s="679"/>
      <c r="I835" s="679"/>
      <c r="J835" s="679"/>
      <c r="K835" s="679"/>
      <c r="L835" s="679"/>
      <c r="M835" s="679"/>
      <c r="N835" s="679"/>
      <c r="O835" s="679"/>
      <c r="P835" s="679"/>
      <c r="Q835" s="679"/>
      <c r="R835" s="679"/>
      <c r="S835" s="679"/>
      <c r="T835" s="679"/>
      <c r="U835" s="679"/>
      <c r="V835" s="679"/>
      <c r="W835" s="679"/>
    </row>
    <row r="836" spans="1:28" s="331" customFormat="1" ht="15">
      <c r="A836"/>
      <c r="B836" s="330" t="s">
        <v>860</v>
      </c>
      <c r="D836" s="354" t="s">
        <v>921</v>
      </c>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row>
    <row r="837" spans="1:28" s="331" customFormat="1">
      <c r="A837"/>
      <c r="B837" s="331">
        <v>1</v>
      </c>
      <c r="C837" s="207" t="s">
        <v>861</v>
      </c>
      <c r="D837" s="292"/>
      <c r="E837" s="292"/>
      <c r="F837" s="292"/>
      <c r="G837" s="292"/>
      <c r="H837" s="292"/>
      <c r="I837" s="292"/>
      <c r="J837" s="292"/>
      <c r="K837" s="292"/>
      <c r="L837" s="292"/>
      <c r="M837" s="292"/>
      <c r="N837" s="292"/>
      <c r="O837" s="292"/>
      <c r="P837" s="292"/>
      <c r="Q837" s="292"/>
      <c r="R837" s="292"/>
      <c r="S837" s="292"/>
      <c r="T837" s="292"/>
      <c r="U837" s="292"/>
      <c r="V837" s="292"/>
      <c r="W837" s="292"/>
    </row>
    <row r="838" spans="1:28" s="331" customFormat="1">
      <c r="B838" s="331">
        <v>2</v>
      </c>
      <c r="C838" s="332" t="s">
        <v>862</v>
      </c>
      <c r="D838" s="113"/>
      <c r="E838" s="113"/>
      <c r="F838" s="113"/>
      <c r="G838" s="113"/>
      <c r="H838" s="113"/>
      <c r="I838" s="113"/>
      <c r="J838" s="113"/>
      <c r="K838" s="113"/>
      <c r="L838" s="113"/>
      <c r="M838" s="113"/>
      <c r="N838" s="113"/>
      <c r="O838" s="113"/>
      <c r="P838" s="113"/>
      <c r="Q838" s="113"/>
      <c r="R838" s="113"/>
      <c r="S838" s="113"/>
      <c r="T838" s="113"/>
      <c r="U838" s="113"/>
      <c r="V838" s="113"/>
      <c r="W838" s="113"/>
    </row>
    <row r="839" spans="1:28" s="331" customFormat="1">
      <c r="B839" s="331">
        <v>3</v>
      </c>
      <c r="C839" s="332" t="s">
        <v>863</v>
      </c>
      <c r="D839" s="113"/>
      <c r="E839" s="113"/>
      <c r="F839" s="113"/>
      <c r="G839" s="113"/>
      <c r="H839" s="113"/>
      <c r="I839" s="113"/>
      <c r="J839" s="113"/>
      <c r="K839" s="113"/>
      <c r="L839" s="113"/>
      <c r="M839" s="113"/>
      <c r="N839" s="113"/>
      <c r="O839" s="113"/>
      <c r="P839" s="113"/>
      <c r="Q839" s="113"/>
      <c r="R839" s="113"/>
      <c r="S839" s="113"/>
      <c r="T839" s="113"/>
      <c r="U839" s="113"/>
      <c r="V839" s="113"/>
      <c r="W839" s="113"/>
    </row>
    <row r="840" spans="1:28" s="331" customFormat="1">
      <c r="B840" s="331">
        <v>4</v>
      </c>
      <c r="C840" s="332" t="s">
        <v>864</v>
      </c>
      <c r="D840" s="113"/>
      <c r="E840" s="113"/>
      <c r="F840" s="113"/>
      <c r="G840" s="113"/>
      <c r="H840" s="113"/>
      <c r="I840" s="113"/>
      <c r="J840" s="113"/>
      <c r="K840" s="113"/>
      <c r="L840" s="113"/>
      <c r="M840" s="113"/>
      <c r="N840" s="113"/>
      <c r="O840" s="113"/>
      <c r="P840" s="113"/>
      <c r="Q840" s="113"/>
      <c r="R840" s="113"/>
      <c r="S840" s="113"/>
      <c r="T840" s="113"/>
      <c r="U840" s="113"/>
      <c r="V840" s="113"/>
      <c r="W840" s="113"/>
    </row>
    <row r="841" spans="1:28" s="331" customFormat="1" ht="13.5" thickBot="1">
      <c r="B841" s="331">
        <v>5</v>
      </c>
      <c r="C841" s="332" t="s">
        <v>865</v>
      </c>
      <c r="D841" s="416"/>
      <c r="E841" s="416"/>
      <c r="F841" s="416"/>
      <c r="G841" s="416"/>
      <c r="H841" s="416"/>
      <c r="I841" s="416"/>
      <c r="J841" s="416"/>
      <c r="K841" s="416"/>
      <c r="L841" s="416"/>
      <c r="M841" s="416"/>
      <c r="N841" s="416"/>
      <c r="O841" s="416"/>
      <c r="P841" s="416"/>
      <c r="Q841" s="416"/>
      <c r="R841" s="416"/>
      <c r="S841" s="416"/>
      <c r="T841" s="416"/>
      <c r="U841" s="416"/>
      <c r="V841" s="416"/>
      <c r="W841" s="416"/>
    </row>
    <row r="842" spans="1:28" s="331" customFormat="1" ht="13.5" thickBot="1">
      <c r="C842" s="345" t="s">
        <v>96</v>
      </c>
      <c r="D842" s="333" t="str">
        <f>IF(COUNTIF(D837:D841,"C")&gt;4,"C",IF(COUNTIF(D837:D841,"C")&gt;0,"P"," "))</f>
        <v xml:space="preserve"> </v>
      </c>
      <c r="E842" s="333" t="str">
        <f t="shared" ref="E842" si="624">IF(COUNTIF(E837:E841,"C")&gt;4,"C",IF(COUNTIF(E837:E841,"C")&gt;0,"P"," "))</f>
        <v xml:space="preserve"> </v>
      </c>
      <c r="F842" s="333" t="str">
        <f t="shared" ref="F842:M842" si="625">IF(COUNTIF(F837:F841,"C")&gt;4,"C",IF(COUNTIF(F837:F841,"C")&gt;0,"P"," "))</f>
        <v xml:space="preserve"> </v>
      </c>
      <c r="G842" s="333" t="str">
        <f t="shared" si="625"/>
        <v xml:space="preserve"> </v>
      </c>
      <c r="H842" s="333" t="str">
        <f t="shared" si="625"/>
        <v xml:space="preserve"> </v>
      </c>
      <c r="I842" s="333" t="str">
        <f t="shared" si="625"/>
        <v xml:space="preserve"> </v>
      </c>
      <c r="J842" s="333" t="str">
        <f t="shared" si="625"/>
        <v xml:space="preserve"> </v>
      </c>
      <c r="K842" s="333" t="str">
        <f t="shared" si="625"/>
        <v xml:space="preserve"> </v>
      </c>
      <c r="L842" s="333" t="str">
        <f t="shared" si="625"/>
        <v xml:space="preserve"> </v>
      </c>
      <c r="M842" s="333" t="str">
        <f t="shared" si="625"/>
        <v xml:space="preserve"> </v>
      </c>
      <c r="N842" s="333" t="str">
        <f t="shared" ref="N842:W842" si="626">IF(COUNTIF(N837:N841,"C")&gt;4,"C",IF(COUNTIF(N837:N841,"C")&gt;0,"P"," "))</f>
        <v xml:space="preserve"> </v>
      </c>
      <c r="O842" s="333" t="str">
        <f t="shared" si="626"/>
        <v xml:space="preserve"> </v>
      </c>
      <c r="P842" s="333" t="str">
        <f t="shared" si="626"/>
        <v xml:space="preserve"> </v>
      </c>
      <c r="Q842" s="333" t="str">
        <f t="shared" si="626"/>
        <v xml:space="preserve"> </v>
      </c>
      <c r="R842" s="333" t="str">
        <f t="shared" si="626"/>
        <v xml:space="preserve"> </v>
      </c>
      <c r="S842" s="333" t="str">
        <f t="shared" si="626"/>
        <v xml:space="preserve"> </v>
      </c>
      <c r="T842" s="333" t="str">
        <f t="shared" si="626"/>
        <v xml:space="preserve"> </v>
      </c>
      <c r="U842" s="333" t="str">
        <f t="shared" si="626"/>
        <v xml:space="preserve"> </v>
      </c>
      <c r="V842" s="333" t="str">
        <f t="shared" si="626"/>
        <v xml:space="preserve"> </v>
      </c>
      <c r="W842" s="333" t="str">
        <f t="shared" si="626"/>
        <v xml:space="preserve"> </v>
      </c>
    </row>
    <row r="843" spans="1:28" s="331" customFormat="1" ht="15">
      <c r="A843"/>
      <c r="B843" s="330" t="s">
        <v>866</v>
      </c>
      <c r="D843" s="354" t="s">
        <v>920</v>
      </c>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row>
    <row r="844" spans="1:28" s="331" customFormat="1">
      <c r="A844"/>
      <c r="B844" s="331">
        <v>1</v>
      </c>
      <c r="C844" s="207" t="s">
        <v>867</v>
      </c>
      <c r="D844" s="292"/>
      <c r="E844" s="292"/>
      <c r="F844" s="292"/>
      <c r="G844" s="292"/>
      <c r="H844" s="292"/>
      <c r="I844" s="292"/>
      <c r="J844" s="292"/>
      <c r="K844" s="292"/>
      <c r="L844" s="292"/>
      <c r="M844" s="292"/>
      <c r="N844" s="292"/>
      <c r="O844" s="292"/>
      <c r="P844" s="292"/>
      <c r="Q844" s="292"/>
      <c r="R844" s="292"/>
      <c r="S844" s="292"/>
      <c r="T844" s="292"/>
      <c r="U844" s="292"/>
      <c r="V844" s="292"/>
      <c r="W844" s="292"/>
    </row>
    <row r="845" spans="1:28" s="331" customFormat="1">
      <c r="B845" s="331">
        <v>2</v>
      </c>
      <c r="C845" s="332" t="s">
        <v>868</v>
      </c>
      <c r="D845" s="113"/>
      <c r="E845" s="113"/>
      <c r="F845" s="113"/>
      <c r="G845" s="113"/>
      <c r="H845" s="113"/>
      <c r="I845" s="113"/>
      <c r="J845" s="113"/>
      <c r="K845" s="113"/>
      <c r="L845" s="113"/>
      <c r="M845" s="113"/>
      <c r="N845" s="113"/>
      <c r="O845" s="113"/>
      <c r="P845" s="113"/>
      <c r="Q845" s="113"/>
      <c r="R845" s="113"/>
      <c r="S845" s="113"/>
      <c r="T845" s="113"/>
      <c r="U845" s="113"/>
      <c r="V845" s="113"/>
      <c r="W845" s="113"/>
    </row>
    <row r="846" spans="1:28" s="331" customFormat="1">
      <c r="B846" s="331">
        <v>3</v>
      </c>
      <c r="C846" s="332" t="s">
        <v>869</v>
      </c>
      <c r="D846" s="113"/>
      <c r="E846" s="113"/>
      <c r="F846" s="113"/>
      <c r="G846" s="113"/>
      <c r="H846" s="113"/>
      <c r="I846" s="113"/>
      <c r="J846" s="113"/>
      <c r="K846" s="113"/>
      <c r="L846" s="113"/>
      <c r="M846" s="113"/>
      <c r="N846" s="113"/>
      <c r="O846" s="113"/>
      <c r="P846" s="113"/>
      <c r="Q846" s="113"/>
      <c r="R846" s="113"/>
      <c r="S846" s="113"/>
      <c r="T846" s="113"/>
      <c r="U846" s="113"/>
      <c r="V846" s="113"/>
      <c r="W846" s="113"/>
    </row>
    <row r="847" spans="1:28" s="331" customFormat="1">
      <c r="B847" s="331">
        <v>4</v>
      </c>
      <c r="C847" s="332" t="s">
        <v>870</v>
      </c>
      <c r="D847" s="113"/>
      <c r="E847" s="113"/>
      <c r="F847" s="113"/>
      <c r="G847" s="113"/>
      <c r="H847" s="113"/>
      <c r="I847" s="113"/>
      <c r="J847" s="113"/>
      <c r="K847" s="113"/>
      <c r="L847" s="113"/>
      <c r="M847" s="113"/>
      <c r="N847" s="113"/>
      <c r="O847" s="113"/>
      <c r="P847" s="113"/>
      <c r="Q847" s="113"/>
      <c r="R847" s="113"/>
      <c r="S847" s="113"/>
      <c r="T847" s="113"/>
      <c r="U847" s="113"/>
      <c r="V847" s="113"/>
      <c r="W847" s="113"/>
    </row>
    <row r="848" spans="1:28" s="331" customFormat="1" ht="13.5" thickBot="1">
      <c r="B848" s="331">
        <v>5</v>
      </c>
      <c r="C848" s="332" t="s">
        <v>871</v>
      </c>
      <c r="D848" s="416"/>
      <c r="E848" s="416"/>
      <c r="F848" s="416"/>
      <c r="G848" s="416"/>
      <c r="H848" s="416"/>
      <c r="I848" s="416"/>
      <c r="J848" s="416"/>
      <c r="K848" s="416"/>
      <c r="L848" s="416"/>
      <c r="M848" s="416"/>
      <c r="N848" s="416"/>
      <c r="O848" s="416"/>
      <c r="P848" s="416"/>
      <c r="Q848" s="416"/>
      <c r="R848" s="416"/>
      <c r="S848" s="416"/>
      <c r="T848" s="416"/>
      <c r="U848" s="416"/>
      <c r="V848" s="416"/>
      <c r="W848" s="416"/>
    </row>
    <row r="849" spans="1:28" s="331" customFormat="1" ht="13.5" thickBot="1">
      <c r="C849" s="345" t="s">
        <v>96</v>
      </c>
      <c r="D849" s="333" t="str">
        <f>IF(COUNTIF(D844:D848,"C")&gt;4,"C",IF(COUNTIF(D844:D848,"C")&gt;0,"P"," "))</f>
        <v xml:space="preserve"> </v>
      </c>
      <c r="E849" s="333" t="str">
        <f t="shared" ref="E849" si="627">IF(COUNTIF(E844:E848,"C")&gt;4,"C",IF(COUNTIF(E844:E848,"C")&gt;0,"P"," "))</f>
        <v xml:space="preserve"> </v>
      </c>
      <c r="F849" s="333" t="str">
        <f t="shared" ref="F849:M849" si="628">IF(COUNTIF(F844:F848,"C")&gt;4,"C",IF(COUNTIF(F844:F848,"C")&gt;0,"P"," "))</f>
        <v xml:space="preserve"> </v>
      </c>
      <c r="G849" s="333" t="str">
        <f t="shared" si="628"/>
        <v xml:space="preserve"> </v>
      </c>
      <c r="H849" s="333" t="str">
        <f t="shared" si="628"/>
        <v xml:space="preserve"> </v>
      </c>
      <c r="I849" s="333" t="str">
        <f t="shared" si="628"/>
        <v xml:space="preserve"> </v>
      </c>
      <c r="J849" s="333" t="str">
        <f t="shared" si="628"/>
        <v xml:space="preserve"> </v>
      </c>
      <c r="K849" s="333" t="str">
        <f t="shared" si="628"/>
        <v xml:space="preserve"> </v>
      </c>
      <c r="L849" s="333" t="str">
        <f t="shared" si="628"/>
        <v xml:space="preserve"> </v>
      </c>
      <c r="M849" s="333" t="str">
        <f t="shared" si="628"/>
        <v xml:space="preserve"> </v>
      </c>
      <c r="N849" s="333" t="str">
        <f t="shared" ref="N849:W849" si="629">IF(COUNTIF(N844:N848,"C")&gt;4,"C",IF(COUNTIF(N844:N848,"C")&gt;0,"P"," "))</f>
        <v xml:space="preserve"> </v>
      </c>
      <c r="O849" s="333" t="str">
        <f t="shared" si="629"/>
        <v xml:space="preserve"> </v>
      </c>
      <c r="P849" s="333" t="str">
        <f t="shared" si="629"/>
        <v xml:space="preserve"> </v>
      </c>
      <c r="Q849" s="333" t="str">
        <f t="shared" si="629"/>
        <v xml:space="preserve"> </v>
      </c>
      <c r="R849" s="333" t="str">
        <f t="shared" si="629"/>
        <v xml:space="preserve"> </v>
      </c>
      <c r="S849" s="333" t="str">
        <f t="shared" si="629"/>
        <v xml:space="preserve"> </v>
      </c>
      <c r="T849" s="333" t="str">
        <f t="shared" si="629"/>
        <v xml:space="preserve"> </v>
      </c>
      <c r="U849" s="333" t="str">
        <f t="shared" si="629"/>
        <v xml:space="preserve"> </v>
      </c>
      <c r="V849" s="333" t="str">
        <f t="shared" si="629"/>
        <v xml:space="preserve"> </v>
      </c>
      <c r="W849" s="333" t="str">
        <f t="shared" si="629"/>
        <v xml:space="preserve"> </v>
      </c>
    </row>
    <row r="850" spans="1:28" s="331" customFormat="1" ht="15">
      <c r="A850"/>
      <c r="B850" s="330" t="s">
        <v>872</v>
      </c>
      <c r="D850" s="354" t="s">
        <v>919</v>
      </c>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row>
    <row r="851" spans="1:28" s="331" customFormat="1">
      <c r="A851"/>
      <c r="B851" s="331">
        <v>1</v>
      </c>
      <c r="C851" s="207" t="s">
        <v>873</v>
      </c>
      <c r="D851" s="292"/>
      <c r="E851" s="292"/>
      <c r="F851" s="292"/>
      <c r="G851" s="292"/>
      <c r="H851" s="292"/>
      <c r="I851" s="292"/>
      <c r="J851" s="292"/>
      <c r="K851" s="292"/>
      <c r="L851" s="292"/>
      <c r="M851" s="292"/>
      <c r="N851" s="292"/>
      <c r="O851" s="292"/>
      <c r="P851" s="292"/>
      <c r="Q851" s="292"/>
      <c r="R851" s="292"/>
      <c r="S851" s="292"/>
      <c r="T851" s="292"/>
      <c r="U851" s="292"/>
      <c r="V851" s="292"/>
      <c r="W851" s="292"/>
    </row>
    <row r="852" spans="1:28" s="331" customFormat="1">
      <c r="B852" s="331">
        <v>2</v>
      </c>
      <c r="C852" s="332" t="s">
        <v>874</v>
      </c>
      <c r="D852" s="113"/>
      <c r="E852" s="113"/>
      <c r="F852" s="113"/>
      <c r="G852" s="113"/>
      <c r="H852" s="113"/>
      <c r="I852" s="113"/>
      <c r="J852" s="113"/>
      <c r="K852" s="113"/>
      <c r="L852" s="113"/>
      <c r="M852" s="113"/>
      <c r="N852" s="113"/>
      <c r="O852" s="113"/>
      <c r="P852" s="113"/>
      <c r="Q852" s="113"/>
      <c r="R852" s="113"/>
      <c r="S852" s="113"/>
      <c r="T852" s="113"/>
      <c r="U852" s="113"/>
      <c r="V852" s="113"/>
      <c r="W852" s="113"/>
    </row>
    <row r="853" spans="1:28" s="331" customFormat="1">
      <c r="B853" s="331">
        <v>3</v>
      </c>
      <c r="C853" s="332" t="s">
        <v>875</v>
      </c>
      <c r="D853" s="113"/>
      <c r="E853" s="113"/>
      <c r="F853" s="113"/>
      <c r="G853" s="113"/>
      <c r="H853" s="113"/>
      <c r="I853" s="113"/>
      <c r="J853" s="113"/>
      <c r="K853" s="113"/>
      <c r="L853" s="113"/>
      <c r="M853" s="113"/>
      <c r="N853" s="113"/>
      <c r="O853" s="113"/>
      <c r="P853" s="113"/>
      <c r="Q853" s="113"/>
      <c r="R853" s="113"/>
      <c r="S853" s="113"/>
      <c r="T853" s="113"/>
      <c r="U853" s="113"/>
      <c r="V853" s="113"/>
      <c r="W853" s="113"/>
    </row>
    <row r="854" spans="1:28" s="331" customFormat="1">
      <c r="B854" s="331">
        <v>4</v>
      </c>
      <c r="C854" s="332" t="s">
        <v>876</v>
      </c>
      <c r="D854" s="113"/>
      <c r="E854" s="113"/>
      <c r="F854" s="113"/>
      <c r="G854" s="113"/>
      <c r="H854" s="113"/>
      <c r="I854" s="113"/>
      <c r="J854" s="113"/>
      <c r="K854" s="113"/>
      <c r="L854" s="113"/>
      <c r="M854" s="113"/>
      <c r="N854" s="113"/>
      <c r="O854" s="113"/>
      <c r="P854" s="113"/>
      <c r="Q854" s="113"/>
      <c r="R854" s="113"/>
      <c r="S854" s="113"/>
      <c r="T854" s="113"/>
      <c r="U854" s="113"/>
      <c r="V854" s="113"/>
      <c r="W854" s="113"/>
    </row>
    <row r="855" spans="1:28" s="331" customFormat="1" ht="13.5" thickBot="1">
      <c r="B855" s="331">
        <v>5</v>
      </c>
      <c r="C855" s="332" t="s">
        <v>877</v>
      </c>
      <c r="D855" s="416"/>
      <c r="E855" s="416"/>
      <c r="F855" s="416"/>
      <c r="G855" s="416"/>
      <c r="H855" s="416"/>
      <c r="I855" s="416"/>
      <c r="J855" s="416"/>
      <c r="K855" s="416"/>
      <c r="L855" s="416"/>
      <c r="M855" s="416"/>
      <c r="N855" s="416"/>
      <c r="O855" s="416"/>
      <c r="P855" s="416"/>
      <c r="Q855" s="416"/>
      <c r="R855" s="416"/>
      <c r="S855" s="416"/>
      <c r="T855" s="416"/>
      <c r="U855" s="416"/>
      <c r="V855" s="416"/>
      <c r="W855" s="416"/>
    </row>
    <row r="856" spans="1:28" s="331" customFormat="1" ht="13.5" thickBot="1">
      <c r="C856" s="345" t="s">
        <v>96</v>
      </c>
      <c r="D856" s="333" t="str">
        <f>IF(COUNTIF(D851:D855,"C")&gt;4,"C",IF(COUNTIF(D851:D855,"C")&gt;0,"P"," "))</f>
        <v xml:space="preserve"> </v>
      </c>
      <c r="E856" s="333" t="str">
        <f t="shared" ref="E856" si="630">IF(COUNTIF(E851:E855,"C")&gt;4,"C",IF(COUNTIF(E851:E855,"C")&gt;0,"P"," "))</f>
        <v xml:space="preserve"> </v>
      </c>
      <c r="F856" s="333" t="str">
        <f t="shared" ref="F856:M856" si="631">IF(COUNTIF(F851:F855,"C")&gt;4,"C",IF(COUNTIF(F851:F855,"C")&gt;0,"P"," "))</f>
        <v xml:space="preserve"> </v>
      </c>
      <c r="G856" s="333" t="str">
        <f t="shared" si="631"/>
        <v xml:space="preserve"> </v>
      </c>
      <c r="H856" s="333" t="str">
        <f t="shared" si="631"/>
        <v xml:space="preserve"> </v>
      </c>
      <c r="I856" s="333" t="str">
        <f t="shared" si="631"/>
        <v xml:space="preserve"> </v>
      </c>
      <c r="J856" s="333" t="str">
        <f t="shared" si="631"/>
        <v xml:space="preserve"> </v>
      </c>
      <c r="K856" s="333" t="str">
        <f t="shared" si="631"/>
        <v xml:space="preserve"> </v>
      </c>
      <c r="L856" s="333" t="str">
        <f t="shared" si="631"/>
        <v xml:space="preserve"> </v>
      </c>
      <c r="M856" s="333" t="str">
        <f t="shared" si="631"/>
        <v xml:space="preserve"> </v>
      </c>
      <c r="N856" s="333" t="str">
        <f t="shared" ref="N856:W856" si="632">IF(COUNTIF(N851:N855,"C")&gt;4,"C",IF(COUNTIF(N851:N855,"C")&gt;0,"P"," "))</f>
        <v xml:space="preserve"> </v>
      </c>
      <c r="O856" s="333" t="str">
        <f t="shared" si="632"/>
        <v xml:space="preserve"> </v>
      </c>
      <c r="P856" s="333" t="str">
        <f t="shared" si="632"/>
        <v xml:space="preserve"> </v>
      </c>
      <c r="Q856" s="333" t="str">
        <f t="shared" si="632"/>
        <v xml:space="preserve"> </v>
      </c>
      <c r="R856" s="333" t="str">
        <f t="shared" si="632"/>
        <v xml:space="preserve"> </v>
      </c>
      <c r="S856" s="333" t="str">
        <f t="shared" si="632"/>
        <v xml:space="preserve"> </v>
      </c>
      <c r="T856" s="333" t="str">
        <f t="shared" si="632"/>
        <v xml:space="preserve"> </v>
      </c>
      <c r="U856" s="333" t="str">
        <f t="shared" si="632"/>
        <v xml:space="preserve"> </v>
      </c>
      <c r="V856" s="333" t="str">
        <f t="shared" si="632"/>
        <v xml:space="preserve"> </v>
      </c>
      <c r="W856" s="333" t="str">
        <f t="shared" si="632"/>
        <v xml:space="preserve"> </v>
      </c>
    </row>
    <row r="857" spans="1:28" s="30" customFormat="1" ht="18">
      <c r="A857" s="678" t="s">
        <v>859</v>
      </c>
      <c r="B857" s="679"/>
      <c r="C857" s="679"/>
      <c r="D857" s="679"/>
      <c r="E857" s="679"/>
      <c r="F857" s="679"/>
      <c r="G857" s="679"/>
      <c r="H857" s="679"/>
      <c r="I857" s="679"/>
      <c r="J857" s="679"/>
      <c r="K857" s="679"/>
      <c r="L857" s="679"/>
      <c r="M857" s="679"/>
      <c r="N857" s="679"/>
      <c r="O857" s="679"/>
      <c r="P857" s="679"/>
      <c r="Q857" s="679"/>
      <c r="R857" s="679"/>
      <c r="S857" s="679"/>
      <c r="T857" s="679"/>
      <c r="U857" s="679"/>
      <c r="V857" s="679"/>
      <c r="W857" s="679"/>
    </row>
    <row r="858" spans="1:28" s="331" customFormat="1" ht="15">
      <c r="A858"/>
      <c r="B858" s="330" t="s">
        <v>878</v>
      </c>
      <c r="D858" s="354" t="s">
        <v>918</v>
      </c>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row>
    <row r="859" spans="1:28" s="331" customFormat="1">
      <c r="A859"/>
      <c r="B859" s="331">
        <v>1</v>
      </c>
      <c r="C859" s="207" t="s">
        <v>881</v>
      </c>
      <c r="D859" s="292"/>
      <c r="E859" s="292"/>
      <c r="F859" s="292"/>
      <c r="G859" s="292"/>
      <c r="H859" s="292"/>
      <c r="I859" s="292"/>
      <c r="J859" s="292"/>
      <c r="K859" s="292"/>
      <c r="L859" s="292"/>
      <c r="M859" s="292"/>
      <c r="N859" s="292"/>
      <c r="O859" s="292"/>
      <c r="P859" s="292"/>
      <c r="Q859" s="292"/>
      <c r="R859" s="292"/>
      <c r="S859" s="292"/>
      <c r="T859" s="292"/>
      <c r="U859" s="292"/>
      <c r="V859" s="292"/>
      <c r="W859" s="292"/>
    </row>
    <row r="860" spans="1:28" s="331" customFormat="1">
      <c r="B860" s="331">
        <v>2</v>
      </c>
      <c r="C860" s="332" t="s">
        <v>882</v>
      </c>
      <c r="D860" s="113"/>
      <c r="E860" s="113"/>
      <c r="F860" s="113"/>
      <c r="G860" s="113"/>
      <c r="H860" s="113"/>
      <c r="I860" s="113"/>
      <c r="J860" s="113"/>
      <c r="K860" s="113"/>
      <c r="L860" s="113"/>
      <c r="M860" s="113"/>
      <c r="N860" s="113"/>
      <c r="O860" s="113"/>
      <c r="P860" s="113"/>
      <c r="Q860" s="113"/>
      <c r="R860" s="113"/>
      <c r="S860" s="113"/>
      <c r="T860" s="113"/>
      <c r="U860" s="113"/>
      <c r="V860" s="113"/>
      <c r="W860" s="113"/>
    </row>
    <row r="861" spans="1:28" s="331" customFormat="1">
      <c r="B861" s="331">
        <v>3</v>
      </c>
      <c r="C861" s="332" t="s">
        <v>883</v>
      </c>
      <c r="D861" s="113"/>
      <c r="E861" s="113"/>
      <c r="F861" s="113"/>
      <c r="G861" s="113"/>
      <c r="H861" s="113"/>
      <c r="I861" s="113"/>
      <c r="J861" s="113"/>
      <c r="K861" s="113"/>
      <c r="L861" s="113"/>
      <c r="M861" s="113"/>
      <c r="N861" s="113"/>
      <c r="O861" s="113"/>
      <c r="P861" s="113"/>
      <c r="Q861" s="113"/>
      <c r="R861" s="113"/>
      <c r="S861" s="113"/>
      <c r="T861" s="113"/>
      <c r="U861" s="113"/>
      <c r="V861" s="113"/>
      <c r="W861" s="113"/>
    </row>
    <row r="862" spans="1:28" s="331" customFormat="1">
      <c r="B862" s="331">
        <v>4</v>
      </c>
      <c r="C862" s="332" t="s">
        <v>884</v>
      </c>
      <c r="D862" s="113"/>
      <c r="E862" s="113"/>
      <c r="F862" s="113"/>
      <c r="G862" s="113"/>
      <c r="H862" s="113"/>
      <c r="I862" s="113"/>
      <c r="J862" s="113"/>
      <c r="K862" s="113"/>
      <c r="L862" s="113"/>
      <c r="M862" s="113"/>
      <c r="N862" s="113"/>
      <c r="O862" s="113"/>
      <c r="P862" s="113"/>
      <c r="Q862" s="113"/>
      <c r="R862" s="113"/>
      <c r="S862" s="113"/>
      <c r="T862" s="113"/>
      <c r="U862" s="113"/>
      <c r="V862" s="113"/>
      <c r="W862" s="113"/>
    </row>
    <row r="863" spans="1:28" s="331" customFormat="1" ht="13.5" thickBot="1">
      <c r="B863" s="331">
        <v>5</v>
      </c>
      <c r="C863" s="332" t="s">
        <v>885</v>
      </c>
      <c r="D863" s="416"/>
      <c r="E863" s="416"/>
      <c r="F863" s="416"/>
      <c r="G863" s="416"/>
      <c r="H863" s="416"/>
      <c r="I863" s="416"/>
      <c r="J863" s="416"/>
      <c r="K863" s="416"/>
      <c r="L863" s="416"/>
      <c r="M863" s="416"/>
      <c r="N863" s="416"/>
      <c r="O863" s="416"/>
      <c r="P863" s="416"/>
      <c r="Q863" s="416"/>
      <c r="R863" s="416"/>
      <c r="S863" s="416"/>
      <c r="T863" s="416"/>
      <c r="U863" s="416"/>
      <c r="V863" s="416"/>
      <c r="W863" s="416"/>
    </row>
    <row r="864" spans="1:28" s="331" customFormat="1" ht="13.5" thickBot="1">
      <c r="C864" s="345" t="s">
        <v>96</v>
      </c>
      <c r="D864" s="333" t="str">
        <f>IF(COUNTIF(D859:D863,"C")&gt;4,"C",IF(COUNTIF(D859:D863,"C")&gt;0,"P"," "))</f>
        <v xml:space="preserve"> </v>
      </c>
      <c r="E864" s="333" t="str">
        <f t="shared" ref="E864" si="633">IF(COUNTIF(E859:E863,"C")&gt;4,"C",IF(COUNTIF(E859:E863,"C")&gt;0,"P"," "))</f>
        <v xml:space="preserve"> </v>
      </c>
      <c r="F864" s="333" t="str">
        <f t="shared" ref="F864:M864" si="634">IF(COUNTIF(F859:F863,"C")&gt;4,"C",IF(COUNTIF(F859:F863,"C")&gt;0,"P"," "))</f>
        <v xml:space="preserve"> </v>
      </c>
      <c r="G864" s="333" t="str">
        <f t="shared" si="634"/>
        <v xml:space="preserve"> </v>
      </c>
      <c r="H864" s="333" t="str">
        <f t="shared" si="634"/>
        <v xml:space="preserve"> </v>
      </c>
      <c r="I864" s="333" t="str">
        <f t="shared" si="634"/>
        <v xml:space="preserve"> </v>
      </c>
      <c r="J864" s="333" t="str">
        <f t="shared" si="634"/>
        <v xml:space="preserve"> </v>
      </c>
      <c r="K864" s="333" t="str">
        <f t="shared" si="634"/>
        <v xml:space="preserve"> </v>
      </c>
      <c r="L864" s="333" t="str">
        <f t="shared" si="634"/>
        <v xml:space="preserve"> </v>
      </c>
      <c r="M864" s="333" t="str">
        <f t="shared" si="634"/>
        <v xml:space="preserve"> </v>
      </c>
      <c r="N864" s="333" t="str">
        <f t="shared" ref="N864:W864" si="635">IF(COUNTIF(N859:N863,"C")&gt;4,"C",IF(COUNTIF(N859:N863,"C")&gt;0,"P"," "))</f>
        <v xml:space="preserve"> </v>
      </c>
      <c r="O864" s="333" t="str">
        <f t="shared" si="635"/>
        <v xml:space="preserve"> </v>
      </c>
      <c r="P864" s="333" t="str">
        <f t="shared" si="635"/>
        <v xml:space="preserve"> </v>
      </c>
      <c r="Q864" s="333" t="str">
        <f t="shared" si="635"/>
        <v xml:space="preserve"> </v>
      </c>
      <c r="R864" s="333" t="str">
        <f t="shared" si="635"/>
        <v xml:space="preserve"> </v>
      </c>
      <c r="S864" s="333" t="str">
        <f t="shared" si="635"/>
        <v xml:space="preserve"> </v>
      </c>
      <c r="T864" s="333" t="str">
        <f t="shared" si="635"/>
        <v xml:space="preserve"> </v>
      </c>
      <c r="U864" s="333" t="str">
        <f t="shared" si="635"/>
        <v xml:space="preserve"> </v>
      </c>
      <c r="V864" s="333" t="str">
        <f t="shared" si="635"/>
        <v xml:space="preserve"> </v>
      </c>
      <c r="W864" s="333" t="str">
        <f t="shared" si="635"/>
        <v xml:space="preserve"> </v>
      </c>
    </row>
    <row r="865" spans="1:28" s="331" customFormat="1" ht="15">
      <c r="A865"/>
      <c r="B865" s="330" t="s">
        <v>879</v>
      </c>
      <c r="D865" s="354" t="s">
        <v>917</v>
      </c>
      <c r="E865" s="355"/>
      <c r="F865" s="355"/>
      <c r="G865" s="355"/>
      <c r="H865" s="355"/>
      <c r="I865" s="355"/>
      <c r="J865" s="355"/>
      <c r="K865" s="355"/>
      <c r="L865" s="355"/>
      <c r="M865" s="355"/>
      <c r="N865" s="355"/>
      <c r="O865" s="355"/>
      <c r="P865" s="355"/>
      <c r="Q865" s="355"/>
      <c r="R865" s="355"/>
      <c r="S865" s="355"/>
      <c r="T865" s="355"/>
      <c r="U865" s="355"/>
      <c r="V865" s="355"/>
      <c r="W865" s="355"/>
      <c r="X865" s="355"/>
      <c r="Y865" s="355"/>
      <c r="Z865" s="355"/>
      <c r="AA865" s="355"/>
      <c r="AB865" s="355"/>
    </row>
    <row r="866" spans="1:28" s="331" customFormat="1">
      <c r="A866"/>
      <c r="B866" s="331">
        <v>1</v>
      </c>
      <c r="C866" s="207" t="s">
        <v>886</v>
      </c>
      <c r="D866" s="292"/>
      <c r="E866" s="292"/>
      <c r="F866" s="292"/>
      <c r="G866" s="292"/>
      <c r="H866" s="292"/>
      <c r="I866" s="292"/>
      <c r="J866" s="292"/>
      <c r="K866" s="292"/>
      <c r="L866" s="292"/>
      <c r="M866" s="292"/>
      <c r="N866" s="292"/>
      <c r="O866" s="292"/>
      <c r="P866" s="292"/>
      <c r="Q866" s="292"/>
      <c r="R866" s="292"/>
      <c r="S866" s="292"/>
      <c r="T866" s="292"/>
      <c r="U866" s="292"/>
      <c r="V866" s="292"/>
      <c r="W866" s="292"/>
    </row>
    <row r="867" spans="1:28" s="331" customFormat="1">
      <c r="B867" s="331">
        <v>2</v>
      </c>
      <c r="C867" s="332" t="s">
        <v>887</v>
      </c>
      <c r="D867" s="113"/>
      <c r="E867" s="113"/>
      <c r="F867" s="113"/>
      <c r="G867" s="113"/>
      <c r="H867" s="113"/>
      <c r="I867" s="113"/>
      <c r="J867" s="113"/>
      <c r="K867" s="113"/>
      <c r="L867" s="113"/>
      <c r="M867" s="113"/>
      <c r="N867" s="113"/>
      <c r="O867" s="113"/>
      <c r="P867" s="113"/>
      <c r="Q867" s="113"/>
      <c r="R867" s="113"/>
      <c r="S867" s="113"/>
      <c r="T867" s="113"/>
      <c r="U867" s="113"/>
      <c r="V867" s="113"/>
      <c r="W867" s="113"/>
    </row>
    <row r="868" spans="1:28" s="331" customFormat="1">
      <c r="B868" s="331">
        <v>3</v>
      </c>
      <c r="C868" s="332" t="s">
        <v>888</v>
      </c>
      <c r="D868" s="113"/>
      <c r="E868" s="113"/>
      <c r="F868" s="113"/>
      <c r="G868" s="113"/>
      <c r="H868" s="113"/>
      <c r="I868" s="113"/>
      <c r="J868" s="113"/>
      <c r="K868" s="113"/>
      <c r="L868" s="113"/>
      <c r="M868" s="113"/>
      <c r="N868" s="113"/>
      <c r="O868" s="113"/>
      <c r="P868" s="113"/>
      <c r="Q868" s="113"/>
      <c r="R868" s="113"/>
      <c r="S868" s="113"/>
      <c r="T868" s="113"/>
      <c r="U868" s="113"/>
      <c r="V868" s="113"/>
      <c r="W868" s="113"/>
    </row>
    <row r="869" spans="1:28" s="331" customFormat="1">
      <c r="B869" s="331">
        <v>4</v>
      </c>
      <c r="C869" s="332" t="s">
        <v>889</v>
      </c>
      <c r="D869" s="113"/>
      <c r="E869" s="113"/>
      <c r="F869" s="113"/>
      <c r="G869" s="113"/>
      <c r="H869" s="113"/>
      <c r="I869" s="113"/>
      <c r="J869" s="113"/>
      <c r="K869" s="113"/>
      <c r="L869" s="113"/>
      <c r="M869" s="113"/>
      <c r="N869" s="113"/>
      <c r="O869" s="113"/>
      <c r="P869" s="113"/>
      <c r="Q869" s="113"/>
      <c r="R869" s="113"/>
      <c r="S869" s="113"/>
      <c r="T869" s="113"/>
      <c r="U869" s="113"/>
      <c r="V869" s="113"/>
      <c r="W869" s="113"/>
    </row>
    <row r="870" spans="1:28" s="331" customFormat="1" ht="13.5" thickBot="1">
      <c r="B870" s="331">
        <v>5</v>
      </c>
      <c r="C870" s="332" t="s">
        <v>890</v>
      </c>
      <c r="D870" s="416"/>
      <c r="E870" s="416"/>
      <c r="F870" s="416"/>
      <c r="G870" s="416"/>
      <c r="H870" s="416"/>
      <c r="I870" s="416"/>
      <c r="J870" s="416"/>
      <c r="K870" s="416"/>
      <c r="L870" s="416"/>
      <c r="M870" s="416"/>
      <c r="N870" s="416"/>
      <c r="O870" s="416"/>
      <c r="P870" s="416"/>
      <c r="Q870" s="416"/>
      <c r="R870" s="416"/>
      <c r="S870" s="416"/>
      <c r="T870" s="416"/>
      <c r="U870" s="416"/>
      <c r="V870" s="416"/>
      <c r="W870" s="416"/>
    </row>
    <row r="871" spans="1:28" s="331" customFormat="1" ht="13.5" thickBot="1">
      <c r="C871" s="345" t="s">
        <v>96</v>
      </c>
      <c r="D871" s="333" t="str">
        <f>IF(COUNTIF(D866:D870,"C")&gt;4,"C",IF(COUNTIF(D866:D870,"C")&gt;0,"P"," "))</f>
        <v xml:space="preserve"> </v>
      </c>
      <c r="E871" s="333" t="str">
        <f t="shared" ref="E871" si="636">IF(COUNTIF(E866:E870,"C")&gt;4,"C",IF(COUNTIF(E866:E870,"C")&gt;0,"P"," "))</f>
        <v xml:space="preserve"> </v>
      </c>
      <c r="F871" s="333" t="str">
        <f t="shared" ref="F871:M871" si="637">IF(COUNTIF(F866:F870,"C")&gt;4,"C",IF(COUNTIF(F866:F870,"C")&gt;0,"P"," "))</f>
        <v xml:space="preserve"> </v>
      </c>
      <c r="G871" s="333" t="str">
        <f t="shared" si="637"/>
        <v xml:space="preserve"> </v>
      </c>
      <c r="H871" s="333" t="str">
        <f t="shared" si="637"/>
        <v xml:space="preserve"> </v>
      </c>
      <c r="I871" s="333" t="str">
        <f t="shared" si="637"/>
        <v xml:space="preserve"> </v>
      </c>
      <c r="J871" s="333" t="str">
        <f t="shared" si="637"/>
        <v xml:space="preserve"> </v>
      </c>
      <c r="K871" s="333" t="str">
        <f t="shared" si="637"/>
        <v xml:space="preserve"> </v>
      </c>
      <c r="L871" s="333" t="str">
        <f t="shared" si="637"/>
        <v xml:space="preserve"> </v>
      </c>
      <c r="M871" s="333" t="str">
        <f t="shared" si="637"/>
        <v xml:space="preserve"> </v>
      </c>
      <c r="N871" s="333" t="str">
        <f t="shared" ref="N871:W871" si="638">IF(COUNTIF(N866:N870,"C")&gt;4,"C",IF(COUNTIF(N866:N870,"C")&gt;0,"P"," "))</f>
        <v xml:space="preserve"> </v>
      </c>
      <c r="O871" s="333" t="str">
        <f t="shared" si="638"/>
        <v xml:space="preserve"> </v>
      </c>
      <c r="P871" s="333" t="str">
        <f t="shared" si="638"/>
        <v xml:space="preserve"> </v>
      </c>
      <c r="Q871" s="333" t="str">
        <f t="shared" si="638"/>
        <v xml:space="preserve"> </v>
      </c>
      <c r="R871" s="333" t="str">
        <f t="shared" si="638"/>
        <v xml:space="preserve"> </v>
      </c>
      <c r="S871" s="333" t="str">
        <f t="shared" si="638"/>
        <v xml:space="preserve"> </v>
      </c>
      <c r="T871" s="333" t="str">
        <f t="shared" si="638"/>
        <v xml:space="preserve"> </v>
      </c>
      <c r="U871" s="333" t="str">
        <f t="shared" si="638"/>
        <v xml:space="preserve"> </v>
      </c>
      <c r="V871" s="333" t="str">
        <f t="shared" si="638"/>
        <v xml:space="preserve"> </v>
      </c>
      <c r="W871" s="333" t="str">
        <f t="shared" si="638"/>
        <v xml:space="preserve"> </v>
      </c>
    </row>
    <row r="872" spans="1:28" s="331" customFormat="1" ht="15">
      <c r="A872"/>
      <c r="B872" s="330" t="s">
        <v>880</v>
      </c>
      <c r="D872" s="354" t="s">
        <v>916</v>
      </c>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355"/>
      <c r="AB872" s="355"/>
    </row>
    <row r="873" spans="1:28" s="331" customFormat="1">
      <c r="A873"/>
      <c r="B873" s="331">
        <v>1</v>
      </c>
      <c r="C873" s="207" t="s">
        <v>891</v>
      </c>
      <c r="D873" s="292"/>
      <c r="E873" s="292"/>
      <c r="F873" s="292"/>
      <c r="G873" s="292"/>
      <c r="H873" s="292"/>
      <c r="I873" s="292"/>
      <c r="J873" s="292"/>
      <c r="K873" s="292"/>
      <c r="L873" s="292"/>
      <c r="M873" s="292"/>
      <c r="N873" s="292"/>
      <c r="O873" s="292"/>
      <c r="P873" s="292"/>
      <c r="Q873" s="292"/>
      <c r="R873" s="292"/>
      <c r="S873" s="292"/>
      <c r="T873" s="292"/>
      <c r="U873" s="292"/>
      <c r="V873" s="292"/>
      <c r="W873" s="292"/>
    </row>
    <row r="874" spans="1:28" s="331" customFormat="1">
      <c r="B874" s="331">
        <v>2</v>
      </c>
      <c r="C874" s="332" t="s">
        <v>892</v>
      </c>
      <c r="D874" s="113"/>
      <c r="E874" s="113"/>
      <c r="F874" s="113"/>
      <c r="G874" s="113"/>
      <c r="H874" s="113"/>
      <c r="I874" s="113"/>
      <c r="J874" s="113"/>
      <c r="K874" s="113"/>
      <c r="L874" s="113"/>
      <c r="M874" s="113"/>
      <c r="N874" s="113"/>
      <c r="O874" s="113"/>
      <c r="P874" s="113"/>
      <c r="Q874" s="113"/>
      <c r="R874" s="113"/>
      <c r="S874" s="113"/>
      <c r="T874" s="113"/>
      <c r="U874" s="113"/>
      <c r="V874" s="113"/>
      <c r="W874" s="113"/>
    </row>
    <row r="875" spans="1:28" s="331" customFormat="1">
      <c r="B875" s="331">
        <v>3</v>
      </c>
      <c r="C875" s="332" t="s">
        <v>893</v>
      </c>
      <c r="D875" s="113"/>
      <c r="E875" s="113"/>
      <c r="F875" s="113"/>
      <c r="G875" s="113"/>
      <c r="H875" s="113"/>
      <c r="I875" s="113"/>
      <c r="J875" s="113"/>
      <c r="K875" s="113"/>
      <c r="L875" s="113"/>
      <c r="M875" s="113"/>
      <c r="N875" s="113"/>
      <c r="O875" s="113"/>
      <c r="P875" s="113"/>
      <c r="Q875" s="113"/>
      <c r="R875" s="113"/>
      <c r="S875" s="113"/>
      <c r="T875" s="113"/>
      <c r="U875" s="113"/>
      <c r="V875" s="113"/>
      <c r="W875" s="113"/>
    </row>
    <row r="876" spans="1:28" s="331" customFormat="1">
      <c r="B876" s="331">
        <v>4</v>
      </c>
      <c r="C876" s="332" t="s">
        <v>894</v>
      </c>
      <c r="D876" s="113"/>
      <c r="E876" s="113"/>
      <c r="F876" s="113"/>
      <c r="G876" s="113"/>
      <c r="H876" s="113"/>
      <c r="I876" s="113"/>
      <c r="J876" s="113"/>
      <c r="K876" s="113"/>
      <c r="L876" s="113"/>
      <c r="M876" s="113"/>
      <c r="N876" s="113"/>
      <c r="O876" s="113"/>
      <c r="P876" s="113"/>
      <c r="Q876" s="113"/>
      <c r="R876" s="113"/>
      <c r="S876" s="113"/>
      <c r="T876" s="113"/>
      <c r="U876" s="113"/>
      <c r="V876" s="113"/>
      <c r="W876" s="113"/>
    </row>
    <row r="877" spans="1:28" s="331" customFormat="1" ht="13.5" thickBot="1">
      <c r="B877" s="331">
        <v>5</v>
      </c>
      <c r="C877" s="332" t="s">
        <v>895</v>
      </c>
      <c r="D877" s="416"/>
      <c r="E877" s="416"/>
      <c r="F877" s="416"/>
      <c r="G877" s="416"/>
      <c r="H877" s="416"/>
      <c r="I877" s="416"/>
      <c r="J877" s="416"/>
      <c r="K877" s="416"/>
      <c r="L877" s="416"/>
      <c r="M877" s="416"/>
      <c r="N877" s="416"/>
      <c r="O877" s="416"/>
      <c r="P877" s="416"/>
      <c r="Q877" s="416"/>
      <c r="R877" s="416"/>
      <c r="S877" s="416"/>
      <c r="T877" s="416"/>
      <c r="U877" s="416"/>
      <c r="V877" s="416"/>
      <c r="W877" s="416"/>
    </row>
    <row r="878" spans="1:28" s="331" customFormat="1" ht="13.5" thickBot="1">
      <c r="C878" s="345" t="s">
        <v>96</v>
      </c>
      <c r="D878" s="333" t="str">
        <f>IF(COUNTIF(D873:D877,"C")&gt;4,"C",IF(COUNTIF(D873:D877,"C")&gt;0,"P"," "))</f>
        <v xml:space="preserve"> </v>
      </c>
      <c r="E878" s="333" t="str">
        <f t="shared" ref="E878" si="639">IF(COUNTIF(E873:E877,"C")&gt;4,"C",IF(COUNTIF(E873:E877,"C")&gt;0,"P"," "))</f>
        <v xml:space="preserve"> </v>
      </c>
      <c r="F878" s="333" t="str">
        <f t="shared" ref="F878:M878" si="640">IF(COUNTIF(F873:F877,"C")&gt;4,"C",IF(COUNTIF(F873:F877,"C")&gt;0,"P"," "))</f>
        <v xml:space="preserve"> </v>
      </c>
      <c r="G878" s="333" t="str">
        <f t="shared" si="640"/>
        <v xml:space="preserve"> </v>
      </c>
      <c r="H878" s="333" t="str">
        <f t="shared" si="640"/>
        <v xml:space="preserve"> </v>
      </c>
      <c r="I878" s="333" t="str">
        <f t="shared" si="640"/>
        <v xml:space="preserve"> </v>
      </c>
      <c r="J878" s="333" t="str">
        <f t="shared" si="640"/>
        <v xml:space="preserve"> </v>
      </c>
      <c r="K878" s="333" t="str">
        <f t="shared" si="640"/>
        <v xml:space="preserve"> </v>
      </c>
      <c r="L878" s="333" t="str">
        <f t="shared" si="640"/>
        <v xml:space="preserve"> </v>
      </c>
      <c r="M878" s="333" t="str">
        <f t="shared" si="640"/>
        <v xml:space="preserve"> </v>
      </c>
      <c r="N878" s="333" t="str">
        <f t="shared" ref="N878:W878" si="641">IF(COUNTIF(N873:N877,"C")&gt;4,"C",IF(COUNTIF(N873:N877,"C")&gt;0,"P"," "))</f>
        <v xml:space="preserve"> </v>
      </c>
      <c r="O878" s="333" t="str">
        <f t="shared" si="641"/>
        <v xml:space="preserve"> </v>
      </c>
      <c r="P878" s="333" t="str">
        <f t="shared" si="641"/>
        <v xml:space="preserve"> </v>
      </c>
      <c r="Q878" s="333" t="str">
        <f t="shared" si="641"/>
        <v xml:space="preserve"> </v>
      </c>
      <c r="R878" s="333" t="str">
        <f t="shared" si="641"/>
        <v xml:space="preserve"> </v>
      </c>
      <c r="S878" s="333" t="str">
        <f t="shared" si="641"/>
        <v xml:space="preserve"> </v>
      </c>
      <c r="T878" s="333" t="str">
        <f t="shared" si="641"/>
        <v xml:space="preserve"> </v>
      </c>
      <c r="U878" s="333" t="str">
        <f t="shared" si="641"/>
        <v xml:space="preserve"> </v>
      </c>
      <c r="V878" s="333" t="str">
        <f t="shared" si="641"/>
        <v xml:space="preserve"> </v>
      </c>
      <c r="W878" s="333" t="str">
        <f t="shared" si="641"/>
        <v xml:space="preserve"> </v>
      </c>
    </row>
    <row r="879" spans="1:28" s="30" customFormat="1" ht="18">
      <c r="A879" s="678" t="s">
        <v>764</v>
      </c>
      <c r="B879" s="679"/>
      <c r="C879" s="679"/>
      <c r="D879" s="679"/>
      <c r="E879" s="679"/>
      <c r="F879" s="679"/>
      <c r="G879" s="679"/>
      <c r="H879" s="679"/>
      <c r="I879" s="679"/>
      <c r="J879" s="679"/>
      <c r="K879" s="679"/>
      <c r="L879" s="679"/>
      <c r="M879" s="679"/>
      <c r="N879" s="679"/>
      <c r="O879" s="679"/>
      <c r="P879" s="679"/>
      <c r="Q879" s="679"/>
      <c r="R879" s="679"/>
      <c r="S879" s="679"/>
      <c r="T879" s="679"/>
      <c r="U879" s="679"/>
      <c r="V879" s="679"/>
      <c r="W879" s="679"/>
    </row>
    <row r="880" spans="1:28" s="331" customFormat="1" ht="15">
      <c r="A880"/>
      <c r="B880" s="330" t="s">
        <v>783</v>
      </c>
      <c r="D880" s="354" t="s">
        <v>915</v>
      </c>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row>
    <row r="881" spans="1:28" s="331" customFormat="1">
      <c r="A881"/>
      <c r="B881" s="331">
        <v>1</v>
      </c>
      <c r="C881" s="207" t="s">
        <v>784</v>
      </c>
      <c r="D881" s="292"/>
      <c r="E881" s="292"/>
      <c r="F881" s="292"/>
      <c r="G881" s="292"/>
      <c r="H881" s="292"/>
      <c r="I881" s="292"/>
      <c r="J881" s="292"/>
      <c r="K881" s="292"/>
      <c r="L881" s="292"/>
      <c r="M881" s="292"/>
      <c r="N881" s="292"/>
      <c r="O881" s="292"/>
      <c r="P881" s="292"/>
      <c r="Q881" s="292"/>
      <c r="R881" s="292"/>
      <c r="S881" s="292"/>
      <c r="T881" s="292"/>
      <c r="U881" s="292"/>
      <c r="V881" s="292"/>
      <c r="W881" s="292"/>
    </row>
    <row r="882" spans="1:28" s="331" customFormat="1">
      <c r="B882" s="331">
        <v>2</v>
      </c>
      <c r="C882" s="332" t="s">
        <v>795</v>
      </c>
      <c r="D882" s="113"/>
      <c r="E882" s="113"/>
      <c r="F882" s="113"/>
      <c r="G882" s="113"/>
      <c r="H882" s="113"/>
      <c r="I882" s="113"/>
      <c r="J882" s="113"/>
      <c r="K882" s="113"/>
      <c r="L882" s="113"/>
      <c r="M882" s="113"/>
      <c r="N882" s="113"/>
      <c r="O882" s="113"/>
      <c r="P882" s="113"/>
      <c r="Q882" s="113"/>
      <c r="R882" s="113"/>
      <c r="S882" s="113"/>
      <c r="T882" s="113"/>
      <c r="U882" s="113"/>
      <c r="V882" s="113"/>
      <c r="W882" s="113"/>
    </row>
    <row r="883" spans="1:28" s="331" customFormat="1">
      <c r="B883" s="331">
        <v>3</v>
      </c>
      <c r="C883" s="332" t="s">
        <v>796</v>
      </c>
      <c r="D883" s="113"/>
      <c r="E883" s="113"/>
      <c r="F883" s="113"/>
      <c r="G883" s="113"/>
      <c r="H883" s="113"/>
      <c r="I883" s="113"/>
      <c r="J883" s="113"/>
      <c r="K883" s="113"/>
      <c r="L883" s="113"/>
      <c r="M883" s="113"/>
      <c r="N883" s="113"/>
      <c r="O883" s="113"/>
      <c r="P883" s="113"/>
      <c r="Q883" s="113"/>
      <c r="R883" s="113"/>
      <c r="S883" s="113"/>
      <c r="T883" s="113"/>
      <c r="U883" s="113"/>
      <c r="V883" s="113"/>
      <c r="W883" s="113"/>
    </row>
    <row r="884" spans="1:28" s="331" customFormat="1">
      <c r="B884" s="331">
        <v>4</v>
      </c>
      <c r="C884" s="332" t="s">
        <v>785</v>
      </c>
      <c r="D884" s="113"/>
      <c r="E884" s="113"/>
      <c r="F884" s="113"/>
      <c r="G884" s="113"/>
      <c r="H884" s="113"/>
      <c r="I884" s="113"/>
      <c r="J884" s="113"/>
      <c r="K884" s="113"/>
      <c r="L884" s="113"/>
      <c r="M884" s="113"/>
      <c r="N884" s="113"/>
      <c r="O884" s="113"/>
      <c r="P884" s="113"/>
      <c r="Q884" s="113"/>
      <c r="R884" s="113"/>
      <c r="S884" s="113"/>
      <c r="T884" s="113"/>
      <c r="U884" s="113"/>
      <c r="V884" s="113"/>
      <c r="W884" s="113"/>
    </row>
    <row r="885" spans="1:28" s="331" customFormat="1" ht="13.5" thickBot="1">
      <c r="B885" s="331">
        <v>5</v>
      </c>
      <c r="C885" s="332" t="s">
        <v>786</v>
      </c>
      <c r="D885" s="416"/>
      <c r="E885" s="416"/>
      <c r="F885" s="416"/>
      <c r="G885" s="416"/>
      <c r="H885" s="416"/>
      <c r="I885" s="416"/>
      <c r="J885" s="416"/>
      <c r="K885" s="416"/>
      <c r="L885" s="416"/>
      <c r="M885" s="416"/>
      <c r="N885" s="416"/>
      <c r="O885" s="416"/>
      <c r="P885" s="416"/>
      <c r="Q885" s="416"/>
      <c r="R885" s="416"/>
      <c r="S885" s="416"/>
      <c r="T885" s="416"/>
      <c r="U885" s="416"/>
      <c r="V885" s="416"/>
      <c r="W885" s="416"/>
    </row>
    <row r="886" spans="1:28" s="331" customFormat="1" ht="13.5" thickBot="1">
      <c r="C886" s="328" t="s">
        <v>96</v>
      </c>
      <c r="D886" s="333" t="str">
        <f>IF(COUNTIF(D881:D885,"C")&gt;4,"C",IF(COUNTIF(D881:D885,"C")&gt;0,"P"," "))</f>
        <v xml:space="preserve"> </v>
      </c>
      <c r="E886" s="333" t="str">
        <f t="shared" ref="E886" si="642">IF(COUNTIF(E881:E885,"C")&gt;4,"C",IF(COUNTIF(E881:E885,"C")&gt;0,"P"," "))</f>
        <v xml:space="preserve"> </v>
      </c>
      <c r="F886" s="333" t="str">
        <f t="shared" ref="F886:M886" si="643">IF(COUNTIF(F881:F885,"C")&gt;4,"C",IF(COUNTIF(F881:F885,"C")&gt;0,"P"," "))</f>
        <v xml:space="preserve"> </v>
      </c>
      <c r="G886" s="333" t="str">
        <f t="shared" si="643"/>
        <v xml:space="preserve"> </v>
      </c>
      <c r="H886" s="333" t="str">
        <f t="shared" si="643"/>
        <v xml:space="preserve"> </v>
      </c>
      <c r="I886" s="333" t="str">
        <f t="shared" si="643"/>
        <v xml:space="preserve"> </v>
      </c>
      <c r="J886" s="333" t="str">
        <f t="shared" si="643"/>
        <v xml:space="preserve"> </v>
      </c>
      <c r="K886" s="333" t="str">
        <f t="shared" si="643"/>
        <v xml:space="preserve"> </v>
      </c>
      <c r="L886" s="333" t="str">
        <f t="shared" si="643"/>
        <v xml:space="preserve"> </v>
      </c>
      <c r="M886" s="333" t="str">
        <f t="shared" si="643"/>
        <v xml:space="preserve"> </v>
      </c>
      <c r="N886" s="333" t="str">
        <f t="shared" ref="N886:W886" si="644">IF(COUNTIF(N881:N885,"C")&gt;4,"C",IF(COUNTIF(N881:N885,"C")&gt;0,"P"," "))</f>
        <v xml:space="preserve"> </v>
      </c>
      <c r="O886" s="333" t="str">
        <f t="shared" si="644"/>
        <v xml:space="preserve"> </v>
      </c>
      <c r="P886" s="333" t="str">
        <f t="shared" si="644"/>
        <v xml:space="preserve"> </v>
      </c>
      <c r="Q886" s="333" t="str">
        <f t="shared" si="644"/>
        <v xml:space="preserve"> </v>
      </c>
      <c r="R886" s="333" t="str">
        <f t="shared" si="644"/>
        <v xml:space="preserve"> </v>
      </c>
      <c r="S886" s="333" t="str">
        <f t="shared" si="644"/>
        <v xml:space="preserve"> </v>
      </c>
      <c r="T886" s="333" t="str">
        <f t="shared" si="644"/>
        <v xml:space="preserve"> </v>
      </c>
      <c r="U886" s="333" t="str">
        <f t="shared" si="644"/>
        <v xml:space="preserve"> </v>
      </c>
      <c r="V886" s="333" t="str">
        <f t="shared" si="644"/>
        <v xml:space="preserve"> </v>
      </c>
      <c r="W886" s="333" t="str">
        <f t="shared" si="644"/>
        <v xml:space="preserve"> </v>
      </c>
    </row>
    <row r="887" spans="1:28" s="331" customFormat="1" ht="15">
      <c r="A887"/>
      <c r="B887" s="330" t="s">
        <v>909</v>
      </c>
      <c r="D887" s="354" t="s">
        <v>914</v>
      </c>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row>
    <row r="888" spans="1:28" s="331" customFormat="1">
      <c r="A888"/>
      <c r="B888" s="331">
        <v>1</v>
      </c>
      <c r="C888" s="207" t="s">
        <v>787</v>
      </c>
      <c r="D888" s="292"/>
      <c r="E888" s="292"/>
      <c r="F888" s="292"/>
      <c r="G888" s="292"/>
      <c r="H888" s="292"/>
      <c r="I888" s="292"/>
      <c r="J888" s="292"/>
      <c r="K888" s="292"/>
      <c r="L888" s="292"/>
      <c r="M888" s="292"/>
      <c r="N888" s="292"/>
      <c r="O888" s="292"/>
      <c r="P888" s="292"/>
      <c r="Q888" s="292"/>
      <c r="R888" s="292"/>
      <c r="S888" s="292"/>
      <c r="T888" s="292"/>
      <c r="U888" s="292"/>
      <c r="V888" s="292"/>
      <c r="W888" s="292"/>
    </row>
    <row r="889" spans="1:28" s="331" customFormat="1">
      <c r="B889" s="331">
        <v>2</v>
      </c>
      <c r="C889" s="332" t="s">
        <v>788</v>
      </c>
      <c r="D889" s="113"/>
      <c r="E889" s="113"/>
      <c r="F889" s="113"/>
      <c r="G889" s="113"/>
      <c r="H889" s="113"/>
      <c r="I889" s="113"/>
      <c r="J889" s="113"/>
      <c r="K889" s="113"/>
      <c r="L889" s="113"/>
      <c r="M889" s="113"/>
      <c r="N889" s="113"/>
      <c r="O889" s="113"/>
      <c r="P889" s="113"/>
      <c r="Q889" s="113"/>
      <c r="R889" s="113"/>
      <c r="S889" s="113"/>
      <c r="T889" s="113"/>
      <c r="U889" s="113"/>
      <c r="V889" s="113"/>
      <c r="W889" s="113"/>
    </row>
    <row r="890" spans="1:28" s="331" customFormat="1">
      <c r="B890" s="331">
        <v>3</v>
      </c>
      <c r="C890" s="332" t="s">
        <v>789</v>
      </c>
      <c r="D890" s="113"/>
      <c r="E890" s="113"/>
      <c r="F890" s="113"/>
      <c r="G890" s="113"/>
      <c r="H890" s="113"/>
      <c r="I890" s="113"/>
      <c r="J890" s="113"/>
      <c r="K890" s="113"/>
      <c r="L890" s="113"/>
      <c r="M890" s="113"/>
      <c r="N890" s="113"/>
      <c r="O890" s="113"/>
      <c r="P890" s="113"/>
      <c r="Q890" s="113"/>
      <c r="R890" s="113"/>
      <c r="S890" s="113"/>
      <c r="T890" s="113"/>
      <c r="U890" s="113"/>
      <c r="V890" s="113"/>
      <c r="W890" s="113"/>
    </row>
    <row r="891" spans="1:28" s="331" customFormat="1">
      <c r="B891" s="331">
        <v>4</v>
      </c>
      <c r="C891" s="332" t="s">
        <v>790</v>
      </c>
      <c r="D891" s="113"/>
      <c r="E891" s="113"/>
      <c r="F891" s="113"/>
      <c r="G891" s="113"/>
      <c r="H891" s="113"/>
      <c r="I891" s="113"/>
      <c r="J891" s="113"/>
      <c r="K891" s="113"/>
      <c r="L891" s="113"/>
      <c r="M891" s="113"/>
      <c r="N891" s="113"/>
      <c r="O891" s="113"/>
      <c r="P891" s="113"/>
      <c r="Q891" s="113"/>
      <c r="R891" s="113"/>
      <c r="S891" s="113"/>
      <c r="T891" s="113"/>
      <c r="U891" s="113"/>
      <c r="V891" s="113"/>
      <c r="W891" s="113"/>
    </row>
    <row r="892" spans="1:28" s="331" customFormat="1" ht="13.5" thickBot="1">
      <c r="B892" s="331">
        <v>5</v>
      </c>
      <c r="C892" s="332" t="s">
        <v>791</v>
      </c>
      <c r="D892" s="416"/>
      <c r="E892" s="416"/>
      <c r="F892" s="416"/>
      <c r="G892" s="416"/>
      <c r="H892" s="416"/>
      <c r="I892" s="416"/>
      <c r="J892" s="416"/>
      <c r="K892" s="416"/>
      <c r="L892" s="416"/>
      <c r="M892" s="416"/>
      <c r="N892" s="416"/>
      <c r="O892" s="416"/>
      <c r="P892" s="416"/>
      <c r="Q892" s="416"/>
      <c r="R892" s="416"/>
      <c r="S892" s="416"/>
      <c r="T892" s="416"/>
      <c r="U892" s="416"/>
      <c r="V892" s="416"/>
      <c r="W892" s="416"/>
    </row>
    <row r="893" spans="1:28" s="331" customFormat="1" ht="13.5" thickBot="1">
      <c r="C893" s="328" t="s">
        <v>96</v>
      </c>
      <c r="D893" s="333" t="str">
        <f>IF(COUNTIF(D888:D892,"C")&gt;4,"C",IF(COUNTIF(D888:D892,"C")&gt;0,"P"," "))</f>
        <v xml:space="preserve"> </v>
      </c>
      <c r="E893" s="333" t="str">
        <f t="shared" ref="E893" si="645">IF(COUNTIF(E888:E892,"C")&gt;4,"C",IF(COUNTIF(E888:E892,"C")&gt;0,"P"," "))</f>
        <v xml:space="preserve"> </v>
      </c>
      <c r="F893" s="333" t="str">
        <f t="shared" ref="F893:M893" si="646">IF(COUNTIF(F888:F892,"C")&gt;4,"C",IF(COUNTIF(F888:F892,"C")&gt;0,"P"," "))</f>
        <v xml:space="preserve"> </v>
      </c>
      <c r="G893" s="333" t="str">
        <f t="shared" si="646"/>
        <v xml:space="preserve"> </v>
      </c>
      <c r="H893" s="333" t="str">
        <f t="shared" si="646"/>
        <v xml:space="preserve"> </v>
      </c>
      <c r="I893" s="333" t="str">
        <f t="shared" si="646"/>
        <v xml:space="preserve"> </v>
      </c>
      <c r="J893" s="333" t="str">
        <f t="shared" si="646"/>
        <v xml:space="preserve"> </v>
      </c>
      <c r="K893" s="333" t="str">
        <f t="shared" si="646"/>
        <v xml:space="preserve"> </v>
      </c>
      <c r="L893" s="333" t="str">
        <f t="shared" si="646"/>
        <v xml:space="preserve"> </v>
      </c>
      <c r="M893" s="333" t="str">
        <f t="shared" si="646"/>
        <v xml:space="preserve"> </v>
      </c>
      <c r="N893" s="333" t="str">
        <f t="shared" ref="N893:W893" si="647">IF(COUNTIF(N888:N892,"C")&gt;4,"C",IF(COUNTIF(N888:N892,"C")&gt;0,"P"," "))</f>
        <v xml:space="preserve"> </v>
      </c>
      <c r="O893" s="333" t="str">
        <f t="shared" si="647"/>
        <v xml:space="preserve"> </v>
      </c>
      <c r="P893" s="333" t="str">
        <f t="shared" si="647"/>
        <v xml:space="preserve"> </v>
      </c>
      <c r="Q893" s="333" t="str">
        <f t="shared" si="647"/>
        <v xml:space="preserve"> </v>
      </c>
      <c r="R893" s="333" t="str">
        <f t="shared" si="647"/>
        <v xml:space="preserve"> </v>
      </c>
      <c r="S893" s="333" t="str">
        <f t="shared" si="647"/>
        <v xml:space="preserve"> </v>
      </c>
      <c r="T893" s="333" t="str">
        <f t="shared" si="647"/>
        <v xml:space="preserve"> </v>
      </c>
      <c r="U893" s="333" t="str">
        <f t="shared" si="647"/>
        <v xml:space="preserve"> </v>
      </c>
      <c r="V893" s="333" t="str">
        <f t="shared" si="647"/>
        <v xml:space="preserve"> </v>
      </c>
      <c r="W893" s="333" t="str">
        <f t="shared" si="647"/>
        <v xml:space="preserve"> </v>
      </c>
    </row>
    <row r="894" spans="1:28" s="331" customFormat="1" ht="15">
      <c r="A894"/>
      <c r="B894" s="330" t="s">
        <v>792</v>
      </c>
      <c r="D894" s="354" t="s">
        <v>913</v>
      </c>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row>
    <row r="895" spans="1:28" s="331" customFormat="1">
      <c r="A895"/>
      <c r="B895" s="331">
        <v>1</v>
      </c>
      <c r="C895" s="207" t="s">
        <v>793</v>
      </c>
      <c r="D895" s="292"/>
      <c r="E895" s="292"/>
      <c r="F895" s="292"/>
      <c r="G895" s="292"/>
      <c r="H895" s="292"/>
      <c r="I895" s="292"/>
      <c r="J895" s="292"/>
      <c r="K895" s="292"/>
      <c r="L895" s="292"/>
      <c r="M895" s="292"/>
      <c r="N895" s="292"/>
      <c r="O895" s="292"/>
      <c r="P895" s="292"/>
      <c r="Q895" s="292"/>
      <c r="R895" s="292"/>
      <c r="S895" s="292"/>
      <c r="T895" s="292"/>
      <c r="U895" s="292"/>
      <c r="V895" s="292"/>
      <c r="W895" s="292"/>
    </row>
    <row r="896" spans="1:28" s="331" customFormat="1">
      <c r="B896" s="331">
        <v>2</v>
      </c>
      <c r="C896" s="332" t="s">
        <v>794</v>
      </c>
      <c r="D896" s="113"/>
      <c r="E896" s="113"/>
      <c r="F896" s="113"/>
      <c r="G896" s="113"/>
      <c r="H896" s="113"/>
      <c r="I896" s="113"/>
      <c r="J896" s="113"/>
      <c r="K896" s="113"/>
      <c r="L896" s="113"/>
      <c r="M896" s="113"/>
      <c r="N896" s="113"/>
      <c r="O896" s="113"/>
      <c r="P896" s="113"/>
      <c r="Q896" s="113"/>
      <c r="R896" s="113"/>
      <c r="S896" s="113"/>
      <c r="T896" s="113"/>
      <c r="U896" s="113"/>
      <c r="V896" s="113"/>
      <c r="W896" s="113"/>
    </row>
    <row r="897" spans="2:23" s="331" customFormat="1">
      <c r="B897" s="331">
        <v>3</v>
      </c>
      <c r="C897" s="332" t="s">
        <v>797</v>
      </c>
      <c r="D897" s="113"/>
      <c r="E897" s="113"/>
      <c r="F897" s="113"/>
      <c r="G897" s="113"/>
      <c r="H897" s="113"/>
      <c r="I897" s="113"/>
      <c r="J897" s="113"/>
      <c r="K897" s="113"/>
      <c r="L897" s="113"/>
      <c r="M897" s="113"/>
      <c r="N897" s="113"/>
      <c r="O897" s="113"/>
      <c r="P897" s="113"/>
      <c r="Q897" s="113"/>
      <c r="R897" s="113"/>
      <c r="S897" s="113"/>
      <c r="T897" s="113"/>
      <c r="U897" s="113"/>
      <c r="V897" s="113"/>
      <c r="W897" s="113"/>
    </row>
    <row r="898" spans="2:23" s="331" customFormat="1">
      <c r="B898" s="331">
        <v>4</v>
      </c>
      <c r="C898" s="332" t="s">
        <v>798</v>
      </c>
      <c r="D898" s="113"/>
      <c r="E898" s="113"/>
      <c r="F898" s="113"/>
      <c r="G898" s="113"/>
      <c r="H898" s="113"/>
      <c r="I898" s="113"/>
      <c r="J898" s="113"/>
      <c r="K898" s="113"/>
      <c r="L898" s="113"/>
      <c r="M898" s="113"/>
      <c r="N898" s="113"/>
      <c r="O898" s="113"/>
      <c r="P898" s="113"/>
      <c r="Q898" s="113"/>
      <c r="R898" s="113"/>
      <c r="S898" s="113"/>
      <c r="T898" s="113"/>
      <c r="U898" s="113"/>
      <c r="V898" s="113"/>
      <c r="W898" s="113"/>
    </row>
    <row r="899" spans="2:23" s="331" customFormat="1" ht="13.5" thickBot="1">
      <c r="B899" s="331">
        <v>5</v>
      </c>
      <c r="C899" s="332" t="s">
        <v>799</v>
      </c>
      <c r="D899" s="416"/>
      <c r="E899" s="416"/>
      <c r="F899" s="416"/>
      <c r="G899" s="416"/>
      <c r="H899" s="416"/>
      <c r="I899" s="416"/>
      <c r="J899" s="416"/>
      <c r="K899" s="416"/>
      <c r="L899" s="416"/>
      <c r="M899" s="416"/>
      <c r="N899" s="416"/>
      <c r="O899" s="416"/>
      <c r="P899" s="416"/>
      <c r="Q899" s="416"/>
      <c r="R899" s="416"/>
      <c r="S899" s="416"/>
      <c r="T899" s="416"/>
      <c r="U899" s="416"/>
      <c r="V899" s="416"/>
      <c r="W899" s="416"/>
    </row>
    <row r="900" spans="2:23" s="331" customFormat="1" ht="13.5" thickBot="1">
      <c r="C900" s="328" t="s">
        <v>96</v>
      </c>
      <c r="D900" s="333" t="str">
        <f>IF(COUNTIF(D895:D899,"C")&gt;4,"C",IF(COUNTIF(D895:D899,"C")&gt;0,"P"," "))</f>
        <v xml:space="preserve"> </v>
      </c>
      <c r="E900" s="333" t="str">
        <f t="shared" ref="E900" si="648">IF(COUNTIF(E895:E899,"C")&gt;4,"C",IF(COUNTIF(E895:E899,"C")&gt;0,"P"," "))</f>
        <v xml:space="preserve"> </v>
      </c>
      <c r="F900" s="333" t="str">
        <f t="shared" ref="F900:M900" si="649">IF(COUNTIF(F895:F899,"C")&gt;4,"C",IF(COUNTIF(F895:F899,"C")&gt;0,"P"," "))</f>
        <v xml:space="preserve"> </v>
      </c>
      <c r="G900" s="333" t="str">
        <f t="shared" si="649"/>
        <v xml:space="preserve"> </v>
      </c>
      <c r="H900" s="333" t="str">
        <f t="shared" si="649"/>
        <v xml:space="preserve"> </v>
      </c>
      <c r="I900" s="333" t="str">
        <f t="shared" si="649"/>
        <v xml:space="preserve"> </v>
      </c>
      <c r="J900" s="333" t="str">
        <f t="shared" si="649"/>
        <v xml:space="preserve"> </v>
      </c>
      <c r="K900" s="333" t="str">
        <f t="shared" si="649"/>
        <v xml:space="preserve"> </v>
      </c>
      <c r="L900" s="333" t="str">
        <f t="shared" si="649"/>
        <v xml:space="preserve"> </v>
      </c>
      <c r="M900" s="333" t="str">
        <f t="shared" si="649"/>
        <v xml:space="preserve"> </v>
      </c>
      <c r="N900" s="333" t="str">
        <f t="shared" ref="N900:W900" si="650">IF(COUNTIF(N895:N899,"C")&gt;4,"C",IF(COUNTIF(N895:N899,"C")&gt;0,"P"," "))</f>
        <v xml:space="preserve"> </v>
      </c>
      <c r="O900" s="333" t="str">
        <f t="shared" si="650"/>
        <v xml:space="preserve"> </v>
      </c>
      <c r="P900" s="333" t="str">
        <f t="shared" si="650"/>
        <v xml:space="preserve"> </v>
      </c>
      <c r="Q900" s="333" t="str">
        <f t="shared" si="650"/>
        <v xml:space="preserve"> </v>
      </c>
      <c r="R900" s="333" t="str">
        <f t="shared" si="650"/>
        <v xml:space="preserve"> </v>
      </c>
      <c r="S900" s="333" t="str">
        <f t="shared" si="650"/>
        <v xml:space="preserve"> </v>
      </c>
      <c r="T900" s="333" t="str">
        <f t="shared" si="650"/>
        <v xml:space="preserve"> </v>
      </c>
      <c r="U900" s="333" t="str">
        <f t="shared" si="650"/>
        <v xml:space="preserve"> </v>
      </c>
      <c r="V900" s="333" t="str">
        <f t="shared" si="650"/>
        <v xml:space="preserve"> </v>
      </c>
      <c r="W900" s="333" t="str">
        <f t="shared" si="650"/>
        <v xml:space="preserve"> </v>
      </c>
    </row>
  </sheetData>
  <sheetProtection algorithmName="SHA-512" hashValue="z5nKG98l49R59u1FNntUQYEWrKIONZRYVO+1hshtlu47122L0QxL1nL1KACXFnPPMhO/Zh+Zu9SN6g/YF6elxg==" saltValue="GZoIAetDYpikNshdnMzl2g==" spinCount="100000" sheet="1" objects="1" scenarios="1" selectLockedCells="1"/>
  <mergeCells count="27">
    <mergeCell ref="W1:W4"/>
    <mergeCell ref="R1:R4"/>
    <mergeCell ref="S1:S4"/>
    <mergeCell ref="T1:T4"/>
    <mergeCell ref="U1:U4"/>
    <mergeCell ref="V1:V4"/>
    <mergeCell ref="M1:M4"/>
    <mergeCell ref="N1:N4"/>
    <mergeCell ref="O1:O4"/>
    <mergeCell ref="P1:P4"/>
    <mergeCell ref="Q1:Q4"/>
    <mergeCell ref="A835:W835"/>
    <mergeCell ref="A857:W857"/>
    <mergeCell ref="A3:C3"/>
    <mergeCell ref="A834:W834"/>
    <mergeCell ref="A879:W879"/>
    <mergeCell ref="D28:W28"/>
    <mergeCell ref="D5:W5"/>
    <mergeCell ref="D1:D4"/>
    <mergeCell ref="E1:E4"/>
    <mergeCell ref="F1:F4"/>
    <mergeCell ref="G1:G4"/>
    <mergeCell ref="H1:H4"/>
    <mergeCell ref="I1:I4"/>
    <mergeCell ref="J1:J4"/>
    <mergeCell ref="K1:K4"/>
    <mergeCell ref="L1:L4"/>
  </mergeCells>
  <conditionalFormatting sqref="D7:W25 D30:W48 D53:W71 D76:W94 D99:W117 D122:W140 D145:W163 D168:W186 D191:W209 D214:W232 D237:W245 D249:W267 D272:W290 D295:W313 D318:W335 D341:W359 D364:W382 D387:W405 D410:W418 D422:W440 D445:W463 D468:W486 D491:W509 D514:W532 D537:W555 D560:W578 D583:W601 D606:W624 D629:W647 D652:W670 D675:W693 D698:W716 D721:W739 D744:W762 D767:W785 D790:W808 D813:W831 D837:W841 D844:W848 D851:W855 D859:W863 D866:W870 D873:W877 D881:W885 D888:W892 D895:W899">
    <cfRule type="containsText" dxfId="124" priority="2" operator="containsText" text="C">
      <formula>NOT(ISERROR(SEARCH("C",D7)))</formula>
    </cfRule>
  </conditionalFormatting>
  <conditionalFormatting sqref="D900:W900 D893:W893 D886:W886 D878:W878 D871:W871 D864:W864 D856:W856 D849:W849 D842:W842 D833:W833 D810:W810 D787:W787 D764:W764 D741:W741 D718:W718 D695:W695 D672:W672 D649:W649 D626:W626 D603:W603 D580:W580 D557:W557 D534:W534 D511:W511 D488:W488 D465:W465 D442:W442 D419:W419 D407:W407 D384:W384 D361:W361 D338:W338 D315:W315 D292:W292 D269:W269 D246:W246 D234:W234 D211:W211 D188:W188 D165:W165 D142:W142 D119:W119 D96:W96 D73:W73 D50:W50 D27:W27">
    <cfRule type="containsText" dxfId="123" priority="1" operator="containsText" text="C">
      <formula>NOT(ISERROR(SEARCH("C",D27)))</formula>
    </cfRule>
  </conditionalFormatting>
  <pageMargins left="0.75" right="0.75" top="1" bottom="0.5" header="0.5" footer="0.25"/>
  <pageSetup scale="80" orientation="portrait" horizontalDpi="300" verticalDpi="300" r:id="rId1"/>
  <headerFooter>
    <oddHeader>&amp;C&amp;"Arial,Bold"&amp;14SeniorTrax&amp;12
Badges - &amp;D</oddHeader>
    <oddFooter>&amp;CPage &amp;P</oddFooter>
  </headerFooter>
  <rowBreaks count="13" manualBreakCount="13">
    <brk id="73" max="22" man="1"/>
    <brk id="142" max="22" man="1"/>
    <brk id="211" max="22" man="1"/>
    <brk id="269" max="22" man="1"/>
    <brk id="338" max="22" man="1"/>
    <brk id="407" max="22" man="1"/>
    <brk id="465" max="22" man="1"/>
    <brk id="534" max="22" man="1"/>
    <brk id="603" max="22" man="1"/>
    <brk id="672" max="22" man="1"/>
    <brk id="741" max="22" man="1"/>
    <brk id="810" max="22" man="1"/>
    <brk id="878" max="22"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8"/>
    <pageSetUpPr fitToPage="1"/>
  </sheetPr>
  <dimension ref="A1:W72"/>
  <sheetViews>
    <sheetView showGridLines="0" zoomScaleNormal="100" workbookViewId="0">
      <pane ySplit="4" topLeftCell="A5" activePane="bottomLeft" state="frozen"/>
      <selection pane="bottomLeft" activeCell="D8" sqref="D8"/>
    </sheetView>
  </sheetViews>
  <sheetFormatPr defaultColWidth="9.140625" defaultRowHeight="12.75"/>
  <cols>
    <col min="1" max="1" width="14.42578125" style="102" customWidth="1"/>
    <col min="2" max="2" width="3.7109375" style="30" customWidth="1"/>
    <col min="3" max="3" width="30.28515625" style="30" customWidth="1"/>
    <col min="4" max="23" width="3.28515625" style="121" customWidth="1"/>
    <col min="24" max="16384" width="9.140625" style="30"/>
  </cols>
  <sheetData>
    <row r="1" spans="1:23" ht="12.75" customHeight="1">
      <c r="A1" s="86"/>
      <c r="B1" s="68" t="s">
        <v>94</v>
      </c>
      <c r="C1" s="75">
        <f>Instructions!E4</f>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23" ht="15">
      <c r="A2" s="87"/>
      <c r="B2" s="69" t="s">
        <v>95</v>
      </c>
      <c r="C2" s="82">
        <f>Instructions!E6</f>
        <v>0</v>
      </c>
      <c r="D2" s="654"/>
      <c r="E2" s="654"/>
      <c r="F2" s="654"/>
      <c r="G2" s="654"/>
      <c r="H2" s="654"/>
      <c r="I2" s="654"/>
      <c r="J2" s="654"/>
      <c r="K2" s="654"/>
      <c r="L2" s="654"/>
      <c r="M2" s="654"/>
      <c r="N2" s="654"/>
      <c r="O2" s="654"/>
      <c r="P2" s="654"/>
      <c r="Q2" s="654"/>
      <c r="R2" s="654"/>
      <c r="S2" s="654"/>
      <c r="T2" s="654"/>
      <c r="U2" s="654"/>
      <c r="V2" s="654"/>
      <c r="W2" s="654"/>
    </row>
    <row r="3" spans="1:23">
      <c r="A3" s="688" t="s">
        <v>673</v>
      </c>
      <c r="B3" s="689"/>
      <c r="C3" s="690"/>
      <c r="D3" s="654"/>
      <c r="E3" s="654"/>
      <c r="F3" s="654"/>
      <c r="G3" s="654"/>
      <c r="H3" s="654"/>
      <c r="I3" s="654"/>
      <c r="J3" s="654"/>
      <c r="K3" s="654"/>
      <c r="L3" s="654"/>
      <c r="M3" s="654"/>
      <c r="N3" s="654"/>
      <c r="O3" s="654"/>
      <c r="P3" s="654"/>
      <c r="Q3" s="654"/>
      <c r="R3" s="654"/>
      <c r="S3" s="654"/>
      <c r="T3" s="654"/>
      <c r="U3" s="654"/>
      <c r="V3" s="654"/>
      <c r="W3" s="654"/>
    </row>
    <row r="4" spans="1:23">
      <c r="A4" s="691"/>
      <c r="B4" s="692"/>
      <c r="C4" s="693"/>
      <c r="D4" s="654"/>
      <c r="E4" s="654"/>
      <c r="F4" s="654"/>
      <c r="G4" s="654"/>
      <c r="H4" s="654"/>
      <c r="I4" s="654"/>
      <c r="J4" s="654"/>
      <c r="K4" s="654"/>
      <c r="L4" s="654"/>
      <c r="M4" s="654"/>
      <c r="N4" s="654"/>
      <c r="O4" s="654"/>
      <c r="P4" s="654"/>
      <c r="Q4" s="654"/>
      <c r="R4" s="654"/>
      <c r="S4" s="654"/>
      <c r="T4" s="654"/>
      <c r="U4" s="654"/>
      <c r="V4" s="654"/>
      <c r="W4" s="654"/>
    </row>
    <row r="5" spans="1:23" s="81" customFormat="1" ht="20.25" customHeight="1">
      <c r="A5" s="683" t="s">
        <v>1</v>
      </c>
      <c r="B5" s="684"/>
      <c r="C5" s="684"/>
      <c r="D5" s="684"/>
      <c r="E5" s="684"/>
      <c r="F5" s="684"/>
      <c r="G5" s="684"/>
      <c r="H5" s="684"/>
      <c r="I5" s="684"/>
      <c r="J5" s="684"/>
      <c r="K5" s="684"/>
      <c r="L5" s="684"/>
      <c r="M5" s="684"/>
      <c r="N5" s="684"/>
      <c r="O5" s="684"/>
      <c r="P5" s="684"/>
      <c r="Q5" s="684"/>
      <c r="R5" s="684"/>
      <c r="S5" s="684"/>
      <c r="T5" s="684"/>
      <c r="U5" s="684"/>
      <c r="V5" s="684"/>
      <c r="W5" s="684"/>
    </row>
    <row r="6" spans="1:23" ht="20.25" customHeight="1">
      <c r="A6" s="686" t="s">
        <v>10</v>
      </c>
      <c r="B6" s="687"/>
      <c r="C6" s="687"/>
      <c r="D6" s="687"/>
      <c r="E6" s="687"/>
      <c r="F6" s="687"/>
      <c r="G6" s="687"/>
      <c r="H6" s="687"/>
      <c r="I6" s="687"/>
      <c r="J6" s="687"/>
      <c r="K6" s="687"/>
      <c r="L6" s="687"/>
      <c r="M6" s="687"/>
      <c r="N6" s="687"/>
      <c r="O6" s="687"/>
      <c r="P6" s="687"/>
      <c r="Q6" s="687"/>
      <c r="R6" s="687"/>
      <c r="S6" s="687"/>
      <c r="T6" s="687"/>
      <c r="U6" s="687"/>
      <c r="V6" s="687"/>
      <c r="W6" s="687"/>
    </row>
    <row r="7" spans="1:23" ht="15.75">
      <c r="A7" s="88"/>
      <c r="B7" s="267" t="s">
        <v>11</v>
      </c>
      <c r="C7" s="319"/>
      <c r="D7" s="320" t="str">
        <f>IF(D11="C","B"," ")</f>
        <v xml:space="preserve"> </v>
      </c>
      <c r="E7" s="320" t="str">
        <f t="shared" ref="E7" si="0">IF(E11="C","B"," ")</f>
        <v xml:space="preserve"> </v>
      </c>
      <c r="F7" s="320" t="str">
        <f t="shared" ref="F7:M7" si="1">IF(F11="C","B"," ")</f>
        <v xml:space="preserve"> </v>
      </c>
      <c r="G7" s="320" t="str">
        <f t="shared" si="1"/>
        <v xml:space="preserve"> </v>
      </c>
      <c r="H7" s="320" t="str">
        <f t="shared" si="1"/>
        <v xml:space="preserve"> </v>
      </c>
      <c r="I7" s="320" t="str">
        <f t="shared" si="1"/>
        <v xml:space="preserve"> </v>
      </c>
      <c r="J7" s="320" t="str">
        <f t="shared" si="1"/>
        <v xml:space="preserve"> </v>
      </c>
      <c r="K7" s="320" t="str">
        <f t="shared" si="1"/>
        <v xml:space="preserve"> </v>
      </c>
      <c r="L7" s="320" t="str">
        <f t="shared" si="1"/>
        <v xml:space="preserve"> </v>
      </c>
      <c r="M7" s="320" t="str">
        <f t="shared" si="1"/>
        <v xml:space="preserve"> </v>
      </c>
      <c r="N7" s="320" t="str">
        <f t="shared" ref="N7:W7" si="2">IF(N11="C","B"," ")</f>
        <v xml:space="preserve"> </v>
      </c>
      <c r="O7" s="320" t="str">
        <f t="shared" si="2"/>
        <v xml:space="preserve"> </v>
      </c>
      <c r="P7" s="320" t="str">
        <f t="shared" si="2"/>
        <v xml:space="preserve"> </v>
      </c>
      <c r="Q7" s="320" t="str">
        <f t="shared" si="2"/>
        <v xml:space="preserve"> </v>
      </c>
      <c r="R7" s="320" t="str">
        <f t="shared" si="2"/>
        <v xml:space="preserve"> </v>
      </c>
      <c r="S7" s="320" t="str">
        <f t="shared" si="2"/>
        <v xml:space="preserve"> </v>
      </c>
      <c r="T7" s="320" t="str">
        <f t="shared" si="2"/>
        <v xml:space="preserve"> </v>
      </c>
      <c r="U7" s="320" t="str">
        <f t="shared" si="2"/>
        <v xml:space="preserve"> </v>
      </c>
      <c r="V7" s="320" t="str">
        <f t="shared" si="2"/>
        <v xml:space="preserve"> </v>
      </c>
      <c r="W7" s="320" t="str">
        <f t="shared" si="2"/>
        <v xml:space="preserve"> </v>
      </c>
    </row>
    <row r="8" spans="1:23" ht="12.75" customHeight="1">
      <c r="A8" s="30"/>
      <c r="B8" s="90">
        <v>1</v>
      </c>
      <c r="C8" s="91" t="s">
        <v>12</v>
      </c>
      <c r="D8" s="314"/>
      <c r="E8" s="53"/>
      <c r="F8" s="53"/>
      <c r="G8" s="53"/>
      <c r="H8" s="53"/>
      <c r="I8" s="53"/>
      <c r="J8" s="53"/>
      <c r="K8" s="53"/>
      <c r="L8" s="53"/>
      <c r="M8" s="53"/>
      <c r="N8" s="53"/>
      <c r="O8" s="53"/>
      <c r="P8" s="53"/>
      <c r="Q8" s="53"/>
      <c r="R8" s="53"/>
      <c r="S8" s="53"/>
      <c r="T8" s="53"/>
      <c r="U8" s="53"/>
      <c r="V8" s="53"/>
      <c r="W8" s="53"/>
    </row>
    <row r="9" spans="1:23" s="95" customFormat="1">
      <c r="A9" s="92"/>
      <c r="B9" s="93">
        <v>2</v>
      </c>
      <c r="C9" s="94" t="s">
        <v>13</v>
      </c>
      <c r="D9" s="324"/>
      <c r="E9" s="55"/>
      <c r="F9" s="55"/>
      <c r="G9" s="55"/>
      <c r="H9" s="55"/>
      <c r="I9" s="55"/>
      <c r="J9" s="55"/>
      <c r="K9" s="55"/>
      <c r="L9" s="55"/>
      <c r="M9" s="55"/>
      <c r="N9" s="55"/>
      <c r="O9" s="55"/>
      <c r="P9" s="55"/>
      <c r="Q9" s="55"/>
      <c r="R9" s="55"/>
      <c r="S9" s="55"/>
      <c r="T9" s="55"/>
      <c r="U9" s="55"/>
      <c r="V9" s="55"/>
      <c r="W9" s="55"/>
    </row>
    <row r="10" spans="1:23" s="95" customFormat="1" ht="13.5" thickBot="1">
      <c r="A10" s="92"/>
      <c r="B10" s="93">
        <v>3</v>
      </c>
      <c r="C10" s="96" t="s">
        <v>106</v>
      </c>
      <c r="D10" s="324"/>
      <c r="E10" s="55"/>
      <c r="F10" s="55"/>
      <c r="G10" s="55"/>
      <c r="H10" s="55"/>
      <c r="I10" s="55"/>
      <c r="J10" s="55"/>
      <c r="K10" s="55"/>
      <c r="L10" s="55"/>
      <c r="M10" s="55"/>
      <c r="N10" s="55"/>
      <c r="O10" s="55"/>
      <c r="P10" s="55"/>
      <c r="Q10" s="55"/>
      <c r="R10" s="55"/>
      <c r="S10" s="55"/>
      <c r="T10" s="55"/>
      <c r="U10" s="55"/>
      <c r="V10" s="55"/>
      <c r="W10" s="55"/>
    </row>
    <row r="11" spans="1:23" ht="13.5" thickBot="1">
      <c r="A11" s="87"/>
      <c r="C11" s="85" t="s">
        <v>96</v>
      </c>
      <c r="D11" s="97" t="str">
        <f t="shared" ref="D11:E11" si="3">IF(COUNTIF(D8:D10,"C")=3,"C",IF(COUNTIF(D8:D10,"C")&gt;0,"P"," "))</f>
        <v xml:space="preserve"> </v>
      </c>
      <c r="E11" s="97" t="str">
        <f t="shared" si="3"/>
        <v xml:space="preserve"> </v>
      </c>
      <c r="F11" s="97" t="str">
        <f t="shared" ref="F11:M11" si="4">IF(COUNTIF(F8:F10,"C")=3,"C",IF(COUNTIF(F8:F10,"C")&gt;0,"P"," "))</f>
        <v xml:space="preserve"> </v>
      </c>
      <c r="G11" s="97" t="str">
        <f t="shared" si="4"/>
        <v xml:space="preserve"> </v>
      </c>
      <c r="H11" s="97" t="str">
        <f t="shared" si="4"/>
        <v xml:space="preserve"> </v>
      </c>
      <c r="I11" s="97" t="str">
        <f t="shared" si="4"/>
        <v xml:space="preserve"> </v>
      </c>
      <c r="J11" s="97" t="str">
        <f t="shared" si="4"/>
        <v xml:space="preserve"> </v>
      </c>
      <c r="K11" s="97" t="str">
        <f t="shared" si="4"/>
        <v xml:space="preserve"> </v>
      </c>
      <c r="L11" s="97" t="str">
        <f t="shared" si="4"/>
        <v xml:space="preserve"> </v>
      </c>
      <c r="M11" s="97" t="str">
        <f t="shared" si="4"/>
        <v xml:space="preserve"> </v>
      </c>
      <c r="N11" s="97" t="str">
        <f t="shared" ref="N11:W11" si="5">IF(COUNTIF(N8:N10,"C")=3,"C",IF(COUNTIF(N8:N10,"C")&gt;0,"P"," "))</f>
        <v xml:space="preserve"> </v>
      </c>
      <c r="O11" s="97" t="str">
        <f t="shared" si="5"/>
        <v xml:space="preserve"> </v>
      </c>
      <c r="P11" s="97" t="str">
        <f t="shared" si="5"/>
        <v xml:space="preserve"> </v>
      </c>
      <c r="Q11" s="97" t="str">
        <f t="shared" si="5"/>
        <v xml:space="preserve"> </v>
      </c>
      <c r="R11" s="97" t="str">
        <f t="shared" si="5"/>
        <v xml:space="preserve"> </v>
      </c>
      <c r="S11" s="97" t="str">
        <f t="shared" si="5"/>
        <v xml:space="preserve"> </v>
      </c>
      <c r="T11" s="97" t="str">
        <f t="shared" si="5"/>
        <v xml:space="preserve"> </v>
      </c>
      <c r="U11" s="97" t="str">
        <f t="shared" si="5"/>
        <v xml:space="preserve"> </v>
      </c>
      <c r="V11" s="97" t="str">
        <f t="shared" si="5"/>
        <v xml:space="preserve"> </v>
      </c>
      <c r="W11" s="97" t="str">
        <f t="shared" si="5"/>
        <v xml:space="preserve"> </v>
      </c>
    </row>
    <row r="12" spans="1:23">
      <c r="A12" s="87"/>
      <c r="B12" s="98"/>
      <c r="C12" s="85"/>
      <c r="D12" s="313"/>
      <c r="E12" s="313"/>
      <c r="F12" s="313"/>
      <c r="G12" s="313"/>
      <c r="H12" s="313"/>
      <c r="I12" s="313"/>
      <c r="J12" s="313"/>
      <c r="K12" s="313"/>
      <c r="L12" s="313"/>
      <c r="M12" s="313"/>
      <c r="N12" s="313"/>
      <c r="O12" s="313"/>
      <c r="P12" s="313"/>
      <c r="Q12" s="313"/>
      <c r="R12" s="313"/>
      <c r="S12" s="313"/>
      <c r="T12" s="313"/>
      <c r="U12" s="313"/>
      <c r="V12" s="313"/>
      <c r="W12" s="313"/>
    </row>
    <row r="13" spans="1:23" s="81" customFormat="1" ht="20.25" customHeight="1">
      <c r="A13" s="683" t="s">
        <v>85</v>
      </c>
      <c r="B13" s="684"/>
      <c r="C13" s="684"/>
      <c r="D13" s="684"/>
      <c r="E13" s="684"/>
      <c r="F13" s="684"/>
      <c r="G13" s="684"/>
      <c r="H13" s="684"/>
      <c r="I13" s="684"/>
      <c r="J13" s="684"/>
      <c r="K13" s="684"/>
      <c r="L13" s="684"/>
      <c r="M13" s="684"/>
      <c r="N13" s="684"/>
      <c r="O13" s="684"/>
      <c r="P13" s="684"/>
      <c r="Q13" s="684"/>
      <c r="R13" s="684"/>
      <c r="S13" s="684"/>
      <c r="T13" s="684"/>
      <c r="U13" s="684"/>
      <c r="V13" s="684"/>
      <c r="W13" s="684"/>
    </row>
    <row r="14" spans="1:23" ht="20.25" customHeight="1">
      <c r="A14" s="686" t="s">
        <v>84</v>
      </c>
      <c r="B14" s="687"/>
      <c r="C14" s="687"/>
      <c r="D14" s="687"/>
      <c r="E14" s="687"/>
      <c r="F14" s="687"/>
      <c r="G14" s="687"/>
      <c r="H14" s="687"/>
      <c r="I14" s="687"/>
      <c r="J14" s="687"/>
      <c r="K14" s="687"/>
      <c r="L14" s="687"/>
      <c r="M14" s="687"/>
      <c r="N14" s="687"/>
      <c r="O14" s="687"/>
      <c r="P14" s="687"/>
      <c r="Q14" s="687"/>
      <c r="R14" s="687"/>
      <c r="S14" s="687"/>
      <c r="T14" s="687"/>
      <c r="U14" s="687"/>
      <c r="V14" s="687"/>
      <c r="W14" s="687"/>
    </row>
    <row r="15" spans="1:23" s="584" customFormat="1" ht="15.75">
      <c r="A15" s="88"/>
      <c r="B15" s="267" t="s">
        <v>4</v>
      </c>
      <c r="C15" s="582"/>
      <c r="D15" s="583" t="str">
        <f>IF(D19="C","B"," ")</f>
        <v xml:space="preserve"> </v>
      </c>
      <c r="E15" s="583" t="str">
        <f t="shared" ref="E15" si="6">IF(E19="C","B"," ")</f>
        <v xml:space="preserve"> </v>
      </c>
      <c r="F15" s="583" t="str">
        <f t="shared" ref="F15:M15" si="7">IF(F19="C","B"," ")</f>
        <v xml:space="preserve"> </v>
      </c>
      <c r="G15" s="583" t="str">
        <f t="shared" si="7"/>
        <v xml:space="preserve"> </v>
      </c>
      <c r="H15" s="583" t="str">
        <f t="shared" si="7"/>
        <v xml:space="preserve"> </v>
      </c>
      <c r="I15" s="583" t="str">
        <f t="shared" si="7"/>
        <v xml:space="preserve"> </v>
      </c>
      <c r="J15" s="583" t="str">
        <f t="shared" si="7"/>
        <v xml:space="preserve"> </v>
      </c>
      <c r="K15" s="583" t="str">
        <f t="shared" si="7"/>
        <v xml:space="preserve"> </v>
      </c>
      <c r="L15" s="583" t="str">
        <f t="shared" si="7"/>
        <v xml:space="preserve"> </v>
      </c>
      <c r="M15" s="583" t="str">
        <f t="shared" si="7"/>
        <v xml:space="preserve"> </v>
      </c>
      <c r="N15" s="583" t="str">
        <f t="shared" ref="N15:W15" si="8">IF(N19="C","B"," ")</f>
        <v xml:space="preserve"> </v>
      </c>
      <c r="O15" s="583" t="str">
        <f t="shared" si="8"/>
        <v xml:space="preserve"> </v>
      </c>
      <c r="P15" s="583" t="str">
        <f t="shared" si="8"/>
        <v xml:space="preserve"> </v>
      </c>
      <c r="Q15" s="583" t="str">
        <f t="shared" si="8"/>
        <v xml:space="preserve"> </v>
      </c>
      <c r="R15" s="583" t="str">
        <f t="shared" si="8"/>
        <v xml:space="preserve"> </v>
      </c>
      <c r="S15" s="583" t="str">
        <f t="shared" si="8"/>
        <v xml:space="preserve"> </v>
      </c>
      <c r="T15" s="583" t="str">
        <f t="shared" si="8"/>
        <v xml:space="preserve"> </v>
      </c>
      <c r="U15" s="583" t="str">
        <f t="shared" si="8"/>
        <v xml:space="preserve"> </v>
      </c>
      <c r="V15" s="583" t="str">
        <f t="shared" si="8"/>
        <v xml:space="preserve"> </v>
      </c>
      <c r="W15" s="583" t="str">
        <f t="shared" si="8"/>
        <v xml:space="preserve"> </v>
      </c>
    </row>
    <row r="16" spans="1:23">
      <c r="A16" s="30"/>
      <c r="B16" s="90">
        <v>1</v>
      </c>
      <c r="C16" s="91" t="s">
        <v>28</v>
      </c>
      <c r="D16" s="314"/>
      <c r="E16" s="53"/>
      <c r="F16" s="53"/>
      <c r="G16" s="53"/>
      <c r="H16" s="53"/>
      <c r="I16" s="53"/>
      <c r="J16" s="53"/>
      <c r="K16" s="53"/>
      <c r="L16" s="53"/>
      <c r="M16" s="53"/>
      <c r="N16" s="53"/>
      <c r="O16" s="53"/>
      <c r="P16" s="53"/>
      <c r="Q16" s="53"/>
      <c r="R16" s="53"/>
      <c r="S16" s="53"/>
      <c r="T16" s="53"/>
      <c r="U16" s="53"/>
      <c r="V16" s="53"/>
      <c r="W16" s="53"/>
    </row>
    <row r="17" spans="1:23">
      <c r="A17" s="87"/>
      <c r="B17" s="90">
        <v>2</v>
      </c>
      <c r="C17" s="100" t="s">
        <v>27</v>
      </c>
      <c r="D17" s="113"/>
      <c r="E17" s="53"/>
      <c r="F17" s="53"/>
      <c r="G17" s="53"/>
      <c r="H17" s="53"/>
      <c r="I17" s="53"/>
      <c r="J17" s="53"/>
      <c r="K17" s="53"/>
      <c r="L17" s="53"/>
      <c r="M17" s="53"/>
      <c r="N17" s="53"/>
      <c r="O17" s="53"/>
      <c r="P17" s="53"/>
      <c r="Q17" s="53"/>
      <c r="R17" s="53"/>
      <c r="S17" s="53"/>
      <c r="T17" s="53"/>
      <c r="U17" s="53"/>
      <c r="V17" s="53"/>
      <c r="W17" s="53"/>
    </row>
    <row r="18" spans="1:23" ht="13.5" thickBot="1">
      <c r="A18" s="87"/>
      <c r="B18" s="90">
        <v>3</v>
      </c>
      <c r="C18" s="79" t="s">
        <v>29</v>
      </c>
      <c r="D18" s="113"/>
      <c r="E18" s="53"/>
      <c r="F18" s="53"/>
      <c r="G18" s="53"/>
      <c r="H18" s="53"/>
      <c r="I18" s="53"/>
      <c r="J18" s="53"/>
      <c r="K18" s="53"/>
      <c r="L18" s="53"/>
      <c r="M18" s="53"/>
      <c r="N18" s="53"/>
      <c r="O18" s="53"/>
      <c r="P18" s="53"/>
      <c r="Q18" s="53"/>
      <c r="R18" s="53"/>
      <c r="S18" s="53"/>
      <c r="T18" s="53"/>
      <c r="U18" s="53"/>
      <c r="V18" s="53"/>
      <c r="W18" s="53"/>
    </row>
    <row r="19" spans="1:23" ht="13.5" thickBot="1">
      <c r="A19" s="87"/>
      <c r="C19" s="85" t="s">
        <v>96</v>
      </c>
      <c r="D19" s="97" t="str">
        <f t="shared" ref="D19:E19" si="9">IF(COUNTIF(D16:D18,"C")=3,"C",IF(COUNTIF(D16:D18,"C")&gt;0,"P"," "))</f>
        <v xml:space="preserve"> </v>
      </c>
      <c r="E19" s="97" t="str">
        <f t="shared" si="9"/>
        <v xml:space="preserve"> </v>
      </c>
      <c r="F19" s="97" t="str">
        <f t="shared" ref="F19:M19" si="10">IF(COUNTIF(F16:F18,"C")=3,"C",IF(COUNTIF(F16:F18,"C")&gt;0,"P"," "))</f>
        <v xml:space="preserve"> </v>
      </c>
      <c r="G19" s="97" t="str">
        <f t="shared" si="10"/>
        <v xml:space="preserve"> </v>
      </c>
      <c r="H19" s="97" t="str">
        <f t="shared" si="10"/>
        <v xml:space="preserve"> </v>
      </c>
      <c r="I19" s="97" t="str">
        <f t="shared" si="10"/>
        <v xml:space="preserve"> </v>
      </c>
      <c r="J19" s="97" t="str">
        <f t="shared" si="10"/>
        <v xml:space="preserve"> </v>
      </c>
      <c r="K19" s="97" t="str">
        <f t="shared" si="10"/>
        <v xml:space="preserve"> </v>
      </c>
      <c r="L19" s="97" t="str">
        <f t="shared" si="10"/>
        <v xml:space="preserve"> </v>
      </c>
      <c r="M19" s="97" t="str">
        <f t="shared" si="10"/>
        <v xml:space="preserve"> </v>
      </c>
      <c r="N19" s="97" t="str">
        <f t="shared" ref="N19:W19" si="11">IF(COUNTIF(N16:N18,"C")=3,"C",IF(COUNTIF(N16:N18,"C")&gt;0,"P"," "))</f>
        <v xml:space="preserve"> </v>
      </c>
      <c r="O19" s="97" t="str">
        <f t="shared" si="11"/>
        <v xml:space="preserve"> </v>
      </c>
      <c r="P19" s="97" t="str">
        <f t="shared" si="11"/>
        <v xml:space="preserve"> </v>
      </c>
      <c r="Q19" s="97" t="str">
        <f t="shared" si="11"/>
        <v xml:space="preserve"> </v>
      </c>
      <c r="R19" s="97" t="str">
        <f t="shared" si="11"/>
        <v xml:space="preserve"> </v>
      </c>
      <c r="S19" s="97" t="str">
        <f t="shared" si="11"/>
        <v xml:space="preserve"> </v>
      </c>
      <c r="T19" s="97" t="str">
        <f t="shared" si="11"/>
        <v xml:space="preserve"> </v>
      </c>
      <c r="U19" s="97" t="str">
        <f t="shared" si="11"/>
        <v xml:space="preserve"> </v>
      </c>
      <c r="V19" s="97" t="str">
        <f t="shared" si="11"/>
        <v xml:space="preserve"> </v>
      </c>
      <c r="W19" s="97" t="str">
        <f t="shared" si="11"/>
        <v xml:space="preserve"> </v>
      </c>
    </row>
    <row r="20" spans="1:23">
      <c r="A20" s="87"/>
      <c r="B20" s="98"/>
      <c r="C20" s="85"/>
      <c r="D20" s="313"/>
      <c r="E20" s="313"/>
      <c r="F20" s="313"/>
      <c r="G20" s="313"/>
      <c r="H20" s="313"/>
      <c r="I20" s="313"/>
      <c r="J20" s="313"/>
      <c r="K20" s="313"/>
      <c r="L20" s="313"/>
      <c r="M20" s="313"/>
      <c r="N20" s="313"/>
      <c r="O20" s="313"/>
      <c r="P20" s="313"/>
      <c r="Q20" s="313"/>
      <c r="R20" s="313"/>
      <c r="S20" s="313"/>
      <c r="T20" s="313"/>
      <c r="U20" s="313"/>
      <c r="V20" s="313"/>
      <c r="W20" s="313"/>
    </row>
    <row r="21" spans="1:23" s="81" customFormat="1" ht="20.25" customHeight="1">
      <c r="A21" s="683" t="s">
        <v>90</v>
      </c>
      <c r="B21" s="684"/>
      <c r="C21" s="684"/>
      <c r="D21" s="684"/>
      <c r="E21" s="684"/>
      <c r="F21" s="684"/>
      <c r="G21" s="684"/>
      <c r="H21" s="684"/>
      <c r="I21" s="684"/>
      <c r="J21" s="684"/>
      <c r="K21" s="684"/>
      <c r="L21" s="684"/>
      <c r="M21" s="684"/>
      <c r="N21" s="684"/>
      <c r="O21" s="684"/>
      <c r="P21" s="684"/>
      <c r="Q21" s="684"/>
      <c r="R21" s="684"/>
      <c r="S21" s="684"/>
      <c r="T21" s="684"/>
      <c r="U21" s="684"/>
      <c r="V21" s="684"/>
      <c r="W21" s="684"/>
    </row>
    <row r="22" spans="1:23" ht="20.25" customHeight="1">
      <c r="A22" s="686" t="s">
        <v>104</v>
      </c>
      <c r="B22" s="687"/>
      <c r="C22" s="687"/>
      <c r="D22" s="687"/>
      <c r="E22" s="687"/>
      <c r="F22" s="687"/>
      <c r="G22" s="687"/>
      <c r="H22" s="687"/>
      <c r="I22" s="687"/>
      <c r="J22" s="687"/>
      <c r="K22" s="687"/>
      <c r="L22" s="687"/>
      <c r="M22" s="687"/>
      <c r="N22" s="687"/>
      <c r="O22" s="687"/>
      <c r="P22" s="687"/>
      <c r="Q22" s="687"/>
      <c r="R22" s="687"/>
      <c r="S22" s="687"/>
      <c r="T22" s="687"/>
      <c r="U22" s="687"/>
      <c r="V22" s="687"/>
      <c r="W22" s="687"/>
    </row>
    <row r="23" spans="1:23" ht="15.75">
      <c r="A23" s="88"/>
      <c r="B23" s="267" t="s">
        <v>107</v>
      </c>
      <c r="C23" s="319"/>
      <c r="D23" s="320" t="str">
        <f>IF(D29="C","B"," ")</f>
        <v xml:space="preserve"> </v>
      </c>
      <c r="E23" s="320" t="str">
        <f t="shared" ref="E23" si="12">IF(E29="C","B"," ")</f>
        <v xml:space="preserve"> </v>
      </c>
      <c r="F23" s="320" t="str">
        <f t="shared" ref="F23:M23" si="13">IF(F29="C","B"," ")</f>
        <v xml:space="preserve"> </v>
      </c>
      <c r="G23" s="320" t="str">
        <f t="shared" si="13"/>
        <v xml:space="preserve"> </v>
      </c>
      <c r="H23" s="320" t="str">
        <f t="shared" si="13"/>
        <v xml:space="preserve"> </v>
      </c>
      <c r="I23" s="320" t="str">
        <f t="shared" si="13"/>
        <v xml:space="preserve"> </v>
      </c>
      <c r="J23" s="320" t="str">
        <f t="shared" si="13"/>
        <v xml:space="preserve"> </v>
      </c>
      <c r="K23" s="320" t="str">
        <f t="shared" si="13"/>
        <v xml:space="preserve"> </v>
      </c>
      <c r="L23" s="320" t="str">
        <f t="shared" si="13"/>
        <v xml:space="preserve"> </v>
      </c>
      <c r="M23" s="320" t="str">
        <f t="shared" si="13"/>
        <v xml:space="preserve"> </v>
      </c>
      <c r="N23" s="320" t="str">
        <f t="shared" ref="N23:W23" si="14">IF(N29="C","B"," ")</f>
        <v xml:space="preserve"> </v>
      </c>
      <c r="O23" s="320" t="str">
        <f t="shared" si="14"/>
        <v xml:space="preserve"> </v>
      </c>
      <c r="P23" s="320" t="str">
        <f t="shared" si="14"/>
        <v xml:space="preserve"> </v>
      </c>
      <c r="Q23" s="320" t="str">
        <f t="shared" si="14"/>
        <v xml:space="preserve"> </v>
      </c>
      <c r="R23" s="320" t="str">
        <f t="shared" si="14"/>
        <v xml:space="preserve"> </v>
      </c>
      <c r="S23" s="320" t="str">
        <f t="shared" si="14"/>
        <v xml:space="preserve"> </v>
      </c>
      <c r="T23" s="320" t="str">
        <f t="shared" si="14"/>
        <v xml:space="preserve"> </v>
      </c>
      <c r="U23" s="320" t="str">
        <f t="shared" si="14"/>
        <v xml:space="preserve"> </v>
      </c>
      <c r="V23" s="320" t="str">
        <f t="shared" si="14"/>
        <v xml:space="preserve"> </v>
      </c>
      <c r="W23" s="320" t="str">
        <f t="shared" si="14"/>
        <v xml:space="preserve"> </v>
      </c>
    </row>
    <row r="24" spans="1:23">
      <c r="A24" s="30"/>
      <c r="B24" s="90">
        <v>1</v>
      </c>
      <c r="C24" s="91" t="s">
        <v>108</v>
      </c>
      <c r="D24" s="314"/>
      <c r="E24" s="53"/>
      <c r="F24" s="53"/>
      <c r="G24" s="53"/>
      <c r="H24" s="53"/>
      <c r="I24" s="53"/>
      <c r="J24" s="53"/>
      <c r="K24" s="53"/>
      <c r="L24" s="53"/>
      <c r="M24" s="53"/>
      <c r="N24" s="53"/>
      <c r="O24" s="53"/>
      <c r="P24" s="53"/>
      <c r="Q24" s="53"/>
      <c r="R24" s="53"/>
      <c r="S24" s="53"/>
      <c r="T24" s="53"/>
      <c r="U24" s="53"/>
      <c r="V24" s="53"/>
      <c r="W24" s="53"/>
    </row>
    <row r="25" spans="1:23">
      <c r="A25" s="87"/>
      <c r="B25" s="90">
        <v>2</v>
      </c>
      <c r="C25" s="100" t="s">
        <v>109</v>
      </c>
      <c r="D25" s="113"/>
      <c r="E25" s="53"/>
      <c r="F25" s="53"/>
      <c r="G25" s="53"/>
      <c r="H25" s="53"/>
      <c r="I25" s="53"/>
      <c r="J25" s="53"/>
      <c r="K25" s="53"/>
      <c r="L25" s="53"/>
      <c r="M25" s="53"/>
      <c r="N25" s="53"/>
      <c r="O25" s="53"/>
      <c r="P25" s="53"/>
      <c r="Q25" s="53"/>
      <c r="R25" s="53"/>
      <c r="S25" s="53"/>
      <c r="T25" s="53"/>
      <c r="U25" s="53"/>
      <c r="V25" s="53"/>
      <c r="W25" s="53"/>
    </row>
    <row r="26" spans="1:23">
      <c r="A26" s="87"/>
      <c r="B26" s="90">
        <v>3</v>
      </c>
      <c r="C26" s="100" t="s">
        <v>110</v>
      </c>
      <c r="D26" s="113"/>
      <c r="E26" s="53"/>
      <c r="F26" s="53"/>
      <c r="G26" s="53"/>
      <c r="H26" s="53"/>
      <c r="I26" s="53"/>
      <c r="J26" s="53"/>
      <c r="K26" s="53"/>
      <c r="L26" s="53"/>
      <c r="M26" s="53"/>
      <c r="N26" s="53"/>
      <c r="O26" s="53"/>
      <c r="P26" s="53"/>
      <c r="Q26" s="53"/>
      <c r="R26" s="53"/>
      <c r="S26" s="53"/>
      <c r="T26" s="53"/>
      <c r="U26" s="53"/>
      <c r="V26" s="53"/>
      <c r="W26" s="53"/>
    </row>
    <row r="27" spans="1:23">
      <c r="A27" s="87"/>
      <c r="B27" s="90">
        <v>4</v>
      </c>
      <c r="C27" s="100" t="s">
        <v>111</v>
      </c>
      <c r="D27" s="113"/>
      <c r="E27" s="53"/>
      <c r="F27" s="53"/>
      <c r="G27" s="53"/>
      <c r="H27" s="53"/>
      <c r="I27" s="53"/>
      <c r="J27" s="53"/>
      <c r="K27" s="53"/>
      <c r="L27" s="53"/>
      <c r="M27" s="53"/>
      <c r="N27" s="53"/>
      <c r="O27" s="53"/>
      <c r="P27" s="53"/>
      <c r="Q27" s="53"/>
      <c r="R27" s="53"/>
      <c r="S27" s="53"/>
      <c r="T27" s="53"/>
      <c r="U27" s="53"/>
      <c r="V27" s="53"/>
      <c r="W27" s="53"/>
    </row>
    <row r="28" spans="1:23" ht="13.5" thickBot="1">
      <c r="A28" s="87"/>
      <c r="B28" s="90">
        <v>5</v>
      </c>
      <c r="C28" s="79" t="s">
        <v>112</v>
      </c>
      <c r="D28" s="113"/>
      <c r="E28" s="53"/>
      <c r="F28" s="53"/>
      <c r="G28" s="53"/>
      <c r="H28" s="53"/>
      <c r="I28" s="53"/>
      <c r="J28" s="53"/>
      <c r="K28" s="53"/>
      <c r="L28" s="53"/>
      <c r="M28" s="53"/>
      <c r="N28" s="53"/>
      <c r="O28" s="53"/>
      <c r="P28" s="53"/>
      <c r="Q28" s="53"/>
      <c r="R28" s="53"/>
      <c r="S28" s="53"/>
      <c r="T28" s="53"/>
      <c r="U28" s="53"/>
      <c r="V28" s="53"/>
      <c r="W28" s="53"/>
    </row>
    <row r="29" spans="1:23" ht="13.5" thickBot="1">
      <c r="A29" s="87"/>
      <c r="C29" s="85" t="s">
        <v>96</v>
      </c>
      <c r="D29" s="97" t="str">
        <f t="shared" ref="D29:E29" si="15">IF(COUNTIF(D24:D28,"C")=5,"C",IF(COUNTIF(D24:D28,"C")&gt;0,"P"," "))</f>
        <v xml:space="preserve"> </v>
      </c>
      <c r="E29" s="97" t="str">
        <f t="shared" si="15"/>
        <v xml:space="preserve"> </v>
      </c>
      <c r="F29" s="97" t="str">
        <f t="shared" ref="F29:M29" si="16">IF(COUNTIF(F24:F28,"C")=5,"C",IF(COUNTIF(F24:F28,"C")&gt;0,"P"," "))</f>
        <v xml:space="preserve"> </v>
      </c>
      <c r="G29" s="97" t="str">
        <f t="shared" si="16"/>
        <v xml:space="preserve"> </v>
      </c>
      <c r="H29" s="97" t="str">
        <f t="shared" si="16"/>
        <v xml:space="preserve"> </v>
      </c>
      <c r="I29" s="97" t="str">
        <f t="shared" si="16"/>
        <v xml:space="preserve"> </v>
      </c>
      <c r="J29" s="97" t="str">
        <f t="shared" si="16"/>
        <v xml:space="preserve"> </v>
      </c>
      <c r="K29" s="97" t="str">
        <f t="shared" si="16"/>
        <v xml:space="preserve"> </v>
      </c>
      <c r="L29" s="97" t="str">
        <f t="shared" si="16"/>
        <v xml:space="preserve"> </v>
      </c>
      <c r="M29" s="97" t="str">
        <f t="shared" si="16"/>
        <v xml:space="preserve"> </v>
      </c>
      <c r="N29" s="97" t="str">
        <f t="shared" ref="N29:W29" si="17">IF(COUNTIF(N24:N28,"C")=5,"C",IF(COUNTIF(N24:N28,"C")&gt;0,"P"," "))</f>
        <v xml:space="preserve"> </v>
      </c>
      <c r="O29" s="97" t="str">
        <f t="shared" si="17"/>
        <v xml:space="preserve"> </v>
      </c>
      <c r="P29" s="97" t="str">
        <f t="shared" si="17"/>
        <v xml:space="preserve"> </v>
      </c>
      <c r="Q29" s="97" t="str">
        <f t="shared" si="17"/>
        <v xml:space="preserve"> </v>
      </c>
      <c r="R29" s="97" t="str">
        <f t="shared" si="17"/>
        <v xml:space="preserve"> </v>
      </c>
      <c r="S29" s="97" t="str">
        <f t="shared" si="17"/>
        <v xml:space="preserve"> </v>
      </c>
      <c r="T29" s="97" t="str">
        <f t="shared" si="17"/>
        <v xml:space="preserve"> </v>
      </c>
      <c r="U29" s="97" t="str">
        <f t="shared" si="17"/>
        <v xml:space="preserve"> </v>
      </c>
      <c r="V29" s="97" t="str">
        <f t="shared" si="17"/>
        <v xml:space="preserve"> </v>
      </c>
      <c r="W29" s="97" t="str">
        <f t="shared" si="17"/>
        <v xml:space="preserve"> </v>
      </c>
    </row>
    <row r="30" spans="1:23">
      <c r="A30" s="87"/>
      <c r="C30" s="307"/>
      <c r="D30" s="313"/>
      <c r="E30" s="313"/>
      <c r="F30" s="313"/>
      <c r="G30" s="313"/>
      <c r="H30" s="313"/>
      <c r="I30" s="313"/>
      <c r="J30" s="313"/>
      <c r="K30" s="313"/>
      <c r="L30" s="313"/>
      <c r="M30" s="313"/>
      <c r="N30" s="313"/>
      <c r="O30" s="313"/>
      <c r="P30" s="313"/>
      <c r="Q30" s="313"/>
      <c r="R30" s="313"/>
      <c r="S30" s="313"/>
      <c r="T30" s="313"/>
      <c r="U30" s="313"/>
      <c r="V30" s="313"/>
      <c r="W30" s="313"/>
    </row>
    <row r="31" spans="1:23" s="81" customFormat="1" ht="20.25" customHeight="1">
      <c r="A31" s="321" t="s">
        <v>670</v>
      </c>
      <c r="B31" s="322"/>
      <c r="C31" s="322"/>
      <c r="D31" s="323" t="str">
        <f>IF(D37="C","B"," ")</f>
        <v xml:space="preserve"> </v>
      </c>
      <c r="E31" s="323" t="str">
        <f t="shared" ref="E31:M31" si="18">IF(E37="C","B"," ")</f>
        <v xml:space="preserve"> </v>
      </c>
      <c r="F31" s="323" t="str">
        <f t="shared" si="18"/>
        <v xml:space="preserve"> </v>
      </c>
      <c r="G31" s="323" t="str">
        <f t="shared" si="18"/>
        <v xml:space="preserve"> </v>
      </c>
      <c r="H31" s="323" t="str">
        <f t="shared" si="18"/>
        <v xml:space="preserve"> </v>
      </c>
      <c r="I31" s="323" t="str">
        <f t="shared" si="18"/>
        <v xml:space="preserve"> </v>
      </c>
      <c r="J31" s="323" t="str">
        <f t="shared" si="18"/>
        <v xml:space="preserve"> </v>
      </c>
      <c r="K31" s="323" t="str">
        <f t="shared" si="18"/>
        <v xml:space="preserve"> </v>
      </c>
      <c r="L31" s="323" t="str">
        <f t="shared" si="18"/>
        <v xml:space="preserve"> </v>
      </c>
      <c r="M31" s="323" t="str">
        <f t="shared" si="18"/>
        <v xml:space="preserve"> </v>
      </c>
      <c r="N31" s="323" t="str">
        <f t="shared" ref="N31:W31" si="19">IF(N37="C","B"," ")</f>
        <v xml:space="preserve"> </v>
      </c>
      <c r="O31" s="323" t="str">
        <f t="shared" si="19"/>
        <v xml:space="preserve"> </v>
      </c>
      <c r="P31" s="323" t="str">
        <f t="shared" si="19"/>
        <v xml:space="preserve"> </v>
      </c>
      <c r="Q31" s="323" t="str">
        <f t="shared" si="19"/>
        <v xml:space="preserve"> </v>
      </c>
      <c r="R31" s="323" t="str">
        <f t="shared" si="19"/>
        <v xml:space="preserve"> </v>
      </c>
      <c r="S31" s="323" t="str">
        <f t="shared" si="19"/>
        <v xml:space="preserve"> </v>
      </c>
      <c r="T31" s="323" t="str">
        <f t="shared" si="19"/>
        <v xml:space="preserve"> </v>
      </c>
      <c r="U31" s="323" t="str">
        <f t="shared" si="19"/>
        <v xml:space="preserve"> </v>
      </c>
      <c r="V31" s="323" t="str">
        <f t="shared" si="19"/>
        <v xml:space="preserve"> </v>
      </c>
      <c r="W31" s="323" t="str">
        <f t="shared" si="19"/>
        <v xml:space="preserve"> </v>
      </c>
    </row>
    <row r="32" spans="1:23">
      <c r="A32"/>
      <c r="B32" s="300"/>
      <c r="C32" s="310" t="str">
        <f>Badges!B28</f>
        <v>Adventurer</v>
      </c>
      <c r="D32" s="311" t="str">
        <f>IF(Badges!D50="C","C"," ")</f>
        <v xml:space="preserve"> </v>
      </c>
      <c r="E32" s="311" t="str">
        <f>IF(Badges!E50="C","C"," ")</f>
        <v xml:space="preserve"> </v>
      </c>
      <c r="F32" s="311" t="str">
        <f>IF(Badges!F50="C","C"," ")</f>
        <v xml:space="preserve"> </v>
      </c>
      <c r="G32" s="311" t="str">
        <f>IF(Badges!G50="C","C"," ")</f>
        <v xml:space="preserve"> </v>
      </c>
      <c r="H32" s="311" t="str">
        <f>IF(Badges!H50="C","C"," ")</f>
        <v xml:space="preserve"> </v>
      </c>
      <c r="I32" s="311" t="str">
        <f>IF(Badges!I50="C","C"," ")</f>
        <v xml:space="preserve"> </v>
      </c>
      <c r="J32" s="311" t="str">
        <f>IF(Badges!J50="C","C"," ")</f>
        <v xml:space="preserve"> </v>
      </c>
      <c r="K32" s="311" t="str">
        <f>IF(Badges!K50="C","C"," ")</f>
        <v xml:space="preserve"> </v>
      </c>
      <c r="L32" s="311" t="str">
        <f>IF(Badges!L50="C","C"," ")</f>
        <v xml:space="preserve"> </v>
      </c>
      <c r="M32" s="311" t="str">
        <f>IF(Badges!M50="C","C"," ")</f>
        <v xml:space="preserve"> </v>
      </c>
      <c r="N32" s="311" t="str">
        <f>IF(Badges!N50="C","C"," ")</f>
        <v xml:space="preserve"> </v>
      </c>
      <c r="O32" s="311" t="str">
        <f>IF(Badges!O50="C","C"," ")</f>
        <v xml:space="preserve"> </v>
      </c>
      <c r="P32" s="311" t="str">
        <f>IF(Badges!P50="C","C"," ")</f>
        <v xml:space="preserve"> </v>
      </c>
      <c r="Q32" s="311" t="str">
        <f>IF(Badges!Q50="C","C"," ")</f>
        <v xml:space="preserve"> </v>
      </c>
      <c r="R32" s="311" t="str">
        <f>IF(Badges!R50="C","C"," ")</f>
        <v xml:space="preserve"> </v>
      </c>
      <c r="S32" s="311" t="str">
        <f>IF(Badges!S50="C","C"," ")</f>
        <v xml:space="preserve"> </v>
      </c>
      <c r="T32" s="311" t="str">
        <f>IF(Badges!T50="C","C"," ")</f>
        <v xml:space="preserve"> </v>
      </c>
      <c r="U32" s="311" t="str">
        <f>IF(Badges!U50="C","C"," ")</f>
        <v xml:space="preserve"> </v>
      </c>
      <c r="V32" s="311" t="str">
        <f>IF(Badges!V50="C","C"," ")</f>
        <v xml:space="preserve"> </v>
      </c>
      <c r="W32" s="311" t="str">
        <f>IF(Badges!W50="C","C"," ")</f>
        <v xml:space="preserve"> </v>
      </c>
    </row>
    <row r="33" spans="1:23">
      <c r="A33" s="101"/>
      <c r="B33" s="90"/>
      <c r="C33" s="310" t="str">
        <f>Badges!B316</f>
        <v>First Aid</v>
      </c>
      <c r="D33" s="311" t="str">
        <f>IF(Badges!D338="C","C"," ")</f>
        <v xml:space="preserve"> </v>
      </c>
      <c r="E33" s="311" t="str">
        <f>IF(Badges!E338="C","C"," ")</f>
        <v xml:space="preserve"> </v>
      </c>
      <c r="F33" s="311" t="str">
        <f>IF(Badges!F338="C","C"," ")</f>
        <v xml:space="preserve"> </v>
      </c>
      <c r="G33" s="311" t="str">
        <f>IF(Badges!G338="C","C"," ")</f>
        <v xml:space="preserve"> </v>
      </c>
      <c r="H33" s="311" t="str">
        <f>IF(Badges!H338="C","C"," ")</f>
        <v xml:space="preserve"> </v>
      </c>
      <c r="I33" s="311" t="str">
        <f>IF(Badges!I338="C","C"," ")</f>
        <v xml:space="preserve"> </v>
      </c>
      <c r="J33" s="311" t="str">
        <f>IF(Badges!J338="C","C"," ")</f>
        <v xml:space="preserve"> </v>
      </c>
      <c r="K33" s="311" t="str">
        <f>IF(Badges!K338="C","C"," ")</f>
        <v xml:space="preserve"> </v>
      </c>
      <c r="L33" s="311" t="str">
        <f>IF(Badges!L338="C","C"," ")</f>
        <v xml:space="preserve"> </v>
      </c>
      <c r="M33" s="311" t="str">
        <f>IF(Badges!M338="C","C"," ")</f>
        <v xml:space="preserve"> </v>
      </c>
      <c r="N33" s="311" t="str">
        <f>IF(Badges!N338="C","C"," ")</f>
        <v xml:space="preserve"> </v>
      </c>
      <c r="O33" s="311" t="str">
        <f>IF(Badges!O338="C","C"," ")</f>
        <v xml:space="preserve"> </v>
      </c>
      <c r="P33" s="311" t="str">
        <f>IF(Badges!P338="C","C"," ")</f>
        <v xml:space="preserve"> </v>
      </c>
      <c r="Q33" s="311" t="str">
        <f>IF(Badges!Q338="C","C"," ")</f>
        <v xml:space="preserve"> </v>
      </c>
      <c r="R33" s="311" t="str">
        <f>IF(Badges!R338="C","C"," ")</f>
        <v xml:space="preserve"> </v>
      </c>
      <c r="S33" s="311" t="str">
        <f>IF(Badges!S338="C","C"," ")</f>
        <v xml:space="preserve"> </v>
      </c>
      <c r="T33" s="311" t="str">
        <f>IF(Badges!T338="C","C"," ")</f>
        <v xml:space="preserve"> </v>
      </c>
      <c r="U33" s="311" t="str">
        <f>IF(Badges!U338="C","C"," ")</f>
        <v xml:space="preserve"> </v>
      </c>
      <c r="V33" s="311" t="str">
        <f>IF(Badges!V338="C","C"," ")</f>
        <v xml:space="preserve"> </v>
      </c>
      <c r="W33" s="311" t="str">
        <f>IF(Badges!W338="C","C"," ")</f>
        <v xml:space="preserve"> </v>
      </c>
    </row>
    <row r="34" spans="1:23">
      <c r="A34" s="101"/>
      <c r="B34" s="90"/>
      <c r="C34" s="310" t="str">
        <f>Badges!B5</f>
        <v>Adventure Camper</v>
      </c>
      <c r="D34" s="311" t="str">
        <f>IF(Badges!D27="C","C"," ")</f>
        <v xml:space="preserve"> </v>
      </c>
      <c r="E34" s="311" t="str">
        <f>IF(Badges!E27="C","C"," ")</f>
        <v xml:space="preserve"> </v>
      </c>
      <c r="F34" s="311" t="str">
        <f>IF(Badges!F27="C","C"," ")</f>
        <v xml:space="preserve"> </v>
      </c>
      <c r="G34" s="311" t="str">
        <f>IF(Badges!G27="C","C"," ")</f>
        <v xml:space="preserve"> </v>
      </c>
      <c r="H34" s="311" t="str">
        <f>IF(Badges!H27="C","C"," ")</f>
        <v xml:space="preserve"> </v>
      </c>
      <c r="I34" s="311" t="str">
        <f>IF(Badges!I27="C","C"," ")</f>
        <v xml:space="preserve"> </v>
      </c>
      <c r="J34" s="311" t="str">
        <f>IF(Badges!J27="C","C"," ")</f>
        <v xml:space="preserve"> </v>
      </c>
      <c r="K34" s="311" t="str">
        <f>IF(Badges!K27="C","C"," ")</f>
        <v xml:space="preserve"> </v>
      </c>
      <c r="L34" s="311" t="str">
        <f>IF(Badges!L27="C","C"," ")</f>
        <v xml:space="preserve"> </v>
      </c>
      <c r="M34" s="311" t="str">
        <f>IF(Badges!M27="C","C"," ")</f>
        <v xml:space="preserve"> </v>
      </c>
      <c r="N34" s="311" t="str">
        <f>IF(Badges!N27="C","C"," ")</f>
        <v xml:space="preserve"> </v>
      </c>
      <c r="O34" s="311" t="str">
        <f>IF(Badges!O27="C","C"," ")</f>
        <v xml:space="preserve"> </v>
      </c>
      <c r="P34" s="311" t="str">
        <f>IF(Badges!P27="C","C"," ")</f>
        <v xml:space="preserve"> </v>
      </c>
      <c r="Q34" s="311" t="str">
        <f>IF(Badges!Q27="C","C"," ")</f>
        <v xml:space="preserve"> </v>
      </c>
      <c r="R34" s="311" t="str">
        <f>IF(Badges!R27="C","C"," ")</f>
        <v xml:space="preserve"> </v>
      </c>
      <c r="S34" s="311" t="str">
        <f>IF(Badges!S27="C","C"," ")</f>
        <v xml:space="preserve"> </v>
      </c>
      <c r="T34" s="311" t="str">
        <f>IF(Badges!T27="C","C"," ")</f>
        <v xml:space="preserve"> </v>
      </c>
      <c r="U34" s="311" t="str">
        <f>IF(Badges!U27="C","C"," ")</f>
        <v xml:space="preserve"> </v>
      </c>
      <c r="V34" s="311" t="str">
        <f>IF(Badges!V27="C","C"," ")</f>
        <v xml:space="preserve"> </v>
      </c>
      <c r="W34" s="311" t="str">
        <f>IF(Badges!W27="C","C"," ")</f>
        <v xml:space="preserve"> </v>
      </c>
    </row>
    <row r="35" spans="1:23" hidden="1">
      <c r="A35" s="101"/>
      <c r="B35" s="296"/>
      <c r="C35" s="312"/>
      <c r="D35" s="581" t="str">
        <f>IF(COUNTIF(D32:D34,"C")=3,"C",IF(COUNTIF(D32:D34,"C")&gt;0,"P"," "))</f>
        <v xml:space="preserve"> </v>
      </c>
      <c r="E35" s="313" t="str">
        <f t="shared" ref="E35" si="20">IF(COUNTIF(E32:E34,"C")=3,"C",IF(COUNTIF(E32:E34,"C")&gt;0,"P"," "))</f>
        <v xml:space="preserve"> </v>
      </c>
      <c r="F35" s="313" t="str">
        <f t="shared" ref="F35:M35" si="21">IF(COUNTIF(F32:F34,"C")=3,"C",IF(COUNTIF(F32:F34,"C")&gt;0,"P"," "))</f>
        <v xml:space="preserve"> </v>
      </c>
      <c r="G35" s="313" t="str">
        <f t="shared" si="21"/>
        <v xml:space="preserve"> </v>
      </c>
      <c r="H35" s="313" t="str">
        <f t="shared" si="21"/>
        <v xml:space="preserve"> </v>
      </c>
      <c r="I35" s="313" t="str">
        <f t="shared" si="21"/>
        <v xml:space="preserve"> </v>
      </c>
      <c r="J35" s="313" t="str">
        <f t="shared" si="21"/>
        <v xml:space="preserve"> </v>
      </c>
      <c r="K35" s="313" t="str">
        <f t="shared" si="21"/>
        <v xml:space="preserve"> </v>
      </c>
      <c r="L35" s="313" t="str">
        <f t="shared" si="21"/>
        <v xml:space="preserve"> </v>
      </c>
      <c r="M35" s="313" t="str">
        <f t="shared" si="21"/>
        <v xml:space="preserve"> </v>
      </c>
      <c r="N35" s="313" t="str">
        <f t="shared" ref="N35:W35" si="22">IF(COUNTIF(N32:N34,"C")=3,"C",IF(COUNTIF(N32:N34,"C")&gt;0,"P"," "))</f>
        <v xml:space="preserve"> </v>
      </c>
      <c r="O35" s="313" t="str">
        <f t="shared" si="22"/>
        <v xml:space="preserve"> </v>
      </c>
      <c r="P35" s="313" t="str">
        <f t="shared" si="22"/>
        <v xml:space="preserve"> </v>
      </c>
      <c r="Q35" s="313" t="str">
        <f t="shared" si="22"/>
        <v xml:space="preserve"> </v>
      </c>
      <c r="R35" s="313" t="str">
        <f t="shared" si="22"/>
        <v xml:space="preserve"> </v>
      </c>
      <c r="S35" s="313" t="str">
        <f t="shared" si="22"/>
        <v xml:space="preserve"> </v>
      </c>
      <c r="T35" s="313" t="str">
        <f t="shared" si="22"/>
        <v xml:space="preserve"> </v>
      </c>
      <c r="U35" s="313" t="str">
        <f t="shared" si="22"/>
        <v xml:space="preserve"> </v>
      </c>
      <c r="V35" s="313" t="str">
        <f t="shared" si="22"/>
        <v xml:space="preserve"> </v>
      </c>
      <c r="W35" s="313" t="str">
        <f t="shared" si="22"/>
        <v xml:space="preserve"> </v>
      </c>
    </row>
    <row r="36" spans="1:23" ht="13.5" thickBot="1">
      <c r="A36" s="101"/>
      <c r="B36" s="90"/>
      <c r="C36" s="310" t="s">
        <v>671</v>
      </c>
      <c r="D36" s="314"/>
      <c r="E36" s="113"/>
      <c r="F36" s="113"/>
      <c r="G36" s="113"/>
      <c r="H36" s="113"/>
      <c r="I36" s="113"/>
      <c r="J36" s="113"/>
      <c r="K36" s="113"/>
      <c r="L36" s="113"/>
      <c r="M36" s="113"/>
      <c r="N36" s="113"/>
      <c r="O36" s="113"/>
      <c r="P36" s="113"/>
      <c r="Q36" s="113"/>
      <c r="R36" s="113"/>
      <c r="S36" s="113"/>
      <c r="T36" s="113"/>
      <c r="U36" s="113"/>
      <c r="V36" s="113"/>
      <c r="W36" s="113"/>
    </row>
    <row r="37" spans="1:23" ht="13.5" thickBot="1">
      <c r="A37" s="101"/>
      <c r="B37" s="296"/>
      <c r="C37" s="315" t="s">
        <v>96</v>
      </c>
      <c r="D37" s="316" t="str">
        <f t="shared" ref="D37:E37" si="23">IF(COUNTIF(D35:D36,"C")=2,"C",IF(COUNTIF(D35:D36,"C")&gt;0,"P"," "))</f>
        <v xml:space="preserve"> </v>
      </c>
      <c r="E37" s="316" t="str">
        <f t="shared" si="23"/>
        <v xml:space="preserve"> </v>
      </c>
      <c r="F37" s="316" t="str">
        <f t="shared" ref="F37:M37" si="24">IF(COUNTIF(F35:F36,"C")=2,"C",IF(COUNTIF(F35:F36,"C")&gt;0,"P"," "))</f>
        <v xml:space="preserve"> </v>
      </c>
      <c r="G37" s="316" t="str">
        <f t="shared" si="24"/>
        <v xml:space="preserve"> </v>
      </c>
      <c r="H37" s="316" t="str">
        <f t="shared" si="24"/>
        <v xml:space="preserve"> </v>
      </c>
      <c r="I37" s="316" t="str">
        <f t="shared" si="24"/>
        <v xml:space="preserve"> </v>
      </c>
      <c r="J37" s="316" t="str">
        <f t="shared" si="24"/>
        <v xml:space="preserve"> </v>
      </c>
      <c r="K37" s="316" t="str">
        <f t="shared" si="24"/>
        <v xml:space="preserve"> </v>
      </c>
      <c r="L37" s="316" t="str">
        <f t="shared" si="24"/>
        <v xml:space="preserve"> </v>
      </c>
      <c r="M37" s="316" t="str">
        <f t="shared" si="24"/>
        <v xml:space="preserve"> </v>
      </c>
      <c r="N37" s="316" t="str">
        <f t="shared" ref="N37:W37" si="25">IF(COUNTIF(N35:N36,"C")=2,"C",IF(COUNTIF(N35:N36,"C")&gt;0,"P"," "))</f>
        <v xml:space="preserve"> </v>
      </c>
      <c r="O37" s="316" t="str">
        <f t="shared" si="25"/>
        <v xml:space="preserve"> </v>
      </c>
      <c r="P37" s="316" t="str">
        <f t="shared" si="25"/>
        <v xml:space="preserve"> </v>
      </c>
      <c r="Q37" s="316" t="str">
        <f t="shared" si="25"/>
        <v xml:space="preserve"> </v>
      </c>
      <c r="R37" s="316" t="str">
        <f t="shared" si="25"/>
        <v xml:space="preserve"> </v>
      </c>
      <c r="S37" s="316" t="str">
        <f t="shared" si="25"/>
        <v xml:space="preserve"> </v>
      </c>
      <c r="T37" s="316" t="str">
        <f t="shared" si="25"/>
        <v xml:space="preserve"> </v>
      </c>
      <c r="U37" s="316" t="str">
        <f t="shared" si="25"/>
        <v xml:space="preserve"> </v>
      </c>
      <c r="V37" s="316" t="str">
        <f t="shared" si="25"/>
        <v xml:space="preserve"> </v>
      </c>
      <c r="W37" s="316" t="str">
        <f t="shared" si="25"/>
        <v xml:space="preserve"> </v>
      </c>
    </row>
    <row r="38" spans="1:23">
      <c r="A38" s="101"/>
      <c r="B38" s="23"/>
      <c r="C38" s="23"/>
      <c r="D38" s="320" t="str">
        <f>IF(D35="C","B"," ")</f>
        <v xml:space="preserve"> </v>
      </c>
      <c r="E38" s="320" t="str">
        <f t="shared" ref="E38" si="26">IF(E35="C","B"," ")</f>
        <v xml:space="preserve"> </v>
      </c>
      <c r="F38" s="320" t="str">
        <f t="shared" ref="F38:M38" si="27">IF(F35="C","B"," ")</f>
        <v xml:space="preserve"> </v>
      </c>
      <c r="G38" s="320" t="str">
        <f t="shared" si="27"/>
        <v xml:space="preserve"> </v>
      </c>
      <c r="H38" s="320" t="str">
        <f t="shared" si="27"/>
        <v xml:space="preserve"> </v>
      </c>
      <c r="I38" s="320" t="str">
        <f t="shared" si="27"/>
        <v xml:space="preserve"> </v>
      </c>
      <c r="J38" s="320" t="str">
        <f t="shared" si="27"/>
        <v xml:space="preserve"> </v>
      </c>
      <c r="K38" s="320" t="str">
        <f t="shared" si="27"/>
        <v xml:space="preserve"> </v>
      </c>
      <c r="L38" s="320" t="str">
        <f t="shared" si="27"/>
        <v xml:space="preserve"> </v>
      </c>
      <c r="M38" s="320" t="str">
        <f t="shared" si="27"/>
        <v xml:space="preserve"> </v>
      </c>
      <c r="N38" s="320" t="str">
        <f t="shared" ref="N38:W38" si="28">IF(N35="C","B"," ")</f>
        <v xml:space="preserve"> </v>
      </c>
      <c r="O38" s="320" t="str">
        <f t="shared" si="28"/>
        <v xml:space="preserve"> </v>
      </c>
      <c r="P38" s="320" t="str">
        <f t="shared" si="28"/>
        <v xml:space="preserve"> </v>
      </c>
      <c r="Q38" s="320" t="str">
        <f t="shared" si="28"/>
        <v xml:space="preserve"> </v>
      </c>
      <c r="R38" s="320" t="str">
        <f t="shared" si="28"/>
        <v xml:space="preserve"> </v>
      </c>
      <c r="S38" s="320" t="str">
        <f t="shared" si="28"/>
        <v xml:space="preserve"> </v>
      </c>
      <c r="T38" s="320" t="str">
        <f t="shared" si="28"/>
        <v xml:space="preserve"> </v>
      </c>
      <c r="U38" s="320" t="str">
        <f t="shared" si="28"/>
        <v xml:space="preserve"> </v>
      </c>
      <c r="V38" s="320" t="str">
        <f t="shared" si="28"/>
        <v xml:space="preserve"> </v>
      </c>
      <c r="W38" s="320" t="str">
        <f t="shared" si="28"/>
        <v xml:space="preserve"> </v>
      </c>
    </row>
    <row r="39" spans="1:23" s="81" customFormat="1" ht="20.25" customHeight="1">
      <c r="A39" s="683" t="s">
        <v>968</v>
      </c>
      <c r="B39" s="684"/>
      <c r="C39" s="684"/>
      <c r="D39" s="684"/>
      <c r="E39" s="684"/>
      <c r="F39" s="684"/>
      <c r="G39" s="684"/>
      <c r="H39" s="684"/>
      <c r="I39" s="684"/>
      <c r="J39" s="684"/>
      <c r="K39" s="684"/>
      <c r="L39" s="684"/>
      <c r="M39" s="684"/>
      <c r="N39" s="684"/>
      <c r="O39" s="684"/>
      <c r="P39" s="684"/>
      <c r="Q39" s="684"/>
      <c r="R39" s="684"/>
      <c r="S39" s="684"/>
      <c r="T39" s="684"/>
      <c r="U39" s="684"/>
      <c r="V39" s="684"/>
      <c r="W39" s="684"/>
    </row>
    <row r="40" spans="1:23" ht="15.75">
      <c r="A40" s="88"/>
      <c r="B40" s="329" t="s">
        <v>935</v>
      </c>
      <c r="C40" s="319"/>
      <c r="D40" s="320" t="str">
        <f>IF(D50="C","B"," ")</f>
        <v xml:space="preserve"> </v>
      </c>
      <c r="E40" s="320" t="str">
        <f t="shared" ref="E40:M40" si="29">IF(E50="C","B"," ")</f>
        <v xml:space="preserve"> </v>
      </c>
      <c r="F40" s="320" t="str">
        <f t="shared" si="29"/>
        <v xml:space="preserve"> </v>
      </c>
      <c r="G40" s="320" t="str">
        <f t="shared" si="29"/>
        <v xml:space="preserve"> </v>
      </c>
      <c r="H40" s="320" t="str">
        <f t="shared" si="29"/>
        <v xml:space="preserve"> </v>
      </c>
      <c r="I40" s="320" t="str">
        <f t="shared" si="29"/>
        <v xml:space="preserve"> </v>
      </c>
      <c r="J40" s="320" t="str">
        <f t="shared" si="29"/>
        <v xml:space="preserve"> </v>
      </c>
      <c r="K40" s="320" t="str">
        <f t="shared" si="29"/>
        <v xml:space="preserve"> </v>
      </c>
      <c r="L40" s="320" t="str">
        <f t="shared" si="29"/>
        <v xml:space="preserve"> </v>
      </c>
      <c r="M40" s="320" t="str">
        <f t="shared" si="29"/>
        <v xml:space="preserve"> </v>
      </c>
      <c r="N40" s="320" t="str">
        <f t="shared" ref="N40:W40" si="30">IF(N50="C","B"," ")</f>
        <v xml:space="preserve"> </v>
      </c>
      <c r="O40" s="320" t="str">
        <f t="shared" si="30"/>
        <v xml:space="preserve"> </v>
      </c>
      <c r="P40" s="320" t="str">
        <f t="shared" si="30"/>
        <v xml:space="preserve"> </v>
      </c>
      <c r="Q40" s="320" t="str">
        <f t="shared" si="30"/>
        <v xml:space="preserve"> </v>
      </c>
      <c r="R40" s="320" t="str">
        <f t="shared" si="30"/>
        <v xml:space="preserve"> </v>
      </c>
      <c r="S40" s="320" t="str">
        <f t="shared" si="30"/>
        <v xml:space="preserve"> </v>
      </c>
      <c r="T40" s="320" t="str">
        <f t="shared" si="30"/>
        <v xml:space="preserve"> </v>
      </c>
      <c r="U40" s="320" t="str">
        <f t="shared" si="30"/>
        <v xml:space="preserve"> </v>
      </c>
      <c r="V40" s="320" t="str">
        <f t="shared" si="30"/>
        <v xml:space="preserve"> </v>
      </c>
      <c r="W40" s="320" t="str">
        <f t="shared" si="30"/>
        <v xml:space="preserve"> </v>
      </c>
    </row>
    <row r="41" spans="1:23">
      <c r="A41"/>
      <c r="B41" s="90">
        <v>1</v>
      </c>
      <c r="C41" s="370" t="s">
        <v>969</v>
      </c>
      <c r="D41" s="173"/>
      <c r="E41" s="173"/>
      <c r="F41" s="173"/>
      <c r="G41" s="173"/>
      <c r="H41" s="173"/>
      <c r="I41" s="173"/>
      <c r="J41" s="173"/>
      <c r="K41" s="173"/>
      <c r="L41" s="173"/>
      <c r="M41" s="173"/>
      <c r="N41" s="173"/>
      <c r="O41" s="173"/>
      <c r="P41" s="173"/>
      <c r="Q41" s="173"/>
      <c r="R41" s="173"/>
      <c r="S41" s="173"/>
      <c r="T41" s="173"/>
      <c r="U41" s="173"/>
      <c r="V41" s="173"/>
      <c r="W41" s="173"/>
    </row>
    <row r="42" spans="1:23">
      <c r="A42" s="87"/>
      <c r="B42" s="90">
        <v>2</v>
      </c>
      <c r="C42" s="371" t="s">
        <v>970</v>
      </c>
      <c r="D42" s="372"/>
      <c r="E42" s="372"/>
      <c r="F42" s="372"/>
      <c r="G42" s="372"/>
      <c r="H42" s="372"/>
      <c r="I42" s="372"/>
      <c r="J42" s="372"/>
      <c r="K42" s="372"/>
      <c r="L42" s="372"/>
      <c r="M42" s="372"/>
      <c r="N42" s="372"/>
      <c r="O42" s="372"/>
      <c r="P42" s="372"/>
      <c r="Q42" s="372"/>
      <c r="R42" s="372"/>
      <c r="S42" s="372"/>
      <c r="T42" s="372"/>
      <c r="U42" s="372"/>
      <c r="V42" s="372"/>
      <c r="W42" s="372"/>
    </row>
    <row r="43" spans="1:23">
      <c r="A43" s="87"/>
      <c r="B43" s="90"/>
      <c r="C43" s="370" t="s">
        <v>971</v>
      </c>
      <c r="D43" s="173"/>
      <c r="E43" s="173"/>
      <c r="F43" s="173"/>
      <c r="G43" s="173"/>
      <c r="H43" s="173"/>
      <c r="I43" s="173"/>
      <c r="J43" s="173"/>
      <c r="K43" s="173"/>
      <c r="L43" s="173"/>
      <c r="M43" s="173"/>
      <c r="N43" s="173"/>
      <c r="O43" s="173"/>
      <c r="P43" s="173"/>
      <c r="Q43" s="173"/>
      <c r="R43" s="173"/>
      <c r="S43" s="173"/>
      <c r="T43" s="173"/>
      <c r="U43" s="173"/>
      <c r="V43" s="173"/>
      <c r="W43" s="173"/>
    </row>
    <row r="44" spans="1:23">
      <c r="A44" s="87"/>
      <c r="B44" s="90"/>
      <c r="C44" s="370" t="s">
        <v>979</v>
      </c>
      <c r="D44" s="173"/>
      <c r="E44" s="173"/>
      <c r="F44" s="173"/>
      <c r="G44" s="173"/>
      <c r="H44" s="173"/>
      <c r="I44" s="173"/>
      <c r="J44" s="173"/>
      <c r="K44" s="173"/>
      <c r="L44" s="173"/>
      <c r="M44" s="173"/>
      <c r="N44" s="173"/>
      <c r="O44" s="173"/>
      <c r="P44" s="173"/>
      <c r="Q44" s="173"/>
      <c r="R44" s="173"/>
      <c r="S44" s="173"/>
      <c r="T44" s="173"/>
      <c r="U44" s="173"/>
      <c r="V44" s="173"/>
      <c r="W44" s="173"/>
    </row>
    <row r="45" spans="1:23">
      <c r="A45" s="87"/>
      <c r="B45" s="90"/>
      <c r="C45" s="370" t="s">
        <v>972</v>
      </c>
      <c r="D45" s="173"/>
      <c r="E45" s="173"/>
      <c r="F45" s="173"/>
      <c r="G45" s="173"/>
      <c r="H45" s="173"/>
      <c r="I45" s="173"/>
      <c r="J45" s="173"/>
      <c r="K45" s="173"/>
      <c r="L45" s="173"/>
      <c r="M45" s="173"/>
      <c r="N45" s="173"/>
      <c r="O45" s="173"/>
      <c r="P45" s="173"/>
      <c r="Q45" s="173"/>
      <c r="R45" s="173"/>
      <c r="S45" s="173"/>
      <c r="T45" s="173"/>
      <c r="U45" s="173"/>
      <c r="V45" s="173"/>
      <c r="W45" s="173"/>
    </row>
    <row r="46" spans="1:23" hidden="1">
      <c r="A46"/>
      <c r="B46" s="296"/>
      <c r="C46" s="373"/>
      <c r="D46" s="397" t="str">
        <f>IF(COUNTIF(D41:D45,"C")&gt;3,"A",IF(COUNTIF(D41:D45,"C")&gt;0,"P"," "))</f>
        <v xml:space="preserve"> </v>
      </c>
      <c r="E46" s="397" t="str">
        <f t="shared" ref="E46:W46" si="31">IF(COUNTIF(E41:E45,"C")&gt;3,"A",IF(COUNTIF(E41:E45,"C")&gt;0,"P"," "))</f>
        <v xml:space="preserve"> </v>
      </c>
      <c r="F46" s="397" t="str">
        <f t="shared" si="31"/>
        <v xml:space="preserve"> </v>
      </c>
      <c r="G46" s="397" t="str">
        <f t="shared" si="31"/>
        <v xml:space="preserve"> </v>
      </c>
      <c r="H46" s="397" t="str">
        <f t="shared" si="31"/>
        <v xml:space="preserve"> </v>
      </c>
      <c r="I46" s="397" t="str">
        <f t="shared" si="31"/>
        <v xml:space="preserve"> </v>
      </c>
      <c r="J46" s="397" t="str">
        <f t="shared" si="31"/>
        <v xml:space="preserve"> </v>
      </c>
      <c r="K46" s="397" t="str">
        <f t="shared" si="31"/>
        <v xml:space="preserve"> </v>
      </c>
      <c r="L46" s="397" t="str">
        <f t="shared" si="31"/>
        <v xml:space="preserve"> </v>
      </c>
      <c r="M46" s="397" t="str">
        <f t="shared" si="31"/>
        <v xml:space="preserve"> </v>
      </c>
      <c r="N46" s="397" t="str">
        <f t="shared" si="31"/>
        <v xml:space="preserve"> </v>
      </c>
      <c r="O46" s="397" t="str">
        <f t="shared" si="31"/>
        <v xml:space="preserve"> </v>
      </c>
      <c r="P46" s="397" t="str">
        <f t="shared" si="31"/>
        <v xml:space="preserve"> </v>
      </c>
      <c r="Q46" s="397" t="str">
        <f t="shared" si="31"/>
        <v xml:space="preserve"> </v>
      </c>
      <c r="R46" s="397" t="str">
        <f t="shared" si="31"/>
        <v xml:space="preserve"> </v>
      </c>
      <c r="S46" s="397" t="str">
        <f t="shared" si="31"/>
        <v xml:space="preserve"> </v>
      </c>
      <c r="T46" s="397" t="str">
        <f t="shared" si="31"/>
        <v xml:space="preserve"> </v>
      </c>
      <c r="U46" s="397" t="str">
        <f t="shared" si="31"/>
        <v xml:space="preserve"> </v>
      </c>
      <c r="V46" s="397" t="str">
        <f t="shared" si="31"/>
        <v xml:space="preserve"> </v>
      </c>
      <c r="W46" s="397" t="str">
        <f t="shared" si="31"/>
        <v xml:space="preserve"> </v>
      </c>
    </row>
    <row r="47" spans="1:23">
      <c r="A47" s="87"/>
      <c r="B47" s="90">
        <v>3</v>
      </c>
      <c r="C47" s="370" t="s">
        <v>803</v>
      </c>
      <c r="D47" s="173"/>
      <c r="E47" s="173"/>
      <c r="F47" s="173"/>
      <c r="G47" s="173"/>
      <c r="H47" s="173"/>
      <c r="I47" s="173"/>
      <c r="J47" s="173"/>
      <c r="K47" s="173"/>
      <c r="L47" s="173"/>
      <c r="M47" s="173"/>
      <c r="N47" s="173"/>
      <c r="O47" s="173"/>
      <c r="P47" s="173"/>
      <c r="Q47" s="173"/>
      <c r="R47" s="173"/>
      <c r="S47" s="173"/>
      <c r="T47" s="173"/>
      <c r="U47" s="173"/>
      <c r="V47" s="173"/>
      <c r="W47" s="173"/>
    </row>
    <row r="48" spans="1:23" ht="13.5" thickBot="1">
      <c r="A48" s="87"/>
      <c r="B48" s="90">
        <v>4</v>
      </c>
      <c r="C48" s="375" t="s">
        <v>973</v>
      </c>
      <c r="D48" s="376"/>
      <c r="E48" s="376"/>
      <c r="F48" s="376"/>
      <c r="G48" s="376"/>
      <c r="H48" s="376"/>
      <c r="I48" s="376"/>
      <c r="J48" s="376"/>
      <c r="K48" s="376"/>
      <c r="L48" s="376"/>
      <c r="M48" s="376"/>
      <c r="N48" s="376"/>
      <c r="O48" s="376"/>
      <c r="P48" s="376"/>
      <c r="Q48" s="376"/>
      <c r="R48" s="376"/>
      <c r="S48" s="376"/>
      <c r="T48" s="376"/>
      <c r="U48" s="376"/>
      <c r="V48" s="376"/>
      <c r="W48" s="376"/>
    </row>
    <row r="49" spans="1:23" ht="13.5" hidden="1" thickBot="1">
      <c r="A49" s="87"/>
      <c r="B49" s="296"/>
      <c r="C49" s="377"/>
      <c r="D49" s="397" t="str">
        <f>IF(COUNTIF(D47:D48,"C")&gt;1,"A",IF(COUNTIF(D47:D48,"C")&gt;0,"P"," "))</f>
        <v xml:space="preserve"> </v>
      </c>
      <c r="E49" s="397" t="str">
        <f t="shared" ref="E49:W49" si="32">IF(COUNTIF(E47:E48,"C")&gt;1,"A",IF(COUNTIF(E47:E48,"C")&gt;0,"P"," "))</f>
        <v xml:space="preserve"> </v>
      </c>
      <c r="F49" s="397" t="str">
        <f t="shared" si="32"/>
        <v xml:space="preserve"> </v>
      </c>
      <c r="G49" s="397" t="str">
        <f t="shared" si="32"/>
        <v xml:space="preserve"> </v>
      </c>
      <c r="H49" s="397" t="str">
        <f t="shared" si="32"/>
        <v xml:space="preserve"> </v>
      </c>
      <c r="I49" s="397" t="str">
        <f t="shared" si="32"/>
        <v xml:space="preserve"> </v>
      </c>
      <c r="J49" s="397" t="str">
        <f t="shared" si="32"/>
        <v xml:space="preserve"> </v>
      </c>
      <c r="K49" s="397" t="str">
        <f t="shared" si="32"/>
        <v xml:space="preserve"> </v>
      </c>
      <c r="L49" s="397" t="str">
        <f t="shared" si="32"/>
        <v xml:space="preserve"> </v>
      </c>
      <c r="M49" s="397" t="str">
        <f t="shared" si="32"/>
        <v xml:space="preserve"> </v>
      </c>
      <c r="N49" s="397" t="str">
        <f t="shared" si="32"/>
        <v xml:space="preserve"> </v>
      </c>
      <c r="O49" s="397" t="str">
        <f t="shared" si="32"/>
        <v xml:space="preserve"> </v>
      </c>
      <c r="P49" s="397" t="str">
        <f t="shared" si="32"/>
        <v xml:space="preserve"> </v>
      </c>
      <c r="Q49" s="397" t="str">
        <f t="shared" si="32"/>
        <v xml:space="preserve"> </v>
      </c>
      <c r="R49" s="397" t="str">
        <f t="shared" si="32"/>
        <v xml:space="preserve"> </v>
      </c>
      <c r="S49" s="397" t="str">
        <f t="shared" si="32"/>
        <v xml:space="preserve"> </v>
      </c>
      <c r="T49" s="397" t="str">
        <f t="shared" si="32"/>
        <v xml:space="preserve"> </v>
      </c>
      <c r="U49" s="397" t="str">
        <f t="shared" si="32"/>
        <v xml:space="preserve"> </v>
      </c>
      <c r="V49" s="397" t="str">
        <f t="shared" si="32"/>
        <v xml:space="preserve"> </v>
      </c>
      <c r="W49" s="397" t="str">
        <f t="shared" si="32"/>
        <v xml:space="preserve"> </v>
      </c>
    </row>
    <row r="50" spans="1:23" ht="13.5" thickBot="1">
      <c r="A50" s="87"/>
      <c r="C50" s="352" t="s">
        <v>96</v>
      </c>
      <c r="D50" s="214" t="str">
        <f>IF(COUNTIF(D46:D49,"A")&gt;1,"C",IF(COUNTIF(D46:D49,"P")&gt;0,"P",IF(COUNTIF(D46:D49,"A")&gt;0,"P"," ")))</f>
        <v xml:space="preserve"> </v>
      </c>
      <c r="E50" s="214" t="str">
        <f t="shared" ref="E50" si="33">IF(COUNTIF(E46:E49,"A")&gt;1,"C",IF(COUNTIF(E46:E49,"P")&gt;0,"P",IF(COUNTIF(E46:E49,"A")&gt;0,"P"," ")))</f>
        <v xml:space="preserve"> </v>
      </c>
      <c r="F50" s="214" t="str">
        <f t="shared" ref="F50:M50" si="34">IF(COUNTIF(F46:F49,"A")&gt;1,"C",IF(COUNTIF(F46:F49,"P")&gt;0,"P",IF(COUNTIF(F46:F49,"A")&gt;0,"P"," ")))</f>
        <v xml:space="preserve"> </v>
      </c>
      <c r="G50" s="214" t="str">
        <f t="shared" si="34"/>
        <v xml:space="preserve"> </v>
      </c>
      <c r="H50" s="214" t="str">
        <f t="shared" si="34"/>
        <v xml:space="preserve"> </v>
      </c>
      <c r="I50" s="214" t="str">
        <f t="shared" si="34"/>
        <v xml:space="preserve"> </v>
      </c>
      <c r="J50" s="214" t="str">
        <f t="shared" si="34"/>
        <v xml:space="preserve"> </v>
      </c>
      <c r="K50" s="214" t="str">
        <f t="shared" si="34"/>
        <v xml:space="preserve"> </v>
      </c>
      <c r="L50" s="214" t="str">
        <f t="shared" si="34"/>
        <v xml:space="preserve"> </v>
      </c>
      <c r="M50" s="214" t="str">
        <f t="shared" si="34"/>
        <v xml:space="preserve"> </v>
      </c>
      <c r="N50" s="214" t="str">
        <f t="shared" ref="N50:W50" si="35">IF(COUNTIF(N46:N49,"A")&gt;1,"C",IF(COUNTIF(N46:N49,"P")&gt;0,"P",IF(COUNTIF(N46:N49,"A")&gt;0,"P"," ")))</f>
        <v xml:space="preserve"> </v>
      </c>
      <c r="O50" s="214" t="str">
        <f t="shared" si="35"/>
        <v xml:space="preserve"> </v>
      </c>
      <c r="P50" s="214" t="str">
        <f t="shared" si="35"/>
        <v xml:space="preserve"> </v>
      </c>
      <c r="Q50" s="214" t="str">
        <f t="shared" si="35"/>
        <v xml:space="preserve"> </v>
      </c>
      <c r="R50" s="214" t="str">
        <f t="shared" si="35"/>
        <v xml:space="preserve"> </v>
      </c>
      <c r="S50" s="214" t="str">
        <f t="shared" si="35"/>
        <v xml:space="preserve"> </v>
      </c>
      <c r="T50" s="214" t="str">
        <f t="shared" si="35"/>
        <v xml:space="preserve"> </v>
      </c>
      <c r="U50" s="214" t="str">
        <f t="shared" si="35"/>
        <v xml:space="preserve"> </v>
      </c>
      <c r="V50" s="214" t="str">
        <f t="shared" si="35"/>
        <v xml:space="preserve"> </v>
      </c>
      <c r="W50" s="214" t="str">
        <f t="shared" si="35"/>
        <v xml:space="preserve"> </v>
      </c>
    </row>
    <row r="51" spans="1:23">
      <c r="A51"/>
      <c r="B51" s="329" t="s">
        <v>801</v>
      </c>
      <c r="C51" s="319"/>
      <c r="D51" s="320" t="str">
        <f>IF(D61="C","B"," ")</f>
        <v xml:space="preserve"> </v>
      </c>
      <c r="E51" s="320" t="str">
        <f t="shared" ref="E51:M51" si="36">IF(E61="C","B"," ")</f>
        <v xml:space="preserve"> </v>
      </c>
      <c r="F51" s="320" t="str">
        <f t="shared" si="36"/>
        <v xml:space="preserve"> </v>
      </c>
      <c r="G51" s="320" t="str">
        <f t="shared" si="36"/>
        <v xml:space="preserve"> </v>
      </c>
      <c r="H51" s="320" t="str">
        <f t="shared" si="36"/>
        <v xml:space="preserve"> </v>
      </c>
      <c r="I51" s="320" t="str">
        <f t="shared" si="36"/>
        <v xml:space="preserve"> </v>
      </c>
      <c r="J51" s="320" t="str">
        <f t="shared" si="36"/>
        <v xml:space="preserve"> </v>
      </c>
      <c r="K51" s="320" t="str">
        <f t="shared" si="36"/>
        <v xml:space="preserve"> </v>
      </c>
      <c r="L51" s="320" t="str">
        <f t="shared" si="36"/>
        <v xml:space="preserve"> </v>
      </c>
      <c r="M51" s="320" t="str">
        <f t="shared" si="36"/>
        <v xml:space="preserve"> </v>
      </c>
      <c r="N51" s="320" t="str">
        <f t="shared" ref="N51:W51" si="37">IF(N61="C","B"," ")</f>
        <v xml:space="preserve"> </v>
      </c>
      <c r="O51" s="320" t="str">
        <f t="shared" si="37"/>
        <v xml:space="preserve"> </v>
      </c>
      <c r="P51" s="320" t="str">
        <f t="shared" si="37"/>
        <v xml:space="preserve"> </v>
      </c>
      <c r="Q51" s="320" t="str">
        <f t="shared" si="37"/>
        <v xml:space="preserve"> </v>
      </c>
      <c r="R51" s="320" t="str">
        <f t="shared" si="37"/>
        <v xml:space="preserve"> </v>
      </c>
      <c r="S51" s="320" t="str">
        <f t="shared" si="37"/>
        <v xml:space="preserve"> </v>
      </c>
      <c r="T51" s="320" t="str">
        <f t="shared" si="37"/>
        <v xml:space="preserve"> </v>
      </c>
      <c r="U51" s="320" t="str">
        <f t="shared" si="37"/>
        <v xml:space="preserve"> </v>
      </c>
      <c r="V51" s="320" t="str">
        <f t="shared" si="37"/>
        <v xml:space="preserve"> </v>
      </c>
      <c r="W51" s="320" t="str">
        <f t="shared" si="37"/>
        <v xml:space="preserve"> </v>
      </c>
    </row>
    <row r="52" spans="1:23" ht="12.75" customHeight="1">
      <c r="A52" s="30"/>
      <c r="B52" s="90">
        <v>1</v>
      </c>
      <c r="C52" s="370" t="s">
        <v>802</v>
      </c>
      <c r="D52" s="173"/>
      <c r="E52" s="173"/>
      <c r="F52" s="173"/>
      <c r="G52" s="173"/>
      <c r="H52" s="173"/>
      <c r="I52" s="173"/>
      <c r="J52" s="173"/>
      <c r="K52" s="173"/>
      <c r="L52" s="173"/>
      <c r="M52" s="173"/>
      <c r="N52" s="173"/>
      <c r="O52" s="173"/>
      <c r="P52" s="173"/>
      <c r="Q52" s="173"/>
      <c r="R52" s="173"/>
      <c r="S52" s="173"/>
      <c r="T52" s="173"/>
      <c r="U52" s="173"/>
      <c r="V52" s="173"/>
      <c r="W52" s="173"/>
    </row>
    <row r="53" spans="1:23">
      <c r="A53" s="30"/>
      <c r="B53" s="90">
        <v>2</v>
      </c>
      <c r="C53" s="371" t="s">
        <v>974</v>
      </c>
      <c r="D53" s="372"/>
      <c r="E53" s="372"/>
      <c r="F53" s="372"/>
      <c r="G53" s="372"/>
      <c r="H53" s="372"/>
      <c r="I53" s="372"/>
      <c r="J53" s="372"/>
      <c r="K53" s="372"/>
      <c r="L53" s="372"/>
      <c r="M53" s="372"/>
      <c r="N53" s="372"/>
      <c r="O53" s="372"/>
      <c r="P53" s="372"/>
      <c r="Q53" s="372"/>
      <c r="R53" s="372"/>
      <c r="S53" s="372"/>
      <c r="T53" s="372"/>
      <c r="U53" s="372"/>
      <c r="V53" s="372"/>
      <c r="W53" s="372"/>
    </row>
    <row r="54" spans="1:23">
      <c r="A54" s="30"/>
      <c r="B54" s="90"/>
      <c r="C54" s="370" t="s">
        <v>975</v>
      </c>
      <c r="D54" s="173"/>
      <c r="E54" s="173"/>
      <c r="F54" s="173"/>
      <c r="G54" s="173"/>
      <c r="H54" s="173"/>
      <c r="I54" s="173"/>
      <c r="J54" s="173"/>
      <c r="K54" s="173"/>
      <c r="L54" s="173"/>
      <c r="M54" s="173"/>
      <c r="N54" s="173"/>
      <c r="O54" s="173"/>
      <c r="P54" s="173"/>
      <c r="Q54" s="173"/>
      <c r="R54" s="173"/>
      <c r="S54" s="173"/>
      <c r="T54" s="173"/>
      <c r="U54" s="173"/>
      <c r="V54" s="173"/>
      <c r="W54" s="173"/>
    </row>
    <row r="55" spans="1:23">
      <c r="A55" s="30"/>
      <c r="B55" s="90"/>
      <c r="C55" s="370" t="s">
        <v>980</v>
      </c>
      <c r="D55" s="173"/>
      <c r="E55" s="173"/>
      <c r="F55" s="173"/>
      <c r="G55" s="173"/>
      <c r="H55" s="173"/>
      <c r="I55" s="173"/>
      <c r="J55" s="173"/>
      <c r="K55" s="173"/>
      <c r="L55" s="173"/>
      <c r="M55" s="173"/>
      <c r="N55" s="173"/>
      <c r="O55" s="173"/>
      <c r="P55" s="173"/>
      <c r="Q55" s="173"/>
      <c r="R55" s="173"/>
      <c r="S55" s="173"/>
      <c r="T55" s="173"/>
      <c r="U55" s="173"/>
      <c r="V55" s="173"/>
      <c r="W55" s="173"/>
    </row>
    <row r="56" spans="1:23">
      <c r="A56" s="30"/>
      <c r="B56" s="90"/>
      <c r="C56" s="370" t="s">
        <v>981</v>
      </c>
      <c r="D56" s="173"/>
      <c r="E56" s="173"/>
      <c r="F56" s="173"/>
      <c r="G56" s="173"/>
      <c r="H56" s="173"/>
      <c r="I56" s="173"/>
      <c r="J56" s="173"/>
      <c r="K56" s="173"/>
      <c r="L56" s="173"/>
      <c r="M56" s="173"/>
      <c r="N56" s="173"/>
      <c r="O56" s="173"/>
      <c r="P56" s="173"/>
      <c r="Q56" s="173"/>
      <c r="R56" s="173"/>
      <c r="S56" s="173"/>
      <c r="T56" s="173"/>
      <c r="U56" s="173"/>
      <c r="V56" s="173"/>
      <c r="W56" s="173"/>
    </row>
    <row r="57" spans="1:23" hidden="1">
      <c r="A57" s="30"/>
      <c r="B57" s="296"/>
      <c r="C57" s="373"/>
      <c r="D57" s="374" t="str">
        <f>IF(COUNTIF(D52:D56,"C")&gt;3,"A",IF(COUNTIF(D52:D56,"C")&gt;0,"P"," "))</f>
        <v xml:space="preserve"> </v>
      </c>
      <c r="E57" s="374" t="str">
        <f t="shared" ref="E57:W57" si="38">IF(COUNTIF(E52:E56,"C")&gt;3,"A",IF(COUNTIF(E52:E56,"C")&gt;0,"P"," "))</f>
        <v xml:space="preserve"> </v>
      </c>
      <c r="F57" s="374" t="str">
        <f t="shared" si="38"/>
        <v xml:space="preserve"> </v>
      </c>
      <c r="G57" s="374" t="str">
        <f t="shared" si="38"/>
        <v xml:space="preserve"> </v>
      </c>
      <c r="H57" s="374" t="str">
        <f t="shared" si="38"/>
        <v xml:space="preserve"> </v>
      </c>
      <c r="I57" s="374" t="str">
        <f t="shared" si="38"/>
        <v xml:space="preserve"> </v>
      </c>
      <c r="J57" s="374" t="str">
        <f t="shared" si="38"/>
        <v xml:space="preserve"> </v>
      </c>
      <c r="K57" s="374" t="str">
        <f t="shared" si="38"/>
        <v xml:space="preserve"> </v>
      </c>
      <c r="L57" s="374" t="str">
        <f t="shared" si="38"/>
        <v xml:space="preserve"> </v>
      </c>
      <c r="M57" s="374" t="str">
        <f t="shared" si="38"/>
        <v xml:space="preserve"> </v>
      </c>
      <c r="N57" s="374" t="str">
        <f t="shared" si="38"/>
        <v xml:space="preserve"> </v>
      </c>
      <c r="O57" s="374" t="str">
        <f t="shared" si="38"/>
        <v xml:space="preserve"> </v>
      </c>
      <c r="P57" s="374" t="str">
        <f t="shared" si="38"/>
        <v xml:space="preserve"> </v>
      </c>
      <c r="Q57" s="374" t="str">
        <f t="shared" si="38"/>
        <v xml:space="preserve"> </v>
      </c>
      <c r="R57" s="374" t="str">
        <f t="shared" si="38"/>
        <v xml:space="preserve"> </v>
      </c>
      <c r="S57" s="374" t="str">
        <f t="shared" si="38"/>
        <v xml:space="preserve"> </v>
      </c>
      <c r="T57" s="374" t="str">
        <f t="shared" si="38"/>
        <v xml:space="preserve"> </v>
      </c>
      <c r="U57" s="374" t="str">
        <f t="shared" si="38"/>
        <v xml:space="preserve"> </v>
      </c>
      <c r="V57" s="374" t="str">
        <f t="shared" si="38"/>
        <v xml:space="preserve"> </v>
      </c>
      <c r="W57" s="374" t="str">
        <f t="shared" si="38"/>
        <v xml:space="preserve"> </v>
      </c>
    </row>
    <row r="58" spans="1:23">
      <c r="A58" s="30"/>
      <c r="B58" s="90">
        <v>3</v>
      </c>
      <c r="C58" s="370" t="s">
        <v>803</v>
      </c>
      <c r="D58" s="173"/>
      <c r="E58" s="173"/>
      <c r="F58" s="173"/>
      <c r="G58" s="173"/>
      <c r="H58" s="173"/>
      <c r="I58" s="173"/>
      <c r="J58" s="173"/>
      <c r="K58" s="173"/>
      <c r="L58" s="173"/>
      <c r="M58" s="173"/>
      <c r="N58" s="173"/>
      <c r="O58" s="173"/>
      <c r="P58" s="173"/>
      <c r="Q58" s="173"/>
      <c r="R58" s="173"/>
      <c r="S58" s="173"/>
      <c r="T58" s="173"/>
      <c r="U58" s="173"/>
      <c r="V58" s="173"/>
      <c r="W58" s="173"/>
    </row>
    <row r="59" spans="1:23" ht="13.5" thickBot="1">
      <c r="A59" s="87"/>
      <c r="B59" s="90">
        <v>4</v>
      </c>
      <c r="C59" s="375" t="s">
        <v>973</v>
      </c>
      <c r="D59" s="314"/>
      <c r="E59" s="314"/>
      <c r="F59" s="314"/>
      <c r="G59" s="314"/>
      <c r="H59" s="314"/>
      <c r="I59" s="314"/>
      <c r="J59" s="314"/>
      <c r="K59" s="314"/>
      <c r="L59" s="314"/>
      <c r="M59" s="314"/>
      <c r="N59" s="314"/>
      <c r="O59" s="314"/>
      <c r="P59" s="314"/>
      <c r="Q59" s="314"/>
      <c r="R59" s="314"/>
      <c r="S59" s="314"/>
      <c r="T59" s="314"/>
      <c r="U59" s="314"/>
      <c r="V59" s="314"/>
      <c r="W59" s="314"/>
    </row>
    <row r="60" spans="1:23" ht="13.5" hidden="1" thickBot="1">
      <c r="A60" s="87"/>
      <c r="B60" s="296"/>
      <c r="C60" s="378"/>
      <c r="D60" s="374" t="str">
        <f>IF(COUNTIF(D58:D59,"C")&gt;1,"A",IF(COUNTIF(D58:D59,"C")&gt;0,"P"," "))</f>
        <v xml:space="preserve"> </v>
      </c>
      <c r="E60" s="374" t="str">
        <f t="shared" ref="E60:W60" si="39">IF(COUNTIF(E58:E59,"C")&gt;1,"A",IF(COUNTIF(E58:E59,"C")&gt;0,"P"," "))</f>
        <v xml:space="preserve"> </v>
      </c>
      <c r="F60" s="374" t="str">
        <f t="shared" si="39"/>
        <v xml:space="preserve"> </v>
      </c>
      <c r="G60" s="374" t="str">
        <f t="shared" si="39"/>
        <v xml:space="preserve"> </v>
      </c>
      <c r="H60" s="374" t="str">
        <f t="shared" si="39"/>
        <v xml:space="preserve"> </v>
      </c>
      <c r="I60" s="374" t="str">
        <f t="shared" si="39"/>
        <v xml:space="preserve"> </v>
      </c>
      <c r="J60" s="374" t="str">
        <f t="shared" si="39"/>
        <v xml:space="preserve"> </v>
      </c>
      <c r="K60" s="374" t="str">
        <f t="shared" si="39"/>
        <v xml:space="preserve"> </v>
      </c>
      <c r="L60" s="374" t="str">
        <f t="shared" si="39"/>
        <v xml:space="preserve"> </v>
      </c>
      <c r="M60" s="374" t="str">
        <f t="shared" si="39"/>
        <v xml:space="preserve"> </v>
      </c>
      <c r="N60" s="374" t="str">
        <f t="shared" si="39"/>
        <v xml:space="preserve"> </v>
      </c>
      <c r="O60" s="374" t="str">
        <f t="shared" si="39"/>
        <v xml:space="preserve"> </v>
      </c>
      <c r="P60" s="374" t="str">
        <f t="shared" si="39"/>
        <v xml:space="preserve"> </v>
      </c>
      <c r="Q60" s="374" t="str">
        <f t="shared" si="39"/>
        <v xml:space="preserve"> </v>
      </c>
      <c r="R60" s="374" t="str">
        <f t="shared" si="39"/>
        <v xml:space="preserve"> </v>
      </c>
      <c r="S60" s="374" t="str">
        <f t="shared" si="39"/>
        <v xml:space="preserve"> </v>
      </c>
      <c r="T60" s="374" t="str">
        <f t="shared" si="39"/>
        <v xml:space="preserve"> </v>
      </c>
      <c r="U60" s="374" t="str">
        <f t="shared" si="39"/>
        <v xml:space="preserve"> </v>
      </c>
      <c r="V60" s="374" t="str">
        <f t="shared" si="39"/>
        <v xml:space="preserve"> </v>
      </c>
      <c r="W60" s="374" t="str">
        <f t="shared" si="39"/>
        <v xml:space="preserve"> </v>
      </c>
    </row>
    <row r="61" spans="1:23" ht="13.5" thickBot="1">
      <c r="A61" s="87"/>
      <c r="C61" s="352" t="s">
        <v>96</v>
      </c>
      <c r="D61" s="214" t="str">
        <f>IF(COUNTIF(D57:D60,"A")&gt;1,"C",IF(COUNTIF(D57:D60,"P")&gt;0,"P",IF(COUNTIF(D57:D60,"A")&gt;0,"P"," ")))</f>
        <v xml:space="preserve"> </v>
      </c>
      <c r="E61" s="214" t="str">
        <f t="shared" ref="E61:W61" si="40">IF(COUNTIF(E57:E60,"A")&gt;1,"C",IF(COUNTIF(E57:E60,"P")&gt;0,"P",IF(COUNTIF(E57:E60,"A")&gt;0,"P"," ")))</f>
        <v xml:space="preserve"> </v>
      </c>
      <c r="F61" s="214" t="str">
        <f t="shared" si="40"/>
        <v xml:space="preserve"> </v>
      </c>
      <c r="G61" s="214" t="str">
        <f t="shared" si="40"/>
        <v xml:space="preserve"> </v>
      </c>
      <c r="H61" s="214" t="str">
        <f t="shared" si="40"/>
        <v xml:space="preserve"> </v>
      </c>
      <c r="I61" s="214" t="str">
        <f t="shared" si="40"/>
        <v xml:space="preserve"> </v>
      </c>
      <c r="J61" s="214" t="str">
        <f t="shared" si="40"/>
        <v xml:space="preserve"> </v>
      </c>
      <c r="K61" s="214" t="str">
        <f t="shared" si="40"/>
        <v xml:space="preserve"> </v>
      </c>
      <c r="L61" s="214" t="str">
        <f t="shared" si="40"/>
        <v xml:space="preserve"> </v>
      </c>
      <c r="M61" s="214" t="str">
        <f t="shared" si="40"/>
        <v xml:space="preserve"> </v>
      </c>
      <c r="N61" s="214" t="str">
        <f t="shared" si="40"/>
        <v xml:space="preserve"> </v>
      </c>
      <c r="O61" s="214" t="str">
        <f t="shared" si="40"/>
        <v xml:space="preserve"> </v>
      </c>
      <c r="P61" s="214" t="str">
        <f t="shared" si="40"/>
        <v xml:space="preserve"> </v>
      </c>
      <c r="Q61" s="214" t="str">
        <f t="shared" si="40"/>
        <v xml:space="preserve"> </v>
      </c>
      <c r="R61" s="214" t="str">
        <f t="shared" si="40"/>
        <v xml:space="preserve"> </v>
      </c>
      <c r="S61" s="214" t="str">
        <f t="shared" si="40"/>
        <v xml:space="preserve"> </v>
      </c>
      <c r="T61" s="214" t="str">
        <f t="shared" si="40"/>
        <v xml:space="preserve"> </v>
      </c>
      <c r="U61" s="214" t="str">
        <f t="shared" si="40"/>
        <v xml:space="preserve"> </v>
      </c>
      <c r="V61" s="214" t="str">
        <f t="shared" si="40"/>
        <v xml:space="preserve"> </v>
      </c>
      <c r="W61" s="214" t="str">
        <f t="shared" si="40"/>
        <v xml:space="preserve"> </v>
      </c>
    </row>
    <row r="62" spans="1:23" ht="15.75">
      <c r="A62" s="88"/>
      <c r="B62" s="353" t="s">
        <v>800</v>
      </c>
      <c r="C62" s="319"/>
      <c r="D62" s="320" t="str">
        <f>IF(D72="C","B"," ")</f>
        <v xml:space="preserve"> </v>
      </c>
      <c r="E62" s="320" t="str">
        <f t="shared" ref="E62:M62" si="41">IF(E72="C","B"," ")</f>
        <v xml:space="preserve"> </v>
      </c>
      <c r="F62" s="320" t="str">
        <f t="shared" si="41"/>
        <v xml:space="preserve"> </v>
      </c>
      <c r="G62" s="320" t="str">
        <f t="shared" si="41"/>
        <v xml:space="preserve"> </v>
      </c>
      <c r="H62" s="320" t="str">
        <f t="shared" si="41"/>
        <v xml:space="preserve"> </v>
      </c>
      <c r="I62" s="320" t="str">
        <f t="shared" si="41"/>
        <v xml:space="preserve"> </v>
      </c>
      <c r="J62" s="320" t="str">
        <f t="shared" si="41"/>
        <v xml:space="preserve"> </v>
      </c>
      <c r="K62" s="320" t="str">
        <f t="shared" si="41"/>
        <v xml:space="preserve"> </v>
      </c>
      <c r="L62" s="320" t="str">
        <f t="shared" si="41"/>
        <v xml:space="preserve"> </v>
      </c>
      <c r="M62" s="320" t="str">
        <f t="shared" si="41"/>
        <v xml:space="preserve"> </v>
      </c>
      <c r="N62" s="320" t="str">
        <f t="shared" ref="N62:W62" si="42">IF(N72="C","B"," ")</f>
        <v xml:space="preserve"> </v>
      </c>
      <c r="O62" s="320" t="str">
        <f t="shared" si="42"/>
        <v xml:space="preserve"> </v>
      </c>
      <c r="P62" s="320" t="str">
        <f t="shared" si="42"/>
        <v xml:space="preserve"> </v>
      </c>
      <c r="Q62" s="320" t="str">
        <f t="shared" si="42"/>
        <v xml:space="preserve"> </v>
      </c>
      <c r="R62" s="320" t="str">
        <f t="shared" si="42"/>
        <v xml:space="preserve"> </v>
      </c>
      <c r="S62" s="320" t="str">
        <f t="shared" si="42"/>
        <v xml:space="preserve"> </v>
      </c>
      <c r="T62" s="320" t="str">
        <f t="shared" si="42"/>
        <v xml:space="preserve"> </v>
      </c>
      <c r="U62" s="320" t="str">
        <f t="shared" si="42"/>
        <v xml:space="preserve"> </v>
      </c>
      <c r="V62" s="320" t="str">
        <f t="shared" si="42"/>
        <v xml:space="preserve"> </v>
      </c>
      <c r="W62" s="320" t="str">
        <f t="shared" si="42"/>
        <v xml:space="preserve"> </v>
      </c>
    </row>
    <row r="63" spans="1:23">
      <c r="A63"/>
      <c r="B63" s="90">
        <v>1</v>
      </c>
      <c r="C63" s="370" t="s">
        <v>906</v>
      </c>
      <c r="D63" s="173"/>
      <c r="E63" s="173"/>
      <c r="F63" s="173"/>
      <c r="G63" s="173"/>
      <c r="H63" s="173"/>
      <c r="I63" s="173"/>
      <c r="J63" s="173"/>
      <c r="K63" s="173"/>
      <c r="L63" s="173"/>
      <c r="M63" s="173"/>
      <c r="N63" s="173"/>
      <c r="O63" s="173"/>
      <c r="P63" s="173"/>
      <c r="Q63" s="173"/>
      <c r="R63" s="173"/>
      <c r="S63" s="173"/>
      <c r="T63" s="173"/>
      <c r="U63" s="173"/>
      <c r="V63" s="173"/>
      <c r="W63" s="173"/>
    </row>
    <row r="64" spans="1:23">
      <c r="A64"/>
      <c r="B64" s="90">
        <v>2</v>
      </c>
      <c r="C64" s="371" t="s">
        <v>804</v>
      </c>
      <c r="D64" s="372"/>
      <c r="E64" s="372"/>
      <c r="F64" s="372"/>
      <c r="G64" s="372"/>
      <c r="H64" s="372"/>
      <c r="I64" s="372"/>
      <c r="J64" s="372"/>
      <c r="K64" s="372"/>
      <c r="L64" s="372"/>
      <c r="M64" s="372"/>
      <c r="N64" s="372"/>
      <c r="O64" s="372"/>
      <c r="P64" s="372"/>
      <c r="Q64" s="372"/>
      <c r="R64" s="372"/>
      <c r="S64" s="372"/>
      <c r="T64" s="372"/>
      <c r="U64" s="372"/>
      <c r="V64" s="372"/>
      <c r="W64" s="372"/>
    </row>
    <row r="65" spans="1:23">
      <c r="A65"/>
      <c r="B65" s="90"/>
      <c r="C65" s="370" t="s">
        <v>976</v>
      </c>
      <c r="D65" s="173"/>
      <c r="E65" s="173"/>
      <c r="F65" s="173"/>
      <c r="G65" s="173"/>
      <c r="H65" s="173"/>
      <c r="I65" s="173"/>
      <c r="J65" s="173"/>
      <c r="K65" s="173"/>
      <c r="L65" s="173"/>
      <c r="M65" s="173"/>
      <c r="N65" s="173"/>
      <c r="O65" s="173"/>
      <c r="P65" s="173"/>
      <c r="Q65" s="173"/>
      <c r="R65" s="173"/>
      <c r="S65" s="173"/>
      <c r="T65" s="173"/>
      <c r="U65" s="173"/>
      <c r="V65" s="173"/>
      <c r="W65" s="173"/>
    </row>
    <row r="66" spans="1:23">
      <c r="A66"/>
      <c r="B66" s="90"/>
      <c r="C66" s="370" t="s">
        <v>977</v>
      </c>
      <c r="D66" s="173"/>
      <c r="E66" s="173"/>
      <c r="F66" s="173"/>
      <c r="G66" s="173"/>
      <c r="H66" s="173"/>
      <c r="I66" s="173"/>
      <c r="J66" s="173"/>
      <c r="K66" s="173"/>
      <c r="L66" s="173"/>
      <c r="M66" s="173"/>
      <c r="N66" s="173"/>
      <c r="O66" s="173"/>
      <c r="P66" s="173"/>
      <c r="Q66" s="173"/>
      <c r="R66" s="173"/>
      <c r="S66" s="173"/>
      <c r="T66" s="173"/>
      <c r="U66" s="173"/>
      <c r="V66" s="173"/>
      <c r="W66" s="173"/>
    </row>
    <row r="67" spans="1:23">
      <c r="A67"/>
      <c r="B67" s="90"/>
      <c r="C67" s="370" t="s">
        <v>978</v>
      </c>
      <c r="D67" s="173"/>
      <c r="E67" s="173"/>
      <c r="F67" s="173"/>
      <c r="G67" s="173"/>
      <c r="H67" s="173"/>
      <c r="I67" s="173"/>
      <c r="J67" s="173"/>
      <c r="K67" s="173"/>
      <c r="L67" s="173"/>
      <c r="M67" s="173"/>
      <c r="N67" s="173"/>
      <c r="O67" s="173"/>
      <c r="P67" s="173"/>
      <c r="Q67" s="173"/>
      <c r="R67" s="173"/>
      <c r="S67" s="173"/>
      <c r="T67" s="173"/>
      <c r="U67" s="173"/>
      <c r="V67" s="173"/>
      <c r="W67" s="173"/>
    </row>
    <row r="68" spans="1:23" hidden="1">
      <c r="A68"/>
      <c r="B68" s="296"/>
      <c r="C68" s="373"/>
      <c r="D68" s="374" t="str">
        <f>IF(COUNTIF(D63:D67,"C")&gt;3,"A",IF(COUNTIF(D63:D67,"C")&gt;0,"P"," "))</f>
        <v xml:space="preserve"> </v>
      </c>
      <c r="E68" s="374" t="str">
        <f t="shared" ref="E68:W68" si="43">IF(COUNTIF(E63:E67,"C")&gt;3,"A",IF(COUNTIF(E63:E67,"C")&gt;0,"P"," "))</f>
        <v xml:space="preserve"> </v>
      </c>
      <c r="F68" s="374" t="str">
        <f t="shared" si="43"/>
        <v xml:space="preserve"> </v>
      </c>
      <c r="G68" s="374" t="str">
        <f t="shared" si="43"/>
        <v xml:space="preserve"> </v>
      </c>
      <c r="H68" s="374" t="str">
        <f t="shared" si="43"/>
        <v xml:space="preserve"> </v>
      </c>
      <c r="I68" s="374" t="str">
        <f t="shared" si="43"/>
        <v xml:space="preserve"> </v>
      </c>
      <c r="J68" s="374" t="str">
        <f t="shared" si="43"/>
        <v xml:space="preserve"> </v>
      </c>
      <c r="K68" s="374" t="str">
        <f t="shared" si="43"/>
        <v xml:space="preserve"> </v>
      </c>
      <c r="L68" s="374" t="str">
        <f t="shared" si="43"/>
        <v xml:space="preserve"> </v>
      </c>
      <c r="M68" s="374" t="str">
        <f t="shared" si="43"/>
        <v xml:space="preserve"> </v>
      </c>
      <c r="N68" s="374" t="str">
        <f t="shared" si="43"/>
        <v xml:space="preserve"> </v>
      </c>
      <c r="O68" s="374" t="str">
        <f t="shared" si="43"/>
        <v xml:space="preserve"> </v>
      </c>
      <c r="P68" s="374" t="str">
        <f t="shared" si="43"/>
        <v xml:space="preserve"> </v>
      </c>
      <c r="Q68" s="374" t="str">
        <f t="shared" si="43"/>
        <v xml:space="preserve"> </v>
      </c>
      <c r="R68" s="374" t="str">
        <f t="shared" si="43"/>
        <v xml:space="preserve"> </v>
      </c>
      <c r="S68" s="374" t="str">
        <f t="shared" si="43"/>
        <v xml:space="preserve"> </v>
      </c>
      <c r="T68" s="374" t="str">
        <f t="shared" si="43"/>
        <v xml:space="preserve"> </v>
      </c>
      <c r="U68" s="374" t="str">
        <f t="shared" si="43"/>
        <v xml:space="preserve"> </v>
      </c>
      <c r="V68" s="374" t="str">
        <f t="shared" si="43"/>
        <v xml:space="preserve"> </v>
      </c>
      <c r="W68" s="374" t="str">
        <f t="shared" si="43"/>
        <v xml:space="preserve"> </v>
      </c>
    </row>
    <row r="69" spans="1:23">
      <c r="A69"/>
      <c r="B69" s="90">
        <v>3</v>
      </c>
      <c r="C69" s="370" t="s">
        <v>803</v>
      </c>
      <c r="D69" s="173"/>
      <c r="E69" s="173"/>
      <c r="F69" s="173"/>
      <c r="G69" s="173"/>
      <c r="H69" s="173"/>
      <c r="I69" s="173"/>
      <c r="J69" s="173"/>
      <c r="K69" s="173"/>
      <c r="L69" s="173"/>
      <c r="M69" s="173"/>
      <c r="N69" s="173"/>
      <c r="O69" s="173"/>
      <c r="P69" s="173"/>
      <c r="Q69" s="173"/>
      <c r="R69" s="173"/>
      <c r="S69" s="173"/>
      <c r="T69" s="173"/>
      <c r="U69" s="173"/>
      <c r="V69" s="173"/>
      <c r="W69" s="173"/>
    </row>
    <row r="70" spans="1:23" ht="13.5" thickBot="1">
      <c r="A70" s="87"/>
      <c r="B70" s="90">
        <v>4</v>
      </c>
      <c r="C70" s="375" t="s">
        <v>973</v>
      </c>
      <c r="D70" s="314"/>
      <c r="E70" s="314"/>
      <c r="F70" s="314"/>
      <c r="G70" s="314"/>
      <c r="H70" s="314"/>
      <c r="I70" s="314"/>
      <c r="J70" s="314"/>
      <c r="K70" s="314"/>
      <c r="L70" s="314"/>
      <c r="M70" s="314"/>
      <c r="N70" s="314"/>
      <c r="O70" s="314"/>
      <c r="P70" s="314"/>
      <c r="Q70" s="314"/>
      <c r="R70" s="314"/>
      <c r="S70" s="314"/>
      <c r="T70" s="314"/>
      <c r="U70" s="314"/>
      <c r="V70" s="314"/>
      <c r="W70" s="314"/>
    </row>
    <row r="71" spans="1:23" ht="13.5" hidden="1" thickBot="1">
      <c r="A71" s="87"/>
      <c r="B71" s="296"/>
      <c r="C71" s="377"/>
      <c r="D71" s="374" t="str">
        <f>IF(COUNTIF(D69:D70,"C")&gt;1,"A",IF(COUNTIF(D69:D70,"C")&gt;0,"P"," "))</f>
        <v xml:space="preserve"> </v>
      </c>
      <c r="E71" s="374" t="str">
        <f t="shared" ref="E71:W71" si="44">IF(COUNTIF(E69:E70,"C")&gt;1,"A",IF(COUNTIF(E69:E70,"C")&gt;0,"P"," "))</f>
        <v xml:space="preserve"> </v>
      </c>
      <c r="F71" s="374" t="str">
        <f t="shared" si="44"/>
        <v xml:space="preserve"> </v>
      </c>
      <c r="G71" s="374" t="str">
        <f t="shared" si="44"/>
        <v xml:space="preserve"> </v>
      </c>
      <c r="H71" s="374" t="str">
        <f t="shared" si="44"/>
        <v xml:space="preserve"> </v>
      </c>
      <c r="I71" s="374" t="str">
        <f t="shared" si="44"/>
        <v xml:space="preserve"> </v>
      </c>
      <c r="J71" s="374" t="str">
        <f t="shared" si="44"/>
        <v xml:space="preserve"> </v>
      </c>
      <c r="K71" s="374" t="str">
        <f t="shared" si="44"/>
        <v xml:space="preserve"> </v>
      </c>
      <c r="L71" s="374" t="str">
        <f t="shared" si="44"/>
        <v xml:space="preserve"> </v>
      </c>
      <c r="M71" s="374" t="str">
        <f t="shared" si="44"/>
        <v xml:space="preserve"> </v>
      </c>
      <c r="N71" s="374" t="str">
        <f t="shared" si="44"/>
        <v xml:space="preserve"> </v>
      </c>
      <c r="O71" s="374" t="str">
        <f t="shared" si="44"/>
        <v xml:space="preserve"> </v>
      </c>
      <c r="P71" s="374" t="str">
        <f t="shared" si="44"/>
        <v xml:space="preserve"> </v>
      </c>
      <c r="Q71" s="374" t="str">
        <f t="shared" si="44"/>
        <v xml:space="preserve"> </v>
      </c>
      <c r="R71" s="374" t="str">
        <f t="shared" si="44"/>
        <v xml:space="preserve"> </v>
      </c>
      <c r="S71" s="374" t="str">
        <f t="shared" si="44"/>
        <v xml:space="preserve"> </v>
      </c>
      <c r="T71" s="374" t="str">
        <f t="shared" si="44"/>
        <v xml:space="preserve"> </v>
      </c>
      <c r="U71" s="374" t="str">
        <f t="shared" si="44"/>
        <v xml:space="preserve"> </v>
      </c>
      <c r="V71" s="374" t="str">
        <f t="shared" si="44"/>
        <v xml:space="preserve"> </v>
      </c>
      <c r="W71" s="374" t="str">
        <f t="shared" si="44"/>
        <v xml:space="preserve"> </v>
      </c>
    </row>
    <row r="72" spans="1:23" ht="13.5" thickBot="1">
      <c r="A72" s="87"/>
      <c r="C72" s="352" t="s">
        <v>96</v>
      </c>
      <c r="D72" s="214" t="str">
        <f>IF(COUNTIF(D68:D71,"A")&gt;1,"C",IF(COUNTIF(D68:D71,"P")&gt;0,"P",IF(COUNTIF(D68:D71,"A")&gt;0,"P"," ")))</f>
        <v xml:space="preserve"> </v>
      </c>
      <c r="E72" s="214" t="str">
        <f t="shared" ref="E72:W72" si="45">IF(COUNTIF(E68:E71,"A")&gt;1,"C",IF(COUNTIF(E68:E71,"P")&gt;0,"P",IF(COUNTIF(E68:E71,"A")&gt;0,"P"," ")))</f>
        <v xml:space="preserve"> </v>
      </c>
      <c r="F72" s="214" t="str">
        <f t="shared" si="45"/>
        <v xml:space="preserve"> </v>
      </c>
      <c r="G72" s="214" t="str">
        <f t="shared" si="45"/>
        <v xml:space="preserve"> </v>
      </c>
      <c r="H72" s="214" t="str">
        <f t="shared" si="45"/>
        <v xml:space="preserve"> </v>
      </c>
      <c r="I72" s="214" t="str">
        <f t="shared" si="45"/>
        <v xml:space="preserve"> </v>
      </c>
      <c r="J72" s="214" t="str">
        <f t="shared" si="45"/>
        <v xml:space="preserve"> </v>
      </c>
      <c r="K72" s="214" t="str">
        <f t="shared" si="45"/>
        <v xml:space="preserve"> </v>
      </c>
      <c r="L72" s="214" t="str">
        <f t="shared" si="45"/>
        <v xml:space="preserve"> </v>
      </c>
      <c r="M72" s="214" t="str">
        <f t="shared" si="45"/>
        <v xml:space="preserve"> </v>
      </c>
      <c r="N72" s="214" t="str">
        <f t="shared" si="45"/>
        <v xml:space="preserve"> </v>
      </c>
      <c r="O72" s="214" t="str">
        <f t="shared" si="45"/>
        <v xml:space="preserve"> </v>
      </c>
      <c r="P72" s="214" t="str">
        <f t="shared" si="45"/>
        <v xml:space="preserve"> </v>
      </c>
      <c r="Q72" s="214" t="str">
        <f t="shared" si="45"/>
        <v xml:space="preserve"> </v>
      </c>
      <c r="R72" s="214" t="str">
        <f t="shared" si="45"/>
        <v xml:space="preserve"> </v>
      </c>
      <c r="S72" s="214" t="str">
        <f t="shared" si="45"/>
        <v xml:space="preserve"> </v>
      </c>
      <c r="T72" s="214" t="str">
        <f t="shared" si="45"/>
        <v xml:space="preserve"> </v>
      </c>
      <c r="U72" s="214" t="str">
        <f t="shared" si="45"/>
        <v xml:space="preserve"> </v>
      </c>
      <c r="V72" s="214" t="str">
        <f t="shared" si="45"/>
        <v xml:space="preserve"> </v>
      </c>
      <c r="W72" s="214" t="str">
        <f t="shared" si="45"/>
        <v xml:space="preserve"> </v>
      </c>
    </row>
  </sheetData>
  <sheetProtection algorithmName="SHA-512" hashValue="bU3zSJ7DraOxA4BRdY7Wl7cQ+Urxmchs0ikX4GFQ0B9Lb/BfTl3ocQUESkQhvVZT1dIuPto/ACnj6XOvVcBQ4w==" saltValue="ZBnB53bhZbKRyS+hl3SLfw==" spinCount="100000" sheet="1" objects="1" scenarios="1" selectLockedCells="1"/>
  <mergeCells count="29">
    <mergeCell ref="H1:H4"/>
    <mergeCell ref="I1:I4"/>
    <mergeCell ref="V1:V4"/>
    <mergeCell ref="W1:W4"/>
    <mergeCell ref="K1:K4"/>
    <mergeCell ref="L1:L4"/>
    <mergeCell ref="M1:M4"/>
    <mergeCell ref="N1:N4"/>
    <mergeCell ref="O1:O4"/>
    <mergeCell ref="P1:P4"/>
    <mergeCell ref="Q1:Q4"/>
    <mergeCell ref="R1:R4"/>
    <mergeCell ref="S1:S4"/>
    <mergeCell ref="D1:D4"/>
    <mergeCell ref="J1:J4"/>
    <mergeCell ref="A39:W39"/>
    <mergeCell ref="A22:W22"/>
    <mergeCell ref="A6:W6"/>
    <mergeCell ref="A3:C3"/>
    <mergeCell ref="A4:C4"/>
    <mergeCell ref="A5:W5"/>
    <mergeCell ref="A21:W21"/>
    <mergeCell ref="A13:W13"/>
    <mergeCell ref="A14:W14"/>
    <mergeCell ref="T1:T4"/>
    <mergeCell ref="U1:U4"/>
    <mergeCell ref="E1:E4"/>
    <mergeCell ref="F1:F4"/>
    <mergeCell ref="G1:G4"/>
  </mergeCells>
  <phoneticPr fontId="4" type="noConversion"/>
  <conditionalFormatting sqref="D63:W70 D52:W59 D41:W48 D36:W36 D24:W28 D16:W18 D8:W10 D32:W34">
    <cfRule type="containsText" dxfId="122" priority="2" operator="containsText" text="C">
      <formula>NOT(ISERROR(SEARCH("C",D8)))</formula>
    </cfRule>
  </conditionalFormatting>
  <conditionalFormatting sqref="D11:W11 D19:W19 D29:W29 D37:W37 D50:W50 D61:W61 D72:W72">
    <cfRule type="containsText" dxfId="121" priority="1" operator="containsText" text="C">
      <formula>NOT(ISERROR(SEARCH("C",D11)))</formula>
    </cfRule>
  </conditionalFormatting>
  <pageMargins left="0.5" right="0.25" top="1" bottom="0.75" header="0.5" footer="0.25"/>
  <pageSetup scale="69" orientation="portrait" r:id="rId1"/>
  <headerFooter alignWithMargins="0">
    <oddHeader>&amp;C&amp;"Arial,Bold"&amp;14 SeniorTrax&amp;12
Journey Awards - &amp;D</oddHeader>
    <oddFooter>Page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9E3A-CB68-4E09-99C2-1798B1C0FE56}">
  <sheetPr codeName="Sheet9">
    <tabColor theme="6" tint="-0.499984740745262"/>
  </sheetPr>
  <dimension ref="A1:AE244"/>
  <sheetViews>
    <sheetView showGridLines="0" zoomScaleNormal="100" workbookViewId="0">
      <selection activeCell="B6" sqref="B6:C6"/>
    </sheetView>
  </sheetViews>
  <sheetFormatPr defaultColWidth="9.140625" defaultRowHeight="12.75"/>
  <cols>
    <col min="1" max="1" width="14.7109375" style="142" customWidth="1"/>
    <col min="2" max="2" width="2.7109375" style="142" customWidth="1"/>
    <col min="3" max="3" width="32.7109375" style="142" customWidth="1"/>
    <col min="4" max="23" width="3.28515625" style="425" customWidth="1"/>
    <col min="24" max="31" width="8.85546875" style="142" customWidth="1"/>
    <col min="32" max="16384" width="9.140625" style="142"/>
  </cols>
  <sheetData>
    <row r="1" spans="1:31" ht="12.75" customHeight="1">
      <c r="A1" s="426"/>
      <c r="B1" s="427" t="s">
        <v>86</v>
      </c>
      <c r="C1" s="417">
        <v>0</v>
      </c>
      <c r="D1" s="654" t="str">
        <f ca="1">Senior_1!$U$1</f>
        <v>Senior_1</v>
      </c>
      <c r="E1" s="654" t="str">
        <f ca="1">Senior_2!$U$1</f>
        <v>Senior_2</v>
      </c>
      <c r="F1" s="654" t="str">
        <f ca="1">Senior_3!$U$1</f>
        <v>Senior_3</v>
      </c>
      <c r="G1" s="654" t="str">
        <f ca="1">Senior_4!$U$1</f>
        <v>Senior_4</v>
      </c>
      <c r="H1" s="654" t="str">
        <f ca="1">Senior_5!$U$1</f>
        <v>Senior_5</v>
      </c>
      <c r="I1" s="654" t="str">
        <f ca="1">Senior_6!$U$1</f>
        <v>Senior_6</v>
      </c>
      <c r="J1" s="654" t="str">
        <f ca="1">Senior_7!$U$1</f>
        <v>Senior_7</v>
      </c>
      <c r="K1" s="654" t="str">
        <f ca="1">Senior_8!$U$1</f>
        <v>Senior_8</v>
      </c>
      <c r="L1" s="654" t="str">
        <f ca="1">Senior_9!$U$1</f>
        <v>Senior_9</v>
      </c>
      <c r="M1" s="654" t="str">
        <f ca="1">Senior_10!$U$1</f>
        <v>Senior_10</v>
      </c>
      <c r="N1" s="654" t="str">
        <f ca="1">Senior_11!$U$1</f>
        <v>Senior_11</v>
      </c>
      <c r="O1" s="654" t="str">
        <f ca="1">Senior_12!$U$1</f>
        <v>Senior_12</v>
      </c>
      <c r="P1" s="654" t="str">
        <f ca="1">Senior_13!$U$1</f>
        <v>Senior_13</v>
      </c>
      <c r="Q1" s="654" t="str">
        <f ca="1">Senior_14!$U$1</f>
        <v>Senior_14</v>
      </c>
      <c r="R1" s="654" t="str">
        <f ca="1">Senior_15!$U$1</f>
        <v>Senior_15</v>
      </c>
      <c r="S1" s="654" t="str">
        <f ca="1">Senior_16!$U$1</f>
        <v>Senior_16</v>
      </c>
      <c r="T1" s="654" t="str">
        <f ca="1">Senior_17!$U$1</f>
        <v>Senior_17</v>
      </c>
      <c r="U1" s="654" t="str">
        <f ca="1">Senior_18!$U$1</f>
        <v>Senior_18</v>
      </c>
      <c r="V1" s="654" t="str">
        <f ca="1">Senior_19!$U$1</f>
        <v>Senior_19</v>
      </c>
      <c r="W1" s="654" t="str">
        <f ca="1">Senior_20!$U$1</f>
        <v>Senior_20</v>
      </c>
    </row>
    <row r="2" spans="1:31" ht="12.75" customHeight="1">
      <c r="A2" s="428"/>
      <c r="B2" s="429" t="s">
        <v>87</v>
      </c>
      <c r="C2" s="418">
        <v>0</v>
      </c>
      <c r="D2" s="654"/>
      <c r="E2" s="654"/>
      <c r="F2" s="654"/>
      <c r="G2" s="654"/>
      <c r="H2" s="654"/>
      <c r="I2" s="654"/>
      <c r="J2" s="654"/>
      <c r="K2" s="654"/>
      <c r="L2" s="654"/>
      <c r="M2" s="654"/>
      <c r="N2" s="654"/>
      <c r="O2" s="654"/>
      <c r="P2" s="654"/>
      <c r="Q2" s="654"/>
      <c r="R2" s="654"/>
      <c r="S2" s="654"/>
      <c r="T2" s="654"/>
      <c r="U2" s="654"/>
      <c r="V2" s="654"/>
      <c r="W2" s="654"/>
    </row>
    <row r="3" spans="1:31" ht="12.75" customHeight="1">
      <c r="A3" s="426"/>
      <c r="B3" s="698"/>
      <c r="C3" s="699"/>
      <c r="D3" s="654"/>
      <c r="E3" s="654"/>
      <c r="F3" s="654"/>
      <c r="G3" s="654"/>
      <c r="H3" s="654"/>
      <c r="I3" s="654"/>
      <c r="J3" s="654"/>
      <c r="K3" s="654"/>
      <c r="L3" s="654"/>
      <c r="M3" s="654"/>
      <c r="N3" s="654"/>
      <c r="O3" s="654"/>
      <c r="P3" s="654"/>
      <c r="Q3" s="654"/>
      <c r="R3" s="654"/>
      <c r="S3" s="654"/>
      <c r="T3" s="654"/>
      <c r="U3" s="654"/>
      <c r="V3" s="654"/>
      <c r="W3" s="654"/>
    </row>
    <row r="4" spans="1:31" ht="12.75" customHeight="1">
      <c r="A4" s="700" t="s">
        <v>674</v>
      </c>
      <c r="B4" s="700"/>
      <c r="C4" s="701"/>
      <c r="D4" s="654"/>
      <c r="E4" s="654"/>
      <c r="F4" s="654"/>
      <c r="G4" s="654"/>
      <c r="H4" s="654"/>
      <c r="I4" s="654"/>
      <c r="J4" s="654"/>
      <c r="K4" s="654"/>
      <c r="L4" s="654"/>
      <c r="M4" s="654"/>
      <c r="N4" s="654"/>
      <c r="O4" s="654"/>
      <c r="P4" s="654"/>
      <c r="Q4" s="654"/>
      <c r="R4" s="654"/>
      <c r="S4" s="654"/>
      <c r="T4" s="654"/>
      <c r="U4" s="654"/>
      <c r="V4" s="654"/>
      <c r="W4" s="654"/>
    </row>
    <row r="5" spans="1:31" s="419" customFormat="1" ht="15.75">
      <c r="A5" s="702" t="s">
        <v>113</v>
      </c>
      <c r="B5" s="703"/>
      <c r="C5" s="703"/>
      <c r="D5" s="703"/>
      <c r="E5" s="703"/>
      <c r="F5" s="703"/>
      <c r="G5" s="703"/>
      <c r="H5" s="703"/>
      <c r="I5" s="703"/>
      <c r="J5" s="703"/>
      <c r="K5" s="703"/>
      <c r="L5" s="703"/>
      <c r="M5" s="703"/>
      <c r="N5" s="703"/>
      <c r="O5" s="703"/>
      <c r="P5" s="703"/>
      <c r="Q5" s="703"/>
      <c r="R5" s="703"/>
      <c r="S5" s="703"/>
      <c r="T5" s="703"/>
      <c r="U5" s="703"/>
      <c r="V5" s="703"/>
      <c r="W5" s="703"/>
    </row>
    <row r="6" spans="1:31" ht="15.75">
      <c r="A6" s="430"/>
      <c r="B6" s="694" t="s">
        <v>1062</v>
      </c>
      <c r="C6" s="695"/>
      <c r="D6" s="685" t="s">
        <v>120</v>
      </c>
      <c r="E6" s="685"/>
      <c r="F6" s="685"/>
      <c r="G6" s="685"/>
      <c r="H6" s="685"/>
      <c r="I6" s="685"/>
      <c r="J6" s="685"/>
      <c r="K6" s="685"/>
      <c r="L6" s="685"/>
      <c r="M6" s="685"/>
      <c r="N6" s="685"/>
      <c r="O6" s="685"/>
      <c r="P6" s="685"/>
      <c r="Q6" s="685"/>
      <c r="R6" s="685"/>
      <c r="S6" s="685"/>
      <c r="T6" s="685"/>
      <c r="U6" s="685"/>
      <c r="V6" s="685"/>
      <c r="W6" s="685"/>
    </row>
    <row r="7" spans="1:31" ht="14.25">
      <c r="A7" s="431"/>
      <c r="B7" s="163">
        <v>1</v>
      </c>
      <c r="C7" s="432" t="s">
        <v>397</v>
      </c>
      <c r="D7" s="169"/>
      <c r="E7" s="435"/>
      <c r="F7" s="435"/>
      <c r="G7" s="435"/>
      <c r="H7" s="435"/>
      <c r="I7" s="435"/>
      <c r="J7" s="435"/>
      <c r="K7" s="590"/>
      <c r="L7" s="590"/>
      <c r="M7" s="590"/>
      <c r="N7" s="590"/>
      <c r="O7" s="590"/>
      <c r="P7" s="590"/>
      <c r="Q7" s="590"/>
      <c r="R7" s="590"/>
      <c r="S7" s="590"/>
      <c r="T7" s="590"/>
      <c r="U7" s="435"/>
      <c r="V7" s="435"/>
      <c r="W7" s="435"/>
      <c r="X7" s="696" t="s">
        <v>398</v>
      </c>
      <c r="Y7" s="697"/>
      <c r="Z7" s="697"/>
      <c r="AA7" s="697"/>
      <c r="AB7" s="697"/>
      <c r="AC7" s="697"/>
      <c r="AD7" s="697"/>
      <c r="AE7" s="697"/>
    </row>
    <row r="8" spans="1:31">
      <c r="A8" s="163"/>
      <c r="B8" s="170"/>
      <c r="C8" s="420" t="s">
        <v>397</v>
      </c>
      <c r="D8" s="173"/>
      <c r="E8" s="173"/>
      <c r="F8" s="173"/>
      <c r="G8" s="173"/>
      <c r="H8" s="173"/>
      <c r="I8" s="173"/>
      <c r="J8" s="173"/>
      <c r="K8" s="173"/>
      <c r="L8" s="173"/>
      <c r="M8" s="173"/>
      <c r="N8" s="173"/>
      <c r="O8" s="173"/>
      <c r="P8" s="173"/>
      <c r="Q8" s="173"/>
      <c r="R8" s="173"/>
      <c r="S8" s="173"/>
      <c r="T8" s="173"/>
      <c r="U8" s="173"/>
      <c r="V8" s="173"/>
      <c r="W8" s="173"/>
      <c r="X8" s="697"/>
      <c r="Y8" s="697"/>
      <c r="Z8" s="697"/>
      <c r="AA8" s="697"/>
      <c r="AB8" s="697"/>
      <c r="AC8" s="697"/>
      <c r="AD8" s="697"/>
      <c r="AE8" s="697"/>
    </row>
    <row r="9" spans="1:31">
      <c r="A9" s="163"/>
      <c r="B9" s="170"/>
      <c r="C9" s="420" t="s">
        <v>397</v>
      </c>
      <c r="D9" s="173"/>
      <c r="E9" s="173"/>
      <c r="F9" s="173"/>
      <c r="G9" s="173"/>
      <c r="H9" s="173"/>
      <c r="I9" s="173"/>
      <c r="J9" s="173"/>
      <c r="K9" s="173"/>
      <c r="L9" s="173"/>
      <c r="M9" s="173"/>
      <c r="N9" s="173"/>
      <c r="O9" s="173"/>
      <c r="P9" s="173"/>
      <c r="Q9" s="173"/>
      <c r="R9" s="173"/>
      <c r="S9" s="173"/>
      <c r="T9" s="173"/>
      <c r="U9" s="173"/>
      <c r="V9" s="173"/>
      <c r="W9" s="173"/>
      <c r="X9" s="697"/>
      <c r="Y9" s="697"/>
      <c r="Z9" s="697"/>
      <c r="AA9" s="697"/>
      <c r="AB9" s="697"/>
      <c r="AC9" s="697"/>
      <c r="AD9" s="697"/>
      <c r="AE9" s="697"/>
    </row>
    <row r="10" spans="1:31">
      <c r="A10" s="163"/>
      <c r="B10" s="170"/>
      <c r="C10" s="420" t="s">
        <v>397</v>
      </c>
      <c r="D10" s="173"/>
      <c r="E10" s="173"/>
      <c r="F10" s="173"/>
      <c r="G10" s="173"/>
      <c r="H10" s="173"/>
      <c r="I10" s="173"/>
      <c r="J10" s="173"/>
      <c r="K10" s="173"/>
      <c r="L10" s="173"/>
      <c r="M10" s="173"/>
      <c r="N10" s="173"/>
      <c r="O10" s="173"/>
      <c r="P10" s="173"/>
      <c r="Q10" s="173"/>
      <c r="R10" s="173"/>
      <c r="S10" s="173"/>
      <c r="T10" s="173"/>
      <c r="U10" s="173"/>
      <c r="V10" s="173"/>
      <c r="W10" s="173"/>
      <c r="X10" s="697"/>
      <c r="Y10" s="697"/>
      <c r="Z10" s="697"/>
      <c r="AA10" s="697"/>
      <c r="AB10" s="697"/>
      <c r="AC10" s="697"/>
      <c r="AD10" s="697"/>
      <c r="AE10" s="697"/>
    </row>
    <row r="11" spans="1:31">
      <c r="A11" s="163"/>
      <c r="B11" s="163">
        <v>2</v>
      </c>
      <c r="C11" s="421" t="s">
        <v>397</v>
      </c>
      <c r="D11" s="422" t="str">
        <f t="shared" ref="D11:E11" si="0">IF(COUNTIF(D8:D10,"C")&gt;=1,"A",IF(COUNTIF(D8:D10,"C")&gt;0,"P"," "))</f>
        <v xml:space="preserve"> </v>
      </c>
      <c r="E11" s="422" t="str">
        <f t="shared" si="0"/>
        <v xml:space="preserve"> </v>
      </c>
      <c r="F11" s="422" t="str">
        <f t="shared" ref="F11:W11" si="1">IF(COUNTIF(F8:F10,"C")&gt;=1,"A",IF(COUNTIF(F8:F10,"C")&gt;0,"P"," "))</f>
        <v xml:space="preserve"> </v>
      </c>
      <c r="G11" s="422" t="str">
        <f t="shared" si="1"/>
        <v xml:space="preserve"> </v>
      </c>
      <c r="H11" s="422" t="str">
        <f t="shared" si="1"/>
        <v xml:space="preserve"> </v>
      </c>
      <c r="I11" s="422" t="str">
        <f t="shared" si="1"/>
        <v xml:space="preserve"> </v>
      </c>
      <c r="J11" s="422" t="str">
        <f t="shared" si="1"/>
        <v xml:space="preserve"> </v>
      </c>
      <c r="K11" s="422" t="str">
        <f t="shared" ref="K11:T11" si="2">IF(COUNTIF(K8:K10,"C")&gt;=1,"A",IF(COUNTIF(K8:K10,"C")&gt;0,"P"," "))</f>
        <v xml:space="preserve"> </v>
      </c>
      <c r="L11" s="422" t="str">
        <f t="shared" si="2"/>
        <v xml:space="preserve"> </v>
      </c>
      <c r="M11" s="422" t="str">
        <f t="shared" si="2"/>
        <v xml:space="preserve"> </v>
      </c>
      <c r="N11" s="422" t="str">
        <f t="shared" si="2"/>
        <v xml:space="preserve"> </v>
      </c>
      <c r="O11" s="422" t="str">
        <f t="shared" si="2"/>
        <v xml:space="preserve"> </v>
      </c>
      <c r="P11" s="422" t="str">
        <f t="shared" si="2"/>
        <v xml:space="preserve"> </v>
      </c>
      <c r="Q11" s="422" t="str">
        <f t="shared" si="2"/>
        <v xml:space="preserve"> </v>
      </c>
      <c r="R11" s="422" t="str">
        <f t="shared" si="2"/>
        <v xml:space="preserve"> </v>
      </c>
      <c r="S11" s="422" t="str">
        <f t="shared" si="2"/>
        <v xml:space="preserve"> </v>
      </c>
      <c r="T11" s="422" t="str">
        <f t="shared" si="2"/>
        <v xml:space="preserve"> </v>
      </c>
      <c r="U11" s="422" t="str">
        <f t="shared" si="1"/>
        <v xml:space="preserve"> </v>
      </c>
      <c r="V11" s="422" t="str">
        <f t="shared" si="1"/>
        <v xml:space="preserve"> </v>
      </c>
      <c r="W11" s="422" t="str">
        <f t="shared" si="1"/>
        <v xml:space="preserve"> </v>
      </c>
      <c r="X11" s="697"/>
      <c r="Y11" s="697"/>
      <c r="Z11" s="697"/>
      <c r="AA11" s="697"/>
      <c r="AB11" s="697"/>
      <c r="AC11" s="697"/>
      <c r="AD11" s="697"/>
      <c r="AE11" s="697"/>
    </row>
    <row r="12" spans="1:31">
      <c r="A12" s="426"/>
      <c r="B12" s="170"/>
      <c r="C12" s="420" t="s">
        <v>397</v>
      </c>
      <c r="D12" s="173"/>
      <c r="E12" s="173"/>
      <c r="F12" s="173"/>
      <c r="G12" s="173"/>
      <c r="H12" s="173"/>
      <c r="I12" s="173"/>
      <c r="J12" s="173"/>
      <c r="K12" s="173"/>
      <c r="L12" s="173"/>
      <c r="M12" s="173"/>
      <c r="N12" s="173"/>
      <c r="O12" s="173"/>
      <c r="P12" s="173"/>
      <c r="Q12" s="173"/>
      <c r="R12" s="173"/>
      <c r="S12" s="173"/>
      <c r="T12" s="173"/>
      <c r="U12" s="173"/>
      <c r="V12" s="173"/>
      <c r="W12" s="173"/>
      <c r="X12" s="697"/>
      <c r="Y12" s="697"/>
      <c r="Z12" s="697"/>
      <c r="AA12" s="697"/>
      <c r="AB12" s="697"/>
      <c r="AC12" s="697"/>
      <c r="AD12" s="697"/>
      <c r="AE12" s="697"/>
    </row>
    <row r="13" spans="1:31">
      <c r="A13" s="426"/>
      <c r="B13" s="170"/>
      <c r="C13" s="420" t="s">
        <v>397</v>
      </c>
      <c r="D13" s="173"/>
      <c r="E13" s="173"/>
      <c r="F13" s="173"/>
      <c r="G13" s="173"/>
      <c r="H13" s="173"/>
      <c r="I13" s="173"/>
      <c r="J13" s="173"/>
      <c r="K13" s="173"/>
      <c r="L13" s="173"/>
      <c r="M13" s="173"/>
      <c r="N13" s="173"/>
      <c r="O13" s="173"/>
      <c r="P13" s="173"/>
      <c r="Q13" s="173"/>
      <c r="R13" s="173"/>
      <c r="S13" s="173"/>
      <c r="T13" s="173"/>
      <c r="U13" s="173"/>
      <c r="V13" s="173"/>
      <c r="W13" s="173"/>
      <c r="X13" s="697"/>
      <c r="Y13" s="697"/>
      <c r="Z13" s="697"/>
      <c r="AA13" s="697"/>
      <c r="AB13" s="697"/>
      <c r="AC13" s="697"/>
      <c r="AD13" s="697"/>
      <c r="AE13" s="697"/>
    </row>
    <row r="14" spans="1:31">
      <c r="A14" s="426"/>
      <c r="B14" s="170"/>
      <c r="C14" s="420" t="s">
        <v>397</v>
      </c>
      <c r="D14" s="173"/>
      <c r="E14" s="173"/>
      <c r="F14" s="173"/>
      <c r="G14" s="173"/>
      <c r="H14" s="173"/>
      <c r="I14" s="173"/>
      <c r="J14" s="173"/>
      <c r="K14" s="173"/>
      <c r="L14" s="173"/>
      <c r="M14" s="173"/>
      <c r="N14" s="173"/>
      <c r="O14" s="173"/>
      <c r="P14" s="173"/>
      <c r="Q14" s="173"/>
      <c r="R14" s="173"/>
      <c r="S14" s="173"/>
      <c r="T14" s="173"/>
      <c r="U14" s="173"/>
      <c r="V14" s="173"/>
      <c r="W14" s="173"/>
      <c r="X14" s="697"/>
      <c r="Y14" s="697"/>
      <c r="Z14" s="697"/>
      <c r="AA14" s="697"/>
      <c r="AB14" s="697"/>
      <c r="AC14" s="697"/>
      <c r="AD14" s="697"/>
      <c r="AE14" s="697"/>
    </row>
    <row r="15" spans="1:31">
      <c r="A15" s="433"/>
      <c r="B15" s="163">
        <v>3</v>
      </c>
      <c r="C15" s="421" t="s">
        <v>397</v>
      </c>
      <c r="D15" s="423" t="str">
        <f t="shared" ref="D15:E15" si="3">IF(COUNTIF(D12:D14,"C")&gt;=1,"A",IF(COUNTIF(D12:D14,"C")&gt;0,"P"," "))</f>
        <v xml:space="preserve"> </v>
      </c>
      <c r="E15" s="423" t="str">
        <f t="shared" si="3"/>
        <v xml:space="preserve"> </v>
      </c>
      <c r="F15" s="423" t="str">
        <f t="shared" ref="F15:W15" si="4">IF(COUNTIF(F12:F14,"C")&gt;=1,"A",IF(COUNTIF(F12:F14,"C")&gt;0,"P"," "))</f>
        <v xml:space="preserve"> </v>
      </c>
      <c r="G15" s="423" t="str">
        <f t="shared" si="4"/>
        <v xml:space="preserve"> </v>
      </c>
      <c r="H15" s="423" t="str">
        <f t="shared" si="4"/>
        <v xml:space="preserve"> </v>
      </c>
      <c r="I15" s="423" t="str">
        <f t="shared" si="4"/>
        <v xml:space="preserve"> </v>
      </c>
      <c r="J15" s="423" t="str">
        <f t="shared" si="4"/>
        <v xml:space="preserve"> </v>
      </c>
      <c r="K15" s="423" t="str">
        <f t="shared" ref="K15:T15" si="5">IF(COUNTIF(K12:K14,"C")&gt;=1,"A",IF(COUNTIF(K12:K14,"C")&gt;0,"P"," "))</f>
        <v xml:space="preserve"> </v>
      </c>
      <c r="L15" s="423" t="str">
        <f t="shared" si="5"/>
        <v xml:space="preserve"> </v>
      </c>
      <c r="M15" s="423" t="str">
        <f t="shared" si="5"/>
        <v xml:space="preserve"> </v>
      </c>
      <c r="N15" s="423" t="str">
        <f t="shared" si="5"/>
        <v xml:space="preserve"> </v>
      </c>
      <c r="O15" s="423" t="str">
        <f t="shared" si="5"/>
        <v xml:space="preserve"> </v>
      </c>
      <c r="P15" s="423" t="str">
        <f t="shared" si="5"/>
        <v xml:space="preserve"> </v>
      </c>
      <c r="Q15" s="423" t="str">
        <f t="shared" si="5"/>
        <v xml:space="preserve"> </v>
      </c>
      <c r="R15" s="423" t="str">
        <f t="shared" si="5"/>
        <v xml:space="preserve"> </v>
      </c>
      <c r="S15" s="423" t="str">
        <f t="shared" si="5"/>
        <v xml:space="preserve"> </v>
      </c>
      <c r="T15" s="423" t="str">
        <f t="shared" si="5"/>
        <v xml:space="preserve"> </v>
      </c>
      <c r="U15" s="423" t="str">
        <f t="shared" si="4"/>
        <v xml:space="preserve"> </v>
      </c>
      <c r="V15" s="423" t="str">
        <f t="shared" si="4"/>
        <v xml:space="preserve"> </v>
      </c>
      <c r="W15" s="423" t="str">
        <f t="shared" si="4"/>
        <v xml:space="preserve"> </v>
      </c>
    </row>
    <row r="16" spans="1:31" ht="14.25">
      <c r="A16" s="431"/>
      <c r="B16" s="170"/>
      <c r="C16" s="420" t="s">
        <v>397</v>
      </c>
      <c r="D16" s="173"/>
      <c r="E16" s="173"/>
      <c r="F16" s="173"/>
      <c r="G16" s="173"/>
      <c r="H16" s="173"/>
      <c r="I16" s="173"/>
      <c r="J16" s="173"/>
      <c r="K16" s="173"/>
      <c r="L16" s="173"/>
      <c r="M16" s="173"/>
      <c r="N16" s="173"/>
      <c r="O16" s="173"/>
      <c r="P16" s="173"/>
      <c r="Q16" s="173"/>
      <c r="R16" s="173"/>
      <c r="S16" s="173"/>
      <c r="T16" s="173"/>
      <c r="U16" s="173"/>
      <c r="V16" s="173"/>
      <c r="W16" s="173"/>
    </row>
    <row r="17" spans="1:23">
      <c r="A17" s="163"/>
      <c r="B17" s="170"/>
      <c r="C17" s="420" t="s">
        <v>397</v>
      </c>
      <c r="D17" s="173"/>
      <c r="E17" s="173"/>
      <c r="F17" s="173"/>
      <c r="G17" s="173"/>
      <c r="H17" s="173"/>
      <c r="I17" s="173"/>
      <c r="J17" s="173"/>
      <c r="K17" s="173"/>
      <c r="L17" s="173"/>
      <c r="M17" s="173"/>
      <c r="N17" s="173"/>
      <c r="O17" s="173"/>
      <c r="P17" s="173"/>
      <c r="Q17" s="173"/>
      <c r="R17" s="173"/>
      <c r="S17" s="173"/>
      <c r="T17" s="173"/>
      <c r="U17" s="173"/>
      <c r="V17" s="173"/>
      <c r="W17" s="173"/>
    </row>
    <row r="18" spans="1:23">
      <c r="A18" s="163"/>
      <c r="B18" s="170"/>
      <c r="C18" s="420" t="s">
        <v>397</v>
      </c>
      <c r="D18" s="173"/>
      <c r="E18" s="173"/>
      <c r="F18" s="173"/>
      <c r="G18" s="173"/>
      <c r="H18" s="173"/>
      <c r="I18" s="173"/>
      <c r="J18" s="173"/>
      <c r="K18" s="173"/>
      <c r="L18" s="173"/>
      <c r="M18" s="173"/>
      <c r="N18" s="173"/>
      <c r="O18" s="173"/>
      <c r="P18" s="173"/>
      <c r="Q18" s="173"/>
      <c r="R18" s="173"/>
      <c r="S18" s="173"/>
      <c r="T18" s="173"/>
      <c r="U18" s="173"/>
      <c r="V18" s="173"/>
      <c r="W18" s="173"/>
    </row>
    <row r="19" spans="1:23">
      <c r="A19" s="163"/>
      <c r="B19" s="163">
        <v>4</v>
      </c>
      <c r="C19" s="421" t="s">
        <v>397</v>
      </c>
      <c r="D19" s="422" t="str">
        <f t="shared" ref="D19:E19" si="6">IF(COUNTIF(D16:D18,"C")&gt;=1,"A",IF(COUNTIF(D16:D18,"C")&gt;0,"P"," "))</f>
        <v xml:space="preserve"> </v>
      </c>
      <c r="E19" s="422" t="str">
        <f t="shared" si="6"/>
        <v xml:space="preserve"> </v>
      </c>
      <c r="F19" s="422" t="str">
        <f t="shared" ref="F19:W19" si="7">IF(COUNTIF(F16:F18,"C")&gt;=1,"A",IF(COUNTIF(F16:F18,"C")&gt;0,"P"," "))</f>
        <v xml:space="preserve"> </v>
      </c>
      <c r="G19" s="422" t="str">
        <f t="shared" si="7"/>
        <v xml:space="preserve"> </v>
      </c>
      <c r="H19" s="422" t="str">
        <f t="shared" si="7"/>
        <v xml:space="preserve"> </v>
      </c>
      <c r="I19" s="422" t="str">
        <f t="shared" si="7"/>
        <v xml:space="preserve"> </v>
      </c>
      <c r="J19" s="422" t="str">
        <f t="shared" si="7"/>
        <v xml:space="preserve"> </v>
      </c>
      <c r="K19" s="422" t="str">
        <f t="shared" ref="K19:T19" si="8">IF(COUNTIF(K16:K18,"C")&gt;=1,"A",IF(COUNTIF(K16:K18,"C")&gt;0,"P"," "))</f>
        <v xml:space="preserve"> </v>
      </c>
      <c r="L19" s="422" t="str">
        <f t="shared" si="8"/>
        <v xml:space="preserve"> </v>
      </c>
      <c r="M19" s="422" t="str">
        <f t="shared" si="8"/>
        <v xml:space="preserve"> </v>
      </c>
      <c r="N19" s="422" t="str">
        <f t="shared" si="8"/>
        <v xml:space="preserve"> </v>
      </c>
      <c r="O19" s="422" t="str">
        <f t="shared" si="8"/>
        <v xml:space="preserve"> </v>
      </c>
      <c r="P19" s="422" t="str">
        <f t="shared" si="8"/>
        <v xml:space="preserve"> </v>
      </c>
      <c r="Q19" s="422" t="str">
        <f t="shared" si="8"/>
        <v xml:space="preserve"> </v>
      </c>
      <c r="R19" s="422" t="str">
        <f t="shared" si="8"/>
        <v xml:space="preserve"> </v>
      </c>
      <c r="S19" s="422" t="str">
        <f t="shared" si="8"/>
        <v xml:space="preserve"> </v>
      </c>
      <c r="T19" s="422" t="str">
        <f t="shared" si="8"/>
        <v xml:space="preserve"> </v>
      </c>
      <c r="U19" s="422" t="str">
        <f t="shared" si="7"/>
        <v xml:space="preserve"> </v>
      </c>
      <c r="V19" s="422" t="str">
        <f t="shared" si="7"/>
        <v xml:space="preserve"> </v>
      </c>
      <c r="W19" s="422" t="str">
        <f t="shared" si="7"/>
        <v xml:space="preserve"> </v>
      </c>
    </row>
    <row r="20" spans="1:23">
      <c r="A20" s="163"/>
      <c r="B20" s="170"/>
      <c r="C20" s="420" t="s">
        <v>397</v>
      </c>
      <c r="D20" s="173"/>
      <c r="E20" s="173"/>
      <c r="F20" s="173"/>
      <c r="G20" s="173"/>
      <c r="H20" s="173"/>
      <c r="I20" s="173"/>
      <c r="J20" s="173"/>
      <c r="K20" s="173"/>
      <c r="L20" s="173"/>
      <c r="M20" s="173"/>
      <c r="N20" s="173"/>
      <c r="O20" s="173"/>
      <c r="P20" s="173"/>
      <c r="Q20" s="173"/>
      <c r="R20" s="173"/>
      <c r="S20" s="173"/>
      <c r="T20" s="173"/>
      <c r="U20" s="173"/>
      <c r="V20" s="173"/>
      <c r="W20" s="173"/>
    </row>
    <row r="21" spans="1:23">
      <c r="A21" s="163"/>
      <c r="B21" s="170"/>
      <c r="C21" s="420" t="s">
        <v>397</v>
      </c>
      <c r="D21" s="173"/>
      <c r="E21" s="173"/>
      <c r="F21" s="173"/>
      <c r="G21" s="173"/>
      <c r="H21" s="173"/>
      <c r="I21" s="173"/>
      <c r="J21" s="173"/>
      <c r="K21" s="173"/>
      <c r="L21" s="173"/>
      <c r="M21" s="173"/>
      <c r="N21" s="173"/>
      <c r="O21" s="173"/>
      <c r="P21" s="173"/>
      <c r="Q21" s="173"/>
      <c r="R21" s="173"/>
      <c r="S21" s="173"/>
      <c r="T21" s="173"/>
      <c r="U21" s="173"/>
      <c r="V21" s="173"/>
      <c r="W21" s="173"/>
    </row>
    <row r="22" spans="1:23">
      <c r="A22" s="426"/>
      <c r="B22" s="170"/>
      <c r="C22" s="420" t="s">
        <v>397</v>
      </c>
      <c r="D22" s="173"/>
      <c r="E22" s="173"/>
      <c r="F22" s="173"/>
      <c r="G22" s="173"/>
      <c r="H22" s="173"/>
      <c r="I22" s="173"/>
      <c r="J22" s="173"/>
      <c r="K22" s="173"/>
      <c r="L22" s="173"/>
      <c r="M22" s="173"/>
      <c r="N22" s="173"/>
      <c r="O22" s="173"/>
      <c r="P22" s="173"/>
      <c r="Q22" s="173"/>
      <c r="R22" s="173"/>
      <c r="S22" s="173"/>
      <c r="T22" s="173"/>
      <c r="U22" s="173"/>
      <c r="V22" s="173"/>
      <c r="W22" s="173"/>
    </row>
    <row r="23" spans="1:23">
      <c r="A23" s="426"/>
      <c r="B23" s="163">
        <v>5</v>
      </c>
      <c r="C23" s="421" t="s">
        <v>397</v>
      </c>
      <c r="D23" s="422" t="str">
        <f t="shared" ref="D23:E23" si="9">IF(COUNTIF(D20:D22,"C")&gt;=1,"A",IF(COUNTIF(D20:D22,"C")&gt;0,"P"," "))</f>
        <v xml:space="preserve"> </v>
      </c>
      <c r="E23" s="422" t="str">
        <f t="shared" si="9"/>
        <v xml:space="preserve"> </v>
      </c>
      <c r="F23" s="422" t="str">
        <f t="shared" ref="F23:W23" si="10">IF(COUNTIF(F20:F22,"C")&gt;=1,"A",IF(COUNTIF(F20:F22,"C")&gt;0,"P"," "))</f>
        <v xml:space="preserve"> </v>
      </c>
      <c r="G23" s="422" t="str">
        <f t="shared" si="10"/>
        <v xml:space="preserve"> </v>
      </c>
      <c r="H23" s="422" t="str">
        <f t="shared" si="10"/>
        <v xml:space="preserve"> </v>
      </c>
      <c r="I23" s="422" t="str">
        <f t="shared" si="10"/>
        <v xml:space="preserve"> </v>
      </c>
      <c r="J23" s="422" t="str">
        <f t="shared" si="10"/>
        <v xml:space="preserve"> </v>
      </c>
      <c r="K23" s="422" t="str">
        <f t="shared" ref="K23:T23" si="11">IF(COUNTIF(K20:K22,"C")&gt;=1,"A",IF(COUNTIF(K20:K22,"C")&gt;0,"P"," "))</f>
        <v xml:space="preserve"> </v>
      </c>
      <c r="L23" s="422" t="str">
        <f t="shared" si="11"/>
        <v xml:space="preserve"> </v>
      </c>
      <c r="M23" s="422" t="str">
        <f t="shared" si="11"/>
        <v xml:space="preserve"> </v>
      </c>
      <c r="N23" s="422" t="str">
        <f t="shared" si="11"/>
        <v xml:space="preserve"> </v>
      </c>
      <c r="O23" s="422" t="str">
        <f t="shared" si="11"/>
        <v xml:space="preserve"> </v>
      </c>
      <c r="P23" s="422" t="str">
        <f t="shared" si="11"/>
        <v xml:space="preserve"> </v>
      </c>
      <c r="Q23" s="422" t="str">
        <f t="shared" si="11"/>
        <v xml:space="preserve"> </v>
      </c>
      <c r="R23" s="422" t="str">
        <f t="shared" si="11"/>
        <v xml:space="preserve"> </v>
      </c>
      <c r="S23" s="422" t="str">
        <f t="shared" si="11"/>
        <v xml:space="preserve"> </v>
      </c>
      <c r="T23" s="422" t="str">
        <f t="shared" si="11"/>
        <v xml:space="preserve"> </v>
      </c>
      <c r="U23" s="422" t="str">
        <f t="shared" si="10"/>
        <v xml:space="preserve"> </v>
      </c>
      <c r="V23" s="422" t="str">
        <f t="shared" si="10"/>
        <v xml:space="preserve"> </v>
      </c>
      <c r="W23" s="422" t="str">
        <f t="shared" si="10"/>
        <v xml:space="preserve"> </v>
      </c>
    </row>
    <row r="24" spans="1:23">
      <c r="A24" s="163"/>
      <c r="B24" s="170"/>
      <c r="C24" s="420" t="s">
        <v>397</v>
      </c>
      <c r="D24" s="173"/>
      <c r="E24" s="173"/>
      <c r="F24" s="173"/>
      <c r="G24" s="173"/>
      <c r="H24" s="173"/>
      <c r="I24" s="173"/>
      <c r="J24" s="173"/>
      <c r="K24" s="173"/>
      <c r="L24" s="173"/>
      <c r="M24" s="173"/>
      <c r="N24" s="173"/>
      <c r="O24" s="173"/>
      <c r="P24" s="173"/>
      <c r="Q24" s="173"/>
      <c r="R24" s="173"/>
      <c r="S24" s="173"/>
      <c r="T24" s="173"/>
      <c r="U24" s="173"/>
      <c r="V24" s="173"/>
      <c r="W24" s="173"/>
    </row>
    <row r="25" spans="1:23">
      <c r="A25" s="163"/>
      <c r="B25" s="170"/>
      <c r="C25" s="420" t="s">
        <v>397</v>
      </c>
      <c r="D25" s="173"/>
      <c r="E25" s="173"/>
      <c r="F25" s="173"/>
      <c r="G25" s="173"/>
      <c r="H25" s="173"/>
      <c r="I25" s="173"/>
      <c r="J25" s="173"/>
      <c r="K25" s="173"/>
      <c r="L25" s="173"/>
      <c r="M25" s="173"/>
      <c r="N25" s="173"/>
      <c r="O25" s="173"/>
      <c r="P25" s="173"/>
      <c r="Q25" s="173"/>
      <c r="R25" s="173"/>
      <c r="S25" s="173"/>
      <c r="T25" s="173"/>
      <c r="U25" s="173"/>
      <c r="V25" s="173"/>
      <c r="W25" s="173"/>
    </row>
    <row r="26" spans="1:23">
      <c r="A26" s="163"/>
      <c r="B26" s="170"/>
      <c r="C26" s="420" t="s">
        <v>397</v>
      </c>
      <c r="D26" s="173"/>
      <c r="E26" s="173"/>
      <c r="F26" s="173"/>
      <c r="G26" s="173"/>
      <c r="H26" s="173"/>
      <c r="I26" s="173"/>
      <c r="J26" s="173"/>
      <c r="K26" s="173"/>
      <c r="L26" s="173"/>
      <c r="M26" s="173"/>
      <c r="N26" s="173"/>
      <c r="O26" s="173"/>
      <c r="P26" s="173"/>
      <c r="Q26" s="173"/>
      <c r="R26" s="173"/>
      <c r="S26" s="173"/>
      <c r="T26" s="173"/>
      <c r="U26" s="173"/>
      <c r="V26" s="173"/>
      <c r="W26" s="173"/>
    </row>
    <row r="27" spans="1:23" ht="0.75" customHeight="1" thickBot="1">
      <c r="A27" s="163"/>
      <c r="B27" s="163"/>
      <c r="C27" s="163"/>
      <c r="D27" s="422" t="str">
        <f t="shared" ref="D27:E27" si="12">IF(COUNTIF(D24:D26,"C")&gt;=1,"A",IF(COUNTIF(D24:D26,"C")&gt;0,"P"," "))</f>
        <v xml:space="preserve"> </v>
      </c>
      <c r="E27" s="422" t="str">
        <f t="shared" si="12"/>
        <v xml:space="preserve"> </v>
      </c>
      <c r="F27" s="422" t="str">
        <f t="shared" ref="F27:W27" si="13">IF(COUNTIF(F24:F26,"C")&gt;=1,"A",IF(COUNTIF(F24:F26,"C")&gt;0,"P"," "))</f>
        <v xml:space="preserve"> </v>
      </c>
      <c r="G27" s="422" t="str">
        <f t="shared" si="13"/>
        <v xml:space="preserve"> </v>
      </c>
      <c r="H27" s="422" t="str">
        <f t="shared" si="13"/>
        <v xml:space="preserve"> </v>
      </c>
      <c r="I27" s="422" t="str">
        <f t="shared" si="13"/>
        <v xml:space="preserve"> </v>
      </c>
      <c r="J27" s="422" t="str">
        <f t="shared" si="13"/>
        <v xml:space="preserve"> </v>
      </c>
      <c r="K27" s="422" t="str">
        <f t="shared" ref="K27:T27" si="14">IF(COUNTIF(K24:K26,"C")&gt;=1,"A",IF(COUNTIF(K24:K26,"C")&gt;0,"P"," "))</f>
        <v xml:space="preserve"> </v>
      </c>
      <c r="L27" s="422" t="str">
        <f t="shared" si="14"/>
        <v xml:space="preserve"> </v>
      </c>
      <c r="M27" s="422" t="str">
        <f t="shared" si="14"/>
        <v xml:space="preserve"> </v>
      </c>
      <c r="N27" s="422" t="str">
        <f t="shared" si="14"/>
        <v xml:space="preserve"> </v>
      </c>
      <c r="O27" s="422" t="str">
        <f t="shared" si="14"/>
        <v xml:space="preserve"> </v>
      </c>
      <c r="P27" s="422" t="str">
        <f t="shared" si="14"/>
        <v xml:space="preserve"> </v>
      </c>
      <c r="Q27" s="422" t="str">
        <f t="shared" si="14"/>
        <v xml:space="preserve"> </v>
      </c>
      <c r="R27" s="422" t="str">
        <f t="shared" si="14"/>
        <v xml:space="preserve"> </v>
      </c>
      <c r="S27" s="422" t="str">
        <f t="shared" si="14"/>
        <v xml:space="preserve"> </v>
      </c>
      <c r="T27" s="422" t="str">
        <f t="shared" si="14"/>
        <v xml:space="preserve"> </v>
      </c>
      <c r="U27" s="422" t="str">
        <f t="shared" si="13"/>
        <v xml:space="preserve"> </v>
      </c>
      <c r="V27" s="422" t="str">
        <f t="shared" si="13"/>
        <v xml:space="preserve"> </v>
      </c>
      <c r="W27" s="422" t="str">
        <f t="shared" si="13"/>
        <v xml:space="preserve"> </v>
      </c>
    </row>
    <row r="28" spans="1:23" ht="13.5" thickBot="1">
      <c r="A28" s="163"/>
      <c r="B28" s="163"/>
      <c r="C28" s="213" t="s">
        <v>96</v>
      </c>
      <c r="D28" s="424" t="str">
        <f>IF(COUNTIF(D11:D27,"A")&gt;4,"C",IF(COUNTIF(D11:D27,"A")&gt;0,"P"," "))</f>
        <v xml:space="preserve"> </v>
      </c>
      <c r="E28" s="424" t="str">
        <f t="shared" ref="E28" si="15">IF(COUNTIF(E11:E27,"A")&gt;4,"C",IF(COUNTIF(E11:E27,"A")&gt;0,"P"," "))</f>
        <v xml:space="preserve"> </v>
      </c>
      <c r="F28" s="424" t="str">
        <f t="shared" ref="F28:W28" si="16">IF(COUNTIF(F11:F27,"A")&gt;4,"C",IF(COUNTIF(F11:F27,"A")&gt;0,"P"," "))</f>
        <v xml:space="preserve"> </v>
      </c>
      <c r="G28" s="424" t="str">
        <f t="shared" si="16"/>
        <v xml:space="preserve"> </v>
      </c>
      <c r="H28" s="424" t="str">
        <f t="shared" si="16"/>
        <v xml:space="preserve"> </v>
      </c>
      <c r="I28" s="424" t="str">
        <f t="shared" si="16"/>
        <v xml:space="preserve"> </v>
      </c>
      <c r="J28" s="424" t="str">
        <f t="shared" si="16"/>
        <v xml:space="preserve"> </v>
      </c>
      <c r="K28" s="424" t="str">
        <f t="shared" ref="K28:T28" si="17">IF(COUNTIF(K11:K27,"A")&gt;4,"C",IF(COUNTIF(K11:K27,"A")&gt;0,"P"," "))</f>
        <v xml:space="preserve"> </v>
      </c>
      <c r="L28" s="424" t="str">
        <f t="shared" si="17"/>
        <v xml:space="preserve"> </v>
      </c>
      <c r="M28" s="424" t="str">
        <f t="shared" si="17"/>
        <v xml:space="preserve"> </v>
      </c>
      <c r="N28" s="424" t="str">
        <f t="shared" si="17"/>
        <v xml:space="preserve"> </v>
      </c>
      <c r="O28" s="424" t="str">
        <f t="shared" si="17"/>
        <v xml:space="preserve"> </v>
      </c>
      <c r="P28" s="424" t="str">
        <f t="shared" si="17"/>
        <v xml:space="preserve"> </v>
      </c>
      <c r="Q28" s="424" t="str">
        <f t="shared" si="17"/>
        <v xml:space="preserve"> </v>
      </c>
      <c r="R28" s="424" t="str">
        <f t="shared" si="17"/>
        <v xml:space="preserve"> </v>
      </c>
      <c r="S28" s="424" t="str">
        <f t="shared" si="17"/>
        <v xml:space="preserve"> </v>
      </c>
      <c r="T28" s="424" t="str">
        <f t="shared" si="17"/>
        <v xml:space="preserve"> </v>
      </c>
      <c r="U28" s="424" t="str">
        <f t="shared" si="16"/>
        <v xml:space="preserve"> </v>
      </c>
      <c r="V28" s="424" t="str">
        <f t="shared" si="16"/>
        <v xml:space="preserve"> </v>
      </c>
      <c r="W28" s="424" t="str">
        <f t="shared" si="16"/>
        <v xml:space="preserve"> </v>
      </c>
    </row>
    <row r="29" spans="1:23">
      <c r="A29" s="163"/>
      <c r="B29" s="163"/>
      <c r="C29" s="163"/>
      <c r="D29" s="434"/>
      <c r="E29" s="434"/>
      <c r="F29" s="434"/>
      <c r="G29" s="434"/>
      <c r="H29" s="434"/>
      <c r="I29" s="434"/>
      <c r="J29" s="434"/>
      <c r="K29" s="434"/>
      <c r="L29" s="434"/>
      <c r="M29" s="434"/>
      <c r="N29" s="434"/>
      <c r="O29" s="434"/>
      <c r="P29" s="434"/>
      <c r="Q29" s="434"/>
      <c r="R29" s="434"/>
      <c r="S29" s="434"/>
      <c r="T29" s="434"/>
      <c r="U29" s="434"/>
      <c r="V29" s="434"/>
      <c r="W29" s="434"/>
    </row>
    <row r="30" spans="1:23" ht="15">
      <c r="A30" s="163"/>
      <c r="B30" s="694" t="s">
        <v>1063</v>
      </c>
      <c r="C30" s="695"/>
      <c r="D30" s="685"/>
      <c r="E30" s="685"/>
      <c r="F30" s="685"/>
      <c r="G30" s="685"/>
      <c r="H30" s="685"/>
      <c r="I30" s="685"/>
      <c r="J30" s="685"/>
      <c r="K30" s="685"/>
      <c r="L30" s="685"/>
      <c r="M30" s="685"/>
      <c r="N30" s="685"/>
      <c r="O30" s="685"/>
      <c r="P30" s="685"/>
      <c r="Q30" s="685"/>
      <c r="R30" s="685"/>
      <c r="S30" s="685"/>
      <c r="T30" s="685"/>
      <c r="U30" s="685"/>
      <c r="V30" s="685"/>
      <c r="W30" s="685"/>
    </row>
    <row r="31" spans="1:23">
      <c r="A31" s="163"/>
      <c r="B31" s="163">
        <v>1</v>
      </c>
      <c r="C31" s="432" t="s">
        <v>397</v>
      </c>
      <c r="D31" s="169"/>
      <c r="E31" s="435"/>
      <c r="F31" s="435"/>
      <c r="G31" s="435"/>
      <c r="H31" s="435"/>
      <c r="I31" s="435"/>
      <c r="J31" s="435"/>
      <c r="K31" s="590"/>
      <c r="L31" s="590"/>
      <c r="M31" s="590"/>
      <c r="N31" s="590"/>
      <c r="O31" s="590"/>
      <c r="P31" s="590"/>
      <c r="Q31" s="590"/>
      <c r="R31" s="590"/>
      <c r="S31" s="590"/>
      <c r="T31" s="590"/>
      <c r="U31" s="435"/>
      <c r="V31" s="435"/>
      <c r="W31" s="435"/>
    </row>
    <row r="32" spans="1:23">
      <c r="A32" s="163"/>
      <c r="B32" s="170"/>
      <c r="C32" s="420" t="s">
        <v>397</v>
      </c>
      <c r="D32" s="173"/>
      <c r="E32" s="173"/>
      <c r="F32" s="173"/>
      <c r="G32" s="173"/>
      <c r="H32" s="173"/>
      <c r="I32" s="173"/>
      <c r="J32" s="173"/>
      <c r="K32" s="173"/>
      <c r="L32" s="173"/>
      <c r="M32" s="173"/>
      <c r="N32" s="173"/>
      <c r="O32" s="173"/>
      <c r="P32" s="173"/>
      <c r="Q32" s="173"/>
      <c r="R32" s="173"/>
      <c r="S32" s="173"/>
      <c r="T32" s="173"/>
      <c r="U32" s="173"/>
      <c r="V32" s="173"/>
      <c r="W32" s="173"/>
    </row>
    <row r="33" spans="1:23">
      <c r="A33" s="163"/>
      <c r="B33" s="170"/>
      <c r="C33" s="420" t="s">
        <v>397</v>
      </c>
      <c r="D33" s="173"/>
      <c r="E33" s="173"/>
      <c r="F33" s="173"/>
      <c r="G33" s="173"/>
      <c r="H33" s="173"/>
      <c r="I33" s="173"/>
      <c r="J33" s="173"/>
      <c r="K33" s="173"/>
      <c r="L33" s="173"/>
      <c r="M33" s="173"/>
      <c r="N33" s="173"/>
      <c r="O33" s="173"/>
      <c r="P33" s="173"/>
      <c r="Q33" s="173"/>
      <c r="R33" s="173"/>
      <c r="S33" s="173"/>
      <c r="T33" s="173"/>
      <c r="U33" s="173"/>
      <c r="V33" s="173"/>
      <c r="W33" s="173"/>
    </row>
    <row r="34" spans="1:23">
      <c r="A34" s="163"/>
      <c r="B34" s="170"/>
      <c r="C34" s="420" t="s">
        <v>397</v>
      </c>
      <c r="D34" s="173"/>
      <c r="E34" s="173"/>
      <c r="F34" s="173"/>
      <c r="G34" s="173"/>
      <c r="H34" s="173"/>
      <c r="I34" s="173"/>
      <c r="J34" s="173"/>
      <c r="K34" s="173"/>
      <c r="L34" s="173"/>
      <c r="M34" s="173"/>
      <c r="N34" s="173"/>
      <c r="O34" s="173"/>
      <c r="P34" s="173"/>
      <c r="Q34" s="173"/>
      <c r="R34" s="173"/>
      <c r="S34" s="173"/>
      <c r="T34" s="173"/>
      <c r="U34" s="173"/>
      <c r="V34" s="173"/>
      <c r="W34" s="173"/>
    </row>
    <row r="35" spans="1:23">
      <c r="A35" s="163"/>
      <c r="B35" s="163">
        <v>2</v>
      </c>
      <c r="C35" s="421" t="s">
        <v>397</v>
      </c>
      <c r="D35" s="422" t="str">
        <f t="shared" ref="D35:E35" si="18">IF(COUNTIF(D32:D34,"C")&gt;=1,"A",IF(COUNTIF(D32:D34,"C")&gt;0,"P"," "))</f>
        <v xml:space="preserve"> </v>
      </c>
      <c r="E35" s="422" t="str">
        <f t="shared" si="18"/>
        <v xml:space="preserve"> </v>
      </c>
      <c r="F35" s="422" t="str">
        <f t="shared" ref="F35:W35" si="19">IF(COUNTIF(F32:F34,"C")&gt;=1,"A",IF(COUNTIF(F32:F34,"C")&gt;0,"P"," "))</f>
        <v xml:space="preserve"> </v>
      </c>
      <c r="G35" s="422" t="str">
        <f t="shared" si="19"/>
        <v xml:space="preserve"> </v>
      </c>
      <c r="H35" s="422" t="str">
        <f t="shared" si="19"/>
        <v xml:space="preserve"> </v>
      </c>
      <c r="I35" s="422" t="str">
        <f t="shared" si="19"/>
        <v xml:space="preserve"> </v>
      </c>
      <c r="J35" s="422" t="str">
        <f t="shared" si="19"/>
        <v xml:space="preserve"> </v>
      </c>
      <c r="K35" s="422" t="str">
        <f t="shared" ref="K35:T35" si="20">IF(COUNTIF(K32:K34,"C")&gt;=1,"A",IF(COUNTIF(K32:K34,"C")&gt;0,"P"," "))</f>
        <v xml:space="preserve"> </v>
      </c>
      <c r="L35" s="422" t="str">
        <f t="shared" si="20"/>
        <v xml:space="preserve"> </v>
      </c>
      <c r="M35" s="422" t="str">
        <f t="shared" si="20"/>
        <v xml:space="preserve"> </v>
      </c>
      <c r="N35" s="422" t="str">
        <f t="shared" si="20"/>
        <v xml:space="preserve"> </v>
      </c>
      <c r="O35" s="422" t="str">
        <f t="shared" si="20"/>
        <v xml:space="preserve"> </v>
      </c>
      <c r="P35" s="422" t="str">
        <f t="shared" si="20"/>
        <v xml:space="preserve"> </v>
      </c>
      <c r="Q35" s="422" t="str">
        <f t="shared" si="20"/>
        <v xml:space="preserve"> </v>
      </c>
      <c r="R35" s="422" t="str">
        <f t="shared" si="20"/>
        <v xml:space="preserve"> </v>
      </c>
      <c r="S35" s="422" t="str">
        <f t="shared" si="20"/>
        <v xml:space="preserve"> </v>
      </c>
      <c r="T35" s="422" t="str">
        <f t="shared" si="20"/>
        <v xml:space="preserve"> </v>
      </c>
      <c r="U35" s="422" t="str">
        <f t="shared" si="19"/>
        <v xml:space="preserve"> </v>
      </c>
      <c r="V35" s="422" t="str">
        <f t="shared" si="19"/>
        <v xml:space="preserve"> </v>
      </c>
      <c r="W35" s="422" t="str">
        <f t="shared" si="19"/>
        <v xml:space="preserve"> </v>
      </c>
    </row>
    <row r="36" spans="1:23">
      <c r="A36" s="163"/>
      <c r="B36" s="170"/>
      <c r="C36" s="420" t="s">
        <v>397</v>
      </c>
      <c r="D36" s="173"/>
      <c r="E36" s="173"/>
      <c r="F36" s="173"/>
      <c r="G36" s="173"/>
      <c r="H36" s="173"/>
      <c r="I36" s="173"/>
      <c r="J36" s="173"/>
      <c r="K36" s="173"/>
      <c r="L36" s="173"/>
      <c r="M36" s="173"/>
      <c r="N36" s="173"/>
      <c r="O36" s="173"/>
      <c r="P36" s="173"/>
      <c r="Q36" s="173"/>
      <c r="R36" s="173"/>
      <c r="S36" s="173"/>
      <c r="T36" s="173"/>
      <c r="U36" s="173"/>
      <c r="V36" s="173"/>
      <c r="W36" s="173"/>
    </row>
    <row r="37" spans="1:23">
      <c r="A37" s="163"/>
      <c r="B37" s="170"/>
      <c r="C37" s="420" t="s">
        <v>397</v>
      </c>
      <c r="D37" s="173"/>
      <c r="E37" s="173"/>
      <c r="F37" s="173"/>
      <c r="G37" s="173"/>
      <c r="H37" s="173"/>
      <c r="I37" s="173"/>
      <c r="J37" s="173"/>
      <c r="K37" s="173"/>
      <c r="L37" s="173"/>
      <c r="M37" s="173"/>
      <c r="N37" s="173"/>
      <c r="O37" s="173"/>
      <c r="P37" s="173"/>
      <c r="Q37" s="173"/>
      <c r="R37" s="173"/>
      <c r="S37" s="173"/>
      <c r="T37" s="173"/>
      <c r="U37" s="173"/>
      <c r="V37" s="173"/>
      <c r="W37" s="173"/>
    </row>
    <row r="38" spans="1:23">
      <c r="A38" s="163"/>
      <c r="B38" s="170"/>
      <c r="C38" s="420" t="s">
        <v>397</v>
      </c>
      <c r="D38" s="173"/>
      <c r="E38" s="173"/>
      <c r="F38" s="173"/>
      <c r="G38" s="173"/>
      <c r="H38" s="173"/>
      <c r="I38" s="173"/>
      <c r="J38" s="173"/>
      <c r="K38" s="173"/>
      <c r="L38" s="173"/>
      <c r="M38" s="173"/>
      <c r="N38" s="173"/>
      <c r="O38" s="173"/>
      <c r="P38" s="173"/>
      <c r="Q38" s="173"/>
      <c r="R38" s="173"/>
      <c r="S38" s="173"/>
      <c r="T38" s="173"/>
      <c r="U38" s="173"/>
      <c r="V38" s="173"/>
      <c r="W38" s="173"/>
    </row>
    <row r="39" spans="1:23">
      <c r="A39" s="163"/>
      <c r="B39" s="163">
        <v>3</v>
      </c>
      <c r="C39" s="421" t="s">
        <v>397</v>
      </c>
      <c r="D39" s="422" t="str">
        <f t="shared" ref="D39:E39" si="21">IF(COUNTIF(D36:D38,"C")&gt;=1,"A",IF(COUNTIF(D36:D38,"C")&gt;0,"P"," "))</f>
        <v xml:space="preserve"> </v>
      </c>
      <c r="E39" s="422" t="str">
        <f t="shared" si="21"/>
        <v xml:space="preserve"> </v>
      </c>
      <c r="F39" s="422" t="str">
        <f t="shared" ref="F39:W39" si="22">IF(COUNTIF(F36:F38,"C")&gt;=1,"A",IF(COUNTIF(F36:F38,"C")&gt;0,"P"," "))</f>
        <v xml:space="preserve"> </v>
      </c>
      <c r="G39" s="422" t="str">
        <f t="shared" si="22"/>
        <v xml:space="preserve"> </v>
      </c>
      <c r="H39" s="422" t="str">
        <f t="shared" si="22"/>
        <v xml:space="preserve"> </v>
      </c>
      <c r="I39" s="422" t="str">
        <f t="shared" si="22"/>
        <v xml:space="preserve"> </v>
      </c>
      <c r="J39" s="422" t="str">
        <f t="shared" si="22"/>
        <v xml:space="preserve"> </v>
      </c>
      <c r="K39" s="422" t="str">
        <f t="shared" ref="K39:T39" si="23">IF(COUNTIF(K36:K38,"C")&gt;=1,"A",IF(COUNTIF(K36:K38,"C")&gt;0,"P"," "))</f>
        <v xml:space="preserve"> </v>
      </c>
      <c r="L39" s="422" t="str">
        <f t="shared" si="23"/>
        <v xml:space="preserve"> </v>
      </c>
      <c r="M39" s="422" t="str">
        <f t="shared" si="23"/>
        <v xml:space="preserve"> </v>
      </c>
      <c r="N39" s="422" t="str">
        <f t="shared" si="23"/>
        <v xml:space="preserve"> </v>
      </c>
      <c r="O39" s="422" t="str">
        <f t="shared" si="23"/>
        <v xml:space="preserve"> </v>
      </c>
      <c r="P39" s="422" t="str">
        <f t="shared" si="23"/>
        <v xml:space="preserve"> </v>
      </c>
      <c r="Q39" s="422" t="str">
        <f t="shared" si="23"/>
        <v xml:space="preserve"> </v>
      </c>
      <c r="R39" s="422" t="str">
        <f t="shared" si="23"/>
        <v xml:space="preserve"> </v>
      </c>
      <c r="S39" s="422" t="str">
        <f t="shared" si="23"/>
        <v xml:space="preserve"> </v>
      </c>
      <c r="T39" s="422" t="str">
        <f t="shared" si="23"/>
        <v xml:space="preserve"> </v>
      </c>
      <c r="U39" s="422" t="str">
        <f t="shared" si="22"/>
        <v xml:space="preserve"> </v>
      </c>
      <c r="V39" s="422" t="str">
        <f t="shared" si="22"/>
        <v xml:space="preserve"> </v>
      </c>
      <c r="W39" s="422" t="str">
        <f t="shared" si="22"/>
        <v xml:space="preserve"> </v>
      </c>
    </row>
    <row r="40" spans="1:23">
      <c r="A40" s="163"/>
      <c r="B40" s="170"/>
      <c r="C40" s="420" t="s">
        <v>397</v>
      </c>
      <c r="D40" s="173"/>
      <c r="E40" s="173"/>
      <c r="F40" s="173"/>
      <c r="G40" s="173"/>
      <c r="H40" s="173"/>
      <c r="I40" s="173"/>
      <c r="J40" s="173"/>
      <c r="K40" s="173"/>
      <c r="L40" s="173"/>
      <c r="M40" s="173"/>
      <c r="N40" s="173"/>
      <c r="O40" s="173"/>
      <c r="P40" s="173"/>
      <c r="Q40" s="173"/>
      <c r="R40" s="173"/>
      <c r="S40" s="173"/>
      <c r="T40" s="173"/>
      <c r="U40" s="173"/>
      <c r="V40" s="173"/>
      <c r="W40" s="173"/>
    </row>
    <row r="41" spans="1:23">
      <c r="A41" s="163"/>
      <c r="B41" s="170"/>
      <c r="C41" s="420" t="s">
        <v>397</v>
      </c>
      <c r="D41" s="173"/>
      <c r="E41" s="173"/>
      <c r="F41" s="173"/>
      <c r="G41" s="173"/>
      <c r="H41" s="173"/>
      <c r="I41" s="173"/>
      <c r="J41" s="173"/>
      <c r="K41" s="173"/>
      <c r="L41" s="173"/>
      <c r="M41" s="173"/>
      <c r="N41" s="173"/>
      <c r="O41" s="173"/>
      <c r="P41" s="173"/>
      <c r="Q41" s="173"/>
      <c r="R41" s="173"/>
      <c r="S41" s="173"/>
      <c r="T41" s="173"/>
      <c r="U41" s="173"/>
      <c r="V41" s="173"/>
      <c r="W41" s="173"/>
    </row>
    <row r="42" spans="1:23">
      <c r="A42" s="163"/>
      <c r="B42" s="170"/>
      <c r="C42" s="420" t="s">
        <v>397</v>
      </c>
      <c r="D42" s="173"/>
      <c r="E42" s="173"/>
      <c r="F42" s="173"/>
      <c r="G42" s="173"/>
      <c r="H42" s="173"/>
      <c r="I42" s="173"/>
      <c r="J42" s="173"/>
      <c r="K42" s="173"/>
      <c r="L42" s="173"/>
      <c r="M42" s="173"/>
      <c r="N42" s="173"/>
      <c r="O42" s="173"/>
      <c r="P42" s="173"/>
      <c r="Q42" s="173"/>
      <c r="R42" s="173"/>
      <c r="S42" s="173"/>
      <c r="T42" s="173"/>
      <c r="U42" s="173"/>
      <c r="V42" s="173"/>
      <c r="W42" s="173"/>
    </row>
    <row r="43" spans="1:23">
      <c r="A43" s="163"/>
      <c r="B43" s="163">
        <v>4</v>
      </c>
      <c r="C43" s="421" t="s">
        <v>397</v>
      </c>
      <c r="D43" s="422" t="str">
        <f t="shared" ref="D43:E43" si="24">IF(COUNTIF(D40:D42,"C")&gt;=1,"A",IF(COUNTIF(D40:D42,"C")&gt;0,"P"," "))</f>
        <v xml:space="preserve"> </v>
      </c>
      <c r="E43" s="422" t="str">
        <f t="shared" si="24"/>
        <v xml:space="preserve"> </v>
      </c>
      <c r="F43" s="422" t="str">
        <f t="shared" ref="F43:W43" si="25">IF(COUNTIF(F40:F42,"C")&gt;=1,"A",IF(COUNTIF(F40:F42,"C")&gt;0,"P"," "))</f>
        <v xml:space="preserve"> </v>
      </c>
      <c r="G43" s="422" t="str">
        <f t="shared" si="25"/>
        <v xml:space="preserve"> </v>
      </c>
      <c r="H43" s="422" t="str">
        <f t="shared" si="25"/>
        <v xml:space="preserve"> </v>
      </c>
      <c r="I43" s="422" t="str">
        <f t="shared" si="25"/>
        <v xml:space="preserve"> </v>
      </c>
      <c r="J43" s="422" t="str">
        <f t="shared" si="25"/>
        <v xml:space="preserve"> </v>
      </c>
      <c r="K43" s="422" t="str">
        <f t="shared" ref="K43:T43" si="26">IF(COUNTIF(K40:K42,"C")&gt;=1,"A",IF(COUNTIF(K40:K42,"C")&gt;0,"P"," "))</f>
        <v xml:space="preserve"> </v>
      </c>
      <c r="L43" s="422" t="str">
        <f t="shared" si="26"/>
        <v xml:space="preserve"> </v>
      </c>
      <c r="M43" s="422" t="str">
        <f t="shared" si="26"/>
        <v xml:space="preserve"> </v>
      </c>
      <c r="N43" s="422" t="str">
        <f t="shared" si="26"/>
        <v xml:space="preserve"> </v>
      </c>
      <c r="O43" s="422" t="str">
        <f t="shared" si="26"/>
        <v xml:space="preserve"> </v>
      </c>
      <c r="P43" s="422" t="str">
        <f t="shared" si="26"/>
        <v xml:space="preserve"> </v>
      </c>
      <c r="Q43" s="422" t="str">
        <f t="shared" si="26"/>
        <v xml:space="preserve"> </v>
      </c>
      <c r="R43" s="422" t="str">
        <f t="shared" si="26"/>
        <v xml:space="preserve"> </v>
      </c>
      <c r="S43" s="422" t="str">
        <f t="shared" si="26"/>
        <v xml:space="preserve"> </v>
      </c>
      <c r="T43" s="422" t="str">
        <f t="shared" si="26"/>
        <v xml:space="preserve"> </v>
      </c>
      <c r="U43" s="422" t="str">
        <f t="shared" si="25"/>
        <v xml:space="preserve"> </v>
      </c>
      <c r="V43" s="422" t="str">
        <f t="shared" si="25"/>
        <v xml:space="preserve"> </v>
      </c>
      <c r="W43" s="422" t="str">
        <f t="shared" si="25"/>
        <v xml:space="preserve"> </v>
      </c>
    </row>
    <row r="44" spans="1:23">
      <c r="A44" s="163"/>
      <c r="B44" s="170"/>
      <c r="C44" s="420" t="s">
        <v>397</v>
      </c>
      <c r="D44" s="173"/>
      <c r="E44" s="173"/>
      <c r="F44" s="173"/>
      <c r="G44" s="173"/>
      <c r="H44" s="173"/>
      <c r="I44" s="173"/>
      <c r="J44" s="173"/>
      <c r="K44" s="173"/>
      <c r="L44" s="173"/>
      <c r="M44" s="173"/>
      <c r="N44" s="173"/>
      <c r="O44" s="173"/>
      <c r="P44" s="173"/>
      <c r="Q44" s="173"/>
      <c r="R44" s="173"/>
      <c r="S44" s="173"/>
      <c r="T44" s="173"/>
      <c r="U44" s="173"/>
      <c r="V44" s="173"/>
      <c r="W44" s="173"/>
    </row>
    <row r="45" spans="1:23">
      <c r="A45" s="163"/>
      <c r="B45" s="170"/>
      <c r="C45" s="420" t="s">
        <v>397</v>
      </c>
      <c r="D45" s="173"/>
      <c r="E45" s="173"/>
      <c r="F45" s="173"/>
      <c r="G45" s="173"/>
      <c r="H45" s="173"/>
      <c r="I45" s="173"/>
      <c r="J45" s="173"/>
      <c r="K45" s="173"/>
      <c r="L45" s="173"/>
      <c r="M45" s="173"/>
      <c r="N45" s="173"/>
      <c r="O45" s="173"/>
      <c r="P45" s="173"/>
      <c r="Q45" s="173"/>
      <c r="R45" s="173"/>
      <c r="S45" s="173"/>
      <c r="T45" s="173"/>
      <c r="U45" s="173"/>
      <c r="V45" s="173"/>
      <c r="W45" s="173"/>
    </row>
    <row r="46" spans="1:23">
      <c r="A46" s="163"/>
      <c r="B46" s="170"/>
      <c r="C46" s="420" t="s">
        <v>397</v>
      </c>
      <c r="D46" s="173"/>
      <c r="E46" s="173"/>
      <c r="F46" s="173"/>
      <c r="G46" s="173"/>
      <c r="H46" s="173"/>
      <c r="I46" s="173"/>
      <c r="J46" s="173"/>
      <c r="K46" s="173"/>
      <c r="L46" s="173"/>
      <c r="M46" s="173"/>
      <c r="N46" s="173"/>
      <c r="O46" s="173"/>
      <c r="P46" s="173"/>
      <c r="Q46" s="173"/>
      <c r="R46" s="173"/>
      <c r="S46" s="173"/>
      <c r="T46" s="173"/>
      <c r="U46" s="173"/>
      <c r="V46" s="173"/>
      <c r="W46" s="173"/>
    </row>
    <row r="47" spans="1:23">
      <c r="A47" s="163"/>
      <c r="B47" s="163">
        <v>5</v>
      </c>
      <c r="C47" s="421" t="s">
        <v>397</v>
      </c>
      <c r="D47" s="422" t="str">
        <f t="shared" ref="D47:E47" si="27">IF(COUNTIF(D44:D46,"C")&gt;=1,"A",IF(COUNTIF(D44:D46,"C")&gt;0,"P"," "))</f>
        <v xml:space="preserve"> </v>
      </c>
      <c r="E47" s="422" t="str">
        <f t="shared" si="27"/>
        <v xml:space="preserve"> </v>
      </c>
      <c r="F47" s="422" t="str">
        <f t="shared" ref="F47:W47" si="28">IF(COUNTIF(F44:F46,"C")&gt;=1,"A",IF(COUNTIF(F44:F46,"C")&gt;0,"P"," "))</f>
        <v xml:space="preserve"> </v>
      </c>
      <c r="G47" s="422" t="str">
        <f t="shared" si="28"/>
        <v xml:space="preserve"> </v>
      </c>
      <c r="H47" s="422" t="str">
        <f t="shared" si="28"/>
        <v xml:space="preserve"> </v>
      </c>
      <c r="I47" s="422" t="str">
        <f t="shared" si="28"/>
        <v xml:space="preserve"> </v>
      </c>
      <c r="J47" s="422" t="str">
        <f t="shared" si="28"/>
        <v xml:space="preserve"> </v>
      </c>
      <c r="K47" s="422" t="str">
        <f t="shared" ref="K47:T47" si="29">IF(COUNTIF(K44:K46,"C")&gt;=1,"A",IF(COUNTIF(K44:K46,"C")&gt;0,"P"," "))</f>
        <v xml:space="preserve"> </v>
      </c>
      <c r="L47" s="422" t="str">
        <f t="shared" si="29"/>
        <v xml:space="preserve"> </v>
      </c>
      <c r="M47" s="422" t="str">
        <f t="shared" si="29"/>
        <v xml:space="preserve"> </v>
      </c>
      <c r="N47" s="422" t="str">
        <f t="shared" si="29"/>
        <v xml:space="preserve"> </v>
      </c>
      <c r="O47" s="422" t="str">
        <f t="shared" si="29"/>
        <v xml:space="preserve"> </v>
      </c>
      <c r="P47" s="422" t="str">
        <f t="shared" si="29"/>
        <v xml:space="preserve"> </v>
      </c>
      <c r="Q47" s="422" t="str">
        <f t="shared" si="29"/>
        <v xml:space="preserve"> </v>
      </c>
      <c r="R47" s="422" t="str">
        <f t="shared" si="29"/>
        <v xml:space="preserve"> </v>
      </c>
      <c r="S47" s="422" t="str">
        <f t="shared" si="29"/>
        <v xml:space="preserve"> </v>
      </c>
      <c r="T47" s="422" t="str">
        <f t="shared" si="29"/>
        <v xml:space="preserve"> </v>
      </c>
      <c r="U47" s="422" t="str">
        <f t="shared" si="28"/>
        <v xml:space="preserve"> </v>
      </c>
      <c r="V47" s="422" t="str">
        <f t="shared" si="28"/>
        <v xml:space="preserve"> </v>
      </c>
      <c r="W47" s="422" t="str">
        <f t="shared" si="28"/>
        <v xml:space="preserve"> </v>
      </c>
    </row>
    <row r="48" spans="1:23">
      <c r="A48" s="163"/>
      <c r="B48" s="170"/>
      <c r="C48" s="420" t="s">
        <v>397</v>
      </c>
      <c r="D48" s="173"/>
      <c r="E48" s="173"/>
      <c r="F48" s="173"/>
      <c r="G48" s="173"/>
      <c r="H48" s="173"/>
      <c r="I48" s="173"/>
      <c r="J48" s="173"/>
      <c r="K48" s="173"/>
      <c r="L48" s="173"/>
      <c r="M48" s="173"/>
      <c r="N48" s="173"/>
      <c r="O48" s="173"/>
      <c r="P48" s="173"/>
      <c r="Q48" s="173"/>
      <c r="R48" s="173"/>
      <c r="S48" s="173"/>
      <c r="T48" s="173"/>
      <c r="U48" s="173"/>
      <c r="V48" s="173"/>
      <c r="W48" s="173"/>
    </row>
    <row r="49" spans="1:23">
      <c r="A49" s="163"/>
      <c r="B49" s="170"/>
      <c r="C49" s="420" t="s">
        <v>397</v>
      </c>
      <c r="D49" s="173"/>
      <c r="E49" s="173"/>
      <c r="F49" s="173"/>
      <c r="G49" s="173"/>
      <c r="H49" s="173"/>
      <c r="I49" s="173"/>
      <c r="J49" s="173"/>
      <c r="K49" s="173"/>
      <c r="L49" s="173"/>
      <c r="M49" s="173"/>
      <c r="N49" s="173"/>
      <c r="O49" s="173"/>
      <c r="P49" s="173"/>
      <c r="Q49" s="173"/>
      <c r="R49" s="173"/>
      <c r="S49" s="173"/>
      <c r="T49" s="173"/>
      <c r="U49" s="173"/>
      <c r="V49" s="173"/>
      <c r="W49" s="173"/>
    </row>
    <row r="50" spans="1:23">
      <c r="A50" s="163"/>
      <c r="B50" s="170"/>
      <c r="C50" s="420" t="s">
        <v>397</v>
      </c>
      <c r="D50" s="173"/>
      <c r="E50" s="173"/>
      <c r="F50" s="173"/>
      <c r="G50" s="173"/>
      <c r="H50" s="173"/>
      <c r="I50" s="173"/>
      <c r="J50" s="173"/>
      <c r="K50" s="173"/>
      <c r="L50" s="173"/>
      <c r="M50" s="173"/>
      <c r="N50" s="173"/>
      <c r="O50" s="173"/>
      <c r="P50" s="173"/>
      <c r="Q50" s="173"/>
      <c r="R50" s="173"/>
      <c r="S50" s="173"/>
      <c r="T50" s="173"/>
      <c r="U50" s="173"/>
      <c r="V50" s="173"/>
      <c r="W50" s="173"/>
    </row>
    <row r="51" spans="1:23" ht="0.75" customHeight="1" thickBot="1">
      <c r="A51" s="163"/>
      <c r="B51" s="163"/>
      <c r="C51" s="163"/>
      <c r="D51" s="422" t="str">
        <f t="shared" ref="D51:E51" si="30">IF(COUNTIF(D48:D50,"C")&gt;=1,"A",IF(COUNTIF(D48:D50,"C")&gt;0,"P"," "))</f>
        <v xml:space="preserve"> </v>
      </c>
      <c r="E51" s="422" t="str">
        <f t="shared" si="30"/>
        <v xml:space="preserve"> </v>
      </c>
      <c r="F51" s="422" t="str">
        <f t="shared" ref="F51:W51" si="31">IF(COUNTIF(F48:F50,"C")&gt;=1,"A",IF(COUNTIF(F48:F50,"C")&gt;0,"P"," "))</f>
        <v xml:space="preserve"> </v>
      </c>
      <c r="G51" s="422" t="str">
        <f t="shared" si="31"/>
        <v xml:space="preserve"> </v>
      </c>
      <c r="H51" s="422" t="str">
        <f t="shared" si="31"/>
        <v xml:space="preserve"> </v>
      </c>
      <c r="I51" s="422" t="str">
        <f t="shared" si="31"/>
        <v xml:space="preserve"> </v>
      </c>
      <c r="J51" s="422" t="str">
        <f t="shared" si="31"/>
        <v xml:space="preserve"> </v>
      </c>
      <c r="K51" s="422" t="str">
        <f t="shared" ref="K51:T51" si="32">IF(COUNTIF(K48:K50,"C")&gt;=1,"A",IF(COUNTIF(K48:K50,"C")&gt;0,"P"," "))</f>
        <v xml:space="preserve"> </v>
      </c>
      <c r="L51" s="422" t="str">
        <f t="shared" si="32"/>
        <v xml:space="preserve"> </v>
      </c>
      <c r="M51" s="422" t="str">
        <f t="shared" si="32"/>
        <v xml:space="preserve"> </v>
      </c>
      <c r="N51" s="422" t="str">
        <f t="shared" si="32"/>
        <v xml:space="preserve"> </v>
      </c>
      <c r="O51" s="422" t="str">
        <f t="shared" si="32"/>
        <v xml:space="preserve"> </v>
      </c>
      <c r="P51" s="422" t="str">
        <f t="shared" si="32"/>
        <v xml:space="preserve"> </v>
      </c>
      <c r="Q51" s="422" t="str">
        <f t="shared" si="32"/>
        <v xml:space="preserve"> </v>
      </c>
      <c r="R51" s="422" t="str">
        <f t="shared" si="32"/>
        <v xml:space="preserve"> </v>
      </c>
      <c r="S51" s="422" t="str">
        <f t="shared" si="32"/>
        <v xml:space="preserve"> </v>
      </c>
      <c r="T51" s="422" t="str">
        <f t="shared" si="32"/>
        <v xml:space="preserve"> </v>
      </c>
      <c r="U51" s="422" t="str">
        <f t="shared" si="31"/>
        <v xml:space="preserve"> </v>
      </c>
      <c r="V51" s="422" t="str">
        <f t="shared" si="31"/>
        <v xml:space="preserve"> </v>
      </c>
      <c r="W51" s="422" t="str">
        <f t="shared" si="31"/>
        <v xml:space="preserve"> </v>
      </c>
    </row>
    <row r="52" spans="1:23" ht="13.5" thickBot="1">
      <c r="A52" s="163"/>
      <c r="B52" s="163"/>
      <c r="C52" s="213" t="s">
        <v>96</v>
      </c>
      <c r="D52" s="424" t="str">
        <f>IF(COUNTIF(D35:D51,"A")&gt;4,"C",IF(COUNTIF(D35:D51,"A")&gt;0,"P"," "))</f>
        <v xml:space="preserve"> </v>
      </c>
      <c r="E52" s="424" t="str">
        <f t="shared" ref="E52" si="33">IF(COUNTIF(E35:E51,"A")&gt;4,"C",IF(COUNTIF(E35:E51,"A")&gt;0,"P"," "))</f>
        <v xml:space="preserve"> </v>
      </c>
      <c r="F52" s="424" t="str">
        <f t="shared" ref="F52:W52" si="34">IF(COUNTIF(F35:F51,"A")&gt;4,"C",IF(COUNTIF(F35:F51,"A")&gt;0,"P"," "))</f>
        <v xml:space="preserve"> </v>
      </c>
      <c r="G52" s="424" t="str">
        <f t="shared" si="34"/>
        <v xml:space="preserve"> </v>
      </c>
      <c r="H52" s="424" t="str">
        <f t="shared" si="34"/>
        <v xml:space="preserve"> </v>
      </c>
      <c r="I52" s="424" t="str">
        <f t="shared" si="34"/>
        <v xml:space="preserve"> </v>
      </c>
      <c r="J52" s="424" t="str">
        <f t="shared" si="34"/>
        <v xml:space="preserve"> </v>
      </c>
      <c r="K52" s="424" t="str">
        <f t="shared" ref="K52:T52" si="35">IF(COUNTIF(K35:K51,"A")&gt;4,"C",IF(COUNTIF(K35:K51,"A")&gt;0,"P"," "))</f>
        <v xml:space="preserve"> </v>
      </c>
      <c r="L52" s="424" t="str">
        <f t="shared" si="35"/>
        <v xml:space="preserve"> </v>
      </c>
      <c r="M52" s="424" t="str">
        <f t="shared" si="35"/>
        <v xml:space="preserve"> </v>
      </c>
      <c r="N52" s="424" t="str">
        <f t="shared" si="35"/>
        <v xml:space="preserve"> </v>
      </c>
      <c r="O52" s="424" t="str">
        <f t="shared" si="35"/>
        <v xml:space="preserve"> </v>
      </c>
      <c r="P52" s="424" t="str">
        <f t="shared" si="35"/>
        <v xml:space="preserve"> </v>
      </c>
      <c r="Q52" s="424" t="str">
        <f t="shared" si="35"/>
        <v xml:space="preserve"> </v>
      </c>
      <c r="R52" s="424" t="str">
        <f t="shared" si="35"/>
        <v xml:space="preserve"> </v>
      </c>
      <c r="S52" s="424" t="str">
        <f t="shared" si="35"/>
        <v xml:space="preserve"> </v>
      </c>
      <c r="T52" s="424" t="str">
        <f t="shared" si="35"/>
        <v xml:space="preserve"> </v>
      </c>
      <c r="U52" s="424" t="str">
        <f t="shared" si="34"/>
        <v xml:space="preserve"> </v>
      </c>
      <c r="V52" s="424" t="str">
        <f t="shared" si="34"/>
        <v xml:space="preserve"> </v>
      </c>
      <c r="W52" s="424" t="str">
        <f t="shared" si="34"/>
        <v xml:space="preserve"> </v>
      </c>
    </row>
    <row r="53" spans="1:23">
      <c r="A53" s="163"/>
      <c r="B53" s="163"/>
      <c r="C53" s="163"/>
      <c r="D53" s="434"/>
      <c r="E53" s="434"/>
      <c r="F53" s="434"/>
      <c r="G53" s="434"/>
      <c r="H53" s="434"/>
      <c r="I53" s="434"/>
      <c r="J53" s="434"/>
      <c r="K53" s="434"/>
      <c r="L53" s="434"/>
      <c r="M53" s="434"/>
      <c r="N53" s="434"/>
      <c r="O53" s="434"/>
      <c r="P53" s="434"/>
      <c r="Q53" s="434"/>
      <c r="R53" s="434"/>
      <c r="S53" s="434"/>
      <c r="T53" s="434"/>
      <c r="U53" s="434"/>
      <c r="V53" s="434"/>
      <c r="W53" s="434"/>
    </row>
    <row r="54" spans="1:23" ht="15">
      <c r="A54" s="163"/>
      <c r="B54" s="694" t="s">
        <v>1064</v>
      </c>
      <c r="C54" s="695"/>
      <c r="D54" s="685"/>
      <c r="E54" s="685"/>
      <c r="F54" s="685"/>
      <c r="G54" s="685"/>
      <c r="H54" s="685"/>
      <c r="I54" s="685"/>
      <c r="J54" s="685"/>
      <c r="K54" s="685"/>
      <c r="L54" s="685"/>
      <c r="M54" s="685"/>
      <c r="N54" s="685"/>
      <c r="O54" s="685"/>
      <c r="P54" s="685"/>
      <c r="Q54" s="685"/>
      <c r="R54" s="685"/>
      <c r="S54" s="685"/>
      <c r="T54" s="685"/>
      <c r="U54" s="685"/>
      <c r="V54" s="685"/>
      <c r="W54" s="685"/>
    </row>
    <row r="55" spans="1:23">
      <c r="A55" s="163"/>
      <c r="B55" s="163">
        <v>1</v>
      </c>
      <c r="C55" s="432" t="s">
        <v>397</v>
      </c>
      <c r="D55" s="169"/>
      <c r="E55" s="435"/>
      <c r="F55" s="435"/>
      <c r="G55" s="435"/>
      <c r="H55" s="435"/>
      <c r="I55" s="435"/>
      <c r="J55" s="435"/>
      <c r="K55" s="590"/>
      <c r="L55" s="590"/>
      <c r="M55" s="590"/>
      <c r="N55" s="590"/>
      <c r="O55" s="590"/>
      <c r="P55" s="590"/>
      <c r="Q55" s="590"/>
      <c r="R55" s="590"/>
      <c r="S55" s="590"/>
      <c r="T55" s="590"/>
      <c r="U55" s="435"/>
      <c r="V55" s="435"/>
      <c r="W55" s="435"/>
    </row>
    <row r="56" spans="1:23">
      <c r="A56" s="163"/>
      <c r="B56" s="170"/>
      <c r="C56" s="420" t="s">
        <v>397</v>
      </c>
      <c r="D56" s="173"/>
      <c r="E56" s="173"/>
      <c r="F56" s="173"/>
      <c r="G56" s="173"/>
      <c r="H56" s="173"/>
      <c r="I56" s="173"/>
      <c r="J56" s="173"/>
      <c r="K56" s="173"/>
      <c r="L56" s="173"/>
      <c r="M56" s="173"/>
      <c r="N56" s="173"/>
      <c r="O56" s="173"/>
      <c r="P56" s="173"/>
      <c r="Q56" s="173"/>
      <c r="R56" s="173"/>
      <c r="S56" s="173"/>
      <c r="T56" s="173"/>
      <c r="U56" s="173"/>
      <c r="V56" s="173"/>
      <c r="W56" s="173"/>
    </row>
    <row r="57" spans="1:23">
      <c r="A57" s="163"/>
      <c r="B57" s="170"/>
      <c r="C57" s="420" t="s">
        <v>397</v>
      </c>
      <c r="D57" s="173"/>
      <c r="E57" s="173"/>
      <c r="F57" s="173"/>
      <c r="G57" s="173"/>
      <c r="H57" s="173"/>
      <c r="I57" s="173"/>
      <c r="J57" s="173"/>
      <c r="K57" s="173"/>
      <c r="L57" s="173"/>
      <c r="M57" s="173"/>
      <c r="N57" s="173"/>
      <c r="O57" s="173"/>
      <c r="P57" s="173"/>
      <c r="Q57" s="173"/>
      <c r="R57" s="173"/>
      <c r="S57" s="173"/>
      <c r="T57" s="173"/>
      <c r="U57" s="173"/>
      <c r="V57" s="173"/>
      <c r="W57" s="173"/>
    </row>
    <row r="58" spans="1:23">
      <c r="A58" s="163"/>
      <c r="B58" s="170"/>
      <c r="C58" s="420" t="s">
        <v>397</v>
      </c>
      <c r="D58" s="173"/>
      <c r="E58" s="173"/>
      <c r="F58" s="173"/>
      <c r="G58" s="173"/>
      <c r="H58" s="173"/>
      <c r="I58" s="173"/>
      <c r="J58" s="173"/>
      <c r="K58" s="173"/>
      <c r="L58" s="173"/>
      <c r="M58" s="173"/>
      <c r="N58" s="173"/>
      <c r="O58" s="173"/>
      <c r="P58" s="173"/>
      <c r="Q58" s="173"/>
      <c r="R58" s="173"/>
      <c r="S58" s="173"/>
      <c r="T58" s="173"/>
      <c r="U58" s="173"/>
      <c r="V58" s="173"/>
      <c r="W58" s="173"/>
    </row>
    <row r="59" spans="1:23">
      <c r="A59" s="163"/>
      <c r="B59" s="163">
        <v>2</v>
      </c>
      <c r="C59" s="421" t="s">
        <v>397</v>
      </c>
      <c r="D59" s="422" t="str">
        <f t="shared" ref="D59:E59" si="36">IF(COUNTIF(D56:D58,"C")&gt;=1,"A",IF(COUNTIF(D56:D58,"C")&gt;0,"P"," "))</f>
        <v xml:space="preserve"> </v>
      </c>
      <c r="E59" s="422" t="str">
        <f t="shared" si="36"/>
        <v xml:space="preserve"> </v>
      </c>
      <c r="F59" s="422" t="str">
        <f t="shared" ref="F59:W59" si="37">IF(COUNTIF(F56:F58,"C")&gt;=1,"A",IF(COUNTIF(F56:F58,"C")&gt;0,"P"," "))</f>
        <v xml:space="preserve"> </v>
      </c>
      <c r="G59" s="422" t="str">
        <f t="shared" si="37"/>
        <v xml:space="preserve"> </v>
      </c>
      <c r="H59" s="422" t="str">
        <f t="shared" si="37"/>
        <v xml:space="preserve"> </v>
      </c>
      <c r="I59" s="422" t="str">
        <f t="shared" si="37"/>
        <v xml:space="preserve"> </v>
      </c>
      <c r="J59" s="422" t="str">
        <f t="shared" si="37"/>
        <v xml:space="preserve"> </v>
      </c>
      <c r="K59" s="422" t="str">
        <f t="shared" ref="K59:T59" si="38">IF(COUNTIF(K56:K58,"C")&gt;=1,"A",IF(COUNTIF(K56:K58,"C")&gt;0,"P"," "))</f>
        <v xml:space="preserve"> </v>
      </c>
      <c r="L59" s="422" t="str">
        <f t="shared" si="38"/>
        <v xml:space="preserve"> </v>
      </c>
      <c r="M59" s="422" t="str">
        <f t="shared" si="38"/>
        <v xml:space="preserve"> </v>
      </c>
      <c r="N59" s="422" t="str">
        <f t="shared" si="38"/>
        <v xml:space="preserve"> </v>
      </c>
      <c r="O59" s="422" t="str">
        <f t="shared" si="38"/>
        <v xml:space="preserve"> </v>
      </c>
      <c r="P59" s="422" t="str">
        <f t="shared" si="38"/>
        <v xml:space="preserve"> </v>
      </c>
      <c r="Q59" s="422" t="str">
        <f t="shared" si="38"/>
        <v xml:space="preserve"> </v>
      </c>
      <c r="R59" s="422" t="str">
        <f t="shared" si="38"/>
        <v xml:space="preserve"> </v>
      </c>
      <c r="S59" s="422" t="str">
        <f t="shared" si="38"/>
        <v xml:space="preserve"> </v>
      </c>
      <c r="T59" s="422" t="str">
        <f t="shared" si="38"/>
        <v xml:space="preserve"> </v>
      </c>
      <c r="U59" s="422" t="str">
        <f t="shared" si="37"/>
        <v xml:space="preserve"> </v>
      </c>
      <c r="V59" s="422" t="str">
        <f t="shared" si="37"/>
        <v xml:space="preserve"> </v>
      </c>
      <c r="W59" s="422" t="str">
        <f t="shared" si="37"/>
        <v xml:space="preserve"> </v>
      </c>
    </row>
    <row r="60" spans="1:23">
      <c r="A60" s="163"/>
      <c r="B60" s="170"/>
      <c r="C60" s="420" t="s">
        <v>397</v>
      </c>
      <c r="D60" s="173"/>
      <c r="E60" s="173"/>
      <c r="F60" s="173"/>
      <c r="G60" s="173"/>
      <c r="H60" s="173"/>
      <c r="I60" s="173"/>
      <c r="J60" s="173"/>
      <c r="K60" s="173"/>
      <c r="L60" s="173"/>
      <c r="M60" s="173"/>
      <c r="N60" s="173"/>
      <c r="O60" s="173"/>
      <c r="P60" s="173"/>
      <c r="Q60" s="173"/>
      <c r="R60" s="173"/>
      <c r="S60" s="173"/>
      <c r="T60" s="173"/>
      <c r="U60" s="173"/>
      <c r="V60" s="173"/>
      <c r="W60" s="173"/>
    </row>
    <row r="61" spans="1:23">
      <c r="A61" s="163"/>
      <c r="B61" s="170"/>
      <c r="C61" s="420" t="s">
        <v>397</v>
      </c>
      <c r="D61" s="173"/>
      <c r="E61" s="173"/>
      <c r="F61" s="173"/>
      <c r="G61" s="173"/>
      <c r="H61" s="173"/>
      <c r="I61" s="173"/>
      <c r="J61" s="173"/>
      <c r="K61" s="173"/>
      <c r="L61" s="173"/>
      <c r="M61" s="173"/>
      <c r="N61" s="173"/>
      <c r="O61" s="173"/>
      <c r="P61" s="173"/>
      <c r="Q61" s="173"/>
      <c r="R61" s="173"/>
      <c r="S61" s="173"/>
      <c r="T61" s="173"/>
      <c r="U61" s="173"/>
      <c r="V61" s="173"/>
      <c r="W61" s="173"/>
    </row>
    <row r="62" spans="1:23">
      <c r="A62" s="163"/>
      <c r="B62" s="170"/>
      <c r="C62" s="420" t="s">
        <v>397</v>
      </c>
      <c r="D62" s="173"/>
      <c r="E62" s="173"/>
      <c r="F62" s="173"/>
      <c r="G62" s="173"/>
      <c r="H62" s="173"/>
      <c r="I62" s="173"/>
      <c r="J62" s="173"/>
      <c r="K62" s="173"/>
      <c r="L62" s="173"/>
      <c r="M62" s="173"/>
      <c r="N62" s="173"/>
      <c r="O62" s="173"/>
      <c r="P62" s="173"/>
      <c r="Q62" s="173"/>
      <c r="R62" s="173"/>
      <c r="S62" s="173"/>
      <c r="T62" s="173"/>
      <c r="U62" s="173"/>
      <c r="V62" s="173"/>
      <c r="W62" s="173"/>
    </row>
    <row r="63" spans="1:23">
      <c r="A63" s="163"/>
      <c r="B63" s="163">
        <v>3</v>
      </c>
      <c r="C63" s="421" t="s">
        <v>397</v>
      </c>
      <c r="D63" s="422" t="str">
        <f t="shared" ref="D63:E63" si="39">IF(COUNTIF(D60:D62,"C")&gt;=1,"A",IF(COUNTIF(D60:D62,"C")&gt;0,"P"," "))</f>
        <v xml:space="preserve"> </v>
      </c>
      <c r="E63" s="422" t="str">
        <f t="shared" si="39"/>
        <v xml:space="preserve"> </v>
      </c>
      <c r="F63" s="422" t="str">
        <f t="shared" ref="F63:W63" si="40">IF(COUNTIF(F60:F62,"C")&gt;=1,"A",IF(COUNTIF(F60:F62,"C")&gt;0,"P"," "))</f>
        <v xml:space="preserve"> </v>
      </c>
      <c r="G63" s="422" t="str">
        <f t="shared" si="40"/>
        <v xml:space="preserve"> </v>
      </c>
      <c r="H63" s="422" t="str">
        <f t="shared" si="40"/>
        <v xml:space="preserve"> </v>
      </c>
      <c r="I63" s="422" t="str">
        <f t="shared" si="40"/>
        <v xml:space="preserve"> </v>
      </c>
      <c r="J63" s="422" t="str">
        <f t="shared" si="40"/>
        <v xml:space="preserve"> </v>
      </c>
      <c r="K63" s="422" t="str">
        <f t="shared" ref="K63:T63" si="41">IF(COUNTIF(K60:K62,"C")&gt;=1,"A",IF(COUNTIF(K60:K62,"C")&gt;0,"P"," "))</f>
        <v xml:space="preserve"> </v>
      </c>
      <c r="L63" s="422" t="str">
        <f t="shared" si="41"/>
        <v xml:space="preserve"> </v>
      </c>
      <c r="M63" s="422" t="str">
        <f t="shared" si="41"/>
        <v xml:space="preserve"> </v>
      </c>
      <c r="N63" s="422" t="str">
        <f t="shared" si="41"/>
        <v xml:space="preserve"> </v>
      </c>
      <c r="O63" s="422" t="str">
        <f t="shared" si="41"/>
        <v xml:space="preserve"> </v>
      </c>
      <c r="P63" s="422" t="str">
        <f t="shared" si="41"/>
        <v xml:space="preserve"> </v>
      </c>
      <c r="Q63" s="422" t="str">
        <f t="shared" si="41"/>
        <v xml:space="preserve"> </v>
      </c>
      <c r="R63" s="422" t="str">
        <f t="shared" si="41"/>
        <v xml:space="preserve"> </v>
      </c>
      <c r="S63" s="422" t="str">
        <f t="shared" si="41"/>
        <v xml:space="preserve"> </v>
      </c>
      <c r="T63" s="422" t="str">
        <f t="shared" si="41"/>
        <v xml:space="preserve"> </v>
      </c>
      <c r="U63" s="422" t="str">
        <f t="shared" si="40"/>
        <v xml:space="preserve"> </v>
      </c>
      <c r="V63" s="422" t="str">
        <f t="shared" si="40"/>
        <v xml:space="preserve"> </v>
      </c>
      <c r="W63" s="422" t="str">
        <f t="shared" si="40"/>
        <v xml:space="preserve"> </v>
      </c>
    </row>
    <row r="64" spans="1:23">
      <c r="A64" s="163"/>
      <c r="B64" s="170"/>
      <c r="C64" s="420" t="s">
        <v>397</v>
      </c>
      <c r="D64" s="173"/>
      <c r="E64" s="173"/>
      <c r="F64" s="173"/>
      <c r="G64" s="173"/>
      <c r="H64" s="173"/>
      <c r="I64" s="173"/>
      <c r="J64" s="173"/>
      <c r="K64" s="173"/>
      <c r="L64" s="173"/>
      <c r="M64" s="173"/>
      <c r="N64" s="173"/>
      <c r="O64" s="173"/>
      <c r="P64" s="173"/>
      <c r="Q64" s="173"/>
      <c r="R64" s="173"/>
      <c r="S64" s="173"/>
      <c r="T64" s="173"/>
      <c r="U64" s="173"/>
      <c r="V64" s="173"/>
      <c r="W64" s="173"/>
    </row>
    <row r="65" spans="1:23">
      <c r="A65" s="163"/>
      <c r="B65" s="170"/>
      <c r="C65" s="420" t="s">
        <v>397</v>
      </c>
      <c r="D65" s="173"/>
      <c r="E65" s="173"/>
      <c r="F65" s="173"/>
      <c r="G65" s="173"/>
      <c r="H65" s="173"/>
      <c r="I65" s="173"/>
      <c r="J65" s="173"/>
      <c r="K65" s="173"/>
      <c r="L65" s="173"/>
      <c r="M65" s="173"/>
      <c r="N65" s="173"/>
      <c r="O65" s="173"/>
      <c r="P65" s="173"/>
      <c r="Q65" s="173"/>
      <c r="R65" s="173"/>
      <c r="S65" s="173"/>
      <c r="T65" s="173"/>
      <c r="U65" s="173"/>
      <c r="V65" s="173"/>
      <c r="W65" s="173"/>
    </row>
    <row r="66" spans="1:23">
      <c r="A66" s="163"/>
      <c r="B66" s="170"/>
      <c r="C66" s="420" t="s">
        <v>397</v>
      </c>
      <c r="D66" s="173"/>
      <c r="E66" s="173"/>
      <c r="F66" s="173"/>
      <c r="G66" s="173"/>
      <c r="H66" s="173"/>
      <c r="I66" s="173"/>
      <c r="J66" s="173"/>
      <c r="K66" s="173"/>
      <c r="L66" s="173"/>
      <c r="M66" s="173"/>
      <c r="N66" s="173"/>
      <c r="O66" s="173"/>
      <c r="P66" s="173"/>
      <c r="Q66" s="173"/>
      <c r="R66" s="173"/>
      <c r="S66" s="173"/>
      <c r="T66" s="173"/>
      <c r="U66" s="173"/>
      <c r="V66" s="173"/>
      <c r="W66" s="173"/>
    </row>
    <row r="67" spans="1:23">
      <c r="A67" s="163"/>
      <c r="B67" s="163">
        <v>4</v>
      </c>
      <c r="C67" s="421" t="s">
        <v>397</v>
      </c>
      <c r="D67" s="422" t="str">
        <f t="shared" ref="D67:E67" si="42">IF(COUNTIF(D64:D66,"C")&gt;=1,"A",IF(COUNTIF(D64:D66,"C")&gt;0,"P"," "))</f>
        <v xml:space="preserve"> </v>
      </c>
      <c r="E67" s="422" t="str">
        <f t="shared" si="42"/>
        <v xml:space="preserve"> </v>
      </c>
      <c r="F67" s="422" t="str">
        <f t="shared" ref="F67:W67" si="43">IF(COUNTIF(F64:F66,"C")&gt;=1,"A",IF(COUNTIF(F64:F66,"C")&gt;0,"P"," "))</f>
        <v xml:space="preserve"> </v>
      </c>
      <c r="G67" s="422" t="str">
        <f t="shared" si="43"/>
        <v xml:space="preserve"> </v>
      </c>
      <c r="H67" s="422" t="str">
        <f t="shared" si="43"/>
        <v xml:space="preserve"> </v>
      </c>
      <c r="I67" s="422" t="str">
        <f t="shared" si="43"/>
        <v xml:space="preserve"> </v>
      </c>
      <c r="J67" s="422" t="str">
        <f t="shared" si="43"/>
        <v xml:space="preserve"> </v>
      </c>
      <c r="K67" s="422" t="str">
        <f t="shared" ref="K67:T67" si="44">IF(COUNTIF(K64:K66,"C")&gt;=1,"A",IF(COUNTIF(K64:K66,"C")&gt;0,"P"," "))</f>
        <v xml:space="preserve"> </v>
      </c>
      <c r="L67" s="422" t="str">
        <f t="shared" si="44"/>
        <v xml:space="preserve"> </v>
      </c>
      <c r="M67" s="422" t="str">
        <f t="shared" si="44"/>
        <v xml:space="preserve"> </v>
      </c>
      <c r="N67" s="422" t="str">
        <f t="shared" si="44"/>
        <v xml:space="preserve"> </v>
      </c>
      <c r="O67" s="422" t="str">
        <f t="shared" si="44"/>
        <v xml:space="preserve"> </v>
      </c>
      <c r="P67" s="422" t="str">
        <f t="shared" si="44"/>
        <v xml:space="preserve"> </v>
      </c>
      <c r="Q67" s="422" t="str">
        <f t="shared" si="44"/>
        <v xml:space="preserve"> </v>
      </c>
      <c r="R67" s="422" t="str">
        <f t="shared" si="44"/>
        <v xml:space="preserve"> </v>
      </c>
      <c r="S67" s="422" t="str">
        <f t="shared" si="44"/>
        <v xml:space="preserve"> </v>
      </c>
      <c r="T67" s="422" t="str">
        <f t="shared" si="44"/>
        <v xml:space="preserve"> </v>
      </c>
      <c r="U67" s="422" t="str">
        <f t="shared" si="43"/>
        <v xml:space="preserve"> </v>
      </c>
      <c r="V67" s="422" t="str">
        <f t="shared" si="43"/>
        <v xml:space="preserve"> </v>
      </c>
      <c r="W67" s="422" t="str">
        <f t="shared" si="43"/>
        <v xml:space="preserve"> </v>
      </c>
    </row>
    <row r="68" spans="1:23">
      <c r="A68" s="163"/>
      <c r="B68" s="170"/>
      <c r="C68" s="420" t="s">
        <v>397</v>
      </c>
      <c r="D68" s="173"/>
      <c r="E68" s="173"/>
      <c r="F68" s="173"/>
      <c r="G68" s="173"/>
      <c r="H68" s="173"/>
      <c r="I68" s="173"/>
      <c r="J68" s="173"/>
      <c r="K68" s="173"/>
      <c r="L68" s="173"/>
      <c r="M68" s="173"/>
      <c r="N68" s="173"/>
      <c r="O68" s="173"/>
      <c r="P68" s="173"/>
      <c r="Q68" s="173"/>
      <c r="R68" s="173"/>
      <c r="S68" s="173"/>
      <c r="T68" s="173"/>
      <c r="U68" s="173"/>
      <c r="V68" s="173"/>
      <c r="W68" s="173"/>
    </row>
    <row r="69" spans="1:23">
      <c r="A69" s="163"/>
      <c r="B69" s="170"/>
      <c r="C69" s="420" t="s">
        <v>397</v>
      </c>
      <c r="D69" s="173"/>
      <c r="E69" s="173"/>
      <c r="F69" s="173"/>
      <c r="G69" s="173"/>
      <c r="H69" s="173"/>
      <c r="I69" s="173"/>
      <c r="J69" s="173"/>
      <c r="K69" s="173"/>
      <c r="L69" s="173"/>
      <c r="M69" s="173"/>
      <c r="N69" s="173"/>
      <c r="O69" s="173"/>
      <c r="P69" s="173"/>
      <c r="Q69" s="173"/>
      <c r="R69" s="173"/>
      <c r="S69" s="173"/>
      <c r="T69" s="173"/>
      <c r="U69" s="173"/>
      <c r="V69" s="173"/>
      <c r="W69" s="173"/>
    </row>
    <row r="70" spans="1:23">
      <c r="A70" s="163"/>
      <c r="B70" s="170"/>
      <c r="C70" s="420" t="s">
        <v>397</v>
      </c>
      <c r="D70" s="173"/>
      <c r="E70" s="173"/>
      <c r="F70" s="173"/>
      <c r="G70" s="173"/>
      <c r="H70" s="173"/>
      <c r="I70" s="173"/>
      <c r="J70" s="173"/>
      <c r="K70" s="173"/>
      <c r="L70" s="173"/>
      <c r="M70" s="173"/>
      <c r="N70" s="173"/>
      <c r="O70" s="173"/>
      <c r="P70" s="173"/>
      <c r="Q70" s="173"/>
      <c r="R70" s="173"/>
      <c r="S70" s="173"/>
      <c r="T70" s="173"/>
      <c r="U70" s="173"/>
      <c r="V70" s="173"/>
      <c r="W70" s="173"/>
    </row>
    <row r="71" spans="1:23">
      <c r="A71" s="163"/>
      <c r="B71" s="163">
        <v>5</v>
      </c>
      <c r="C71" s="421" t="s">
        <v>397</v>
      </c>
      <c r="D71" s="422" t="str">
        <f t="shared" ref="D71:E71" si="45">IF(COUNTIF(D68:D70,"C")&gt;=1,"A",IF(COUNTIF(D68:D70,"C")&gt;0,"P"," "))</f>
        <v xml:space="preserve"> </v>
      </c>
      <c r="E71" s="422" t="str">
        <f t="shared" si="45"/>
        <v xml:space="preserve"> </v>
      </c>
      <c r="F71" s="422" t="str">
        <f t="shared" ref="F71:W71" si="46">IF(COUNTIF(F68:F70,"C")&gt;=1,"A",IF(COUNTIF(F68:F70,"C")&gt;0,"P"," "))</f>
        <v xml:space="preserve"> </v>
      </c>
      <c r="G71" s="422" t="str">
        <f t="shared" si="46"/>
        <v xml:space="preserve"> </v>
      </c>
      <c r="H71" s="422" t="str">
        <f t="shared" si="46"/>
        <v xml:space="preserve"> </v>
      </c>
      <c r="I71" s="422" t="str">
        <f t="shared" si="46"/>
        <v xml:space="preserve"> </v>
      </c>
      <c r="J71" s="422" t="str">
        <f t="shared" si="46"/>
        <v xml:space="preserve"> </v>
      </c>
      <c r="K71" s="422" t="str">
        <f t="shared" ref="K71:T71" si="47">IF(COUNTIF(K68:K70,"C")&gt;=1,"A",IF(COUNTIF(K68:K70,"C")&gt;0,"P"," "))</f>
        <v xml:space="preserve"> </v>
      </c>
      <c r="L71" s="422" t="str">
        <f t="shared" si="47"/>
        <v xml:space="preserve"> </v>
      </c>
      <c r="M71" s="422" t="str">
        <f t="shared" si="47"/>
        <v xml:space="preserve"> </v>
      </c>
      <c r="N71" s="422" t="str">
        <f t="shared" si="47"/>
        <v xml:space="preserve"> </v>
      </c>
      <c r="O71" s="422" t="str">
        <f t="shared" si="47"/>
        <v xml:space="preserve"> </v>
      </c>
      <c r="P71" s="422" t="str">
        <f t="shared" si="47"/>
        <v xml:space="preserve"> </v>
      </c>
      <c r="Q71" s="422" t="str">
        <f t="shared" si="47"/>
        <v xml:space="preserve"> </v>
      </c>
      <c r="R71" s="422" t="str">
        <f t="shared" si="47"/>
        <v xml:space="preserve"> </v>
      </c>
      <c r="S71" s="422" t="str">
        <f t="shared" si="47"/>
        <v xml:space="preserve"> </v>
      </c>
      <c r="T71" s="422" t="str">
        <f t="shared" si="47"/>
        <v xml:space="preserve"> </v>
      </c>
      <c r="U71" s="422" t="str">
        <f t="shared" si="46"/>
        <v xml:space="preserve"> </v>
      </c>
      <c r="V71" s="422" t="str">
        <f t="shared" si="46"/>
        <v xml:space="preserve"> </v>
      </c>
      <c r="W71" s="422" t="str">
        <f t="shared" si="46"/>
        <v xml:space="preserve"> </v>
      </c>
    </row>
    <row r="72" spans="1:23">
      <c r="A72" s="163"/>
      <c r="B72" s="170"/>
      <c r="C72" s="420" t="s">
        <v>397</v>
      </c>
      <c r="D72" s="173"/>
      <c r="E72" s="173"/>
      <c r="F72" s="173"/>
      <c r="G72" s="173"/>
      <c r="H72" s="173"/>
      <c r="I72" s="173"/>
      <c r="J72" s="173"/>
      <c r="K72" s="173"/>
      <c r="L72" s="173"/>
      <c r="M72" s="173"/>
      <c r="N72" s="173"/>
      <c r="O72" s="173"/>
      <c r="P72" s="173"/>
      <c r="Q72" s="173"/>
      <c r="R72" s="173"/>
      <c r="S72" s="173"/>
      <c r="T72" s="173"/>
      <c r="U72" s="173"/>
      <c r="V72" s="173"/>
      <c r="W72" s="173"/>
    </row>
    <row r="73" spans="1:23">
      <c r="A73" s="163"/>
      <c r="B73" s="170"/>
      <c r="C73" s="420" t="s">
        <v>397</v>
      </c>
      <c r="D73" s="173"/>
      <c r="E73" s="173"/>
      <c r="F73" s="173"/>
      <c r="G73" s="173"/>
      <c r="H73" s="173"/>
      <c r="I73" s="173"/>
      <c r="J73" s="173"/>
      <c r="K73" s="173"/>
      <c r="L73" s="173"/>
      <c r="M73" s="173"/>
      <c r="N73" s="173"/>
      <c r="O73" s="173"/>
      <c r="P73" s="173"/>
      <c r="Q73" s="173"/>
      <c r="R73" s="173"/>
      <c r="S73" s="173"/>
      <c r="T73" s="173"/>
      <c r="U73" s="173"/>
      <c r="V73" s="173"/>
      <c r="W73" s="173"/>
    </row>
    <row r="74" spans="1:23">
      <c r="A74" s="163"/>
      <c r="B74" s="170"/>
      <c r="C74" s="420" t="s">
        <v>397</v>
      </c>
      <c r="D74" s="173"/>
      <c r="E74" s="173"/>
      <c r="F74" s="173"/>
      <c r="G74" s="173"/>
      <c r="H74" s="173"/>
      <c r="I74" s="173"/>
      <c r="J74" s="173"/>
      <c r="K74" s="173"/>
      <c r="L74" s="173"/>
      <c r="M74" s="173"/>
      <c r="N74" s="173"/>
      <c r="O74" s="173"/>
      <c r="P74" s="173"/>
      <c r="Q74" s="173"/>
      <c r="R74" s="173"/>
      <c r="S74" s="173"/>
      <c r="T74" s="173"/>
      <c r="U74" s="173"/>
      <c r="V74" s="173"/>
      <c r="W74" s="173"/>
    </row>
    <row r="75" spans="1:23" ht="0.75" customHeight="1" thickBot="1">
      <c r="A75" s="163"/>
      <c r="B75" s="163"/>
      <c r="C75" s="163"/>
      <c r="D75" s="422" t="str">
        <f t="shared" ref="D75:E75" si="48">IF(COUNTIF(D72:D74,"C")&gt;=1,"A",IF(COUNTIF(D72:D74,"C")&gt;0,"P"," "))</f>
        <v xml:space="preserve"> </v>
      </c>
      <c r="E75" s="422" t="str">
        <f t="shared" si="48"/>
        <v xml:space="preserve"> </v>
      </c>
      <c r="F75" s="422" t="str">
        <f t="shared" ref="F75:W75" si="49">IF(COUNTIF(F72:F74,"C")&gt;=1,"A",IF(COUNTIF(F72:F74,"C")&gt;0,"P"," "))</f>
        <v xml:space="preserve"> </v>
      </c>
      <c r="G75" s="422" t="str">
        <f t="shared" si="49"/>
        <v xml:space="preserve"> </v>
      </c>
      <c r="H75" s="422" t="str">
        <f t="shared" si="49"/>
        <v xml:space="preserve"> </v>
      </c>
      <c r="I75" s="422" t="str">
        <f t="shared" si="49"/>
        <v xml:space="preserve"> </v>
      </c>
      <c r="J75" s="422" t="str">
        <f t="shared" si="49"/>
        <v xml:space="preserve"> </v>
      </c>
      <c r="K75" s="422" t="str">
        <f t="shared" ref="K75:T75" si="50">IF(COUNTIF(K72:K74,"C")&gt;=1,"A",IF(COUNTIF(K72:K74,"C")&gt;0,"P"," "))</f>
        <v xml:space="preserve"> </v>
      </c>
      <c r="L75" s="422" t="str">
        <f t="shared" si="50"/>
        <v xml:space="preserve"> </v>
      </c>
      <c r="M75" s="422" t="str">
        <f t="shared" si="50"/>
        <v xml:space="preserve"> </v>
      </c>
      <c r="N75" s="422" t="str">
        <f t="shared" si="50"/>
        <v xml:space="preserve"> </v>
      </c>
      <c r="O75" s="422" t="str">
        <f t="shared" si="50"/>
        <v xml:space="preserve"> </v>
      </c>
      <c r="P75" s="422" t="str">
        <f t="shared" si="50"/>
        <v xml:space="preserve"> </v>
      </c>
      <c r="Q75" s="422" t="str">
        <f t="shared" si="50"/>
        <v xml:space="preserve"> </v>
      </c>
      <c r="R75" s="422" t="str">
        <f t="shared" si="50"/>
        <v xml:space="preserve"> </v>
      </c>
      <c r="S75" s="422" t="str">
        <f t="shared" si="50"/>
        <v xml:space="preserve"> </v>
      </c>
      <c r="T75" s="422" t="str">
        <f t="shared" si="50"/>
        <v xml:space="preserve"> </v>
      </c>
      <c r="U75" s="422" t="str">
        <f t="shared" si="49"/>
        <v xml:space="preserve"> </v>
      </c>
      <c r="V75" s="422" t="str">
        <f t="shared" si="49"/>
        <v xml:space="preserve"> </v>
      </c>
      <c r="W75" s="422" t="str">
        <f t="shared" si="49"/>
        <v xml:space="preserve"> </v>
      </c>
    </row>
    <row r="76" spans="1:23" ht="13.5" thickBot="1">
      <c r="A76" s="163"/>
      <c r="B76" s="163"/>
      <c r="C76" s="213" t="s">
        <v>96</v>
      </c>
      <c r="D76" s="424" t="str">
        <f>IF(COUNTIF(D59:D75,"A")&gt;4,"C",IF(COUNTIF(D59:D75,"A")&gt;0,"P"," "))</f>
        <v xml:space="preserve"> </v>
      </c>
      <c r="E76" s="424" t="str">
        <f t="shared" ref="E76" si="51">IF(COUNTIF(E59:E75,"A")&gt;4,"C",IF(COUNTIF(E59:E75,"A")&gt;0,"P"," "))</f>
        <v xml:space="preserve"> </v>
      </c>
      <c r="F76" s="424" t="str">
        <f t="shared" ref="F76:W76" si="52">IF(COUNTIF(F59:F75,"A")&gt;4,"C",IF(COUNTIF(F59:F75,"A")&gt;0,"P"," "))</f>
        <v xml:space="preserve"> </v>
      </c>
      <c r="G76" s="424" t="str">
        <f t="shared" si="52"/>
        <v xml:space="preserve"> </v>
      </c>
      <c r="H76" s="424" t="str">
        <f t="shared" si="52"/>
        <v xml:space="preserve"> </v>
      </c>
      <c r="I76" s="424" t="str">
        <f t="shared" si="52"/>
        <v xml:space="preserve"> </v>
      </c>
      <c r="J76" s="424" t="str">
        <f t="shared" si="52"/>
        <v xml:space="preserve"> </v>
      </c>
      <c r="K76" s="424" t="str">
        <f t="shared" ref="K76:T76" si="53">IF(COUNTIF(K59:K75,"A")&gt;4,"C",IF(COUNTIF(K59:K75,"A")&gt;0,"P"," "))</f>
        <v xml:space="preserve"> </v>
      </c>
      <c r="L76" s="424" t="str">
        <f t="shared" si="53"/>
        <v xml:space="preserve"> </v>
      </c>
      <c r="M76" s="424" t="str">
        <f t="shared" si="53"/>
        <v xml:space="preserve"> </v>
      </c>
      <c r="N76" s="424" t="str">
        <f t="shared" si="53"/>
        <v xml:space="preserve"> </v>
      </c>
      <c r="O76" s="424" t="str">
        <f t="shared" si="53"/>
        <v xml:space="preserve"> </v>
      </c>
      <c r="P76" s="424" t="str">
        <f t="shared" si="53"/>
        <v xml:space="preserve"> </v>
      </c>
      <c r="Q76" s="424" t="str">
        <f t="shared" si="53"/>
        <v xml:space="preserve"> </v>
      </c>
      <c r="R76" s="424" t="str">
        <f t="shared" si="53"/>
        <v xml:space="preserve"> </v>
      </c>
      <c r="S76" s="424" t="str">
        <f t="shared" si="53"/>
        <v xml:space="preserve"> </v>
      </c>
      <c r="T76" s="424" t="str">
        <f t="shared" si="53"/>
        <v xml:space="preserve"> </v>
      </c>
      <c r="U76" s="424" t="str">
        <f t="shared" si="52"/>
        <v xml:space="preserve"> </v>
      </c>
      <c r="V76" s="424" t="str">
        <f t="shared" si="52"/>
        <v xml:space="preserve"> </v>
      </c>
      <c r="W76" s="424" t="str">
        <f t="shared" si="52"/>
        <v xml:space="preserve"> </v>
      </c>
    </row>
    <row r="77" spans="1:23">
      <c r="A77" s="163"/>
      <c r="B77" s="163"/>
      <c r="C77" s="163"/>
      <c r="D77" s="434"/>
      <c r="E77" s="434"/>
      <c r="F77" s="434"/>
      <c r="G77" s="434"/>
      <c r="H77" s="434"/>
      <c r="I77" s="434"/>
      <c r="J77" s="434"/>
      <c r="K77" s="434"/>
      <c r="L77" s="434"/>
      <c r="M77" s="434"/>
      <c r="N77" s="434"/>
      <c r="O77" s="434"/>
      <c r="P77" s="434"/>
      <c r="Q77" s="434"/>
      <c r="R77" s="434"/>
      <c r="S77" s="434"/>
      <c r="T77" s="434"/>
      <c r="U77" s="434"/>
      <c r="V77" s="434"/>
      <c r="W77" s="434"/>
    </row>
    <row r="78" spans="1:23" ht="15">
      <c r="A78" s="163"/>
      <c r="B78" s="694" t="s">
        <v>1065</v>
      </c>
      <c r="C78" s="695"/>
      <c r="D78" s="685"/>
      <c r="E78" s="685"/>
      <c r="F78" s="685"/>
      <c r="G78" s="685"/>
      <c r="H78" s="685"/>
      <c r="I78" s="685"/>
      <c r="J78" s="685"/>
      <c r="K78" s="685"/>
      <c r="L78" s="685"/>
      <c r="M78" s="685"/>
      <c r="N78" s="685"/>
      <c r="O78" s="685"/>
      <c r="P78" s="685"/>
      <c r="Q78" s="685"/>
      <c r="R78" s="685"/>
      <c r="S78" s="685"/>
      <c r="T78" s="685"/>
      <c r="U78" s="685"/>
      <c r="V78" s="685"/>
      <c r="W78" s="685"/>
    </row>
    <row r="79" spans="1:23">
      <c r="A79" s="163"/>
      <c r="B79" s="163">
        <v>1</v>
      </c>
      <c r="C79" s="432" t="s">
        <v>397</v>
      </c>
      <c r="D79" s="169"/>
      <c r="E79" s="435"/>
      <c r="F79" s="435"/>
      <c r="G79" s="435"/>
      <c r="H79" s="435"/>
      <c r="I79" s="435"/>
      <c r="J79" s="435"/>
      <c r="K79" s="590"/>
      <c r="L79" s="590"/>
      <c r="M79" s="590"/>
      <c r="N79" s="590"/>
      <c r="O79" s="590"/>
      <c r="P79" s="590"/>
      <c r="Q79" s="590"/>
      <c r="R79" s="590"/>
      <c r="S79" s="590"/>
      <c r="T79" s="590"/>
      <c r="U79" s="435"/>
      <c r="V79" s="435"/>
      <c r="W79" s="435"/>
    </row>
    <row r="80" spans="1:23">
      <c r="A80" s="163"/>
      <c r="B80" s="170"/>
      <c r="C80" s="420" t="s">
        <v>397</v>
      </c>
      <c r="D80" s="173"/>
      <c r="E80" s="173"/>
      <c r="F80" s="173"/>
      <c r="G80" s="173"/>
      <c r="H80" s="173"/>
      <c r="I80" s="173"/>
      <c r="J80" s="173"/>
      <c r="K80" s="173"/>
      <c r="L80" s="173"/>
      <c r="M80" s="173"/>
      <c r="N80" s="173"/>
      <c r="O80" s="173"/>
      <c r="P80" s="173"/>
      <c r="Q80" s="173"/>
      <c r="R80" s="173"/>
      <c r="S80" s="173"/>
      <c r="T80" s="173"/>
      <c r="U80" s="173"/>
      <c r="V80" s="173"/>
      <c r="W80" s="173"/>
    </row>
    <row r="81" spans="1:23">
      <c r="A81" s="163"/>
      <c r="B81" s="170"/>
      <c r="C81" s="420" t="s">
        <v>397</v>
      </c>
      <c r="D81" s="173"/>
      <c r="E81" s="173"/>
      <c r="F81" s="173"/>
      <c r="G81" s="173"/>
      <c r="H81" s="173"/>
      <c r="I81" s="173"/>
      <c r="J81" s="173"/>
      <c r="K81" s="173"/>
      <c r="L81" s="173"/>
      <c r="M81" s="173"/>
      <c r="N81" s="173"/>
      <c r="O81" s="173"/>
      <c r="P81" s="173"/>
      <c r="Q81" s="173"/>
      <c r="R81" s="173"/>
      <c r="S81" s="173"/>
      <c r="T81" s="173"/>
      <c r="U81" s="173"/>
      <c r="V81" s="173"/>
      <c r="W81" s="173"/>
    </row>
    <row r="82" spans="1:23">
      <c r="A82" s="163"/>
      <c r="B82" s="170"/>
      <c r="C82" s="420" t="s">
        <v>397</v>
      </c>
      <c r="D82" s="173"/>
      <c r="E82" s="173"/>
      <c r="F82" s="173"/>
      <c r="G82" s="173"/>
      <c r="H82" s="173"/>
      <c r="I82" s="173"/>
      <c r="J82" s="173"/>
      <c r="K82" s="173"/>
      <c r="L82" s="173"/>
      <c r="M82" s="173"/>
      <c r="N82" s="173"/>
      <c r="O82" s="173"/>
      <c r="P82" s="173"/>
      <c r="Q82" s="173"/>
      <c r="R82" s="173"/>
      <c r="S82" s="173"/>
      <c r="T82" s="173"/>
      <c r="U82" s="173"/>
      <c r="V82" s="173"/>
      <c r="W82" s="173"/>
    </row>
    <row r="83" spans="1:23">
      <c r="A83" s="163"/>
      <c r="B83" s="163">
        <v>2</v>
      </c>
      <c r="C83" s="421" t="s">
        <v>397</v>
      </c>
      <c r="D83" s="422" t="str">
        <f t="shared" ref="D83:E83" si="54">IF(COUNTIF(D80:D82,"C")&gt;=1,"A",IF(COUNTIF(D80:D82,"C")&gt;0,"P"," "))</f>
        <v xml:space="preserve"> </v>
      </c>
      <c r="E83" s="422" t="str">
        <f t="shared" si="54"/>
        <v xml:space="preserve"> </v>
      </c>
      <c r="F83" s="422" t="str">
        <f t="shared" ref="F83:W83" si="55">IF(COUNTIF(F80:F82,"C")&gt;=1,"A",IF(COUNTIF(F80:F82,"C")&gt;0,"P"," "))</f>
        <v xml:space="preserve"> </v>
      </c>
      <c r="G83" s="422" t="str">
        <f t="shared" si="55"/>
        <v xml:space="preserve"> </v>
      </c>
      <c r="H83" s="422" t="str">
        <f t="shared" si="55"/>
        <v xml:space="preserve"> </v>
      </c>
      <c r="I83" s="422" t="str">
        <f t="shared" si="55"/>
        <v xml:space="preserve"> </v>
      </c>
      <c r="J83" s="422" t="str">
        <f t="shared" si="55"/>
        <v xml:space="preserve"> </v>
      </c>
      <c r="K83" s="422" t="str">
        <f t="shared" ref="K83:T83" si="56">IF(COUNTIF(K80:K82,"C")&gt;=1,"A",IF(COUNTIF(K80:K82,"C")&gt;0,"P"," "))</f>
        <v xml:space="preserve"> </v>
      </c>
      <c r="L83" s="422" t="str">
        <f t="shared" si="56"/>
        <v xml:space="preserve"> </v>
      </c>
      <c r="M83" s="422" t="str">
        <f t="shared" si="56"/>
        <v xml:space="preserve"> </v>
      </c>
      <c r="N83" s="422" t="str">
        <f t="shared" si="56"/>
        <v xml:space="preserve"> </v>
      </c>
      <c r="O83" s="422" t="str">
        <f t="shared" si="56"/>
        <v xml:space="preserve"> </v>
      </c>
      <c r="P83" s="422" t="str">
        <f t="shared" si="56"/>
        <v xml:space="preserve"> </v>
      </c>
      <c r="Q83" s="422" t="str">
        <f t="shared" si="56"/>
        <v xml:space="preserve"> </v>
      </c>
      <c r="R83" s="422" t="str">
        <f t="shared" si="56"/>
        <v xml:space="preserve"> </v>
      </c>
      <c r="S83" s="422" t="str">
        <f t="shared" si="56"/>
        <v xml:space="preserve"> </v>
      </c>
      <c r="T83" s="422" t="str">
        <f t="shared" si="56"/>
        <v xml:space="preserve"> </v>
      </c>
      <c r="U83" s="422" t="str">
        <f t="shared" si="55"/>
        <v xml:space="preserve"> </v>
      </c>
      <c r="V83" s="422" t="str">
        <f t="shared" si="55"/>
        <v xml:space="preserve"> </v>
      </c>
      <c r="W83" s="422" t="str">
        <f t="shared" si="55"/>
        <v xml:space="preserve"> </v>
      </c>
    </row>
    <row r="84" spans="1:23">
      <c r="A84" s="163"/>
      <c r="B84" s="170"/>
      <c r="C84" s="420" t="s">
        <v>397</v>
      </c>
      <c r="D84" s="173"/>
      <c r="E84" s="173"/>
      <c r="F84" s="173"/>
      <c r="G84" s="173"/>
      <c r="H84" s="173"/>
      <c r="I84" s="173"/>
      <c r="J84" s="173"/>
      <c r="K84" s="173"/>
      <c r="L84" s="173"/>
      <c r="M84" s="173"/>
      <c r="N84" s="173"/>
      <c r="O84" s="173"/>
      <c r="P84" s="173"/>
      <c r="Q84" s="173"/>
      <c r="R84" s="173"/>
      <c r="S84" s="173"/>
      <c r="T84" s="173"/>
      <c r="U84" s="173"/>
      <c r="V84" s="173"/>
      <c r="W84" s="173"/>
    </row>
    <row r="85" spans="1:23">
      <c r="A85" s="163"/>
      <c r="B85" s="170"/>
      <c r="C85" s="420" t="s">
        <v>397</v>
      </c>
      <c r="D85" s="173"/>
      <c r="E85" s="173"/>
      <c r="F85" s="173"/>
      <c r="G85" s="173"/>
      <c r="H85" s="173"/>
      <c r="I85" s="173"/>
      <c r="J85" s="173"/>
      <c r="K85" s="173"/>
      <c r="L85" s="173"/>
      <c r="M85" s="173"/>
      <c r="N85" s="173"/>
      <c r="O85" s="173"/>
      <c r="P85" s="173"/>
      <c r="Q85" s="173"/>
      <c r="R85" s="173"/>
      <c r="S85" s="173"/>
      <c r="T85" s="173"/>
      <c r="U85" s="173"/>
      <c r="V85" s="173"/>
      <c r="W85" s="173"/>
    </row>
    <row r="86" spans="1:23">
      <c r="A86" s="163"/>
      <c r="B86" s="170"/>
      <c r="C86" s="420" t="s">
        <v>397</v>
      </c>
      <c r="D86" s="173"/>
      <c r="E86" s="173"/>
      <c r="F86" s="173"/>
      <c r="G86" s="173"/>
      <c r="H86" s="173"/>
      <c r="I86" s="173"/>
      <c r="J86" s="173"/>
      <c r="K86" s="173"/>
      <c r="L86" s="173"/>
      <c r="M86" s="173"/>
      <c r="N86" s="173"/>
      <c r="O86" s="173"/>
      <c r="P86" s="173"/>
      <c r="Q86" s="173"/>
      <c r="R86" s="173"/>
      <c r="S86" s="173"/>
      <c r="T86" s="173"/>
      <c r="U86" s="173"/>
      <c r="V86" s="173"/>
      <c r="W86" s="173"/>
    </row>
    <row r="87" spans="1:23">
      <c r="A87" s="163"/>
      <c r="B87" s="163">
        <v>3</v>
      </c>
      <c r="C87" s="421" t="s">
        <v>397</v>
      </c>
      <c r="D87" s="422" t="str">
        <f t="shared" ref="D87:E87" si="57">IF(COUNTIF(D84:D86,"C")&gt;=1,"A",IF(COUNTIF(D84:D86,"C")&gt;0,"P"," "))</f>
        <v xml:space="preserve"> </v>
      </c>
      <c r="E87" s="422" t="str">
        <f t="shared" si="57"/>
        <v xml:space="preserve"> </v>
      </c>
      <c r="F87" s="422" t="str">
        <f t="shared" ref="F87:W87" si="58">IF(COUNTIF(F84:F86,"C")&gt;=1,"A",IF(COUNTIF(F84:F86,"C")&gt;0,"P"," "))</f>
        <v xml:space="preserve"> </v>
      </c>
      <c r="G87" s="422" t="str">
        <f t="shared" si="58"/>
        <v xml:space="preserve"> </v>
      </c>
      <c r="H87" s="422" t="str">
        <f t="shared" si="58"/>
        <v xml:space="preserve"> </v>
      </c>
      <c r="I87" s="422" t="str">
        <f t="shared" si="58"/>
        <v xml:space="preserve"> </v>
      </c>
      <c r="J87" s="422" t="str">
        <f t="shared" si="58"/>
        <v xml:space="preserve"> </v>
      </c>
      <c r="K87" s="422" t="str">
        <f t="shared" ref="K87:T87" si="59">IF(COUNTIF(K84:K86,"C")&gt;=1,"A",IF(COUNTIF(K84:K86,"C")&gt;0,"P"," "))</f>
        <v xml:space="preserve"> </v>
      </c>
      <c r="L87" s="422" t="str">
        <f t="shared" si="59"/>
        <v xml:space="preserve"> </v>
      </c>
      <c r="M87" s="422" t="str">
        <f t="shared" si="59"/>
        <v xml:space="preserve"> </v>
      </c>
      <c r="N87" s="422" t="str">
        <f t="shared" si="59"/>
        <v xml:space="preserve"> </v>
      </c>
      <c r="O87" s="422" t="str">
        <f t="shared" si="59"/>
        <v xml:space="preserve"> </v>
      </c>
      <c r="P87" s="422" t="str">
        <f t="shared" si="59"/>
        <v xml:space="preserve"> </v>
      </c>
      <c r="Q87" s="422" t="str">
        <f t="shared" si="59"/>
        <v xml:space="preserve"> </v>
      </c>
      <c r="R87" s="422" t="str">
        <f t="shared" si="59"/>
        <v xml:space="preserve"> </v>
      </c>
      <c r="S87" s="422" t="str">
        <f t="shared" si="59"/>
        <v xml:space="preserve"> </v>
      </c>
      <c r="T87" s="422" t="str">
        <f t="shared" si="59"/>
        <v xml:space="preserve"> </v>
      </c>
      <c r="U87" s="422" t="str">
        <f t="shared" si="58"/>
        <v xml:space="preserve"> </v>
      </c>
      <c r="V87" s="422" t="str">
        <f t="shared" si="58"/>
        <v xml:space="preserve"> </v>
      </c>
      <c r="W87" s="422" t="str">
        <f t="shared" si="58"/>
        <v xml:space="preserve"> </v>
      </c>
    </row>
    <row r="88" spans="1:23">
      <c r="A88" s="163"/>
      <c r="B88" s="170"/>
      <c r="C88" s="420" t="s">
        <v>397</v>
      </c>
      <c r="D88" s="173"/>
      <c r="E88" s="173"/>
      <c r="F88" s="173"/>
      <c r="G88" s="173"/>
      <c r="H88" s="173"/>
      <c r="I88" s="173"/>
      <c r="J88" s="173"/>
      <c r="K88" s="173"/>
      <c r="L88" s="173"/>
      <c r="M88" s="173"/>
      <c r="N88" s="173"/>
      <c r="O88" s="173"/>
      <c r="P88" s="173"/>
      <c r="Q88" s="173"/>
      <c r="R88" s="173"/>
      <c r="S88" s="173"/>
      <c r="T88" s="173"/>
      <c r="U88" s="173"/>
      <c r="V88" s="173"/>
      <c r="W88" s="173"/>
    </row>
    <row r="89" spans="1:23">
      <c r="A89" s="163"/>
      <c r="B89" s="170"/>
      <c r="C89" s="420" t="s">
        <v>397</v>
      </c>
      <c r="D89" s="173"/>
      <c r="E89" s="173"/>
      <c r="F89" s="173"/>
      <c r="G89" s="173"/>
      <c r="H89" s="173"/>
      <c r="I89" s="173"/>
      <c r="J89" s="173"/>
      <c r="K89" s="173"/>
      <c r="L89" s="173"/>
      <c r="M89" s="173"/>
      <c r="N89" s="173"/>
      <c r="O89" s="173"/>
      <c r="P89" s="173"/>
      <c r="Q89" s="173"/>
      <c r="R89" s="173"/>
      <c r="S89" s="173"/>
      <c r="T89" s="173"/>
      <c r="U89" s="173"/>
      <c r="V89" s="173"/>
      <c r="W89" s="173"/>
    </row>
    <row r="90" spans="1:23">
      <c r="A90" s="163"/>
      <c r="B90" s="170"/>
      <c r="C90" s="420" t="s">
        <v>397</v>
      </c>
      <c r="D90" s="173"/>
      <c r="E90" s="173"/>
      <c r="F90" s="173"/>
      <c r="G90" s="173"/>
      <c r="H90" s="173"/>
      <c r="I90" s="173"/>
      <c r="J90" s="173"/>
      <c r="K90" s="173"/>
      <c r="L90" s="173"/>
      <c r="M90" s="173"/>
      <c r="N90" s="173"/>
      <c r="O90" s="173"/>
      <c r="P90" s="173"/>
      <c r="Q90" s="173"/>
      <c r="R90" s="173"/>
      <c r="S90" s="173"/>
      <c r="T90" s="173"/>
      <c r="U90" s="173"/>
      <c r="V90" s="173"/>
      <c r="W90" s="173"/>
    </row>
    <row r="91" spans="1:23">
      <c r="A91" s="163"/>
      <c r="B91" s="163">
        <v>4</v>
      </c>
      <c r="C91" s="421" t="s">
        <v>397</v>
      </c>
      <c r="D91" s="422" t="str">
        <f t="shared" ref="D91:E91" si="60">IF(COUNTIF(D88:D90,"C")&gt;=1,"A",IF(COUNTIF(D88:D90,"C")&gt;0,"P"," "))</f>
        <v xml:space="preserve"> </v>
      </c>
      <c r="E91" s="422" t="str">
        <f t="shared" si="60"/>
        <v xml:space="preserve"> </v>
      </c>
      <c r="F91" s="422" t="str">
        <f t="shared" ref="F91:W91" si="61">IF(COUNTIF(F88:F90,"C")&gt;=1,"A",IF(COUNTIF(F88:F90,"C")&gt;0,"P"," "))</f>
        <v xml:space="preserve"> </v>
      </c>
      <c r="G91" s="422" t="str">
        <f t="shared" si="61"/>
        <v xml:space="preserve"> </v>
      </c>
      <c r="H91" s="422" t="str">
        <f t="shared" si="61"/>
        <v xml:space="preserve"> </v>
      </c>
      <c r="I91" s="422" t="str">
        <f t="shared" si="61"/>
        <v xml:space="preserve"> </v>
      </c>
      <c r="J91" s="422" t="str">
        <f t="shared" si="61"/>
        <v xml:space="preserve"> </v>
      </c>
      <c r="K91" s="422" t="str">
        <f t="shared" ref="K91:T91" si="62">IF(COUNTIF(K88:K90,"C")&gt;=1,"A",IF(COUNTIF(K88:K90,"C")&gt;0,"P"," "))</f>
        <v xml:space="preserve"> </v>
      </c>
      <c r="L91" s="422" t="str">
        <f t="shared" si="62"/>
        <v xml:space="preserve"> </v>
      </c>
      <c r="M91" s="422" t="str">
        <f t="shared" si="62"/>
        <v xml:space="preserve"> </v>
      </c>
      <c r="N91" s="422" t="str">
        <f t="shared" si="62"/>
        <v xml:space="preserve"> </v>
      </c>
      <c r="O91" s="422" t="str">
        <f t="shared" si="62"/>
        <v xml:space="preserve"> </v>
      </c>
      <c r="P91" s="422" t="str">
        <f t="shared" si="62"/>
        <v xml:space="preserve"> </v>
      </c>
      <c r="Q91" s="422" t="str">
        <f t="shared" si="62"/>
        <v xml:space="preserve"> </v>
      </c>
      <c r="R91" s="422" t="str">
        <f t="shared" si="62"/>
        <v xml:space="preserve"> </v>
      </c>
      <c r="S91" s="422" t="str">
        <f t="shared" si="62"/>
        <v xml:space="preserve"> </v>
      </c>
      <c r="T91" s="422" t="str">
        <f t="shared" si="62"/>
        <v xml:space="preserve"> </v>
      </c>
      <c r="U91" s="422" t="str">
        <f t="shared" si="61"/>
        <v xml:space="preserve"> </v>
      </c>
      <c r="V91" s="422" t="str">
        <f t="shared" si="61"/>
        <v xml:space="preserve"> </v>
      </c>
      <c r="W91" s="422" t="str">
        <f t="shared" si="61"/>
        <v xml:space="preserve"> </v>
      </c>
    </row>
    <row r="92" spans="1:23">
      <c r="A92" s="163"/>
      <c r="B92" s="170"/>
      <c r="C92" s="420" t="s">
        <v>397</v>
      </c>
      <c r="D92" s="173"/>
      <c r="E92" s="173"/>
      <c r="F92" s="173"/>
      <c r="G92" s="173"/>
      <c r="H92" s="173"/>
      <c r="I92" s="173"/>
      <c r="J92" s="173"/>
      <c r="K92" s="173"/>
      <c r="L92" s="173"/>
      <c r="M92" s="173"/>
      <c r="N92" s="173"/>
      <c r="O92" s="173"/>
      <c r="P92" s="173"/>
      <c r="Q92" s="173"/>
      <c r="R92" s="173"/>
      <c r="S92" s="173"/>
      <c r="T92" s="173"/>
      <c r="U92" s="173"/>
      <c r="V92" s="173"/>
      <c r="W92" s="173"/>
    </row>
    <row r="93" spans="1:23">
      <c r="A93" s="163"/>
      <c r="B93" s="170"/>
      <c r="C93" s="420" t="s">
        <v>397</v>
      </c>
      <c r="D93" s="173"/>
      <c r="E93" s="173"/>
      <c r="F93" s="173"/>
      <c r="G93" s="173"/>
      <c r="H93" s="173"/>
      <c r="I93" s="173"/>
      <c r="J93" s="173"/>
      <c r="K93" s="173"/>
      <c r="L93" s="173"/>
      <c r="M93" s="173"/>
      <c r="N93" s="173"/>
      <c r="O93" s="173"/>
      <c r="P93" s="173"/>
      <c r="Q93" s="173"/>
      <c r="R93" s="173"/>
      <c r="S93" s="173"/>
      <c r="T93" s="173"/>
      <c r="U93" s="173"/>
      <c r="V93" s="173"/>
      <c r="W93" s="173"/>
    </row>
    <row r="94" spans="1:23">
      <c r="A94" s="163"/>
      <c r="B94" s="170"/>
      <c r="C94" s="420" t="s">
        <v>397</v>
      </c>
      <c r="D94" s="173"/>
      <c r="E94" s="173"/>
      <c r="F94" s="173"/>
      <c r="G94" s="173"/>
      <c r="H94" s="173"/>
      <c r="I94" s="173"/>
      <c r="J94" s="173"/>
      <c r="K94" s="173"/>
      <c r="L94" s="173"/>
      <c r="M94" s="173"/>
      <c r="N94" s="173"/>
      <c r="O94" s="173"/>
      <c r="P94" s="173"/>
      <c r="Q94" s="173"/>
      <c r="R94" s="173"/>
      <c r="S94" s="173"/>
      <c r="T94" s="173"/>
      <c r="U94" s="173"/>
      <c r="V94" s="173"/>
      <c r="W94" s="173"/>
    </row>
    <row r="95" spans="1:23">
      <c r="A95" s="163"/>
      <c r="B95" s="163">
        <v>5</v>
      </c>
      <c r="C95" s="421" t="s">
        <v>397</v>
      </c>
      <c r="D95" s="422" t="str">
        <f t="shared" ref="D95:E95" si="63">IF(COUNTIF(D92:D94,"C")&gt;=1,"A",IF(COUNTIF(D92:D94,"C")&gt;0,"P"," "))</f>
        <v xml:space="preserve"> </v>
      </c>
      <c r="E95" s="422" t="str">
        <f t="shared" si="63"/>
        <v xml:space="preserve"> </v>
      </c>
      <c r="F95" s="422" t="str">
        <f t="shared" ref="F95:W95" si="64">IF(COUNTIF(F92:F94,"C")&gt;=1,"A",IF(COUNTIF(F92:F94,"C")&gt;0,"P"," "))</f>
        <v xml:space="preserve"> </v>
      </c>
      <c r="G95" s="422" t="str">
        <f t="shared" si="64"/>
        <v xml:space="preserve"> </v>
      </c>
      <c r="H95" s="422" t="str">
        <f t="shared" si="64"/>
        <v xml:space="preserve"> </v>
      </c>
      <c r="I95" s="422" t="str">
        <f t="shared" si="64"/>
        <v xml:space="preserve"> </v>
      </c>
      <c r="J95" s="422" t="str">
        <f t="shared" si="64"/>
        <v xml:space="preserve"> </v>
      </c>
      <c r="K95" s="422" t="str">
        <f t="shared" ref="K95:T95" si="65">IF(COUNTIF(K92:K94,"C")&gt;=1,"A",IF(COUNTIF(K92:K94,"C")&gt;0,"P"," "))</f>
        <v xml:space="preserve"> </v>
      </c>
      <c r="L95" s="422" t="str">
        <f t="shared" si="65"/>
        <v xml:space="preserve"> </v>
      </c>
      <c r="M95" s="422" t="str">
        <f t="shared" si="65"/>
        <v xml:space="preserve"> </v>
      </c>
      <c r="N95" s="422" t="str">
        <f t="shared" si="65"/>
        <v xml:space="preserve"> </v>
      </c>
      <c r="O95" s="422" t="str">
        <f t="shared" si="65"/>
        <v xml:space="preserve"> </v>
      </c>
      <c r="P95" s="422" t="str">
        <f t="shared" si="65"/>
        <v xml:space="preserve"> </v>
      </c>
      <c r="Q95" s="422" t="str">
        <f t="shared" si="65"/>
        <v xml:space="preserve"> </v>
      </c>
      <c r="R95" s="422" t="str">
        <f t="shared" si="65"/>
        <v xml:space="preserve"> </v>
      </c>
      <c r="S95" s="422" t="str">
        <f t="shared" si="65"/>
        <v xml:space="preserve"> </v>
      </c>
      <c r="T95" s="422" t="str">
        <f t="shared" si="65"/>
        <v xml:space="preserve"> </v>
      </c>
      <c r="U95" s="422" t="str">
        <f t="shared" si="64"/>
        <v xml:space="preserve"> </v>
      </c>
      <c r="V95" s="422" t="str">
        <f t="shared" si="64"/>
        <v xml:space="preserve"> </v>
      </c>
      <c r="W95" s="422" t="str">
        <f t="shared" si="64"/>
        <v xml:space="preserve"> </v>
      </c>
    </row>
    <row r="96" spans="1:23">
      <c r="A96" s="163"/>
      <c r="B96" s="170"/>
      <c r="C96" s="420" t="s">
        <v>397</v>
      </c>
      <c r="D96" s="173"/>
      <c r="E96" s="173"/>
      <c r="F96" s="173"/>
      <c r="G96" s="173"/>
      <c r="H96" s="173"/>
      <c r="I96" s="173"/>
      <c r="J96" s="173"/>
      <c r="K96" s="173"/>
      <c r="L96" s="173"/>
      <c r="M96" s="173"/>
      <c r="N96" s="173"/>
      <c r="O96" s="173"/>
      <c r="P96" s="173"/>
      <c r="Q96" s="173"/>
      <c r="R96" s="173"/>
      <c r="S96" s="173"/>
      <c r="T96" s="173"/>
      <c r="U96" s="173"/>
      <c r="V96" s="173"/>
      <c r="W96" s="173"/>
    </row>
    <row r="97" spans="1:23">
      <c r="A97" s="163"/>
      <c r="B97" s="170"/>
      <c r="C97" s="420" t="s">
        <v>397</v>
      </c>
      <c r="D97" s="173"/>
      <c r="E97" s="173"/>
      <c r="F97" s="173"/>
      <c r="G97" s="173"/>
      <c r="H97" s="173"/>
      <c r="I97" s="173"/>
      <c r="J97" s="173"/>
      <c r="K97" s="173"/>
      <c r="L97" s="173"/>
      <c r="M97" s="173"/>
      <c r="N97" s="173"/>
      <c r="O97" s="173"/>
      <c r="P97" s="173"/>
      <c r="Q97" s="173"/>
      <c r="R97" s="173"/>
      <c r="S97" s="173"/>
      <c r="T97" s="173"/>
      <c r="U97" s="173"/>
      <c r="V97" s="173"/>
      <c r="W97" s="173"/>
    </row>
    <row r="98" spans="1:23">
      <c r="A98" s="163"/>
      <c r="B98" s="170"/>
      <c r="C98" s="420" t="s">
        <v>397</v>
      </c>
      <c r="D98" s="173"/>
      <c r="E98" s="173"/>
      <c r="F98" s="173"/>
      <c r="G98" s="173"/>
      <c r="H98" s="173"/>
      <c r="I98" s="173"/>
      <c r="J98" s="173"/>
      <c r="K98" s="173"/>
      <c r="L98" s="173"/>
      <c r="M98" s="173"/>
      <c r="N98" s="173"/>
      <c r="O98" s="173"/>
      <c r="P98" s="173"/>
      <c r="Q98" s="173"/>
      <c r="R98" s="173"/>
      <c r="S98" s="173"/>
      <c r="T98" s="173"/>
      <c r="U98" s="173"/>
      <c r="V98" s="173"/>
      <c r="W98" s="173"/>
    </row>
    <row r="99" spans="1:23" ht="0.75" customHeight="1" thickBot="1">
      <c r="A99" s="163"/>
      <c r="B99" s="163"/>
      <c r="C99" s="163"/>
      <c r="D99" s="422" t="str">
        <f t="shared" ref="D99:E99" si="66">IF(COUNTIF(D96:D98,"C")&gt;=1,"A",IF(COUNTIF(D96:D98,"C")&gt;0,"P"," "))</f>
        <v xml:space="preserve"> </v>
      </c>
      <c r="E99" s="422" t="str">
        <f t="shared" si="66"/>
        <v xml:space="preserve"> </v>
      </c>
      <c r="F99" s="422" t="str">
        <f t="shared" ref="F99:W99" si="67">IF(COUNTIF(F96:F98,"C")&gt;=1,"A",IF(COUNTIF(F96:F98,"C")&gt;0,"P"," "))</f>
        <v xml:space="preserve"> </v>
      </c>
      <c r="G99" s="422" t="str">
        <f t="shared" si="67"/>
        <v xml:space="preserve"> </v>
      </c>
      <c r="H99" s="422" t="str">
        <f t="shared" si="67"/>
        <v xml:space="preserve"> </v>
      </c>
      <c r="I99" s="422" t="str">
        <f t="shared" si="67"/>
        <v xml:space="preserve"> </v>
      </c>
      <c r="J99" s="422" t="str">
        <f t="shared" si="67"/>
        <v xml:space="preserve"> </v>
      </c>
      <c r="K99" s="422" t="str">
        <f t="shared" ref="K99:T99" si="68">IF(COUNTIF(K96:K98,"C")&gt;=1,"A",IF(COUNTIF(K96:K98,"C")&gt;0,"P"," "))</f>
        <v xml:space="preserve"> </v>
      </c>
      <c r="L99" s="422" t="str">
        <f t="shared" si="68"/>
        <v xml:space="preserve"> </v>
      </c>
      <c r="M99" s="422" t="str">
        <f t="shared" si="68"/>
        <v xml:space="preserve"> </v>
      </c>
      <c r="N99" s="422" t="str">
        <f t="shared" si="68"/>
        <v xml:space="preserve"> </v>
      </c>
      <c r="O99" s="422" t="str">
        <f t="shared" si="68"/>
        <v xml:space="preserve"> </v>
      </c>
      <c r="P99" s="422" t="str">
        <f t="shared" si="68"/>
        <v xml:space="preserve"> </v>
      </c>
      <c r="Q99" s="422" t="str">
        <f t="shared" si="68"/>
        <v xml:space="preserve"> </v>
      </c>
      <c r="R99" s="422" t="str">
        <f t="shared" si="68"/>
        <v xml:space="preserve"> </v>
      </c>
      <c r="S99" s="422" t="str">
        <f t="shared" si="68"/>
        <v xml:space="preserve"> </v>
      </c>
      <c r="T99" s="422" t="str">
        <f t="shared" si="68"/>
        <v xml:space="preserve"> </v>
      </c>
      <c r="U99" s="422" t="str">
        <f t="shared" si="67"/>
        <v xml:space="preserve"> </v>
      </c>
      <c r="V99" s="422" t="str">
        <f t="shared" si="67"/>
        <v xml:space="preserve"> </v>
      </c>
      <c r="W99" s="422" t="str">
        <f t="shared" si="67"/>
        <v xml:space="preserve"> </v>
      </c>
    </row>
    <row r="100" spans="1:23" ht="13.5" thickBot="1">
      <c r="A100" s="163"/>
      <c r="B100" s="163"/>
      <c r="C100" s="213" t="s">
        <v>96</v>
      </c>
      <c r="D100" s="424" t="str">
        <f>IF(COUNTIF(D83:D99,"A")&gt;4,"C",IF(COUNTIF(D83:D99,"A")&gt;0,"P"," "))</f>
        <v xml:space="preserve"> </v>
      </c>
      <c r="E100" s="424" t="str">
        <f t="shared" ref="E100" si="69">IF(COUNTIF(E83:E99,"A")&gt;4,"C",IF(COUNTIF(E83:E99,"A")&gt;0,"P"," "))</f>
        <v xml:space="preserve"> </v>
      </c>
      <c r="F100" s="424" t="str">
        <f t="shared" ref="F100:W100" si="70">IF(COUNTIF(F83:F99,"A")&gt;4,"C",IF(COUNTIF(F83:F99,"A")&gt;0,"P"," "))</f>
        <v xml:space="preserve"> </v>
      </c>
      <c r="G100" s="424" t="str">
        <f t="shared" si="70"/>
        <v xml:space="preserve"> </v>
      </c>
      <c r="H100" s="424" t="str">
        <f t="shared" si="70"/>
        <v xml:space="preserve"> </v>
      </c>
      <c r="I100" s="424" t="str">
        <f t="shared" si="70"/>
        <v xml:space="preserve"> </v>
      </c>
      <c r="J100" s="424" t="str">
        <f t="shared" si="70"/>
        <v xml:space="preserve"> </v>
      </c>
      <c r="K100" s="424" t="str">
        <f t="shared" ref="K100:T100" si="71">IF(COUNTIF(K83:K99,"A")&gt;4,"C",IF(COUNTIF(K83:K99,"A")&gt;0,"P"," "))</f>
        <v xml:space="preserve"> </v>
      </c>
      <c r="L100" s="424" t="str">
        <f t="shared" si="71"/>
        <v xml:space="preserve"> </v>
      </c>
      <c r="M100" s="424" t="str">
        <f t="shared" si="71"/>
        <v xml:space="preserve"> </v>
      </c>
      <c r="N100" s="424" t="str">
        <f t="shared" si="71"/>
        <v xml:space="preserve"> </v>
      </c>
      <c r="O100" s="424" t="str">
        <f t="shared" si="71"/>
        <v xml:space="preserve"> </v>
      </c>
      <c r="P100" s="424" t="str">
        <f t="shared" si="71"/>
        <v xml:space="preserve"> </v>
      </c>
      <c r="Q100" s="424" t="str">
        <f t="shared" si="71"/>
        <v xml:space="preserve"> </v>
      </c>
      <c r="R100" s="424" t="str">
        <f t="shared" si="71"/>
        <v xml:space="preserve"> </v>
      </c>
      <c r="S100" s="424" t="str">
        <f t="shared" si="71"/>
        <v xml:space="preserve"> </v>
      </c>
      <c r="T100" s="424" t="str">
        <f t="shared" si="71"/>
        <v xml:space="preserve"> </v>
      </c>
      <c r="U100" s="424" t="str">
        <f t="shared" si="70"/>
        <v xml:space="preserve"> </v>
      </c>
      <c r="V100" s="424" t="str">
        <f t="shared" si="70"/>
        <v xml:space="preserve"> </v>
      </c>
      <c r="W100" s="424" t="str">
        <f t="shared" si="70"/>
        <v xml:space="preserve"> </v>
      </c>
    </row>
    <row r="101" spans="1:23">
      <c r="A101" s="163"/>
      <c r="B101" s="163"/>
      <c r="C101" s="163"/>
      <c r="D101" s="434"/>
      <c r="E101" s="434"/>
      <c r="F101" s="434"/>
      <c r="G101" s="434"/>
      <c r="H101" s="434"/>
      <c r="I101" s="434"/>
      <c r="J101" s="434"/>
      <c r="K101" s="434"/>
      <c r="L101" s="434"/>
      <c r="M101" s="434"/>
      <c r="N101" s="434"/>
      <c r="O101" s="434"/>
      <c r="P101" s="434"/>
      <c r="Q101" s="434"/>
      <c r="R101" s="434"/>
      <c r="S101" s="434"/>
      <c r="T101" s="434"/>
      <c r="U101" s="434"/>
      <c r="V101" s="434"/>
      <c r="W101" s="434"/>
    </row>
    <row r="102" spans="1:23" ht="15">
      <c r="A102" s="163"/>
      <c r="B102" s="694" t="s">
        <v>1066</v>
      </c>
      <c r="C102" s="695"/>
      <c r="D102" s="685"/>
      <c r="E102" s="685"/>
      <c r="F102" s="685"/>
      <c r="G102" s="685"/>
      <c r="H102" s="685"/>
      <c r="I102" s="685"/>
      <c r="J102" s="685"/>
      <c r="K102" s="685"/>
      <c r="L102" s="685"/>
      <c r="M102" s="685"/>
      <c r="N102" s="685"/>
      <c r="O102" s="685"/>
      <c r="P102" s="685"/>
      <c r="Q102" s="685"/>
      <c r="R102" s="685"/>
      <c r="S102" s="685"/>
      <c r="T102" s="685"/>
      <c r="U102" s="685"/>
      <c r="V102" s="685"/>
      <c r="W102" s="685"/>
    </row>
    <row r="103" spans="1:23">
      <c r="A103" s="163"/>
      <c r="B103" s="163">
        <v>1</v>
      </c>
      <c r="C103" s="432" t="s">
        <v>397</v>
      </c>
      <c r="D103" s="169"/>
      <c r="E103" s="435"/>
      <c r="F103" s="435"/>
      <c r="G103" s="435"/>
      <c r="H103" s="435"/>
      <c r="I103" s="435"/>
      <c r="J103" s="435"/>
      <c r="K103" s="590"/>
      <c r="L103" s="590"/>
      <c r="M103" s="590"/>
      <c r="N103" s="590"/>
      <c r="O103" s="590"/>
      <c r="P103" s="590"/>
      <c r="Q103" s="590"/>
      <c r="R103" s="590"/>
      <c r="S103" s="590"/>
      <c r="T103" s="590"/>
      <c r="U103" s="435"/>
      <c r="V103" s="435"/>
      <c r="W103" s="435"/>
    </row>
    <row r="104" spans="1:23">
      <c r="A104" s="163"/>
      <c r="B104" s="170"/>
      <c r="C104" s="420" t="s">
        <v>397</v>
      </c>
      <c r="D104" s="173"/>
      <c r="E104" s="173"/>
      <c r="F104" s="173"/>
      <c r="G104" s="173"/>
      <c r="H104" s="173"/>
      <c r="I104" s="173"/>
      <c r="J104" s="173"/>
      <c r="K104" s="173"/>
      <c r="L104" s="173"/>
      <c r="M104" s="173"/>
      <c r="N104" s="173"/>
      <c r="O104" s="173"/>
      <c r="P104" s="173"/>
      <c r="Q104" s="173"/>
      <c r="R104" s="173"/>
      <c r="S104" s="173"/>
      <c r="T104" s="173"/>
      <c r="U104" s="173"/>
      <c r="V104" s="173"/>
      <c r="W104" s="173"/>
    </row>
    <row r="105" spans="1:23">
      <c r="A105" s="163"/>
      <c r="B105" s="170"/>
      <c r="C105" s="420" t="s">
        <v>397</v>
      </c>
      <c r="D105" s="173"/>
      <c r="E105" s="173"/>
      <c r="F105" s="173"/>
      <c r="G105" s="173"/>
      <c r="H105" s="173"/>
      <c r="I105" s="173"/>
      <c r="J105" s="173"/>
      <c r="K105" s="173"/>
      <c r="L105" s="173"/>
      <c r="M105" s="173"/>
      <c r="N105" s="173"/>
      <c r="O105" s="173"/>
      <c r="P105" s="173"/>
      <c r="Q105" s="173"/>
      <c r="R105" s="173"/>
      <c r="S105" s="173"/>
      <c r="T105" s="173"/>
      <c r="U105" s="173"/>
      <c r="V105" s="173"/>
      <c r="W105" s="173"/>
    </row>
    <row r="106" spans="1:23">
      <c r="A106" s="163"/>
      <c r="B106" s="170"/>
      <c r="C106" s="420" t="s">
        <v>397</v>
      </c>
      <c r="D106" s="173"/>
      <c r="E106" s="173"/>
      <c r="F106" s="173"/>
      <c r="G106" s="173"/>
      <c r="H106" s="173"/>
      <c r="I106" s="173"/>
      <c r="J106" s="173"/>
      <c r="K106" s="173"/>
      <c r="L106" s="173"/>
      <c r="M106" s="173"/>
      <c r="N106" s="173"/>
      <c r="O106" s="173"/>
      <c r="P106" s="173"/>
      <c r="Q106" s="173"/>
      <c r="R106" s="173"/>
      <c r="S106" s="173"/>
      <c r="T106" s="173"/>
      <c r="U106" s="173"/>
      <c r="V106" s="173"/>
      <c r="W106" s="173"/>
    </row>
    <row r="107" spans="1:23">
      <c r="A107" s="163"/>
      <c r="B107" s="163">
        <v>2</v>
      </c>
      <c r="C107" s="421" t="s">
        <v>397</v>
      </c>
      <c r="D107" s="422" t="str">
        <f t="shared" ref="D107:E107" si="72">IF(COUNTIF(D104:D106,"C")&gt;=1,"A",IF(COUNTIF(D104:D106,"C")&gt;0,"P"," "))</f>
        <v xml:space="preserve"> </v>
      </c>
      <c r="E107" s="422" t="str">
        <f t="shared" si="72"/>
        <v xml:space="preserve"> </v>
      </c>
      <c r="F107" s="422" t="str">
        <f t="shared" ref="F107:W107" si="73">IF(COUNTIF(F104:F106,"C")&gt;=1,"A",IF(COUNTIF(F104:F106,"C")&gt;0,"P"," "))</f>
        <v xml:space="preserve"> </v>
      </c>
      <c r="G107" s="422" t="str">
        <f t="shared" si="73"/>
        <v xml:space="preserve"> </v>
      </c>
      <c r="H107" s="422" t="str">
        <f t="shared" si="73"/>
        <v xml:space="preserve"> </v>
      </c>
      <c r="I107" s="422" t="str">
        <f t="shared" si="73"/>
        <v xml:space="preserve"> </v>
      </c>
      <c r="J107" s="422" t="str">
        <f t="shared" si="73"/>
        <v xml:space="preserve"> </v>
      </c>
      <c r="K107" s="422" t="str">
        <f t="shared" ref="K107:T107" si="74">IF(COUNTIF(K104:K106,"C")&gt;=1,"A",IF(COUNTIF(K104:K106,"C")&gt;0,"P"," "))</f>
        <v xml:space="preserve"> </v>
      </c>
      <c r="L107" s="422" t="str">
        <f t="shared" si="74"/>
        <v xml:space="preserve"> </v>
      </c>
      <c r="M107" s="422" t="str">
        <f t="shared" si="74"/>
        <v xml:space="preserve"> </v>
      </c>
      <c r="N107" s="422" t="str">
        <f t="shared" si="74"/>
        <v xml:space="preserve"> </v>
      </c>
      <c r="O107" s="422" t="str">
        <f t="shared" si="74"/>
        <v xml:space="preserve"> </v>
      </c>
      <c r="P107" s="422" t="str">
        <f t="shared" si="74"/>
        <v xml:space="preserve"> </v>
      </c>
      <c r="Q107" s="422" t="str">
        <f t="shared" si="74"/>
        <v xml:space="preserve"> </v>
      </c>
      <c r="R107" s="422" t="str">
        <f t="shared" si="74"/>
        <v xml:space="preserve"> </v>
      </c>
      <c r="S107" s="422" t="str">
        <f t="shared" si="74"/>
        <v xml:space="preserve"> </v>
      </c>
      <c r="T107" s="422" t="str">
        <f t="shared" si="74"/>
        <v xml:space="preserve"> </v>
      </c>
      <c r="U107" s="422" t="str">
        <f t="shared" si="73"/>
        <v xml:space="preserve"> </v>
      </c>
      <c r="V107" s="422" t="str">
        <f t="shared" si="73"/>
        <v xml:space="preserve"> </v>
      </c>
      <c r="W107" s="422" t="str">
        <f t="shared" si="73"/>
        <v xml:space="preserve"> </v>
      </c>
    </row>
    <row r="108" spans="1:23">
      <c r="A108" s="163"/>
      <c r="B108" s="170"/>
      <c r="C108" s="420" t="s">
        <v>397</v>
      </c>
      <c r="D108" s="173"/>
      <c r="E108" s="173"/>
      <c r="F108" s="173"/>
      <c r="G108" s="173"/>
      <c r="H108" s="173"/>
      <c r="I108" s="173"/>
      <c r="J108" s="173"/>
      <c r="K108" s="173"/>
      <c r="L108" s="173"/>
      <c r="M108" s="173"/>
      <c r="N108" s="173"/>
      <c r="O108" s="173"/>
      <c r="P108" s="173"/>
      <c r="Q108" s="173"/>
      <c r="R108" s="173"/>
      <c r="S108" s="173"/>
      <c r="T108" s="173"/>
      <c r="U108" s="173"/>
      <c r="V108" s="173"/>
      <c r="W108" s="173"/>
    </row>
    <row r="109" spans="1:23">
      <c r="A109" s="163"/>
      <c r="B109" s="170"/>
      <c r="C109" s="420" t="s">
        <v>397</v>
      </c>
      <c r="D109" s="173"/>
      <c r="E109" s="173"/>
      <c r="F109" s="173"/>
      <c r="G109" s="173"/>
      <c r="H109" s="173"/>
      <c r="I109" s="173"/>
      <c r="J109" s="173"/>
      <c r="K109" s="173"/>
      <c r="L109" s="173"/>
      <c r="M109" s="173"/>
      <c r="N109" s="173"/>
      <c r="O109" s="173"/>
      <c r="P109" s="173"/>
      <c r="Q109" s="173"/>
      <c r="R109" s="173"/>
      <c r="S109" s="173"/>
      <c r="T109" s="173"/>
      <c r="U109" s="173"/>
      <c r="V109" s="173"/>
      <c r="W109" s="173"/>
    </row>
    <row r="110" spans="1:23">
      <c r="A110" s="163"/>
      <c r="B110" s="170"/>
      <c r="C110" s="420" t="s">
        <v>397</v>
      </c>
      <c r="D110" s="173"/>
      <c r="E110" s="173"/>
      <c r="F110" s="173"/>
      <c r="G110" s="173"/>
      <c r="H110" s="173"/>
      <c r="I110" s="173"/>
      <c r="J110" s="173"/>
      <c r="K110" s="173"/>
      <c r="L110" s="173"/>
      <c r="M110" s="173"/>
      <c r="N110" s="173"/>
      <c r="O110" s="173"/>
      <c r="P110" s="173"/>
      <c r="Q110" s="173"/>
      <c r="R110" s="173"/>
      <c r="S110" s="173"/>
      <c r="T110" s="173"/>
      <c r="U110" s="173"/>
      <c r="V110" s="173"/>
      <c r="W110" s="173"/>
    </row>
    <row r="111" spans="1:23">
      <c r="A111" s="163"/>
      <c r="B111" s="163">
        <v>3</v>
      </c>
      <c r="C111" s="421" t="s">
        <v>397</v>
      </c>
      <c r="D111" s="422" t="str">
        <f t="shared" ref="D111:E111" si="75">IF(COUNTIF(D108:D110,"C")&gt;=1,"A",IF(COUNTIF(D108:D110,"C")&gt;0,"P"," "))</f>
        <v xml:space="preserve"> </v>
      </c>
      <c r="E111" s="422" t="str">
        <f t="shared" si="75"/>
        <v xml:space="preserve"> </v>
      </c>
      <c r="F111" s="422" t="str">
        <f t="shared" ref="F111:W111" si="76">IF(COUNTIF(F108:F110,"C")&gt;=1,"A",IF(COUNTIF(F108:F110,"C")&gt;0,"P"," "))</f>
        <v xml:space="preserve"> </v>
      </c>
      <c r="G111" s="422" t="str">
        <f t="shared" si="76"/>
        <v xml:space="preserve"> </v>
      </c>
      <c r="H111" s="422" t="str">
        <f t="shared" si="76"/>
        <v xml:space="preserve"> </v>
      </c>
      <c r="I111" s="422" t="str">
        <f t="shared" si="76"/>
        <v xml:space="preserve"> </v>
      </c>
      <c r="J111" s="422" t="str">
        <f t="shared" si="76"/>
        <v xml:space="preserve"> </v>
      </c>
      <c r="K111" s="422" t="str">
        <f t="shared" ref="K111:T111" si="77">IF(COUNTIF(K108:K110,"C")&gt;=1,"A",IF(COUNTIF(K108:K110,"C")&gt;0,"P"," "))</f>
        <v xml:space="preserve"> </v>
      </c>
      <c r="L111" s="422" t="str">
        <f t="shared" si="77"/>
        <v xml:space="preserve"> </v>
      </c>
      <c r="M111" s="422" t="str">
        <f t="shared" si="77"/>
        <v xml:space="preserve"> </v>
      </c>
      <c r="N111" s="422" t="str">
        <f t="shared" si="77"/>
        <v xml:space="preserve"> </v>
      </c>
      <c r="O111" s="422" t="str">
        <f t="shared" si="77"/>
        <v xml:space="preserve"> </v>
      </c>
      <c r="P111" s="422" t="str">
        <f t="shared" si="77"/>
        <v xml:space="preserve"> </v>
      </c>
      <c r="Q111" s="422" t="str">
        <f t="shared" si="77"/>
        <v xml:space="preserve"> </v>
      </c>
      <c r="R111" s="422" t="str">
        <f t="shared" si="77"/>
        <v xml:space="preserve"> </v>
      </c>
      <c r="S111" s="422" t="str">
        <f t="shared" si="77"/>
        <v xml:space="preserve"> </v>
      </c>
      <c r="T111" s="422" t="str">
        <f t="shared" si="77"/>
        <v xml:space="preserve"> </v>
      </c>
      <c r="U111" s="422" t="str">
        <f t="shared" si="76"/>
        <v xml:space="preserve"> </v>
      </c>
      <c r="V111" s="422" t="str">
        <f t="shared" si="76"/>
        <v xml:space="preserve"> </v>
      </c>
      <c r="W111" s="422" t="str">
        <f t="shared" si="76"/>
        <v xml:space="preserve"> </v>
      </c>
    </row>
    <row r="112" spans="1:23">
      <c r="A112" s="163"/>
      <c r="B112" s="170"/>
      <c r="C112" s="420" t="s">
        <v>397</v>
      </c>
      <c r="D112" s="173"/>
      <c r="E112" s="173"/>
      <c r="F112" s="173"/>
      <c r="G112" s="173"/>
      <c r="H112" s="173"/>
      <c r="I112" s="173"/>
      <c r="J112" s="173"/>
      <c r="K112" s="173"/>
      <c r="L112" s="173"/>
      <c r="M112" s="173"/>
      <c r="N112" s="173"/>
      <c r="O112" s="173"/>
      <c r="P112" s="173"/>
      <c r="Q112" s="173"/>
      <c r="R112" s="173"/>
      <c r="S112" s="173"/>
      <c r="T112" s="173"/>
      <c r="U112" s="173"/>
      <c r="V112" s="173"/>
      <c r="W112" s="173"/>
    </row>
    <row r="113" spans="1:23">
      <c r="A113" s="163"/>
      <c r="B113" s="170"/>
      <c r="C113" s="420" t="s">
        <v>397</v>
      </c>
      <c r="D113" s="173"/>
      <c r="E113" s="173"/>
      <c r="F113" s="173"/>
      <c r="G113" s="173"/>
      <c r="H113" s="173"/>
      <c r="I113" s="173"/>
      <c r="J113" s="173"/>
      <c r="K113" s="173"/>
      <c r="L113" s="173"/>
      <c r="M113" s="173"/>
      <c r="N113" s="173"/>
      <c r="O113" s="173"/>
      <c r="P113" s="173"/>
      <c r="Q113" s="173"/>
      <c r="R113" s="173"/>
      <c r="S113" s="173"/>
      <c r="T113" s="173"/>
      <c r="U113" s="173"/>
      <c r="V113" s="173"/>
      <c r="W113" s="173"/>
    </row>
    <row r="114" spans="1:23">
      <c r="A114" s="163"/>
      <c r="B114" s="170"/>
      <c r="C114" s="420" t="s">
        <v>397</v>
      </c>
      <c r="D114" s="173"/>
      <c r="E114" s="173"/>
      <c r="F114" s="173"/>
      <c r="G114" s="173"/>
      <c r="H114" s="173"/>
      <c r="I114" s="173"/>
      <c r="J114" s="173"/>
      <c r="K114" s="173"/>
      <c r="L114" s="173"/>
      <c r="M114" s="173"/>
      <c r="N114" s="173"/>
      <c r="O114" s="173"/>
      <c r="P114" s="173"/>
      <c r="Q114" s="173"/>
      <c r="R114" s="173"/>
      <c r="S114" s="173"/>
      <c r="T114" s="173"/>
      <c r="U114" s="173"/>
      <c r="V114" s="173"/>
      <c r="W114" s="173"/>
    </row>
    <row r="115" spans="1:23">
      <c r="A115" s="163"/>
      <c r="B115" s="163">
        <v>4</v>
      </c>
      <c r="C115" s="421" t="s">
        <v>397</v>
      </c>
      <c r="D115" s="422" t="str">
        <f t="shared" ref="D115:E115" si="78">IF(COUNTIF(D112:D114,"C")&gt;=1,"A",IF(COUNTIF(D112:D114,"C")&gt;0,"P"," "))</f>
        <v xml:space="preserve"> </v>
      </c>
      <c r="E115" s="422" t="str">
        <f t="shared" si="78"/>
        <v xml:space="preserve"> </v>
      </c>
      <c r="F115" s="422" t="str">
        <f t="shared" ref="F115:W115" si="79">IF(COUNTIF(F112:F114,"C")&gt;=1,"A",IF(COUNTIF(F112:F114,"C")&gt;0,"P"," "))</f>
        <v xml:space="preserve"> </v>
      </c>
      <c r="G115" s="422" t="str">
        <f t="shared" si="79"/>
        <v xml:space="preserve"> </v>
      </c>
      <c r="H115" s="422" t="str">
        <f t="shared" si="79"/>
        <v xml:space="preserve"> </v>
      </c>
      <c r="I115" s="422" t="str">
        <f t="shared" si="79"/>
        <v xml:space="preserve"> </v>
      </c>
      <c r="J115" s="422" t="str">
        <f t="shared" si="79"/>
        <v xml:space="preserve"> </v>
      </c>
      <c r="K115" s="422" t="str">
        <f t="shared" ref="K115:T115" si="80">IF(COUNTIF(K112:K114,"C")&gt;=1,"A",IF(COUNTIF(K112:K114,"C")&gt;0,"P"," "))</f>
        <v xml:space="preserve"> </v>
      </c>
      <c r="L115" s="422" t="str">
        <f t="shared" si="80"/>
        <v xml:space="preserve"> </v>
      </c>
      <c r="M115" s="422" t="str">
        <f t="shared" si="80"/>
        <v xml:space="preserve"> </v>
      </c>
      <c r="N115" s="422" t="str">
        <f t="shared" si="80"/>
        <v xml:space="preserve"> </v>
      </c>
      <c r="O115" s="422" t="str">
        <f t="shared" si="80"/>
        <v xml:space="preserve"> </v>
      </c>
      <c r="P115" s="422" t="str">
        <f t="shared" si="80"/>
        <v xml:space="preserve"> </v>
      </c>
      <c r="Q115" s="422" t="str">
        <f t="shared" si="80"/>
        <v xml:space="preserve"> </v>
      </c>
      <c r="R115" s="422" t="str">
        <f t="shared" si="80"/>
        <v xml:space="preserve"> </v>
      </c>
      <c r="S115" s="422" t="str">
        <f t="shared" si="80"/>
        <v xml:space="preserve"> </v>
      </c>
      <c r="T115" s="422" t="str">
        <f t="shared" si="80"/>
        <v xml:space="preserve"> </v>
      </c>
      <c r="U115" s="422" t="str">
        <f t="shared" si="79"/>
        <v xml:space="preserve"> </v>
      </c>
      <c r="V115" s="422" t="str">
        <f t="shared" si="79"/>
        <v xml:space="preserve"> </v>
      </c>
      <c r="W115" s="422" t="str">
        <f t="shared" si="79"/>
        <v xml:space="preserve"> </v>
      </c>
    </row>
    <row r="116" spans="1:23">
      <c r="A116" s="163"/>
      <c r="B116" s="170"/>
      <c r="C116" s="420" t="s">
        <v>397</v>
      </c>
      <c r="D116" s="173"/>
      <c r="E116" s="173"/>
      <c r="F116" s="173"/>
      <c r="G116" s="173"/>
      <c r="H116" s="173"/>
      <c r="I116" s="173"/>
      <c r="J116" s="173"/>
      <c r="K116" s="173"/>
      <c r="L116" s="173"/>
      <c r="M116" s="173"/>
      <c r="N116" s="173"/>
      <c r="O116" s="173"/>
      <c r="P116" s="173"/>
      <c r="Q116" s="173"/>
      <c r="R116" s="173"/>
      <c r="S116" s="173"/>
      <c r="T116" s="173"/>
      <c r="U116" s="173"/>
      <c r="V116" s="173"/>
      <c r="W116" s="173"/>
    </row>
    <row r="117" spans="1:23">
      <c r="A117" s="163"/>
      <c r="B117" s="170"/>
      <c r="C117" s="420" t="s">
        <v>397</v>
      </c>
      <c r="D117" s="173"/>
      <c r="E117" s="173"/>
      <c r="F117" s="173"/>
      <c r="G117" s="173"/>
      <c r="H117" s="173"/>
      <c r="I117" s="173"/>
      <c r="J117" s="173"/>
      <c r="K117" s="173"/>
      <c r="L117" s="173"/>
      <c r="M117" s="173"/>
      <c r="N117" s="173"/>
      <c r="O117" s="173"/>
      <c r="P117" s="173"/>
      <c r="Q117" s="173"/>
      <c r="R117" s="173"/>
      <c r="S117" s="173"/>
      <c r="T117" s="173"/>
      <c r="U117" s="173"/>
      <c r="V117" s="173"/>
      <c r="W117" s="173"/>
    </row>
    <row r="118" spans="1:23">
      <c r="A118" s="163"/>
      <c r="B118" s="170"/>
      <c r="C118" s="420" t="s">
        <v>397</v>
      </c>
      <c r="D118" s="173"/>
      <c r="E118" s="173"/>
      <c r="F118" s="173"/>
      <c r="G118" s="173"/>
      <c r="H118" s="173"/>
      <c r="I118" s="173"/>
      <c r="J118" s="173"/>
      <c r="K118" s="173"/>
      <c r="L118" s="173"/>
      <c r="M118" s="173"/>
      <c r="N118" s="173"/>
      <c r="O118" s="173"/>
      <c r="P118" s="173"/>
      <c r="Q118" s="173"/>
      <c r="R118" s="173"/>
      <c r="S118" s="173"/>
      <c r="T118" s="173"/>
      <c r="U118" s="173"/>
      <c r="V118" s="173"/>
      <c r="W118" s="173"/>
    </row>
    <row r="119" spans="1:23">
      <c r="A119" s="163"/>
      <c r="B119" s="163">
        <v>5</v>
      </c>
      <c r="C119" s="421" t="s">
        <v>397</v>
      </c>
      <c r="D119" s="422" t="str">
        <f t="shared" ref="D119:E119" si="81">IF(COUNTIF(D116:D118,"C")&gt;=1,"A",IF(COUNTIF(D116:D118,"C")&gt;0,"P"," "))</f>
        <v xml:space="preserve"> </v>
      </c>
      <c r="E119" s="422" t="str">
        <f t="shared" si="81"/>
        <v xml:space="preserve"> </v>
      </c>
      <c r="F119" s="422" t="str">
        <f t="shared" ref="F119:W119" si="82">IF(COUNTIF(F116:F118,"C")&gt;=1,"A",IF(COUNTIF(F116:F118,"C")&gt;0,"P"," "))</f>
        <v xml:space="preserve"> </v>
      </c>
      <c r="G119" s="422" t="str">
        <f t="shared" si="82"/>
        <v xml:space="preserve"> </v>
      </c>
      <c r="H119" s="422" t="str">
        <f t="shared" si="82"/>
        <v xml:space="preserve"> </v>
      </c>
      <c r="I119" s="422" t="str">
        <f t="shared" si="82"/>
        <v xml:space="preserve"> </v>
      </c>
      <c r="J119" s="422" t="str">
        <f t="shared" si="82"/>
        <v xml:space="preserve"> </v>
      </c>
      <c r="K119" s="422" t="str">
        <f t="shared" ref="K119:T119" si="83">IF(COUNTIF(K116:K118,"C")&gt;=1,"A",IF(COUNTIF(K116:K118,"C")&gt;0,"P"," "))</f>
        <v xml:space="preserve"> </v>
      </c>
      <c r="L119" s="422" t="str">
        <f t="shared" si="83"/>
        <v xml:space="preserve"> </v>
      </c>
      <c r="M119" s="422" t="str">
        <f t="shared" si="83"/>
        <v xml:space="preserve"> </v>
      </c>
      <c r="N119" s="422" t="str">
        <f t="shared" si="83"/>
        <v xml:space="preserve"> </v>
      </c>
      <c r="O119" s="422" t="str">
        <f t="shared" si="83"/>
        <v xml:space="preserve"> </v>
      </c>
      <c r="P119" s="422" t="str">
        <f t="shared" si="83"/>
        <v xml:space="preserve"> </v>
      </c>
      <c r="Q119" s="422" t="str">
        <f t="shared" si="83"/>
        <v xml:space="preserve"> </v>
      </c>
      <c r="R119" s="422" t="str">
        <f t="shared" si="83"/>
        <v xml:space="preserve"> </v>
      </c>
      <c r="S119" s="422" t="str">
        <f t="shared" si="83"/>
        <v xml:space="preserve"> </v>
      </c>
      <c r="T119" s="422" t="str">
        <f t="shared" si="83"/>
        <v xml:space="preserve"> </v>
      </c>
      <c r="U119" s="422" t="str">
        <f t="shared" si="82"/>
        <v xml:space="preserve"> </v>
      </c>
      <c r="V119" s="422" t="str">
        <f t="shared" si="82"/>
        <v xml:space="preserve"> </v>
      </c>
      <c r="W119" s="422" t="str">
        <f t="shared" si="82"/>
        <v xml:space="preserve"> </v>
      </c>
    </row>
    <row r="120" spans="1:23">
      <c r="A120" s="163"/>
      <c r="B120" s="170"/>
      <c r="C120" s="420" t="s">
        <v>397</v>
      </c>
      <c r="D120" s="173"/>
      <c r="E120" s="173"/>
      <c r="F120" s="173"/>
      <c r="G120" s="173"/>
      <c r="H120" s="173"/>
      <c r="I120" s="173"/>
      <c r="J120" s="173"/>
      <c r="K120" s="173"/>
      <c r="L120" s="173"/>
      <c r="M120" s="173"/>
      <c r="N120" s="173"/>
      <c r="O120" s="173"/>
      <c r="P120" s="173"/>
      <c r="Q120" s="173"/>
      <c r="R120" s="173"/>
      <c r="S120" s="173"/>
      <c r="T120" s="173"/>
      <c r="U120" s="173"/>
      <c r="V120" s="173"/>
      <c r="W120" s="173"/>
    </row>
    <row r="121" spans="1:23">
      <c r="A121" s="163"/>
      <c r="B121" s="170"/>
      <c r="C121" s="420" t="s">
        <v>397</v>
      </c>
      <c r="D121" s="173"/>
      <c r="E121" s="173"/>
      <c r="F121" s="173"/>
      <c r="G121" s="173"/>
      <c r="H121" s="173"/>
      <c r="I121" s="173"/>
      <c r="J121" s="173"/>
      <c r="K121" s="173"/>
      <c r="L121" s="173"/>
      <c r="M121" s="173"/>
      <c r="N121" s="173"/>
      <c r="O121" s="173"/>
      <c r="P121" s="173"/>
      <c r="Q121" s="173"/>
      <c r="R121" s="173"/>
      <c r="S121" s="173"/>
      <c r="T121" s="173"/>
      <c r="U121" s="173"/>
      <c r="V121" s="173"/>
      <c r="W121" s="173"/>
    </row>
    <row r="122" spans="1:23">
      <c r="A122" s="163"/>
      <c r="B122" s="170"/>
      <c r="C122" s="420" t="s">
        <v>397</v>
      </c>
      <c r="D122" s="173"/>
      <c r="E122" s="173"/>
      <c r="F122" s="173"/>
      <c r="G122" s="173"/>
      <c r="H122" s="173"/>
      <c r="I122" s="173"/>
      <c r="J122" s="173"/>
      <c r="K122" s="173"/>
      <c r="L122" s="173"/>
      <c r="M122" s="173"/>
      <c r="N122" s="173"/>
      <c r="O122" s="173"/>
      <c r="P122" s="173"/>
      <c r="Q122" s="173"/>
      <c r="R122" s="173"/>
      <c r="S122" s="173"/>
      <c r="T122" s="173"/>
      <c r="U122" s="173"/>
      <c r="V122" s="173"/>
      <c r="W122" s="173"/>
    </row>
    <row r="123" spans="1:23" ht="0.75" customHeight="1" thickBot="1">
      <c r="A123" s="163"/>
      <c r="B123" s="163"/>
      <c r="C123" s="163"/>
      <c r="D123" s="422" t="str">
        <f t="shared" ref="D123:E123" si="84">IF(COUNTIF(D120:D122,"C")&gt;=1,"A",IF(COUNTIF(D120:D122,"C")&gt;0,"P"," "))</f>
        <v xml:space="preserve"> </v>
      </c>
      <c r="E123" s="422" t="str">
        <f t="shared" si="84"/>
        <v xml:space="preserve"> </v>
      </c>
      <c r="F123" s="422" t="str">
        <f t="shared" ref="F123:W123" si="85">IF(COUNTIF(F120:F122,"C")&gt;=1,"A",IF(COUNTIF(F120:F122,"C")&gt;0,"P"," "))</f>
        <v xml:space="preserve"> </v>
      </c>
      <c r="G123" s="422" t="str">
        <f t="shared" si="85"/>
        <v xml:space="preserve"> </v>
      </c>
      <c r="H123" s="422" t="str">
        <f t="shared" si="85"/>
        <v xml:space="preserve"> </v>
      </c>
      <c r="I123" s="422" t="str">
        <f t="shared" si="85"/>
        <v xml:space="preserve"> </v>
      </c>
      <c r="J123" s="422" t="str">
        <f t="shared" si="85"/>
        <v xml:space="preserve"> </v>
      </c>
      <c r="K123" s="422" t="str">
        <f t="shared" ref="K123:T123" si="86">IF(COUNTIF(K120:K122,"C")&gt;=1,"A",IF(COUNTIF(K120:K122,"C")&gt;0,"P"," "))</f>
        <v xml:space="preserve"> </v>
      </c>
      <c r="L123" s="422" t="str">
        <f t="shared" si="86"/>
        <v xml:space="preserve"> </v>
      </c>
      <c r="M123" s="422" t="str">
        <f t="shared" si="86"/>
        <v xml:space="preserve"> </v>
      </c>
      <c r="N123" s="422" t="str">
        <f t="shared" si="86"/>
        <v xml:space="preserve"> </v>
      </c>
      <c r="O123" s="422" t="str">
        <f t="shared" si="86"/>
        <v xml:space="preserve"> </v>
      </c>
      <c r="P123" s="422" t="str">
        <f t="shared" si="86"/>
        <v xml:space="preserve"> </v>
      </c>
      <c r="Q123" s="422" t="str">
        <f t="shared" si="86"/>
        <v xml:space="preserve"> </v>
      </c>
      <c r="R123" s="422" t="str">
        <f t="shared" si="86"/>
        <v xml:space="preserve"> </v>
      </c>
      <c r="S123" s="422" t="str">
        <f t="shared" si="86"/>
        <v xml:space="preserve"> </v>
      </c>
      <c r="T123" s="422" t="str">
        <f t="shared" si="86"/>
        <v xml:space="preserve"> </v>
      </c>
      <c r="U123" s="422" t="str">
        <f t="shared" si="85"/>
        <v xml:space="preserve"> </v>
      </c>
      <c r="V123" s="422" t="str">
        <f t="shared" si="85"/>
        <v xml:space="preserve"> </v>
      </c>
      <c r="W123" s="422" t="str">
        <f t="shared" si="85"/>
        <v xml:space="preserve"> </v>
      </c>
    </row>
    <row r="124" spans="1:23" ht="13.5" thickBot="1">
      <c r="A124" s="163"/>
      <c r="B124" s="163"/>
      <c r="C124" s="213" t="s">
        <v>96</v>
      </c>
      <c r="D124" s="424" t="str">
        <f>IF(COUNTIF(D107:D123,"A")&gt;4,"C",IF(COUNTIF(D107:D123,"A")&gt;0,"P"," "))</f>
        <v xml:space="preserve"> </v>
      </c>
      <c r="E124" s="424" t="str">
        <f t="shared" ref="E124" si="87">IF(COUNTIF(E107:E123,"A")&gt;4,"C",IF(COUNTIF(E107:E123,"A")&gt;0,"P"," "))</f>
        <v xml:space="preserve"> </v>
      </c>
      <c r="F124" s="424" t="str">
        <f t="shared" ref="F124:W124" si="88">IF(COUNTIF(F107:F123,"A")&gt;4,"C",IF(COUNTIF(F107:F123,"A")&gt;0,"P"," "))</f>
        <v xml:space="preserve"> </v>
      </c>
      <c r="G124" s="424" t="str">
        <f t="shared" si="88"/>
        <v xml:space="preserve"> </v>
      </c>
      <c r="H124" s="424" t="str">
        <f t="shared" si="88"/>
        <v xml:space="preserve"> </v>
      </c>
      <c r="I124" s="424" t="str">
        <f t="shared" si="88"/>
        <v xml:space="preserve"> </v>
      </c>
      <c r="J124" s="424" t="str">
        <f t="shared" si="88"/>
        <v xml:space="preserve"> </v>
      </c>
      <c r="K124" s="424" t="str">
        <f t="shared" ref="K124:T124" si="89">IF(COUNTIF(K107:K123,"A")&gt;4,"C",IF(COUNTIF(K107:K123,"A")&gt;0,"P"," "))</f>
        <v xml:space="preserve"> </v>
      </c>
      <c r="L124" s="424" t="str">
        <f t="shared" si="89"/>
        <v xml:space="preserve"> </v>
      </c>
      <c r="M124" s="424" t="str">
        <f t="shared" si="89"/>
        <v xml:space="preserve"> </v>
      </c>
      <c r="N124" s="424" t="str">
        <f t="shared" si="89"/>
        <v xml:space="preserve"> </v>
      </c>
      <c r="O124" s="424" t="str">
        <f t="shared" si="89"/>
        <v xml:space="preserve"> </v>
      </c>
      <c r="P124" s="424" t="str">
        <f t="shared" si="89"/>
        <v xml:space="preserve"> </v>
      </c>
      <c r="Q124" s="424" t="str">
        <f t="shared" si="89"/>
        <v xml:space="preserve"> </v>
      </c>
      <c r="R124" s="424" t="str">
        <f t="shared" si="89"/>
        <v xml:space="preserve"> </v>
      </c>
      <c r="S124" s="424" t="str">
        <f t="shared" si="89"/>
        <v xml:space="preserve"> </v>
      </c>
      <c r="T124" s="424" t="str">
        <f t="shared" si="89"/>
        <v xml:space="preserve"> </v>
      </c>
      <c r="U124" s="424" t="str">
        <f t="shared" si="88"/>
        <v xml:space="preserve"> </v>
      </c>
      <c r="V124" s="424" t="str">
        <f t="shared" si="88"/>
        <v xml:space="preserve"> </v>
      </c>
      <c r="W124" s="424" t="str">
        <f t="shared" si="88"/>
        <v xml:space="preserve"> </v>
      </c>
    </row>
    <row r="125" spans="1:23">
      <c r="A125" s="163"/>
      <c r="B125" s="163"/>
      <c r="C125" s="213"/>
      <c r="D125" s="498"/>
      <c r="E125" s="498"/>
      <c r="F125" s="498"/>
      <c r="G125" s="498"/>
      <c r="H125" s="498"/>
      <c r="I125" s="498"/>
      <c r="J125" s="498"/>
      <c r="K125" s="498"/>
      <c r="L125" s="498"/>
      <c r="M125" s="498"/>
      <c r="N125" s="498"/>
      <c r="O125" s="498"/>
      <c r="P125" s="498"/>
      <c r="Q125" s="498"/>
      <c r="R125" s="498"/>
      <c r="S125" s="498"/>
      <c r="T125" s="498"/>
      <c r="U125" s="498"/>
      <c r="V125" s="498"/>
      <c r="W125" s="498"/>
    </row>
    <row r="126" spans="1:23" ht="15">
      <c r="A126" s="163"/>
      <c r="B126" s="694" t="s">
        <v>1067</v>
      </c>
      <c r="C126" s="695"/>
      <c r="D126" s="685"/>
      <c r="E126" s="685"/>
      <c r="F126" s="685"/>
      <c r="G126" s="685"/>
      <c r="H126" s="685"/>
      <c r="I126" s="685"/>
      <c r="J126" s="685"/>
      <c r="K126" s="685"/>
      <c r="L126" s="685"/>
      <c r="M126" s="685"/>
      <c r="N126" s="685"/>
      <c r="O126" s="685"/>
      <c r="P126" s="685"/>
      <c r="Q126" s="685"/>
      <c r="R126" s="685"/>
      <c r="S126" s="685"/>
      <c r="T126" s="685"/>
      <c r="U126" s="685"/>
      <c r="V126" s="685"/>
      <c r="W126" s="685"/>
    </row>
    <row r="127" spans="1:23">
      <c r="A127" s="163"/>
      <c r="B127" s="163">
        <v>1</v>
      </c>
      <c r="C127" s="432" t="s">
        <v>397</v>
      </c>
      <c r="D127" s="435"/>
      <c r="E127" s="435"/>
      <c r="F127" s="435"/>
      <c r="G127" s="435"/>
      <c r="H127" s="435"/>
      <c r="I127" s="435"/>
      <c r="J127" s="435"/>
      <c r="K127" s="590"/>
      <c r="L127" s="590"/>
      <c r="M127" s="590"/>
      <c r="N127" s="590"/>
      <c r="O127" s="590"/>
      <c r="P127" s="590"/>
      <c r="Q127" s="590"/>
      <c r="R127" s="590"/>
      <c r="S127" s="590"/>
      <c r="T127" s="590"/>
      <c r="U127" s="435"/>
      <c r="V127" s="435"/>
      <c r="W127" s="435"/>
    </row>
    <row r="128" spans="1:23">
      <c r="A128" s="163"/>
      <c r="B128" s="170"/>
      <c r="C128" s="420" t="s">
        <v>397</v>
      </c>
      <c r="D128" s="173"/>
      <c r="E128" s="173"/>
      <c r="F128" s="173"/>
      <c r="G128" s="173"/>
      <c r="H128" s="173"/>
      <c r="I128" s="173"/>
      <c r="J128" s="173"/>
      <c r="K128" s="173"/>
      <c r="L128" s="173"/>
      <c r="M128" s="173"/>
      <c r="N128" s="173"/>
      <c r="O128" s="173"/>
      <c r="P128" s="173"/>
      <c r="Q128" s="173"/>
      <c r="R128" s="173"/>
      <c r="S128" s="173"/>
      <c r="T128" s="173"/>
      <c r="U128" s="173"/>
      <c r="V128" s="173"/>
      <c r="W128" s="173"/>
    </row>
    <row r="129" spans="1:23">
      <c r="A129" s="163"/>
      <c r="B129" s="170"/>
      <c r="C129" s="420" t="s">
        <v>397</v>
      </c>
      <c r="D129" s="173"/>
      <c r="E129" s="173"/>
      <c r="F129" s="173"/>
      <c r="G129" s="173"/>
      <c r="H129" s="173"/>
      <c r="I129" s="173"/>
      <c r="J129" s="173"/>
      <c r="K129" s="173"/>
      <c r="L129" s="173"/>
      <c r="M129" s="173"/>
      <c r="N129" s="173"/>
      <c r="O129" s="173"/>
      <c r="P129" s="173"/>
      <c r="Q129" s="173"/>
      <c r="R129" s="173"/>
      <c r="S129" s="173"/>
      <c r="T129" s="173"/>
      <c r="U129" s="173"/>
      <c r="V129" s="173"/>
      <c r="W129" s="173"/>
    </row>
    <row r="130" spans="1:23">
      <c r="A130" s="163"/>
      <c r="B130" s="170"/>
      <c r="C130" s="420" t="s">
        <v>397</v>
      </c>
      <c r="D130" s="173"/>
      <c r="E130" s="173"/>
      <c r="F130" s="173"/>
      <c r="G130" s="173"/>
      <c r="H130" s="173"/>
      <c r="I130" s="173"/>
      <c r="J130" s="173"/>
      <c r="K130" s="173"/>
      <c r="L130" s="173"/>
      <c r="M130" s="173"/>
      <c r="N130" s="173"/>
      <c r="O130" s="173"/>
      <c r="P130" s="173"/>
      <c r="Q130" s="173"/>
      <c r="R130" s="173"/>
      <c r="S130" s="173"/>
      <c r="T130" s="173"/>
      <c r="U130" s="173"/>
      <c r="V130" s="173"/>
      <c r="W130" s="173"/>
    </row>
    <row r="131" spans="1:23">
      <c r="A131" s="163"/>
      <c r="B131" s="163">
        <v>2</v>
      </c>
      <c r="C131" s="421" t="s">
        <v>397</v>
      </c>
      <c r="D131" s="422" t="str">
        <f t="shared" ref="D131:W131" si="90">IF(COUNTIF(D128:D130,"C")&gt;=1,"A",IF(COUNTIF(D128:D130,"C")&gt;0,"P"," "))</f>
        <v xml:space="preserve"> </v>
      </c>
      <c r="E131" s="422" t="str">
        <f t="shared" si="90"/>
        <v xml:space="preserve"> </v>
      </c>
      <c r="F131" s="422" t="str">
        <f t="shared" si="90"/>
        <v xml:space="preserve"> </v>
      </c>
      <c r="G131" s="422" t="str">
        <f t="shared" si="90"/>
        <v xml:space="preserve"> </v>
      </c>
      <c r="H131" s="422" t="str">
        <f t="shared" si="90"/>
        <v xml:space="preserve"> </v>
      </c>
      <c r="I131" s="422" t="str">
        <f t="shared" si="90"/>
        <v xml:space="preserve"> </v>
      </c>
      <c r="J131" s="422" t="str">
        <f t="shared" si="90"/>
        <v xml:space="preserve"> </v>
      </c>
      <c r="K131" s="422" t="str">
        <f t="shared" ref="K131:T131" si="91">IF(COUNTIF(K128:K130,"C")&gt;=1,"A",IF(COUNTIF(K128:K130,"C")&gt;0,"P"," "))</f>
        <v xml:space="preserve"> </v>
      </c>
      <c r="L131" s="422" t="str">
        <f t="shared" si="91"/>
        <v xml:space="preserve"> </v>
      </c>
      <c r="M131" s="422" t="str">
        <f t="shared" si="91"/>
        <v xml:space="preserve"> </v>
      </c>
      <c r="N131" s="422" t="str">
        <f t="shared" si="91"/>
        <v xml:space="preserve"> </v>
      </c>
      <c r="O131" s="422" t="str">
        <f t="shared" si="91"/>
        <v xml:space="preserve"> </v>
      </c>
      <c r="P131" s="422" t="str">
        <f t="shared" si="91"/>
        <v xml:space="preserve"> </v>
      </c>
      <c r="Q131" s="422" t="str">
        <f t="shared" si="91"/>
        <v xml:space="preserve"> </v>
      </c>
      <c r="R131" s="422" t="str">
        <f t="shared" si="91"/>
        <v xml:space="preserve"> </v>
      </c>
      <c r="S131" s="422" t="str">
        <f t="shared" si="91"/>
        <v xml:space="preserve"> </v>
      </c>
      <c r="T131" s="422" t="str">
        <f t="shared" si="91"/>
        <v xml:space="preserve"> </v>
      </c>
      <c r="U131" s="422" t="str">
        <f t="shared" si="90"/>
        <v xml:space="preserve"> </v>
      </c>
      <c r="V131" s="422" t="str">
        <f t="shared" si="90"/>
        <v xml:space="preserve"> </v>
      </c>
      <c r="W131" s="422" t="str">
        <f t="shared" si="90"/>
        <v xml:space="preserve"> </v>
      </c>
    </row>
    <row r="132" spans="1:23">
      <c r="A132" s="163"/>
      <c r="B132" s="170"/>
      <c r="C132" s="420" t="s">
        <v>397</v>
      </c>
      <c r="D132" s="173"/>
      <c r="E132" s="173"/>
      <c r="F132" s="173"/>
      <c r="G132" s="173"/>
      <c r="H132" s="173"/>
      <c r="I132" s="173"/>
      <c r="J132" s="173"/>
      <c r="K132" s="173"/>
      <c r="L132" s="173"/>
      <c r="M132" s="173"/>
      <c r="N132" s="173"/>
      <c r="O132" s="173"/>
      <c r="P132" s="173"/>
      <c r="Q132" s="173"/>
      <c r="R132" s="173"/>
      <c r="S132" s="173"/>
      <c r="T132" s="173"/>
      <c r="U132" s="173"/>
      <c r="V132" s="173"/>
      <c r="W132" s="173"/>
    </row>
    <row r="133" spans="1:23">
      <c r="A133" s="163"/>
      <c r="B133" s="170"/>
      <c r="C133" s="420" t="s">
        <v>397</v>
      </c>
      <c r="D133" s="173"/>
      <c r="E133" s="173"/>
      <c r="F133" s="173"/>
      <c r="G133" s="173"/>
      <c r="H133" s="173"/>
      <c r="I133" s="173"/>
      <c r="J133" s="173"/>
      <c r="K133" s="173"/>
      <c r="L133" s="173"/>
      <c r="M133" s="173"/>
      <c r="N133" s="173"/>
      <c r="O133" s="173"/>
      <c r="P133" s="173"/>
      <c r="Q133" s="173"/>
      <c r="R133" s="173"/>
      <c r="S133" s="173"/>
      <c r="T133" s="173"/>
      <c r="U133" s="173"/>
      <c r="V133" s="173"/>
      <c r="W133" s="173"/>
    </row>
    <row r="134" spans="1:23">
      <c r="A134" s="163"/>
      <c r="B134" s="170"/>
      <c r="C134" s="420" t="s">
        <v>397</v>
      </c>
      <c r="D134" s="173"/>
      <c r="E134" s="173"/>
      <c r="F134" s="173"/>
      <c r="G134" s="173"/>
      <c r="H134" s="173"/>
      <c r="I134" s="173"/>
      <c r="J134" s="173"/>
      <c r="K134" s="173"/>
      <c r="L134" s="173"/>
      <c r="M134" s="173"/>
      <c r="N134" s="173"/>
      <c r="O134" s="173"/>
      <c r="P134" s="173"/>
      <c r="Q134" s="173"/>
      <c r="R134" s="173"/>
      <c r="S134" s="173"/>
      <c r="T134" s="173"/>
      <c r="U134" s="173"/>
      <c r="V134" s="173"/>
      <c r="W134" s="173"/>
    </row>
    <row r="135" spans="1:23">
      <c r="A135" s="163"/>
      <c r="B135" s="163">
        <v>3</v>
      </c>
      <c r="C135" s="421" t="s">
        <v>397</v>
      </c>
      <c r="D135" s="422" t="str">
        <f t="shared" ref="D135:W135" si="92">IF(COUNTIF(D132:D134,"C")&gt;=1,"A",IF(COUNTIF(D132:D134,"C")&gt;0,"P"," "))</f>
        <v xml:space="preserve"> </v>
      </c>
      <c r="E135" s="422" t="str">
        <f t="shared" si="92"/>
        <v xml:space="preserve"> </v>
      </c>
      <c r="F135" s="422" t="str">
        <f t="shared" si="92"/>
        <v xml:space="preserve"> </v>
      </c>
      <c r="G135" s="422" t="str">
        <f t="shared" si="92"/>
        <v xml:space="preserve"> </v>
      </c>
      <c r="H135" s="422" t="str">
        <f t="shared" si="92"/>
        <v xml:space="preserve"> </v>
      </c>
      <c r="I135" s="422" t="str">
        <f t="shared" si="92"/>
        <v xml:space="preserve"> </v>
      </c>
      <c r="J135" s="422" t="str">
        <f t="shared" si="92"/>
        <v xml:space="preserve"> </v>
      </c>
      <c r="K135" s="422" t="str">
        <f t="shared" ref="K135:T135" si="93">IF(COUNTIF(K132:K134,"C")&gt;=1,"A",IF(COUNTIF(K132:K134,"C")&gt;0,"P"," "))</f>
        <v xml:space="preserve"> </v>
      </c>
      <c r="L135" s="422" t="str">
        <f t="shared" si="93"/>
        <v xml:space="preserve"> </v>
      </c>
      <c r="M135" s="422" t="str">
        <f t="shared" si="93"/>
        <v xml:space="preserve"> </v>
      </c>
      <c r="N135" s="422" t="str">
        <f t="shared" si="93"/>
        <v xml:space="preserve"> </v>
      </c>
      <c r="O135" s="422" t="str">
        <f t="shared" si="93"/>
        <v xml:space="preserve"> </v>
      </c>
      <c r="P135" s="422" t="str">
        <f t="shared" si="93"/>
        <v xml:space="preserve"> </v>
      </c>
      <c r="Q135" s="422" t="str">
        <f t="shared" si="93"/>
        <v xml:space="preserve"> </v>
      </c>
      <c r="R135" s="422" t="str">
        <f t="shared" si="93"/>
        <v xml:space="preserve"> </v>
      </c>
      <c r="S135" s="422" t="str">
        <f t="shared" si="93"/>
        <v xml:space="preserve"> </v>
      </c>
      <c r="T135" s="422" t="str">
        <f t="shared" si="93"/>
        <v xml:space="preserve"> </v>
      </c>
      <c r="U135" s="422" t="str">
        <f t="shared" si="92"/>
        <v xml:space="preserve"> </v>
      </c>
      <c r="V135" s="422" t="str">
        <f t="shared" si="92"/>
        <v xml:space="preserve"> </v>
      </c>
      <c r="W135" s="422" t="str">
        <f t="shared" si="92"/>
        <v xml:space="preserve"> </v>
      </c>
    </row>
    <row r="136" spans="1:23">
      <c r="A136" s="163"/>
      <c r="B136" s="170"/>
      <c r="C136" s="420" t="s">
        <v>397</v>
      </c>
      <c r="D136" s="173"/>
      <c r="E136" s="173"/>
      <c r="F136" s="173"/>
      <c r="G136" s="173"/>
      <c r="H136" s="173"/>
      <c r="I136" s="173"/>
      <c r="J136" s="173"/>
      <c r="K136" s="173"/>
      <c r="L136" s="173"/>
      <c r="M136" s="173"/>
      <c r="N136" s="173"/>
      <c r="O136" s="173"/>
      <c r="P136" s="173"/>
      <c r="Q136" s="173"/>
      <c r="R136" s="173"/>
      <c r="S136" s="173"/>
      <c r="T136" s="173"/>
      <c r="U136" s="173"/>
      <c r="V136" s="173"/>
      <c r="W136" s="173"/>
    </row>
    <row r="137" spans="1:23">
      <c r="A137" s="163"/>
      <c r="B137" s="170"/>
      <c r="C137" s="420" t="s">
        <v>397</v>
      </c>
      <c r="D137" s="173"/>
      <c r="E137" s="173"/>
      <c r="F137" s="173"/>
      <c r="G137" s="173"/>
      <c r="H137" s="173"/>
      <c r="I137" s="173"/>
      <c r="J137" s="173"/>
      <c r="K137" s="173"/>
      <c r="L137" s="173"/>
      <c r="M137" s="173"/>
      <c r="N137" s="173"/>
      <c r="O137" s="173"/>
      <c r="P137" s="173"/>
      <c r="Q137" s="173"/>
      <c r="R137" s="173"/>
      <c r="S137" s="173"/>
      <c r="T137" s="173"/>
      <c r="U137" s="173"/>
      <c r="V137" s="173"/>
      <c r="W137" s="173"/>
    </row>
    <row r="138" spans="1:23">
      <c r="A138" s="163"/>
      <c r="B138" s="170"/>
      <c r="C138" s="420" t="s">
        <v>397</v>
      </c>
      <c r="D138" s="173"/>
      <c r="E138" s="173"/>
      <c r="F138" s="173"/>
      <c r="G138" s="173"/>
      <c r="H138" s="173"/>
      <c r="I138" s="173"/>
      <c r="J138" s="173"/>
      <c r="K138" s="173"/>
      <c r="L138" s="173"/>
      <c r="M138" s="173"/>
      <c r="N138" s="173"/>
      <c r="O138" s="173"/>
      <c r="P138" s="173"/>
      <c r="Q138" s="173"/>
      <c r="R138" s="173"/>
      <c r="S138" s="173"/>
      <c r="T138" s="173"/>
      <c r="U138" s="173"/>
      <c r="V138" s="173"/>
      <c r="W138" s="173"/>
    </row>
    <row r="139" spans="1:23">
      <c r="A139" s="163"/>
      <c r="B139" s="163">
        <v>4</v>
      </c>
      <c r="C139" s="421" t="s">
        <v>397</v>
      </c>
      <c r="D139" s="422" t="str">
        <f t="shared" ref="D139:W139" si="94">IF(COUNTIF(D136:D138,"C")&gt;=1,"A",IF(COUNTIF(D136:D138,"C")&gt;0,"P"," "))</f>
        <v xml:space="preserve"> </v>
      </c>
      <c r="E139" s="422" t="str">
        <f t="shared" si="94"/>
        <v xml:space="preserve"> </v>
      </c>
      <c r="F139" s="422" t="str">
        <f t="shared" si="94"/>
        <v xml:space="preserve"> </v>
      </c>
      <c r="G139" s="422" t="str">
        <f t="shared" si="94"/>
        <v xml:space="preserve"> </v>
      </c>
      <c r="H139" s="422" t="str">
        <f t="shared" si="94"/>
        <v xml:space="preserve"> </v>
      </c>
      <c r="I139" s="422" t="str">
        <f t="shared" si="94"/>
        <v xml:space="preserve"> </v>
      </c>
      <c r="J139" s="422" t="str">
        <f t="shared" si="94"/>
        <v xml:space="preserve"> </v>
      </c>
      <c r="K139" s="422" t="str">
        <f t="shared" ref="K139:T139" si="95">IF(COUNTIF(K136:K138,"C")&gt;=1,"A",IF(COUNTIF(K136:K138,"C")&gt;0,"P"," "))</f>
        <v xml:space="preserve"> </v>
      </c>
      <c r="L139" s="422" t="str">
        <f t="shared" si="95"/>
        <v xml:space="preserve"> </v>
      </c>
      <c r="M139" s="422" t="str">
        <f t="shared" si="95"/>
        <v xml:space="preserve"> </v>
      </c>
      <c r="N139" s="422" t="str">
        <f t="shared" si="95"/>
        <v xml:space="preserve"> </v>
      </c>
      <c r="O139" s="422" t="str">
        <f t="shared" si="95"/>
        <v xml:space="preserve"> </v>
      </c>
      <c r="P139" s="422" t="str">
        <f t="shared" si="95"/>
        <v xml:space="preserve"> </v>
      </c>
      <c r="Q139" s="422" t="str">
        <f t="shared" si="95"/>
        <v xml:space="preserve"> </v>
      </c>
      <c r="R139" s="422" t="str">
        <f t="shared" si="95"/>
        <v xml:space="preserve"> </v>
      </c>
      <c r="S139" s="422" t="str">
        <f t="shared" si="95"/>
        <v xml:space="preserve"> </v>
      </c>
      <c r="T139" s="422" t="str">
        <f t="shared" si="95"/>
        <v xml:space="preserve"> </v>
      </c>
      <c r="U139" s="422" t="str">
        <f t="shared" si="94"/>
        <v xml:space="preserve"> </v>
      </c>
      <c r="V139" s="422" t="str">
        <f t="shared" si="94"/>
        <v xml:space="preserve"> </v>
      </c>
      <c r="W139" s="422" t="str">
        <f t="shared" si="94"/>
        <v xml:space="preserve"> </v>
      </c>
    </row>
    <row r="140" spans="1:23">
      <c r="A140" s="163"/>
      <c r="B140" s="170"/>
      <c r="C140" s="420" t="s">
        <v>397</v>
      </c>
      <c r="D140" s="173"/>
      <c r="E140" s="173"/>
      <c r="F140" s="173"/>
      <c r="G140" s="173"/>
      <c r="H140" s="173"/>
      <c r="I140" s="173"/>
      <c r="J140" s="173"/>
      <c r="K140" s="173"/>
      <c r="L140" s="173"/>
      <c r="M140" s="173"/>
      <c r="N140" s="173"/>
      <c r="O140" s="173"/>
      <c r="P140" s="173"/>
      <c r="Q140" s="173"/>
      <c r="R140" s="173"/>
      <c r="S140" s="173"/>
      <c r="T140" s="173"/>
      <c r="U140" s="173"/>
      <c r="V140" s="173"/>
      <c r="W140" s="173"/>
    </row>
    <row r="141" spans="1:23">
      <c r="A141" s="163"/>
      <c r="B141" s="170"/>
      <c r="C141" s="420" t="s">
        <v>397</v>
      </c>
      <c r="D141" s="173"/>
      <c r="E141" s="173"/>
      <c r="F141" s="173"/>
      <c r="G141" s="173"/>
      <c r="H141" s="173"/>
      <c r="I141" s="173"/>
      <c r="J141" s="173"/>
      <c r="K141" s="173"/>
      <c r="L141" s="173"/>
      <c r="M141" s="173"/>
      <c r="N141" s="173"/>
      <c r="O141" s="173"/>
      <c r="P141" s="173"/>
      <c r="Q141" s="173"/>
      <c r="R141" s="173"/>
      <c r="S141" s="173"/>
      <c r="T141" s="173"/>
      <c r="U141" s="173"/>
      <c r="V141" s="173"/>
      <c r="W141" s="173"/>
    </row>
    <row r="142" spans="1:23">
      <c r="A142" s="163"/>
      <c r="B142" s="170"/>
      <c r="C142" s="420" t="s">
        <v>397</v>
      </c>
      <c r="D142" s="173"/>
      <c r="E142" s="173"/>
      <c r="F142" s="173"/>
      <c r="G142" s="173"/>
      <c r="H142" s="173"/>
      <c r="I142" s="173"/>
      <c r="J142" s="173"/>
      <c r="K142" s="173"/>
      <c r="L142" s="173"/>
      <c r="M142" s="173"/>
      <c r="N142" s="173"/>
      <c r="O142" s="173"/>
      <c r="P142" s="173"/>
      <c r="Q142" s="173"/>
      <c r="R142" s="173"/>
      <c r="S142" s="173"/>
      <c r="T142" s="173"/>
      <c r="U142" s="173"/>
      <c r="V142" s="173"/>
      <c r="W142" s="173"/>
    </row>
    <row r="143" spans="1:23">
      <c r="A143" s="163"/>
      <c r="B143" s="163">
        <v>5</v>
      </c>
      <c r="C143" s="421" t="s">
        <v>397</v>
      </c>
      <c r="D143" s="422" t="str">
        <f t="shared" ref="D143:W143" si="96">IF(COUNTIF(D140:D142,"C")&gt;=1,"A",IF(COUNTIF(D140:D142,"C")&gt;0,"P"," "))</f>
        <v xml:space="preserve"> </v>
      </c>
      <c r="E143" s="422" t="str">
        <f t="shared" si="96"/>
        <v xml:space="preserve"> </v>
      </c>
      <c r="F143" s="422" t="str">
        <f t="shared" si="96"/>
        <v xml:space="preserve"> </v>
      </c>
      <c r="G143" s="422" t="str">
        <f t="shared" si="96"/>
        <v xml:space="preserve"> </v>
      </c>
      <c r="H143" s="422" t="str">
        <f t="shared" si="96"/>
        <v xml:space="preserve"> </v>
      </c>
      <c r="I143" s="422" t="str">
        <f t="shared" si="96"/>
        <v xml:space="preserve"> </v>
      </c>
      <c r="J143" s="422" t="str">
        <f t="shared" si="96"/>
        <v xml:space="preserve"> </v>
      </c>
      <c r="K143" s="422" t="str">
        <f t="shared" ref="K143:T143" si="97">IF(COUNTIF(K140:K142,"C")&gt;=1,"A",IF(COUNTIF(K140:K142,"C")&gt;0,"P"," "))</f>
        <v xml:space="preserve"> </v>
      </c>
      <c r="L143" s="422" t="str">
        <f t="shared" si="97"/>
        <v xml:space="preserve"> </v>
      </c>
      <c r="M143" s="422" t="str">
        <f t="shared" si="97"/>
        <v xml:space="preserve"> </v>
      </c>
      <c r="N143" s="422" t="str">
        <f t="shared" si="97"/>
        <v xml:space="preserve"> </v>
      </c>
      <c r="O143" s="422" t="str">
        <f t="shared" si="97"/>
        <v xml:space="preserve"> </v>
      </c>
      <c r="P143" s="422" t="str">
        <f t="shared" si="97"/>
        <v xml:space="preserve"> </v>
      </c>
      <c r="Q143" s="422" t="str">
        <f t="shared" si="97"/>
        <v xml:space="preserve"> </v>
      </c>
      <c r="R143" s="422" t="str">
        <f t="shared" si="97"/>
        <v xml:space="preserve"> </v>
      </c>
      <c r="S143" s="422" t="str">
        <f t="shared" si="97"/>
        <v xml:space="preserve"> </v>
      </c>
      <c r="T143" s="422" t="str">
        <f t="shared" si="97"/>
        <v xml:space="preserve"> </v>
      </c>
      <c r="U143" s="422" t="str">
        <f t="shared" si="96"/>
        <v xml:space="preserve"> </v>
      </c>
      <c r="V143" s="422" t="str">
        <f t="shared" si="96"/>
        <v xml:space="preserve"> </v>
      </c>
      <c r="W143" s="422" t="str">
        <f t="shared" si="96"/>
        <v xml:space="preserve"> </v>
      </c>
    </row>
    <row r="144" spans="1:23">
      <c r="A144" s="163"/>
      <c r="B144" s="170"/>
      <c r="C144" s="420" t="s">
        <v>397</v>
      </c>
      <c r="D144" s="173"/>
      <c r="E144" s="173"/>
      <c r="F144" s="173"/>
      <c r="G144" s="173"/>
      <c r="H144" s="173"/>
      <c r="I144" s="173"/>
      <c r="J144" s="173"/>
      <c r="K144" s="173"/>
      <c r="L144" s="173"/>
      <c r="M144" s="173"/>
      <c r="N144" s="173"/>
      <c r="O144" s="173"/>
      <c r="P144" s="173"/>
      <c r="Q144" s="173"/>
      <c r="R144" s="173"/>
      <c r="S144" s="173"/>
      <c r="T144" s="173"/>
      <c r="U144" s="173"/>
      <c r="V144" s="173"/>
      <c r="W144" s="173"/>
    </row>
    <row r="145" spans="1:23">
      <c r="A145" s="163"/>
      <c r="B145" s="170"/>
      <c r="C145" s="420" t="s">
        <v>397</v>
      </c>
      <c r="D145" s="173"/>
      <c r="E145" s="173"/>
      <c r="F145" s="173"/>
      <c r="G145" s="173"/>
      <c r="H145" s="173"/>
      <c r="I145" s="173"/>
      <c r="J145" s="173"/>
      <c r="K145" s="173"/>
      <c r="L145" s="173"/>
      <c r="M145" s="173"/>
      <c r="N145" s="173"/>
      <c r="O145" s="173"/>
      <c r="P145" s="173"/>
      <c r="Q145" s="173"/>
      <c r="R145" s="173"/>
      <c r="S145" s="173"/>
      <c r="T145" s="173"/>
      <c r="U145" s="173"/>
      <c r="V145" s="173"/>
      <c r="W145" s="173"/>
    </row>
    <row r="146" spans="1:23">
      <c r="A146" s="163"/>
      <c r="B146" s="170"/>
      <c r="C146" s="420" t="s">
        <v>397</v>
      </c>
      <c r="D146" s="173"/>
      <c r="E146" s="173"/>
      <c r="F146" s="173"/>
      <c r="G146" s="173"/>
      <c r="H146" s="173"/>
      <c r="I146" s="173"/>
      <c r="J146" s="173"/>
      <c r="K146" s="173"/>
      <c r="L146" s="173"/>
      <c r="M146" s="173"/>
      <c r="N146" s="173"/>
      <c r="O146" s="173"/>
      <c r="P146" s="173"/>
      <c r="Q146" s="173"/>
      <c r="R146" s="173"/>
      <c r="S146" s="173"/>
      <c r="T146" s="173"/>
      <c r="U146" s="173"/>
      <c r="V146" s="173"/>
      <c r="W146" s="173"/>
    </row>
    <row r="147" spans="1:23" ht="0.75" customHeight="1" thickBot="1">
      <c r="A147" s="163"/>
      <c r="B147" s="163"/>
      <c r="C147" s="163"/>
      <c r="D147" s="422" t="str">
        <f t="shared" ref="D147:W147" si="98">IF(COUNTIF(D144:D146,"C")&gt;=1,"A",IF(COUNTIF(D144:D146,"C")&gt;0,"P"," "))</f>
        <v xml:space="preserve"> </v>
      </c>
      <c r="E147" s="422" t="str">
        <f t="shared" si="98"/>
        <v xml:space="preserve"> </v>
      </c>
      <c r="F147" s="422" t="str">
        <f t="shared" si="98"/>
        <v xml:space="preserve"> </v>
      </c>
      <c r="G147" s="422" t="str">
        <f t="shared" si="98"/>
        <v xml:space="preserve"> </v>
      </c>
      <c r="H147" s="422" t="str">
        <f t="shared" si="98"/>
        <v xml:space="preserve"> </v>
      </c>
      <c r="I147" s="422" t="str">
        <f t="shared" si="98"/>
        <v xml:space="preserve"> </v>
      </c>
      <c r="J147" s="422" t="str">
        <f t="shared" si="98"/>
        <v xml:space="preserve"> </v>
      </c>
      <c r="K147" s="422" t="str">
        <f t="shared" ref="K147:T147" si="99">IF(COUNTIF(K144:K146,"C")&gt;=1,"A",IF(COUNTIF(K144:K146,"C")&gt;0,"P"," "))</f>
        <v xml:space="preserve"> </v>
      </c>
      <c r="L147" s="422" t="str">
        <f t="shared" si="99"/>
        <v xml:space="preserve"> </v>
      </c>
      <c r="M147" s="422" t="str">
        <f t="shared" si="99"/>
        <v xml:space="preserve"> </v>
      </c>
      <c r="N147" s="422" t="str">
        <f t="shared" si="99"/>
        <v xml:space="preserve"> </v>
      </c>
      <c r="O147" s="422" t="str">
        <f t="shared" si="99"/>
        <v xml:space="preserve"> </v>
      </c>
      <c r="P147" s="422" t="str">
        <f t="shared" si="99"/>
        <v xml:space="preserve"> </v>
      </c>
      <c r="Q147" s="422" t="str">
        <f t="shared" si="99"/>
        <v xml:space="preserve"> </v>
      </c>
      <c r="R147" s="422" t="str">
        <f t="shared" si="99"/>
        <v xml:space="preserve"> </v>
      </c>
      <c r="S147" s="422" t="str">
        <f t="shared" si="99"/>
        <v xml:space="preserve"> </v>
      </c>
      <c r="T147" s="422" t="str">
        <f t="shared" si="99"/>
        <v xml:space="preserve"> </v>
      </c>
      <c r="U147" s="422" t="str">
        <f t="shared" si="98"/>
        <v xml:space="preserve"> </v>
      </c>
      <c r="V147" s="422" t="str">
        <f t="shared" si="98"/>
        <v xml:space="preserve"> </v>
      </c>
      <c r="W147" s="422" t="str">
        <f t="shared" si="98"/>
        <v xml:space="preserve"> </v>
      </c>
    </row>
    <row r="148" spans="1:23" ht="13.5" thickBot="1">
      <c r="A148" s="163"/>
      <c r="B148" s="163"/>
      <c r="C148" s="213" t="s">
        <v>96</v>
      </c>
      <c r="D148" s="424" t="str">
        <f>IF(COUNTIF(D131:D147,"A")&gt;4,"C",IF(COUNTIF(D131:D147,"A")&gt;0,"P"," "))</f>
        <v xml:space="preserve"> </v>
      </c>
      <c r="E148" s="424" t="str">
        <f t="shared" ref="E148:W148" si="100">IF(COUNTIF(E131:E147,"A")&gt;4,"C",IF(COUNTIF(E131:E147,"A")&gt;0,"P"," "))</f>
        <v xml:space="preserve"> </v>
      </c>
      <c r="F148" s="424" t="str">
        <f t="shared" si="100"/>
        <v xml:space="preserve"> </v>
      </c>
      <c r="G148" s="424" t="str">
        <f t="shared" si="100"/>
        <v xml:space="preserve"> </v>
      </c>
      <c r="H148" s="424" t="str">
        <f t="shared" si="100"/>
        <v xml:space="preserve"> </v>
      </c>
      <c r="I148" s="424" t="str">
        <f t="shared" si="100"/>
        <v xml:space="preserve"> </v>
      </c>
      <c r="J148" s="424" t="str">
        <f t="shared" si="100"/>
        <v xml:space="preserve"> </v>
      </c>
      <c r="K148" s="424" t="str">
        <f t="shared" ref="K148:T148" si="101">IF(COUNTIF(K131:K147,"A")&gt;4,"C",IF(COUNTIF(K131:K147,"A")&gt;0,"P"," "))</f>
        <v xml:space="preserve"> </v>
      </c>
      <c r="L148" s="424" t="str">
        <f t="shared" si="101"/>
        <v xml:space="preserve"> </v>
      </c>
      <c r="M148" s="424" t="str">
        <f t="shared" si="101"/>
        <v xml:space="preserve"> </v>
      </c>
      <c r="N148" s="424" t="str">
        <f t="shared" si="101"/>
        <v xml:space="preserve"> </v>
      </c>
      <c r="O148" s="424" t="str">
        <f t="shared" si="101"/>
        <v xml:space="preserve"> </v>
      </c>
      <c r="P148" s="424" t="str">
        <f t="shared" si="101"/>
        <v xml:space="preserve"> </v>
      </c>
      <c r="Q148" s="424" t="str">
        <f t="shared" si="101"/>
        <v xml:space="preserve"> </v>
      </c>
      <c r="R148" s="424" t="str">
        <f t="shared" si="101"/>
        <v xml:space="preserve"> </v>
      </c>
      <c r="S148" s="424" t="str">
        <f t="shared" si="101"/>
        <v xml:space="preserve"> </v>
      </c>
      <c r="T148" s="424" t="str">
        <f t="shared" si="101"/>
        <v xml:space="preserve"> </v>
      </c>
      <c r="U148" s="424" t="str">
        <f t="shared" si="100"/>
        <v xml:space="preserve"> </v>
      </c>
      <c r="V148" s="424" t="str">
        <f t="shared" si="100"/>
        <v xml:space="preserve"> </v>
      </c>
      <c r="W148" s="424" t="str">
        <f t="shared" si="100"/>
        <v xml:space="preserve"> </v>
      </c>
    </row>
    <row r="149" spans="1:23">
      <c r="A149" s="163"/>
      <c r="B149" s="163"/>
      <c r="C149" s="163"/>
      <c r="D149" s="434"/>
      <c r="E149" s="434"/>
      <c r="F149" s="434"/>
      <c r="G149" s="434"/>
      <c r="H149" s="434"/>
      <c r="I149" s="434"/>
      <c r="J149" s="434"/>
      <c r="K149" s="434"/>
      <c r="L149" s="434"/>
      <c r="M149" s="434"/>
      <c r="N149" s="434"/>
      <c r="O149" s="434"/>
      <c r="P149" s="434"/>
      <c r="Q149" s="434"/>
      <c r="R149" s="434"/>
      <c r="S149" s="434"/>
      <c r="T149" s="434"/>
      <c r="U149" s="434"/>
      <c r="V149" s="434"/>
      <c r="W149" s="434"/>
    </row>
    <row r="150" spans="1:23" ht="15">
      <c r="A150" s="163"/>
      <c r="B150" s="694" t="s">
        <v>1068</v>
      </c>
      <c r="C150" s="695"/>
      <c r="D150" s="685"/>
      <c r="E150" s="685"/>
      <c r="F150" s="685"/>
      <c r="G150" s="685"/>
      <c r="H150" s="685"/>
      <c r="I150" s="685"/>
      <c r="J150" s="685"/>
      <c r="K150" s="685"/>
      <c r="L150" s="685"/>
      <c r="M150" s="685"/>
      <c r="N150" s="685"/>
      <c r="O150" s="685"/>
      <c r="P150" s="685"/>
      <c r="Q150" s="685"/>
      <c r="R150" s="685"/>
      <c r="S150" s="685"/>
      <c r="T150" s="685"/>
      <c r="U150" s="685"/>
      <c r="V150" s="685"/>
      <c r="W150" s="685"/>
    </row>
    <row r="151" spans="1:23">
      <c r="A151" s="163"/>
      <c r="B151" s="163">
        <v>1</v>
      </c>
      <c r="C151" s="432" t="s">
        <v>397</v>
      </c>
      <c r="D151" s="435"/>
      <c r="E151" s="435"/>
      <c r="F151" s="435"/>
      <c r="G151" s="435"/>
      <c r="H151" s="435"/>
      <c r="I151" s="435"/>
      <c r="J151" s="435"/>
      <c r="K151" s="590"/>
      <c r="L151" s="590"/>
      <c r="M151" s="590"/>
      <c r="N151" s="590"/>
      <c r="O151" s="590"/>
      <c r="P151" s="590"/>
      <c r="Q151" s="590"/>
      <c r="R151" s="590"/>
      <c r="S151" s="590"/>
      <c r="T151" s="590"/>
      <c r="U151" s="435"/>
      <c r="V151" s="435"/>
      <c r="W151" s="435"/>
    </row>
    <row r="152" spans="1:23">
      <c r="A152" s="163"/>
      <c r="B152" s="170"/>
      <c r="C152" s="420" t="s">
        <v>397</v>
      </c>
      <c r="D152" s="173"/>
      <c r="E152" s="173"/>
      <c r="F152" s="173"/>
      <c r="G152" s="173"/>
      <c r="H152" s="173"/>
      <c r="I152" s="173"/>
      <c r="J152" s="173"/>
      <c r="K152" s="173"/>
      <c r="L152" s="173"/>
      <c r="M152" s="173"/>
      <c r="N152" s="173"/>
      <c r="O152" s="173"/>
      <c r="P152" s="173"/>
      <c r="Q152" s="173"/>
      <c r="R152" s="173"/>
      <c r="S152" s="173"/>
      <c r="T152" s="173"/>
      <c r="U152" s="173"/>
      <c r="V152" s="173"/>
      <c r="W152" s="173"/>
    </row>
    <row r="153" spans="1:23">
      <c r="A153" s="163"/>
      <c r="B153" s="170"/>
      <c r="C153" s="420" t="s">
        <v>397</v>
      </c>
      <c r="D153" s="173"/>
      <c r="E153" s="173"/>
      <c r="F153" s="173"/>
      <c r="G153" s="173"/>
      <c r="H153" s="173"/>
      <c r="I153" s="173"/>
      <c r="J153" s="173"/>
      <c r="K153" s="173"/>
      <c r="L153" s="173"/>
      <c r="M153" s="173"/>
      <c r="N153" s="173"/>
      <c r="O153" s="173"/>
      <c r="P153" s="173"/>
      <c r="Q153" s="173"/>
      <c r="R153" s="173"/>
      <c r="S153" s="173"/>
      <c r="T153" s="173"/>
      <c r="U153" s="173"/>
      <c r="V153" s="173"/>
      <c r="W153" s="173"/>
    </row>
    <row r="154" spans="1:23">
      <c r="A154" s="163"/>
      <c r="B154" s="170"/>
      <c r="C154" s="420" t="s">
        <v>397</v>
      </c>
      <c r="D154" s="173"/>
      <c r="E154" s="173"/>
      <c r="F154" s="173"/>
      <c r="G154" s="173"/>
      <c r="H154" s="173"/>
      <c r="I154" s="173"/>
      <c r="J154" s="173"/>
      <c r="K154" s="173"/>
      <c r="L154" s="173"/>
      <c r="M154" s="173"/>
      <c r="N154" s="173"/>
      <c r="O154" s="173"/>
      <c r="P154" s="173"/>
      <c r="Q154" s="173"/>
      <c r="R154" s="173"/>
      <c r="S154" s="173"/>
      <c r="T154" s="173"/>
      <c r="U154" s="173"/>
      <c r="V154" s="173"/>
      <c r="W154" s="173"/>
    </row>
    <row r="155" spans="1:23">
      <c r="A155" s="163"/>
      <c r="B155" s="163">
        <v>2</v>
      </c>
      <c r="C155" s="421" t="s">
        <v>397</v>
      </c>
      <c r="D155" s="422" t="str">
        <f t="shared" ref="D155:W155" si="102">IF(COUNTIF(D152:D154,"C")&gt;=1,"A",IF(COUNTIF(D152:D154,"C")&gt;0,"P"," "))</f>
        <v xml:space="preserve"> </v>
      </c>
      <c r="E155" s="422" t="str">
        <f t="shared" si="102"/>
        <v xml:space="preserve"> </v>
      </c>
      <c r="F155" s="422" t="str">
        <f t="shared" si="102"/>
        <v xml:space="preserve"> </v>
      </c>
      <c r="G155" s="422" t="str">
        <f t="shared" si="102"/>
        <v xml:space="preserve"> </v>
      </c>
      <c r="H155" s="422" t="str">
        <f t="shared" si="102"/>
        <v xml:space="preserve"> </v>
      </c>
      <c r="I155" s="422" t="str">
        <f t="shared" si="102"/>
        <v xml:space="preserve"> </v>
      </c>
      <c r="J155" s="422" t="str">
        <f t="shared" si="102"/>
        <v xml:space="preserve"> </v>
      </c>
      <c r="K155" s="422" t="str">
        <f t="shared" ref="K155:T155" si="103">IF(COUNTIF(K152:K154,"C")&gt;=1,"A",IF(COUNTIF(K152:K154,"C")&gt;0,"P"," "))</f>
        <v xml:space="preserve"> </v>
      </c>
      <c r="L155" s="422" t="str">
        <f t="shared" si="103"/>
        <v xml:space="preserve"> </v>
      </c>
      <c r="M155" s="422" t="str">
        <f t="shared" si="103"/>
        <v xml:space="preserve"> </v>
      </c>
      <c r="N155" s="422" t="str">
        <f t="shared" si="103"/>
        <v xml:space="preserve"> </v>
      </c>
      <c r="O155" s="422" t="str">
        <f t="shared" si="103"/>
        <v xml:space="preserve"> </v>
      </c>
      <c r="P155" s="422" t="str">
        <f t="shared" si="103"/>
        <v xml:space="preserve"> </v>
      </c>
      <c r="Q155" s="422" t="str">
        <f t="shared" si="103"/>
        <v xml:space="preserve"> </v>
      </c>
      <c r="R155" s="422" t="str">
        <f t="shared" si="103"/>
        <v xml:space="preserve"> </v>
      </c>
      <c r="S155" s="422" t="str">
        <f t="shared" si="103"/>
        <v xml:space="preserve"> </v>
      </c>
      <c r="T155" s="422" t="str">
        <f t="shared" si="103"/>
        <v xml:space="preserve"> </v>
      </c>
      <c r="U155" s="422" t="str">
        <f t="shared" si="102"/>
        <v xml:space="preserve"> </v>
      </c>
      <c r="V155" s="422" t="str">
        <f t="shared" si="102"/>
        <v xml:space="preserve"> </v>
      </c>
      <c r="W155" s="422" t="str">
        <f t="shared" si="102"/>
        <v xml:space="preserve"> </v>
      </c>
    </row>
    <row r="156" spans="1:23">
      <c r="A156" s="163"/>
      <c r="B156" s="170"/>
      <c r="C156" s="420" t="s">
        <v>397</v>
      </c>
      <c r="D156" s="173"/>
      <c r="E156" s="173"/>
      <c r="F156" s="173"/>
      <c r="G156" s="173"/>
      <c r="H156" s="173"/>
      <c r="I156" s="173"/>
      <c r="J156" s="173"/>
      <c r="K156" s="173"/>
      <c r="L156" s="173"/>
      <c r="M156" s="173"/>
      <c r="N156" s="173"/>
      <c r="O156" s="173"/>
      <c r="P156" s="173"/>
      <c r="Q156" s="173"/>
      <c r="R156" s="173"/>
      <c r="S156" s="173"/>
      <c r="T156" s="173"/>
      <c r="U156" s="173"/>
      <c r="V156" s="173"/>
      <c r="W156" s="173"/>
    </row>
    <row r="157" spans="1:23">
      <c r="A157" s="163"/>
      <c r="B157" s="170"/>
      <c r="C157" s="420" t="s">
        <v>397</v>
      </c>
      <c r="D157" s="173"/>
      <c r="E157" s="173"/>
      <c r="F157" s="173"/>
      <c r="G157" s="173"/>
      <c r="H157" s="173"/>
      <c r="I157" s="173"/>
      <c r="J157" s="173"/>
      <c r="K157" s="173"/>
      <c r="L157" s="173"/>
      <c r="M157" s="173"/>
      <c r="N157" s="173"/>
      <c r="O157" s="173"/>
      <c r="P157" s="173"/>
      <c r="Q157" s="173"/>
      <c r="R157" s="173"/>
      <c r="S157" s="173"/>
      <c r="T157" s="173"/>
      <c r="U157" s="173"/>
      <c r="V157" s="173"/>
      <c r="W157" s="173"/>
    </row>
    <row r="158" spans="1:23">
      <c r="A158" s="163"/>
      <c r="B158" s="170"/>
      <c r="C158" s="420" t="s">
        <v>397</v>
      </c>
      <c r="D158" s="173"/>
      <c r="E158" s="173"/>
      <c r="F158" s="173"/>
      <c r="G158" s="173"/>
      <c r="H158" s="173"/>
      <c r="I158" s="173"/>
      <c r="J158" s="173"/>
      <c r="K158" s="173"/>
      <c r="L158" s="173"/>
      <c r="M158" s="173"/>
      <c r="N158" s="173"/>
      <c r="O158" s="173"/>
      <c r="P158" s="173"/>
      <c r="Q158" s="173"/>
      <c r="R158" s="173"/>
      <c r="S158" s="173"/>
      <c r="T158" s="173"/>
      <c r="U158" s="173"/>
      <c r="V158" s="173"/>
      <c r="W158" s="173"/>
    </row>
    <row r="159" spans="1:23">
      <c r="A159" s="163"/>
      <c r="B159" s="163">
        <v>3</v>
      </c>
      <c r="C159" s="421" t="s">
        <v>397</v>
      </c>
      <c r="D159" s="422" t="str">
        <f t="shared" ref="D159:W159" si="104">IF(COUNTIF(D156:D158,"C")&gt;=1,"A",IF(COUNTIF(D156:D158,"C")&gt;0,"P"," "))</f>
        <v xml:space="preserve"> </v>
      </c>
      <c r="E159" s="422" t="str">
        <f t="shared" si="104"/>
        <v xml:space="preserve"> </v>
      </c>
      <c r="F159" s="422" t="str">
        <f t="shared" si="104"/>
        <v xml:space="preserve"> </v>
      </c>
      <c r="G159" s="422" t="str">
        <f t="shared" si="104"/>
        <v xml:space="preserve"> </v>
      </c>
      <c r="H159" s="422" t="str">
        <f t="shared" si="104"/>
        <v xml:space="preserve"> </v>
      </c>
      <c r="I159" s="422" t="str">
        <f t="shared" si="104"/>
        <v xml:space="preserve"> </v>
      </c>
      <c r="J159" s="422" t="str">
        <f t="shared" si="104"/>
        <v xml:space="preserve"> </v>
      </c>
      <c r="K159" s="422" t="str">
        <f t="shared" ref="K159:T159" si="105">IF(COUNTIF(K156:K158,"C")&gt;=1,"A",IF(COUNTIF(K156:K158,"C")&gt;0,"P"," "))</f>
        <v xml:space="preserve"> </v>
      </c>
      <c r="L159" s="422" t="str">
        <f t="shared" si="105"/>
        <v xml:space="preserve"> </v>
      </c>
      <c r="M159" s="422" t="str">
        <f t="shared" si="105"/>
        <v xml:space="preserve"> </v>
      </c>
      <c r="N159" s="422" t="str">
        <f t="shared" si="105"/>
        <v xml:space="preserve"> </v>
      </c>
      <c r="O159" s="422" t="str">
        <f t="shared" si="105"/>
        <v xml:space="preserve"> </v>
      </c>
      <c r="P159" s="422" t="str">
        <f t="shared" si="105"/>
        <v xml:space="preserve"> </v>
      </c>
      <c r="Q159" s="422" t="str">
        <f t="shared" si="105"/>
        <v xml:space="preserve"> </v>
      </c>
      <c r="R159" s="422" t="str">
        <f t="shared" si="105"/>
        <v xml:space="preserve"> </v>
      </c>
      <c r="S159" s="422" t="str">
        <f t="shared" si="105"/>
        <v xml:space="preserve"> </v>
      </c>
      <c r="T159" s="422" t="str">
        <f t="shared" si="105"/>
        <v xml:space="preserve"> </v>
      </c>
      <c r="U159" s="422" t="str">
        <f t="shared" si="104"/>
        <v xml:space="preserve"> </v>
      </c>
      <c r="V159" s="422" t="str">
        <f t="shared" si="104"/>
        <v xml:space="preserve"> </v>
      </c>
      <c r="W159" s="422" t="str">
        <f t="shared" si="104"/>
        <v xml:space="preserve"> </v>
      </c>
    </row>
    <row r="160" spans="1:23">
      <c r="A160" s="163"/>
      <c r="B160" s="170"/>
      <c r="C160" s="420" t="s">
        <v>397</v>
      </c>
      <c r="D160" s="173"/>
      <c r="E160" s="173"/>
      <c r="F160" s="173"/>
      <c r="G160" s="173"/>
      <c r="H160" s="173"/>
      <c r="I160" s="173"/>
      <c r="J160" s="173"/>
      <c r="K160" s="173"/>
      <c r="L160" s="173"/>
      <c r="M160" s="173"/>
      <c r="N160" s="173"/>
      <c r="O160" s="173"/>
      <c r="P160" s="173"/>
      <c r="Q160" s="173"/>
      <c r="R160" s="173"/>
      <c r="S160" s="173"/>
      <c r="T160" s="173"/>
      <c r="U160" s="173"/>
      <c r="V160" s="173"/>
      <c r="W160" s="173"/>
    </row>
    <row r="161" spans="1:23">
      <c r="A161" s="163"/>
      <c r="B161" s="170"/>
      <c r="C161" s="420" t="s">
        <v>397</v>
      </c>
      <c r="D161" s="173"/>
      <c r="E161" s="173"/>
      <c r="F161" s="173"/>
      <c r="G161" s="173"/>
      <c r="H161" s="173"/>
      <c r="I161" s="173"/>
      <c r="J161" s="173"/>
      <c r="K161" s="173"/>
      <c r="L161" s="173"/>
      <c r="M161" s="173"/>
      <c r="N161" s="173"/>
      <c r="O161" s="173"/>
      <c r="P161" s="173"/>
      <c r="Q161" s="173"/>
      <c r="R161" s="173"/>
      <c r="S161" s="173"/>
      <c r="T161" s="173"/>
      <c r="U161" s="173"/>
      <c r="V161" s="173"/>
      <c r="W161" s="173"/>
    </row>
    <row r="162" spans="1:23">
      <c r="A162" s="163"/>
      <c r="B162" s="170"/>
      <c r="C162" s="420" t="s">
        <v>397</v>
      </c>
      <c r="D162" s="173"/>
      <c r="E162" s="173"/>
      <c r="F162" s="173"/>
      <c r="G162" s="173"/>
      <c r="H162" s="173"/>
      <c r="I162" s="173"/>
      <c r="J162" s="173"/>
      <c r="K162" s="173"/>
      <c r="L162" s="173"/>
      <c r="M162" s="173"/>
      <c r="N162" s="173"/>
      <c r="O162" s="173"/>
      <c r="P162" s="173"/>
      <c r="Q162" s="173"/>
      <c r="R162" s="173"/>
      <c r="S162" s="173"/>
      <c r="T162" s="173"/>
      <c r="U162" s="173"/>
      <c r="V162" s="173"/>
      <c r="W162" s="173"/>
    </row>
    <row r="163" spans="1:23">
      <c r="A163" s="163"/>
      <c r="B163" s="163">
        <v>4</v>
      </c>
      <c r="C163" s="421" t="s">
        <v>397</v>
      </c>
      <c r="D163" s="422" t="str">
        <f t="shared" ref="D163:W163" si="106">IF(COUNTIF(D160:D162,"C")&gt;=1,"A",IF(COUNTIF(D160:D162,"C")&gt;0,"P"," "))</f>
        <v xml:space="preserve"> </v>
      </c>
      <c r="E163" s="422" t="str">
        <f t="shared" si="106"/>
        <v xml:space="preserve"> </v>
      </c>
      <c r="F163" s="422" t="str">
        <f t="shared" si="106"/>
        <v xml:space="preserve"> </v>
      </c>
      <c r="G163" s="422" t="str">
        <f t="shared" si="106"/>
        <v xml:space="preserve"> </v>
      </c>
      <c r="H163" s="422" t="str">
        <f t="shared" si="106"/>
        <v xml:space="preserve"> </v>
      </c>
      <c r="I163" s="422" t="str">
        <f t="shared" si="106"/>
        <v xml:space="preserve"> </v>
      </c>
      <c r="J163" s="422" t="str">
        <f t="shared" si="106"/>
        <v xml:space="preserve"> </v>
      </c>
      <c r="K163" s="422" t="str">
        <f t="shared" ref="K163:T163" si="107">IF(COUNTIF(K160:K162,"C")&gt;=1,"A",IF(COUNTIF(K160:K162,"C")&gt;0,"P"," "))</f>
        <v xml:space="preserve"> </v>
      </c>
      <c r="L163" s="422" t="str">
        <f t="shared" si="107"/>
        <v xml:space="preserve"> </v>
      </c>
      <c r="M163" s="422" t="str">
        <f t="shared" si="107"/>
        <v xml:space="preserve"> </v>
      </c>
      <c r="N163" s="422" t="str">
        <f t="shared" si="107"/>
        <v xml:space="preserve"> </v>
      </c>
      <c r="O163" s="422" t="str">
        <f t="shared" si="107"/>
        <v xml:space="preserve"> </v>
      </c>
      <c r="P163" s="422" t="str">
        <f t="shared" si="107"/>
        <v xml:space="preserve"> </v>
      </c>
      <c r="Q163" s="422" t="str">
        <f t="shared" si="107"/>
        <v xml:space="preserve"> </v>
      </c>
      <c r="R163" s="422" t="str">
        <f t="shared" si="107"/>
        <v xml:space="preserve"> </v>
      </c>
      <c r="S163" s="422" t="str">
        <f t="shared" si="107"/>
        <v xml:space="preserve"> </v>
      </c>
      <c r="T163" s="422" t="str">
        <f t="shared" si="107"/>
        <v xml:space="preserve"> </v>
      </c>
      <c r="U163" s="422" t="str">
        <f t="shared" si="106"/>
        <v xml:space="preserve"> </v>
      </c>
      <c r="V163" s="422" t="str">
        <f t="shared" si="106"/>
        <v xml:space="preserve"> </v>
      </c>
      <c r="W163" s="422" t="str">
        <f t="shared" si="106"/>
        <v xml:space="preserve"> </v>
      </c>
    </row>
    <row r="164" spans="1:23">
      <c r="A164" s="163"/>
      <c r="B164" s="170"/>
      <c r="C164" s="420" t="s">
        <v>397</v>
      </c>
      <c r="D164" s="173"/>
      <c r="E164" s="173"/>
      <c r="F164" s="173"/>
      <c r="G164" s="173"/>
      <c r="H164" s="173"/>
      <c r="I164" s="173"/>
      <c r="J164" s="173"/>
      <c r="K164" s="173"/>
      <c r="L164" s="173"/>
      <c r="M164" s="173"/>
      <c r="N164" s="173"/>
      <c r="O164" s="173"/>
      <c r="P164" s="173"/>
      <c r="Q164" s="173"/>
      <c r="R164" s="173"/>
      <c r="S164" s="173"/>
      <c r="T164" s="173"/>
      <c r="U164" s="173"/>
      <c r="V164" s="173"/>
      <c r="W164" s="173"/>
    </row>
    <row r="165" spans="1:23">
      <c r="A165" s="163"/>
      <c r="B165" s="170"/>
      <c r="C165" s="420" t="s">
        <v>397</v>
      </c>
      <c r="D165" s="173"/>
      <c r="E165" s="173"/>
      <c r="F165" s="173"/>
      <c r="G165" s="173"/>
      <c r="H165" s="173"/>
      <c r="I165" s="173"/>
      <c r="J165" s="173"/>
      <c r="K165" s="173"/>
      <c r="L165" s="173"/>
      <c r="M165" s="173"/>
      <c r="N165" s="173"/>
      <c r="O165" s="173"/>
      <c r="P165" s="173"/>
      <c r="Q165" s="173"/>
      <c r="R165" s="173"/>
      <c r="S165" s="173"/>
      <c r="T165" s="173"/>
      <c r="U165" s="173"/>
      <c r="V165" s="173"/>
      <c r="W165" s="173"/>
    </row>
    <row r="166" spans="1:23">
      <c r="A166" s="163"/>
      <c r="B166" s="170"/>
      <c r="C166" s="420" t="s">
        <v>397</v>
      </c>
      <c r="D166" s="173"/>
      <c r="E166" s="173"/>
      <c r="F166" s="173"/>
      <c r="G166" s="173"/>
      <c r="H166" s="173"/>
      <c r="I166" s="173"/>
      <c r="J166" s="173"/>
      <c r="K166" s="173"/>
      <c r="L166" s="173"/>
      <c r="M166" s="173"/>
      <c r="N166" s="173"/>
      <c r="O166" s="173"/>
      <c r="P166" s="173"/>
      <c r="Q166" s="173"/>
      <c r="R166" s="173"/>
      <c r="S166" s="173"/>
      <c r="T166" s="173"/>
      <c r="U166" s="173"/>
      <c r="V166" s="173"/>
      <c r="W166" s="173"/>
    </row>
    <row r="167" spans="1:23">
      <c r="A167" s="163"/>
      <c r="B167" s="163">
        <v>5</v>
      </c>
      <c r="C167" s="421" t="s">
        <v>397</v>
      </c>
      <c r="D167" s="422" t="str">
        <f t="shared" ref="D167:W167" si="108">IF(COUNTIF(D164:D166,"C")&gt;=1,"A",IF(COUNTIF(D164:D166,"C")&gt;0,"P"," "))</f>
        <v xml:space="preserve"> </v>
      </c>
      <c r="E167" s="422" t="str">
        <f t="shared" si="108"/>
        <v xml:space="preserve"> </v>
      </c>
      <c r="F167" s="422" t="str">
        <f t="shared" si="108"/>
        <v xml:space="preserve"> </v>
      </c>
      <c r="G167" s="422" t="str">
        <f t="shared" si="108"/>
        <v xml:space="preserve"> </v>
      </c>
      <c r="H167" s="422" t="str">
        <f t="shared" si="108"/>
        <v xml:space="preserve"> </v>
      </c>
      <c r="I167" s="422" t="str">
        <f t="shared" si="108"/>
        <v xml:space="preserve"> </v>
      </c>
      <c r="J167" s="422" t="str">
        <f t="shared" si="108"/>
        <v xml:space="preserve"> </v>
      </c>
      <c r="K167" s="422" t="str">
        <f t="shared" ref="K167:T167" si="109">IF(COUNTIF(K164:K166,"C")&gt;=1,"A",IF(COUNTIF(K164:K166,"C")&gt;0,"P"," "))</f>
        <v xml:space="preserve"> </v>
      </c>
      <c r="L167" s="422" t="str">
        <f t="shared" si="109"/>
        <v xml:space="preserve"> </v>
      </c>
      <c r="M167" s="422" t="str">
        <f t="shared" si="109"/>
        <v xml:space="preserve"> </v>
      </c>
      <c r="N167" s="422" t="str">
        <f t="shared" si="109"/>
        <v xml:space="preserve"> </v>
      </c>
      <c r="O167" s="422" t="str">
        <f t="shared" si="109"/>
        <v xml:space="preserve"> </v>
      </c>
      <c r="P167" s="422" t="str">
        <f t="shared" si="109"/>
        <v xml:space="preserve"> </v>
      </c>
      <c r="Q167" s="422" t="str">
        <f t="shared" si="109"/>
        <v xml:space="preserve"> </v>
      </c>
      <c r="R167" s="422" t="str">
        <f t="shared" si="109"/>
        <v xml:space="preserve"> </v>
      </c>
      <c r="S167" s="422" t="str">
        <f t="shared" si="109"/>
        <v xml:space="preserve"> </v>
      </c>
      <c r="T167" s="422" t="str">
        <f t="shared" si="109"/>
        <v xml:space="preserve"> </v>
      </c>
      <c r="U167" s="422" t="str">
        <f t="shared" si="108"/>
        <v xml:space="preserve"> </v>
      </c>
      <c r="V167" s="422" t="str">
        <f t="shared" si="108"/>
        <v xml:space="preserve"> </v>
      </c>
      <c r="W167" s="422" t="str">
        <f t="shared" si="108"/>
        <v xml:space="preserve"> </v>
      </c>
    </row>
    <row r="168" spans="1:23">
      <c r="A168" s="163"/>
      <c r="B168" s="170"/>
      <c r="C168" s="420" t="s">
        <v>397</v>
      </c>
      <c r="D168" s="173"/>
      <c r="E168" s="173"/>
      <c r="F168" s="173"/>
      <c r="G168" s="173"/>
      <c r="H168" s="173"/>
      <c r="I168" s="173"/>
      <c r="J168" s="173"/>
      <c r="K168" s="173"/>
      <c r="L168" s="173"/>
      <c r="M168" s="173"/>
      <c r="N168" s="173"/>
      <c r="O168" s="173"/>
      <c r="P168" s="173"/>
      <c r="Q168" s="173"/>
      <c r="R168" s="173"/>
      <c r="S168" s="173"/>
      <c r="T168" s="173"/>
      <c r="U168" s="173"/>
      <c r="V168" s="173"/>
      <c r="W168" s="173"/>
    </row>
    <row r="169" spans="1:23">
      <c r="A169" s="163"/>
      <c r="B169" s="170"/>
      <c r="C169" s="420" t="s">
        <v>397</v>
      </c>
      <c r="D169" s="173"/>
      <c r="E169" s="173"/>
      <c r="F169" s="173"/>
      <c r="G169" s="173"/>
      <c r="H169" s="173"/>
      <c r="I169" s="173"/>
      <c r="J169" s="173"/>
      <c r="K169" s="173"/>
      <c r="L169" s="173"/>
      <c r="M169" s="173"/>
      <c r="N169" s="173"/>
      <c r="O169" s="173"/>
      <c r="P169" s="173"/>
      <c r="Q169" s="173"/>
      <c r="R169" s="173"/>
      <c r="S169" s="173"/>
      <c r="T169" s="173"/>
      <c r="U169" s="173"/>
      <c r="V169" s="173"/>
      <c r="W169" s="173"/>
    </row>
    <row r="170" spans="1:23">
      <c r="A170" s="163"/>
      <c r="B170" s="170"/>
      <c r="C170" s="420" t="s">
        <v>397</v>
      </c>
      <c r="D170" s="173"/>
      <c r="E170" s="173"/>
      <c r="F170" s="173"/>
      <c r="G170" s="173"/>
      <c r="H170" s="173"/>
      <c r="I170" s="173"/>
      <c r="J170" s="173"/>
      <c r="K170" s="173"/>
      <c r="L170" s="173"/>
      <c r="M170" s="173"/>
      <c r="N170" s="173"/>
      <c r="O170" s="173"/>
      <c r="P170" s="173"/>
      <c r="Q170" s="173"/>
      <c r="R170" s="173"/>
      <c r="S170" s="173"/>
      <c r="T170" s="173"/>
      <c r="U170" s="173"/>
      <c r="V170" s="173"/>
      <c r="W170" s="173"/>
    </row>
    <row r="171" spans="1:23" ht="0.75" customHeight="1" thickBot="1">
      <c r="A171" s="163"/>
      <c r="B171" s="163"/>
      <c r="C171" s="163"/>
      <c r="D171" s="422" t="str">
        <f t="shared" ref="D171:W171" si="110">IF(COUNTIF(D168:D170,"C")&gt;=1,"A",IF(COUNTIF(D168:D170,"C")&gt;0,"P"," "))</f>
        <v xml:space="preserve"> </v>
      </c>
      <c r="E171" s="422" t="str">
        <f t="shared" si="110"/>
        <v xml:space="preserve"> </v>
      </c>
      <c r="F171" s="422" t="str">
        <f t="shared" si="110"/>
        <v xml:space="preserve"> </v>
      </c>
      <c r="G171" s="422" t="str">
        <f t="shared" si="110"/>
        <v xml:space="preserve"> </v>
      </c>
      <c r="H171" s="422" t="str">
        <f t="shared" si="110"/>
        <v xml:space="preserve"> </v>
      </c>
      <c r="I171" s="422" t="str">
        <f t="shared" si="110"/>
        <v xml:space="preserve"> </v>
      </c>
      <c r="J171" s="422" t="str">
        <f t="shared" si="110"/>
        <v xml:space="preserve"> </v>
      </c>
      <c r="K171" s="422" t="str">
        <f t="shared" ref="K171:T171" si="111">IF(COUNTIF(K168:K170,"C")&gt;=1,"A",IF(COUNTIF(K168:K170,"C")&gt;0,"P"," "))</f>
        <v xml:space="preserve"> </v>
      </c>
      <c r="L171" s="422" t="str">
        <f t="shared" si="111"/>
        <v xml:space="preserve"> </v>
      </c>
      <c r="M171" s="422" t="str">
        <f t="shared" si="111"/>
        <v xml:space="preserve"> </v>
      </c>
      <c r="N171" s="422" t="str">
        <f t="shared" si="111"/>
        <v xml:space="preserve"> </v>
      </c>
      <c r="O171" s="422" t="str">
        <f t="shared" si="111"/>
        <v xml:space="preserve"> </v>
      </c>
      <c r="P171" s="422" t="str">
        <f t="shared" si="111"/>
        <v xml:space="preserve"> </v>
      </c>
      <c r="Q171" s="422" t="str">
        <f t="shared" si="111"/>
        <v xml:space="preserve"> </v>
      </c>
      <c r="R171" s="422" t="str">
        <f t="shared" si="111"/>
        <v xml:space="preserve"> </v>
      </c>
      <c r="S171" s="422" t="str">
        <f t="shared" si="111"/>
        <v xml:space="preserve"> </v>
      </c>
      <c r="T171" s="422" t="str">
        <f t="shared" si="111"/>
        <v xml:space="preserve"> </v>
      </c>
      <c r="U171" s="422" t="str">
        <f t="shared" si="110"/>
        <v xml:space="preserve"> </v>
      </c>
      <c r="V171" s="422" t="str">
        <f t="shared" si="110"/>
        <v xml:space="preserve"> </v>
      </c>
      <c r="W171" s="422" t="str">
        <f t="shared" si="110"/>
        <v xml:space="preserve"> </v>
      </c>
    </row>
    <row r="172" spans="1:23" ht="13.5" thickBot="1">
      <c r="A172" s="163"/>
      <c r="B172" s="163"/>
      <c r="C172" s="213" t="s">
        <v>96</v>
      </c>
      <c r="D172" s="424" t="str">
        <f>IF(COUNTIF(D155:D171,"A")&gt;4,"C",IF(COUNTIF(D155:D171,"A")&gt;0,"P"," "))</f>
        <v xml:space="preserve"> </v>
      </c>
      <c r="E172" s="424" t="str">
        <f t="shared" ref="E172:W172" si="112">IF(COUNTIF(E155:E171,"A")&gt;4,"C",IF(COUNTIF(E155:E171,"A")&gt;0,"P"," "))</f>
        <v xml:space="preserve"> </v>
      </c>
      <c r="F172" s="424" t="str">
        <f t="shared" si="112"/>
        <v xml:space="preserve"> </v>
      </c>
      <c r="G172" s="424" t="str">
        <f t="shared" si="112"/>
        <v xml:space="preserve"> </v>
      </c>
      <c r="H172" s="424" t="str">
        <f t="shared" si="112"/>
        <v xml:space="preserve"> </v>
      </c>
      <c r="I172" s="424" t="str">
        <f t="shared" si="112"/>
        <v xml:space="preserve"> </v>
      </c>
      <c r="J172" s="424" t="str">
        <f t="shared" si="112"/>
        <v xml:space="preserve"> </v>
      </c>
      <c r="K172" s="424" t="str">
        <f t="shared" ref="K172:T172" si="113">IF(COUNTIF(K155:K171,"A")&gt;4,"C",IF(COUNTIF(K155:K171,"A")&gt;0,"P"," "))</f>
        <v xml:space="preserve"> </v>
      </c>
      <c r="L172" s="424" t="str">
        <f t="shared" si="113"/>
        <v xml:space="preserve"> </v>
      </c>
      <c r="M172" s="424" t="str">
        <f t="shared" si="113"/>
        <v xml:space="preserve"> </v>
      </c>
      <c r="N172" s="424" t="str">
        <f t="shared" si="113"/>
        <v xml:space="preserve"> </v>
      </c>
      <c r="O172" s="424" t="str">
        <f t="shared" si="113"/>
        <v xml:space="preserve"> </v>
      </c>
      <c r="P172" s="424" t="str">
        <f t="shared" si="113"/>
        <v xml:space="preserve"> </v>
      </c>
      <c r="Q172" s="424" t="str">
        <f t="shared" si="113"/>
        <v xml:space="preserve"> </v>
      </c>
      <c r="R172" s="424" t="str">
        <f t="shared" si="113"/>
        <v xml:space="preserve"> </v>
      </c>
      <c r="S172" s="424" t="str">
        <f t="shared" si="113"/>
        <v xml:space="preserve"> </v>
      </c>
      <c r="T172" s="424" t="str">
        <f t="shared" si="113"/>
        <v xml:space="preserve"> </v>
      </c>
      <c r="U172" s="424" t="str">
        <f t="shared" si="112"/>
        <v xml:space="preserve"> </v>
      </c>
      <c r="V172" s="424" t="str">
        <f t="shared" si="112"/>
        <v xml:space="preserve"> </v>
      </c>
      <c r="W172" s="424" t="str">
        <f t="shared" si="112"/>
        <v xml:space="preserve"> </v>
      </c>
    </row>
    <row r="173" spans="1:23">
      <c r="A173" s="163"/>
      <c r="B173" s="163"/>
      <c r="C173" s="163"/>
      <c r="D173" s="434"/>
      <c r="E173" s="434"/>
      <c r="F173" s="434"/>
      <c r="G173" s="434"/>
      <c r="H173" s="434"/>
      <c r="I173" s="434"/>
      <c r="J173" s="434"/>
      <c r="K173" s="434"/>
      <c r="L173" s="434"/>
      <c r="M173" s="434"/>
      <c r="N173" s="434"/>
      <c r="O173" s="434"/>
      <c r="P173" s="434"/>
      <c r="Q173" s="434"/>
      <c r="R173" s="434"/>
      <c r="S173" s="434"/>
      <c r="T173" s="434"/>
      <c r="U173" s="434"/>
      <c r="V173" s="434"/>
      <c r="W173" s="434"/>
    </row>
    <row r="174" spans="1:23" ht="15">
      <c r="A174" s="163"/>
      <c r="B174" s="694" t="s">
        <v>1069</v>
      </c>
      <c r="C174" s="695"/>
      <c r="D174" s="685"/>
      <c r="E174" s="685"/>
      <c r="F174" s="685"/>
      <c r="G174" s="685"/>
      <c r="H174" s="685"/>
      <c r="I174" s="685"/>
      <c r="J174" s="685"/>
      <c r="K174" s="685"/>
      <c r="L174" s="685"/>
      <c r="M174" s="685"/>
      <c r="N174" s="685"/>
      <c r="O174" s="685"/>
      <c r="P174" s="685"/>
      <c r="Q174" s="685"/>
      <c r="R174" s="685"/>
      <c r="S174" s="685"/>
      <c r="T174" s="685"/>
      <c r="U174" s="685"/>
      <c r="V174" s="685"/>
      <c r="W174" s="685"/>
    </row>
    <row r="175" spans="1:23">
      <c r="A175" s="163"/>
      <c r="B175" s="163">
        <v>1</v>
      </c>
      <c r="C175" s="432" t="s">
        <v>397</v>
      </c>
      <c r="D175" s="435"/>
      <c r="E175" s="435"/>
      <c r="F175" s="435"/>
      <c r="G175" s="435"/>
      <c r="H175" s="435"/>
      <c r="I175" s="435"/>
      <c r="J175" s="435"/>
      <c r="K175" s="590"/>
      <c r="L175" s="590"/>
      <c r="M175" s="590"/>
      <c r="N175" s="590"/>
      <c r="O175" s="590"/>
      <c r="P175" s="590"/>
      <c r="Q175" s="590"/>
      <c r="R175" s="590"/>
      <c r="S175" s="590"/>
      <c r="T175" s="590"/>
      <c r="U175" s="435"/>
      <c r="V175" s="435"/>
      <c r="W175" s="435"/>
    </row>
    <row r="176" spans="1:23">
      <c r="A176" s="163"/>
      <c r="B176" s="170"/>
      <c r="C176" s="420" t="s">
        <v>397</v>
      </c>
      <c r="D176" s="173"/>
      <c r="E176" s="173"/>
      <c r="F176" s="173"/>
      <c r="G176" s="173"/>
      <c r="H176" s="173"/>
      <c r="I176" s="173"/>
      <c r="J176" s="173"/>
      <c r="K176" s="173"/>
      <c r="L176" s="173"/>
      <c r="M176" s="173"/>
      <c r="N176" s="173"/>
      <c r="O176" s="173"/>
      <c r="P176" s="173"/>
      <c r="Q176" s="173"/>
      <c r="R176" s="173"/>
      <c r="S176" s="173"/>
      <c r="T176" s="173"/>
      <c r="U176" s="173"/>
      <c r="V176" s="173"/>
      <c r="W176" s="173"/>
    </row>
    <row r="177" spans="1:23">
      <c r="A177" s="163"/>
      <c r="B177" s="170"/>
      <c r="C177" s="420" t="s">
        <v>397</v>
      </c>
      <c r="D177" s="173"/>
      <c r="E177" s="173"/>
      <c r="F177" s="173"/>
      <c r="G177" s="173"/>
      <c r="H177" s="173"/>
      <c r="I177" s="173"/>
      <c r="J177" s="173"/>
      <c r="K177" s="173"/>
      <c r="L177" s="173"/>
      <c r="M177" s="173"/>
      <c r="N177" s="173"/>
      <c r="O177" s="173"/>
      <c r="P177" s="173"/>
      <c r="Q177" s="173"/>
      <c r="R177" s="173"/>
      <c r="S177" s="173"/>
      <c r="T177" s="173"/>
      <c r="U177" s="173"/>
      <c r="V177" s="173"/>
      <c r="W177" s="173"/>
    </row>
    <row r="178" spans="1:23">
      <c r="A178" s="163"/>
      <c r="B178" s="170"/>
      <c r="C178" s="420" t="s">
        <v>397</v>
      </c>
      <c r="D178" s="173"/>
      <c r="E178" s="173"/>
      <c r="F178" s="173"/>
      <c r="G178" s="173"/>
      <c r="H178" s="173"/>
      <c r="I178" s="173"/>
      <c r="J178" s="173"/>
      <c r="K178" s="173"/>
      <c r="L178" s="173"/>
      <c r="M178" s="173"/>
      <c r="N178" s="173"/>
      <c r="O178" s="173"/>
      <c r="P178" s="173"/>
      <c r="Q178" s="173"/>
      <c r="R178" s="173"/>
      <c r="S178" s="173"/>
      <c r="T178" s="173"/>
      <c r="U178" s="173"/>
      <c r="V178" s="173"/>
      <c r="W178" s="173"/>
    </row>
    <row r="179" spans="1:23">
      <c r="A179" s="163"/>
      <c r="B179" s="163">
        <v>2</v>
      </c>
      <c r="C179" s="421" t="s">
        <v>397</v>
      </c>
      <c r="D179" s="422" t="str">
        <f t="shared" ref="D179:W179" si="114">IF(COUNTIF(D176:D178,"C")&gt;=1,"A",IF(COUNTIF(D176:D178,"C")&gt;0,"P"," "))</f>
        <v xml:space="preserve"> </v>
      </c>
      <c r="E179" s="422" t="str">
        <f t="shared" si="114"/>
        <v xml:space="preserve"> </v>
      </c>
      <c r="F179" s="422" t="str">
        <f t="shared" si="114"/>
        <v xml:space="preserve"> </v>
      </c>
      <c r="G179" s="422" t="str">
        <f t="shared" si="114"/>
        <v xml:space="preserve"> </v>
      </c>
      <c r="H179" s="422" t="str">
        <f t="shared" si="114"/>
        <v xml:space="preserve"> </v>
      </c>
      <c r="I179" s="422" t="str">
        <f t="shared" si="114"/>
        <v xml:space="preserve"> </v>
      </c>
      <c r="J179" s="422" t="str">
        <f t="shared" si="114"/>
        <v xml:space="preserve"> </v>
      </c>
      <c r="K179" s="422" t="str">
        <f t="shared" ref="K179:T179" si="115">IF(COUNTIF(K176:K178,"C")&gt;=1,"A",IF(COUNTIF(K176:K178,"C")&gt;0,"P"," "))</f>
        <v xml:space="preserve"> </v>
      </c>
      <c r="L179" s="422" t="str">
        <f t="shared" si="115"/>
        <v xml:space="preserve"> </v>
      </c>
      <c r="M179" s="422" t="str">
        <f t="shared" si="115"/>
        <v xml:space="preserve"> </v>
      </c>
      <c r="N179" s="422" t="str">
        <f t="shared" si="115"/>
        <v xml:space="preserve"> </v>
      </c>
      <c r="O179" s="422" t="str">
        <f t="shared" si="115"/>
        <v xml:space="preserve"> </v>
      </c>
      <c r="P179" s="422" t="str">
        <f t="shared" si="115"/>
        <v xml:space="preserve"> </v>
      </c>
      <c r="Q179" s="422" t="str">
        <f t="shared" si="115"/>
        <v xml:space="preserve"> </v>
      </c>
      <c r="R179" s="422" t="str">
        <f t="shared" si="115"/>
        <v xml:space="preserve"> </v>
      </c>
      <c r="S179" s="422" t="str">
        <f t="shared" si="115"/>
        <v xml:space="preserve"> </v>
      </c>
      <c r="T179" s="422" t="str">
        <f t="shared" si="115"/>
        <v xml:space="preserve"> </v>
      </c>
      <c r="U179" s="422" t="str">
        <f t="shared" si="114"/>
        <v xml:space="preserve"> </v>
      </c>
      <c r="V179" s="422" t="str">
        <f t="shared" si="114"/>
        <v xml:space="preserve"> </v>
      </c>
      <c r="W179" s="422" t="str">
        <f t="shared" si="114"/>
        <v xml:space="preserve"> </v>
      </c>
    </row>
    <row r="180" spans="1:23">
      <c r="A180" s="163"/>
      <c r="B180" s="170"/>
      <c r="C180" s="420" t="s">
        <v>397</v>
      </c>
      <c r="D180" s="173"/>
      <c r="E180" s="173"/>
      <c r="F180" s="173"/>
      <c r="G180" s="173"/>
      <c r="H180" s="173"/>
      <c r="I180" s="173"/>
      <c r="J180" s="173"/>
      <c r="K180" s="173"/>
      <c r="L180" s="173"/>
      <c r="M180" s="173"/>
      <c r="N180" s="173"/>
      <c r="O180" s="173"/>
      <c r="P180" s="173"/>
      <c r="Q180" s="173"/>
      <c r="R180" s="173"/>
      <c r="S180" s="173"/>
      <c r="T180" s="173"/>
      <c r="U180" s="173"/>
      <c r="V180" s="173"/>
      <c r="W180" s="173"/>
    </row>
    <row r="181" spans="1:23">
      <c r="A181" s="163"/>
      <c r="B181" s="170"/>
      <c r="C181" s="420" t="s">
        <v>397</v>
      </c>
      <c r="D181" s="173"/>
      <c r="E181" s="173"/>
      <c r="F181" s="173"/>
      <c r="G181" s="173"/>
      <c r="H181" s="173"/>
      <c r="I181" s="173"/>
      <c r="J181" s="173"/>
      <c r="K181" s="173"/>
      <c r="L181" s="173"/>
      <c r="M181" s="173"/>
      <c r="N181" s="173"/>
      <c r="O181" s="173"/>
      <c r="P181" s="173"/>
      <c r="Q181" s="173"/>
      <c r="R181" s="173"/>
      <c r="S181" s="173"/>
      <c r="T181" s="173"/>
      <c r="U181" s="173"/>
      <c r="V181" s="173"/>
      <c r="W181" s="173"/>
    </row>
    <row r="182" spans="1:23">
      <c r="A182" s="163"/>
      <c r="B182" s="170"/>
      <c r="C182" s="420" t="s">
        <v>397</v>
      </c>
      <c r="D182" s="173"/>
      <c r="E182" s="173"/>
      <c r="F182" s="173"/>
      <c r="G182" s="173"/>
      <c r="H182" s="173"/>
      <c r="I182" s="173"/>
      <c r="J182" s="173"/>
      <c r="K182" s="173"/>
      <c r="L182" s="173"/>
      <c r="M182" s="173"/>
      <c r="N182" s="173"/>
      <c r="O182" s="173"/>
      <c r="P182" s="173"/>
      <c r="Q182" s="173"/>
      <c r="R182" s="173"/>
      <c r="S182" s="173"/>
      <c r="T182" s="173"/>
      <c r="U182" s="173"/>
      <c r="V182" s="173"/>
      <c r="W182" s="173"/>
    </row>
    <row r="183" spans="1:23">
      <c r="A183" s="163"/>
      <c r="B183" s="163">
        <v>3</v>
      </c>
      <c r="C183" s="421" t="s">
        <v>397</v>
      </c>
      <c r="D183" s="422" t="str">
        <f t="shared" ref="D183:W183" si="116">IF(COUNTIF(D180:D182,"C")&gt;=1,"A",IF(COUNTIF(D180:D182,"C")&gt;0,"P"," "))</f>
        <v xml:space="preserve"> </v>
      </c>
      <c r="E183" s="422" t="str">
        <f t="shared" si="116"/>
        <v xml:space="preserve"> </v>
      </c>
      <c r="F183" s="422" t="str">
        <f t="shared" si="116"/>
        <v xml:space="preserve"> </v>
      </c>
      <c r="G183" s="422" t="str">
        <f t="shared" si="116"/>
        <v xml:space="preserve"> </v>
      </c>
      <c r="H183" s="422" t="str">
        <f t="shared" si="116"/>
        <v xml:space="preserve"> </v>
      </c>
      <c r="I183" s="422" t="str">
        <f t="shared" si="116"/>
        <v xml:space="preserve"> </v>
      </c>
      <c r="J183" s="422" t="str">
        <f t="shared" si="116"/>
        <v xml:space="preserve"> </v>
      </c>
      <c r="K183" s="422" t="str">
        <f t="shared" ref="K183:T183" si="117">IF(COUNTIF(K180:K182,"C")&gt;=1,"A",IF(COUNTIF(K180:K182,"C")&gt;0,"P"," "))</f>
        <v xml:space="preserve"> </v>
      </c>
      <c r="L183" s="422" t="str">
        <f t="shared" si="117"/>
        <v xml:space="preserve"> </v>
      </c>
      <c r="M183" s="422" t="str">
        <f t="shared" si="117"/>
        <v xml:space="preserve"> </v>
      </c>
      <c r="N183" s="422" t="str">
        <f t="shared" si="117"/>
        <v xml:space="preserve"> </v>
      </c>
      <c r="O183" s="422" t="str">
        <f t="shared" si="117"/>
        <v xml:space="preserve"> </v>
      </c>
      <c r="P183" s="422" t="str">
        <f t="shared" si="117"/>
        <v xml:space="preserve"> </v>
      </c>
      <c r="Q183" s="422" t="str">
        <f t="shared" si="117"/>
        <v xml:space="preserve"> </v>
      </c>
      <c r="R183" s="422" t="str">
        <f t="shared" si="117"/>
        <v xml:space="preserve"> </v>
      </c>
      <c r="S183" s="422" t="str">
        <f t="shared" si="117"/>
        <v xml:space="preserve"> </v>
      </c>
      <c r="T183" s="422" t="str">
        <f t="shared" si="117"/>
        <v xml:space="preserve"> </v>
      </c>
      <c r="U183" s="422" t="str">
        <f t="shared" si="116"/>
        <v xml:space="preserve"> </v>
      </c>
      <c r="V183" s="422" t="str">
        <f t="shared" si="116"/>
        <v xml:space="preserve"> </v>
      </c>
      <c r="W183" s="422" t="str">
        <f t="shared" si="116"/>
        <v xml:space="preserve"> </v>
      </c>
    </row>
    <row r="184" spans="1:23">
      <c r="A184" s="163"/>
      <c r="B184" s="170"/>
      <c r="C184" s="420" t="s">
        <v>397</v>
      </c>
      <c r="D184" s="173"/>
      <c r="E184" s="173"/>
      <c r="F184" s="173"/>
      <c r="G184" s="173"/>
      <c r="H184" s="173"/>
      <c r="I184" s="173"/>
      <c r="J184" s="173"/>
      <c r="K184" s="173"/>
      <c r="L184" s="173"/>
      <c r="M184" s="173"/>
      <c r="N184" s="173"/>
      <c r="O184" s="173"/>
      <c r="P184" s="173"/>
      <c r="Q184" s="173"/>
      <c r="R184" s="173"/>
      <c r="S184" s="173"/>
      <c r="T184" s="173"/>
      <c r="U184" s="173"/>
      <c r="V184" s="173"/>
      <c r="W184" s="173"/>
    </row>
    <row r="185" spans="1:23">
      <c r="A185" s="163"/>
      <c r="B185" s="170"/>
      <c r="C185" s="420" t="s">
        <v>397</v>
      </c>
      <c r="D185" s="173"/>
      <c r="E185" s="173"/>
      <c r="F185" s="173"/>
      <c r="G185" s="173"/>
      <c r="H185" s="173"/>
      <c r="I185" s="173"/>
      <c r="J185" s="173"/>
      <c r="K185" s="173"/>
      <c r="L185" s="173"/>
      <c r="M185" s="173"/>
      <c r="N185" s="173"/>
      <c r="O185" s="173"/>
      <c r="P185" s="173"/>
      <c r="Q185" s="173"/>
      <c r="R185" s="173"/>
      <c r="S185" s="173"/>
      <c r="T185" s="173"/>
      <c r="U185" s="173"/>
      <c r="V185" s="173"/>
      <c r="W185" s="173"/>
    </row>
    <row r="186" spans="1:23">
      <c r="A186" s="163"/>
      <c r="B186" s="170"/>
      <c r="C186" s="420" t="s">
        <v>397</v>
      </c>
      <c r="D186" s="173"/>
      <c r="E186" s="173"/>
      <c r="F186" s="173"/>
      <c r="G186" s="173"/>
      <c r="H186" s="173"/>
      <c r="I186" s="173"/>
      <c r="J186" s="173"/>
      <c r="K186" s="173"/>
      <c r="L186" s="173"/>
      <c r="M186" s="173"/>
      <c r="N186" s="173"/>
      <c r="O186" s="173"/>
      <c r="P186" s="173"/>
      <c r="Q186" s="173"/>
      <c r="R186" s="173"/>
      <c r="S186" s="173"/>
      <c r="T186" s="173"/>
      <c r="U186" s="173"/>
      <c r="V186" s="173"/>
      <c r="W186" s="173"/>
    </row>
    <row r="187" spans="1:23">
      <c r="A187" s="163"/>
      <c r="B187" s="163">
        <v>4</v>
      </c>
      <c r="C187" s="421" t="s">
        <v>397</v>
      </c>
      <c r="D187" s="422" t="str">
        <f t="shared" ref="D187:W187" si="118">IF(COUNTIF(D184:D186,"C")&gt;=1,"A",IF(COUNTIF(D184:D186,"C")&gt;0,"P"," "))</f>
        <v xml:space="preserve"> </v>
      </c>
      <c r="E187" s="422" t="str">
        <f t="shared" si="118"/>
        <v xml:space="preserve"> </v>
      </c>
      <c r="F187" s="422" t="str">
        <f t="shared" si="118"/>
        <v xml:space="preserve"> </v>
      </c>
      <c r="G187" s="422" t="str">
        <f t="shared" si="118"/>
        <v xml:space="preserve"> </v>
      </c>
      <c r="H187" s="422" t="str">
        <f t="shared" si="118"/>
        <v xml:space="preserve"> </v>
      </c>
      <c r="I187" s="422" t="str">
        <f t="shared" si="118"/>
        <v xml:space="preserve"> </v>
      </c>
      <c r="J187" s="422" t="str">
        <f t="shared" si="118"/>
        <v xml:space="preserve"> </v>
      </c>
      <c r="K187" s="422" t="str">
        <f t="shared" ref="K187:T187" si="119">IF(COUNTIF(K184:K186,"C")&gt;=1,"A",IF(COUNTIF(K184:K186,"C")&gt;0,"P"," "))</f>
        <v xml:space="preserve"> </v>
      </c>
      <c r="L187" s="422" t="str">
        <f t="shared" si="119"/>
        <v xml:space="preserve"> </v>
      </c>
      <c r="M187" s="422" t="str">
        <f t="shared" si="119"/>
        <v xml:space="preserve"> </v>
      </c>
      <c r="N187" s="422" t="str">
        <f t="shared" si="119"/>
        <v xml:space="preserve"> </v>
      </c>
      <c r="O187" s="422" t="str">
        <f t="shared" si="119"/>
        <v xml:space="preserve"> </v>
      </c>
      <c r="P187" s="422" t="str">
        <f t="shared" si="119"/>
        <v xml:space="preserve"> </v>
      </c>
      <c r="Q187" s="422" t="str">
        <f t="shared" si="119"/>
        <v xml:space="preserve"> </v>
      </c>
      <c r="R187" s="422" t="str">
        <f t="shared" si="119"/>
        <v xml:space="preserve"> </v>
      </c>
      <c r="S187" s="422" t="str">
        <f t="shared" si="119"/>
        <v xml:space="preserve"> </v>
      </c>
      <c r="T187" s="422" t="str">
        <f t="shared" si="119"/>
        <v xml:space="preserve"> </v>
      </c>
      <c r="U187" s="422" t="str">
        <f t="shared" si="118"/>
        <v xml:space="preserve"> </v>
      </c>
      <c r="V187" s="422" t="str">
        <f t="shared" si="118"/>
        <v xml:space="preserve"> </v>
      </c>
      <c r="W187" s="422" t="str">
        <f t="shared" si="118"/>
        <v xml:space="preserve"> </v>
      </c>
    </row>
    <row r="188" spans="1:23">
      <c r="A188" s="163"/>
      <c r="B188" s="170"/>
      <c r="C188" s="420" t="s">
        <v>397</v>
      </c>
      <c r="D188" s="173"/>
      <c r="E188" s="173"/>
      <c r="F188" s="173"/>
      <c r="G188" s="173"/>
      <c r="H188" s="173"/>
      <c r="I188" s="173"/>
      <c r="J188" s="173"/>
      <c r="K188" s="173"/>
      <c r="L188" s="173"/>
      <c r="M188" s="173"/>
      <c r="N188" s="173"/>
      <c r="O188" s="173"/>
      <c r="P188" s="173"/>
      <c r="Q188" s="173"/>
      <c r="R188" s="173"/>
      <c r="S188" s="173"/>
      <c r="T188" s="173"/>
      <c r="U188" s="173"/>
      <c r="V188" s="173"/>
      <c r="W188" s="173"/>
    </row>
    <row r="189" spans="1:23">
      <c r="A189" s="163"/>
      <c r="B189" s="170"/>
      <c r="C189" s="420" t="s">
        <v>397</v>
      </c>
      <c r="D189" s="173"/>
      <c r="E189" s="173"/>
      <c r="F189" s="173"/>
      <c r="G189" s="173"/>
      <c r="H189" s="173"/>
      <c r="I189" s="173"/>
      <c r="J189" s="173"/>
      <c r="K189" s="173"/>
      <c r="L189" s="173"/>
      <c r="M189" s="173"/>
      <c r="N189" s="173"/>
      <c r="O189" s="173"/>
      <c r="P189" s="173"/>
      <c r="Q189" s="173"/>
      <c r="R189" s="173"/>
      <c r="S189" s="173"/>
      <c r="T189" s="173"/>
      <c r="U189" s="173"/>
      <c r="V189" s="173"/>
      <c r="W189" s="173"/>
    </row>
    <row r="190" spans="1:23">
      <c r="A190" s="163"/>
      <c r="B190" s="170"/>
      <c r="C190" s="420" t="s">
        <v>397</v>
      </c>
      <c r="D190" s="173"/>
      <c r="E190" s="173"/>
      <c r="F190" s="173"/>
      <c r="G190" s="173"/>
      <c r="H190" s="173"/>
      <c r="I190" s="173"/>
      <c r="J190" s="173"/>
      <c r="K190" s="173"/>
      <c r="L190" s="173"/>
      <c r="M190" s="173"/>
      <c r="N190" s="173"/>
      <c r="O190" s="173"/>
      <c r="P190" s="173"/>
      <c r="Q190" s="173"/>
      <c r="R190" s="173"/>
      <c r="S190" s="173"/>
      <c r="T190" s="173"/>
      <c r="U190" s="173"/>
      <c r="V190" s="173"/>
      <c r="W190" s="173"/>
    </row>
    <row r="191" spans="1:23">
      <c r="A191" s="163"/>
      <c r="B191" s="163">
        <v>5</v>
      </c>
      <c r="C191" s="421" t="s">
        <v>397</v>
      </c>
      <c r="D191" s="422" t="str">
        <f t="shared" ref="D191:W191" si="120">IF(COUNTIF(D188:D190,"C")&gt;=1,"A",IF(COUNTIF(D188:D190,"C")&gt;0,"P"," "))</f>
        <v xml:space="preserve"> </v>
      </c>
      <c r="E191" s="422" t="str">
        <f t="shared" si="120"/>
        <v xml:space="preserve"> </v>
      </c>
      <c r="F191" s="422" t="str">
        <f t="shared" si="120"/>
        <v xml:space="preserve"> </v>
      </c>
      <c r="G191" s="422" t="str">
        <f t="shared" si="120"/>
        <v xml:space="preserve"> </v>
      </c>
      <c r="H191" s="422" t="str">
        <f t="shared" si="120"/>
        <v xml:space="preserve"> </v>
      </c>
      <c r="I191" s="422" t="str">
        <f t="shared" si="120"/>
        <v xml:space="preserve"> </v>
      </c>
      <c r="J191" s="422" t="str">
        <f t="shared" si="120"/>
        <v xml:space="preserve"> </v>
      </c>
      <c r="K191" s="422" t="str">
        <f t="shared" ref="K191:T191" si="121">IF(COUNTIF(K188:K190,"C")&gt;=1,"A",IF(COUNTIF(K188:K190,"C")&gt;0,"P"," "))</f>
        <v xml:space="preserve"> </v>
      </c>
      <c r="L191" s="422" t="str">
        <f t="shared" si="121"/>
        <v xml:space="preserve"> </v>
      </c>
      <c r="M191" s="422" t="str">
        <f t="shared" si="121"/>
        <v xml:space="preserve"> </v>
      </c>
      <c r="N191" s="422" t="str">
        <f t="shared" si="121"/>
        <v xml:space="preserve"> </v>
      </c>
      <c r="O191" s="422" t="str">
        <f t="shared" si="121"/>
        <v xml:space="preserve"> </v>
      </c>
      <c r="P191" s="422" t="str">
        <f t="shared" si="121"/>
        <v xml:space="preserve"> </v>
      </c>
      <c r="Q191" s="422" t="str">
        <f t="shared" si="121"/>
        <v xml:space="preserve"> </v>
      </c>
      <c r="R191" s="422" t="str">
        <f t="shared" si="121"/>
        <v xml:space="preserve"> </v>
      </c>
      <c r="S191" s="422" t="str">
        <f t="shared" si="121"/>
        <v xml:space="preserve"> </v>
      </c>
      <c r="T191" s="422" t="str">
        <f t="shared" si="121"/>
        <v xml:space="preserve"> </v>
      </c>
      <c r="U191" s="422" t="str">
        <f t="shared" si="120"/>
        <v xml:space="preserve"> </v>
      </c>
      <c r="V191" s="422" t="str">
        <f t="shared" si="120"/>
        <v xml:space="preserve"> </v>
      </c>
      <c r="W191" s="422" t="str">
        <f t="shared" si="120"/>
        <v xml:space="preserve"> </v>
      </c>
    </row>
    <row r="192" spans="1:23">
      <c r="A192" s="163"/>
      <c r="B192" s="170"/>
      <c r="C192" s="420" t="s">
        <v>397</v>
      </c>
      <c r="D192" s="173"/>
      <c r="E192" s="173"/>
      <c r="F192" s="173"/>
      <c r="G192" s="173"/>
      <c r="H192" s="173"/>
      <c r="I192" s="173"/>
      <c r="J192" s="173"/>
      <c r="K192" s="173"/>
      <c r="L192" s="173"/>
      <c r="M192" s="173"/>
      <c r="N192" s="173"/>
      <c r="O192" s="173"/>
      <c r="P192" s="173"/>
      <c r="Q192" s="173"/>
      <c r="R192" s="173"/>
      <c r="S192" s="173"/>
      <c r="T192" s="173"/>
      <c r="U192" s="173"/>
      <c r="V192" s="173"/>
      <c r="W192" s="173"/>
    </row>
    <row r="193" spans="1:23">
      <c r="A193" s="163"/>
      <c r="B193" s="170"/>
      <c r="C193" s="420" t="s">
        <v>397</v>
      </c>
      <c r="D193" s="173"/>
      <c r="E193" s="173"/>
      <c r="F193" s="173"/>
      <c r="G193" s="173"/>
      <c r="H193" s="173"/>
      <c r="I193" s="173"/>
      <c r="J193" s="173"/>
      <c r="K193" s="173"/>
      <c r="L193" s="173"/>
      <c r="M193" s="173"/>
      <c r="N193" s="173"/>
      <c r="O193" s="173"/>
      <c r="P193" s="173"/>
      <c r="Q193" s="173"/>
      <c r="R193" s="173"/>
      <c r="S193" s="173"/>
      <c r="T193" s="173"/>
      <c r="U193" s="173"/>
      <c r="V193" s="173"/>
      <c r="W193" s="173"/>
    </row>
    <row r="194" spans="1:23">
      <c r="A194" s="163"/>
      <c r="B194" s="170"/>
      <c r="C194" s="420" t="s">
        <v>397</v>
      </c>
      <c r="D194" s="173"/>
      <c r="E194" s="173"/>
      <c r="F194" s="173"/>
      <c r="G194" s="173"/>
      <c r="H194" s="173"/>
      <c r="I194" s="173"/>
      <c r="J194" s="173"/>
      <c r="K194" s="173"/>
      <c r="L194" s="173"/>
      <c r="M194" s="173"/>
      <c r="N194" s="173"/>
      <c r="O194" s="173"/>
      <c r="P194" s="173"/>
      <c r="Q194" s="173"/>
      <c r="R194" s="173"/>
      <c r="S194" s="173"/>
      <c r="T194" s="173"/>
      <c r="U194" s="173"/>
      <c r="V194" s="173"/>
      <c r="W194" s="173"/>
    </row>
    <row r="195" spans="1:23" ht="0.75" customHeight="1" thickBot="1">
      <c r="A195" s="163"/>
      <c r="B195" s="163"/>
      <c r="C195" s="163"/>
      <c r="D195" s="422" t="str">
        <f t="shared" ref="D195:W195" si="122">IF(COUNTIF(D192:D194,"C")&gt;=1,"A",IF(COUNTIF(D192:D194,"C")&gt;0,"P"," "))</f>
        <v xml:space="preserve"> </v>
      </c>
      <c r="E195" s="422" t="str">
        <f t="shared" si="122"/>
        <v xml:space="preserve"> </v>
      </c>
      <c r="F195" s="422" t="str">
        <f t="shared" si="122"/>
        <v xml:space="preserve"> </v>
      </c>
      <c r="G195" s="422" t="str">
        <f t="shared" si="122"/>
        <v xml:space="preserve"> </v>
      </c>
      <c r="H195" s="422" t="str">
        <f t="shared" si="122"/>
        <v xml:space="preserve"> </v>
      </c>
      <c r="I195" s="422" t="str">
        <f t="shared" si="122"/>
        <v xml:space="preserve"> </v>
      </c>
      <c r="J195" s="422" t="str">
        <f t="shared" si="122"/>
        <v xml:space="preserve"> </v>
      </c>
      <c r="K195" s="422" t="str">
        <f t="shared" ref="K195:T195" si="123">IF(COUNTIF(K192:K194,"C")&gt;=1,"A",IF(COUNTIF(K192:K194,"C")&gt;0,"P"," "))</f>
        <v xml:space="preserve"> </v>
      </c>
      <c r="L195" s="422" t="str">
        <f t="shared" si="123"/>
        <v xml:space="preserve"> </v>
      </c>
      <c r="M195" s="422" t="str">
        <f t="shared" si="123"/>
        <v xml:space="preserve"> </v>
      </c>
      <c r="N195" s="422" t="str">
        <f t="shared" si="123"/>
        <v xml:space="preserve"> </v>
      </c>
      <c r="O195" s="422" t="str">
        <f t="shared" si="123"/>
        <v xml:space="preserve"> </v>
      </c>
      <c r="P195" s="422" t="str">
        <f t="shared" si="123"/>
        <v xml:space="preserve"> </v>
      </c>
      <c r="Q195" s="422" t="str">
        <f t="shared" si="123"/>
        <v xml:space="preserve"> </v>
      </c>
      <c r="R195" s="422" t="str">
        <f t="shared" si="123"/>
        <v xml:space="preserve"> </v>
      </c>
      <c r="S195" s="422" t="str">
        <f t="shared" si="123"/>
        <v xml:space="preserve"> </v>
      </c>
      <c r="T195" s="422" t="str">
        <f t="shared" si="123"/>
        <v xml:space="preserve"> </v>
      </c>
      <c r="U195" s="422" t="str">
        <f t="shared" si="122"/>
        <v xml:space="preserve"> </v>
      </c>
      <c r="V195" s="422" t="str">
        <f t="shared" si="122"/>
        <v xml:space="preserve"> </v>
      </c>
      <c r="W195" s="422" t="str">
        <f t="shared" si="122"/>
        <v xml:space="preserve"> </v>
      </c>
    </row>
    <row r="196" spans="1:23" ht="13.5" thickBot="1">
      <c r="A196" s="163"/>
      <c r="B196" s="163"/>
      <c r="C196" s="213" t="s">
        <v>96</v>
      </c>
      <c r="D196" s="424" t="str">
        <f>IF(COUNTIF(D179:D195,"A")&gt;4,"C",IF(COUNTIF(D179:D195,"A")&gt;0,"P"," "))</f>
        <v xml:space="preserve"> </v>
      </c>
      <c r="E196" s="424" t="str">
        <f t="shared" ref="E196:W196" si="124">IF(COUNTIF(E179:E195,"A")&gt;4,"C",IF(COUNTIF(E179:E195,"A")&gt;0,"P"," "))</f>
        <v xml:space="preserve"> </v>
      </c>
      <c r="F196" s="424" t="str">
        <f t="shared" si="124"/>
        <v xml:space="preserve"> </v>
      </c>
      <c r="G196" s="424" t="str">
        <f t="shared" si="124"/>
        <v xml:space="preserve"> </v>
      </c>
      <c r="H196" s="424" t="str">
        <f t="shared" si="124"/>
        <v xml:space="preserve"> </v>
      </c>
      <c r="I196" s="424" t="str">
        <f t="shared" si="124"/>
        <v xml:space="preserve"> </v>
      </c>
      <c r="J196" s="424" t="str">
        <f t="shared" si="124"/>
        <v xml:space="preserve"> </v>
      </c>
      <c r="K196" s="424" t="str">
        <f t="shared" ref="K196:T196" si="125">IF(COUNTIF(K179:K195,"A")&gt;4,"C",IF(COUNTIF(K179:K195,"A")&gt;0,"P"," "))</f>
        <v xml:space="preserve"> </v>
      </c>
      <c r="L196" s="424" t="str">
        <f t="shared" si="125"/>
        <v xml:space="preserve"> </v>
      </c>
      <c r="M196" s="424" t="str">
        <f t="shared" si="125"/>
        <v xml:space="preserve"> </v>
      </c>
      <c r="N196" s="424" t="str">
        <f t="shared" si="125"/>
        <v xml:space="preserve"> </v>
      </c>
      <c r="O196" s="424" t="str">
        <f t="shared" si="125"/>
        <v xml:space="preserve"> </v>
      </c>
      <c r="P196" s="424" t="str">
        <f t="shared" si="125"/>
        <v xml:space="preserve"> </v>
      </c>
      <c r="Q196" s="424" t="str">
        <f t="shared" si="125"/>
        <v xml:space="preserve"> </v>
      </c>
      <c r="R196" s="424" t="str">
        <f t="shared" si="125"/>
        <v xml:space="preserve"> </v>
      </c>
      <c r="S196" s="424" t="str">
        <f t="shared" si="125"/>
        <v xml:space="preserve"> </v>
      </c>
      <c r="T196" s="424" t="str">
        <f t="shared" si="125"/>
        <v xml:space="preserve"> </v>
      </c>
      <c r="U196" s="424" t="str">
        <f t="shared" si="124"/>
        <v xml:space="preserve"> </v>
      </c>
      <c r="V196" s="424" t="str">
        <f t="shared" si="124"/>
        <v xml:space="preserve"> </v>
      </c>
      <c r="W196" s="424" t="str">
        <f t="shared" si="124"/>
        <v xml:space="preserve"> </v>
      </c>
    </row>
    <row r="197" spans="1:23">
      <c r="A197" s="163"/>
      <c r="B197" s="163"/>
      <c r="C197" s="163"/>
      <c r="D197" s="434"/>
      <c r="E197" s="434"/>
      <c r="F197" s="434"/>
      <c r="G197" s="434"/>
      <c r="H197" s="434"/>
      <c r="I197" s="434"/>
      <c r="J197" s="434"/>
      <c r="K197" s="434"/>
      <c r="L197" s="434"/>
      <c r="M197" s="434"/>
      <c r="N197" s="434"/>
      <c r="O197" s="434"/>
      <c r="P197" s="434"/>
      <c r="Q197" s="434"/>
      <c r="R197" s="434"/>
      <c r="S197" s="434"/>
      <c r="T197" s="434"/>
      <c r="U197" s="434"/>
      <c r="V197" s="434"/>
      <c r="W197" s="434"/>
    </row>
    <row r="198" spans="1:23" ht="15">
      <c r="A198" s="163"/>
      <c r="B198" s="694" t="s">
        <v>1070</v>
      </c>
      <c r="C198" s="695"/>
      <c r="D198" s="685"/>
      <c r="E198" s="685"/>
      <c r="F198" s="685"/>
      <c r="G198" s="685"/>
      <c r="H198" s="685"/>
      <c r="I198" s="685"/>
      <c r="J198" s="685"/>
      <c r="K198" s="685"/>
      <c r="L198" s="685"/>
      <c r="M198" s="685"/>
      <c r="N198" s="685"/>
      <c r="O198" s="685"/>
      <c r="P198" s="685"/>
      <c r="Q198" s="685"/>
      <c r="R198" s="685"/>
      <c r="S198" s="685"/>
      <c r="T198" s="685"/>
      <c r="U198" s="685"/>
      <c r="V198" s="685"/>
      <c r="W198" s="685"/>
    </row>
    <row r="199" spans="1:23">
      <c r="A199" s="163"/>
      <c r="B199" s="163">
        <v>1</v>
      </c>
      <c r="C199" s="432" t="s">
        <v>397</v>
      </c>
      <c r="D199" s="435"/>
      <c r="E199" s="435"/>
      <c r="F199" s="435"/>
      <c r="G199" s="435"/>
      <c r="H199" s="435"/>
      <c r="I199" s="435"/>
      <c r="J199" s="435"/>
      <c r="K199" s="590"/>
      <c r="L199" s="590"/>
      <c r="M199" s="590"/>
      <c r="N199" s="590"/>
      <c r="O199" s="590"/>
      <c r="P199" s="590"/>
      <c r="Q199" s="590"/>
      <c r="R199" s="590"/>
      <c r="S199" s="590"/>
      <c r="T199" s="590"/>
      <c r="U199" s="435"/>
      <c r="V199" s="435"/>
      <c r="W199" s="435"/>
    </row>
    <row r="200" spans="1:23">
      <c r="A200" s="163"/>
      <c r="B200" s="170"/>
      <c r="C200" s="420" t="s">
        <v>397</v>
      </c>
      <c r="D200" s="173"/>
      <c r="E200" s="173"/>
      <c r="F200" s="173"/>
      <c r="G200" s="173"/>
      <c r="H200" s="173"/>
      <c r="I200" s="173"/>
      <c r="J200" s="173"/>
      <c r="K200" s="173"/>
      <c r="L200" s="173"/>
      <c r="M200" s="173"/>
      <c r="N200" s="173"/>
      <c r="O200" s="173"/>
      <c r="P200" s="173"/>
      <c r="Q200" s="173"/>
      <c r="R200" s="173"/>
      <c r="S200" s="173"/>
      <c r="T200" s="173"/>
      <c r="U200" s="173"/>
      <c r="V200" s="173"/>
      <c r="W200" s="173"/>
    </row>
    <row r="201" spans="1:23">
      <c r="A201" s="163"/>
      <c r="B201" s="170"/>
      <c r="C201" s="420" t="s">
        <v>397</v>
      </c>
      <c r="D201" s="173"/>
      <c r="E201" s="173"/>
      <c r="F201" s="173"/>
      <c r="G201" s="173"/>
      <c r="H201" s="173"/>
      <c r="I201" s="173"/>
      <c r="J201" s="173"/>
      <c r="K201" s="173"/>
      <c r="L201" s="173"/>
      <c r="M201" s="173"/>
      <c r="N201" s="173"/>
      <c r="O201" s="173"/>
      <c r="P201" s="173"/>
      <c r="Q201" s="173"/>
      <c r="R201" s="173"/>
      <c r="S201" s="173"/>
      <c r="T201" s="173"/>
      <c r="U201" s="173"/>
      <c r="V201" s="173"/>
      <c r="W201" s="173"/>
    </row>
    <row r="202" spans="1:23">
      <c r="A202" s="163"/>
      <c r="B202" s="170"/>
      <c r="C202" s="420" t="s">
        <v>397</v>
      </c>
      <c r="D202" s="173"/>
      <c r="E202" s="173"/>
      <c r="F202" s="173"/>
      <c r="G202" s="173"/>
      <c r="H202" s="173"/>
      <c r="I202" s="173"/>
      <c r="J202" s="173"/>
      <c r="K202" s="173"/>
      <c r="L202" s="173"/>
      <c r="M202" s="173"/>
      <c r="N202" s="173"/>
      <c r="O202" s="173"/>
      <c r="P202" s="173"/>
      <c r="Q202" s="173"/>
      <c r="R202" s="173"/>
      <c r="S202" s="173"/>
      <c r="T202" s="173"/>
      <c r="U202" s="173"/>
      <c r="V202" s="173"/>
      <c r="W202" s="173"/>
    </row>
    <row r="203" spans="1:23">
      <c r="A203" s="163"/>
      <c r="B203" s="163">
        <v>2</v>
      </c>
      <c r="C203" s="421" t="s">
        <v>397</v>
      </c>
      <c r="D203" s="422" t="str">
        <f t="shared" ref="D203:W203" si="126">IF(COUNTIF(D200:D202,"C")&gt;=1,"A",IF(COUNTIF(D200:D202,"C")&gt;0,"P"," "))</f>
        <v xml:space="preserve"> </v>
      </c>
      <c r="E203" s="422" t="str">
        <f t="shared" si="126"/>
        <v xml:space="preserve"> </v>
      </c>
      <c r="F203" s="422" t="str">
        <f t="shared" si="126"/>
        <v xml:space="preserve"> </v>
      </c>
      <c r="G203" s="422" t="str">
        <f t="shared" si="126"/>
        <v xml:space="preserve"> </v>
      </c>
      <c r="H203" s="422" t="str">
        <f t="shared" si="126"/>
        <v xml:space="preserve"> </v>
      </c>
      <c r="I203" s="422" t="str">
        <f t="shared" si="126"/>
        <v xml:space="preserve"> </v>
      </c>
      <c r="J203" s="422" t="str">
        <f t="shared" si="126"/>
        <v xml:space="preserve"> </v>
      </c>
      <c r="K203" s="422" t="str">
        <f t="shared" ref="K203:T203" si="127">IF(COUNTIF(K200:K202,"C")&gt;=1,"A",IF(COUNTIF(K200:K202,"C")&gt;0,"P"," "))</f>
        <v xml:space="preserve"> </v>
      </c>
      <c r="L203" s="422" t="str">
        <f t="shared" si="127"/>
        <v xml:space="preserve"> </v>
      </c>
      <c r="M203" s="422" t="str">
        <f t="shared" si="127"/>
        <v xml:space="preserve"> </v>
      </c>
      <c r="N203" s="422" t="str">
        <f t="shared" si="127"/>
        <v xml:space="preserve"> </v>
      </c>
      <c r="O203" s="422" t="str">
        <f t="shared" si="127"/>
        <v xml:space="preserve"> </v>
      </c>
      <c r="P203" s="422" t="str">
        <f t="shared" si="127"/>
        <v xml:space="preserve"> </v>
      </c>
      <c r="Q203" s="422" t="str">
        <f t="shared" si="127"/>
        <v xml:space="preserve"> </v>
      </c>
      <c r="R203" s="422" t="str">
        <f t="shared" si="127"/>
        <v xml:space="preserve"> </v>
      </c>
      <c r="S203" s="422" t="str">
        <f t="shared" si="127"/>
        <v xml:space="preserve"> </v>
      </c>
      <c r="T203" s="422" t="str">
        <f t="shared" si="127"/>
        <v xml:space="preserve"> </v>
      </c>
      <c r="U203" s="422" t="str">
        <f t="shared" si="126"/>
        <v xml:space="preserve"> </v>
      </c>
      <c r="V203" s="422" t="str">
        <f t="shared" si="126"/>
        <v xml:space="preserve"> </v>
      </c>
      <c r="W203" s="422" t="str">
        <f t="shared" si="126"/>
        <v xml:space="preserve"> </v>
      </c>
    </row>
    <row r="204" spans="1:23">
      <c r="A204" s="163"/>
      <c r="B204" s="170"/>
      <c r="C204" s="420" t="s">
        <v>397</v>
      </c>
      <c r="D204" s="173"/>
      <c r="E204" s="173"/>
      <c r="F204" s="173"/>
      <c r="G204" s="173"/>
      <c r="H204" s="173"/>
      <c r="I204" s="173"/>
      <c r="J204" s="173"/>
      <c r="K204" s="173"/>
      <c r="L204" s="173"/>
      <c r="M204" s="173"/>
      <c r="N204" s="173"/>
      <c r="O204" s="173"/>
      <c r="P204" s="173"/>
      <c r="Q204" s="173"/>
      <c r="R204" s="173"/>
      <c r="S204" s="173"/>
      <c r="T204" s="173"/>
      <c r="U204" s="173"/>
      <c r="V204" s="173"/>
      <c r="W204" s="173"/>
    </row>
    <row r="205" spans="1:23">
      <c r="A205" s="163"/>
      <c r="B205" s="170"/>
      <c r="C205" s="420" t="s">
        <v>397</v>
      </c>
      <c r="D205" s="173"/>
      <c r="E205" s="173"/>
      <c r="F205" s="173"/>
      <c r="G205" s="173"/>
      <c r="H205" s="173"/>
      <c r="I205" s="173"/>
      <c r="J205" s="173"/>
      <c r="K205" s="173"/>
      <c r="L205" s="173"/>
      <c r="M205" s="173"/>
      <c r="N205" s="173"/>
      <c r="O205" s="173"/>
      <c r="P205" s="173"/>
      <c r="Q205" s="173"/>
      <c r="R205" s="173"/>
      <c r="S205" s="173"/>
      <c r="T205" s="173"/>
      <c r="U205" s="173"/>
      <c r="V205" s="173"/>
      <c r="W205" s="173"/>
    </row>
    <row r="206" spans="1:23">
      <c r="A206" s="163"/>
      <c r="B206" s="170"/>
      <c r="C206" s="420" t="s">
        <v>397</v>
      </c>
      <c r="D206" s="173"/>
      <c r="E206" s="173"/>
      <c r="F206" s="173"/>
      <c r="G206" s="173"/>
      <c r="H206" s="173"/>
      <c r="I206" s="173"/>
      <c r="J206" s="173"/>
      <c r="K206" s="173"/>
      <c r="L206" s="173"/>
      <c r="M206" s="173"/>
      <c r="N206" s="173"/>
      <c r="O206" s="173"/>
      <c r="P206" s="173"/>
      <c r="Q206" s="173"/>
      <c r="R206" s="173"/>
      <c r="S206" s="173"/>
      <c r="T206" s="173"/>
      <c r="U206" s="173"/>
      <c r="V206" s="173"/>
      <c r="W206" s="173"/>
    </row>
    <row r="207" spans="1:23">
      <c r="A207" s="163"/>
      <c r="B207" s="163">
        <v>3</v>
      </c>
      <c r="C207" s="421" t="s">
        <v>397</v>
      </c>
      <c r="D207" s="422" t="str">
        <f t="shared" ref="D207:W207" si="128">IF(COUNTIF(D204:D206,"C")&gt;=1,"A",IF(COUNTIF(D204:D206,"C")&gt;0,"P"," "))</f>
        <v xml:space="preserve"> </v>
      </c>
      <c r="E207" s="422" t="str">
        <f t="shared" si="128"/>
        <v xml:space="preserve"> </v>
      </c>
      <c r="F207" s="422" t="str">
        <f t="shared" si="128"/>
        <v xml:space="preserve"> </v>
      </c>
      <c r="G207" s="422" t="str">
        <f t="shared" si="128"/>
        <v xml:space="preserve"> </v>
      </c>
      <c r="H207" s="422" t="str">
        <f t="shared" si="128"/>
        <v xml:space="preserve"> </v>
      </c>
      <c r="I207" s="422" t="str">
        <f t="shared" si="128"/>
        <v xml:space="preserve"> </v>
      </c>
      <c r="J207" s="422" t="str">
        <f t="shared" si="128"/>
        <v xml:space="preserve"> </v>
      </c>
      <c r="K207" s="422" t="str">
        <f t="shared" ref="K207:T207" si="129">IF(COUNTIF(K204:K206,"C")&gt;=1,"A",IF(COUNTIF(K204:K206,"C")&gt;0,"P"," "))</f>
        <v xml:space="preserve"> </v>
      </c>
      <c r="L207" s="422" t="str">
        <f t="shared" si="129"/>
        <v xml:space="preserve"> </v>
      </c>
      <c r="M207" s="422" t="str">
        <f t="shared" si="129"/>
        <v xml:space="preserve"> </v>
      </c>
      <c r="N207" s="422" t="str">
        <f t="shared" si="129"/>
        <v xml:space="preserve"> </v>
      </c>
      <c r="O207" s="422" t="str">
        <f t="shared" si="129"/>
        <v xml:space="preserve"> </v>
      </c>
      <c r="P207" s="422" t="str">
        <f t="shared" si="129"/>
        <v xml:space="preserve"> </v>
      </c>
      <c r="Q207" s="422" t="str">
        <f t="shared" si="129"/>
        <v xml:space="preserve"> </v>
      </c>
      <c r="R207" s="422" t="str">
        <f t="shared" si="129"/>
        <v xml:space="preserve"> </v>
      </c>
      <c r="S207" s="422" t="str">
        <f t="shared" si="129"/>
        <v xml:space="preserve"> </v>
      </c>
      <c r="T207" s="422" t="str">
        <f t="shared" si="129"/>
        <v xml:space="preserve"> </v>
      </c>
      <c r="U207" s="422" t="str">
        <f t="shared" si="128"/>
        <v xml:space="preserve"> </v>
      </c>
      <c r="V207" s="422" t="str">
        <f t="shared" si="128"/>
        <v xml:space="preserve"> </v>
      </c>
      <c r="W207" s="422" t="str">
        <f t="shared" si="128"/>
        <v xml:space="preserve"> </v>
      </c>
    </row>
    <row r="208" spans="1:23">
      <c r="A208" s="163"/>
      <c r="B208" s="170"/>
      <c r="C208" s="420" t="s">
        <v>397</v>
      </c>
      <c r="D208" s="173"/>
      <c r="E208" s="173"/>
      <c r="F208" s="173"/>
      <c r="G208" s="173"/>
      <c r="H208" s="173"/>
      <c r="I208" s="173"/>
      <c r="J208" s="173"/>
      <c r="K208" s="173"/>
      <c r="L208" s="173"/>
      <c r="M208" s="173"/>
      <c r="N208" s="173"/>
      <c r="O208" s="173"/>
      <c r="P208" s="173"/>
      <c r="Q208" s="173"/>
      <c r="R208" s="173"/>
      <c r="S208" s="173"/>
      <c r="T208" s="173"/>
      <c r="U208" s="173"/>
      <c r="V208" s="173"/>
      <c r="W208" s="173"/>
    </row>
    <row r="209" spans="1:23">
      <c r="A209" s="163"/>
      <c r="B209" s="170"/>
      <c r="C209" s="420" t="s">
        <v>397</v>
      </c>
      <c r="D209" s="173"/>
      <c r="E209" s="173"/>
      <c r="F209" s="173"/>
      <c r="G209" s="173"/>
      <c r="H209" s="173"/>
      <c r="I209" s="173"/>
      <c r="J209" s="173"/>
      <c r="K209" s="173"/>
      <c r="L209" s="173"/>
      <c r="M209" s="173"/>
      <c r="N209" s="173"/>
      <c r="O209" s="173"/>
      <c r="P209" s="173"/>
      <c r="Q209" s="173"/>
      <c r="R209" s="173"/>
      <c r="S209" s="173"/>
      <c r="T209" s="173"/>
      <c r="U209" s="173"/>
      <c r="V209" s="173"/>
      <c r="W209" s="173"/>
    </row>
    <row r="210" spans="1:23">
      <c r="A210" s="163"/>
      <c r="B210" s="170"/>
      <c r="C210" s="420" t="s">
        <v>397</v>
      </c>
      <c r="D210" s="173"/>
      <c r="E210" s="173"/>
      <c r="F210" s="173"/>
      <c r="G210" s="173"/>
      <c r="H210" s="173"/>
      <c r="I210" s="173"/>
      <c r="J210" s="173"/>
      <c r="K210" s="173"/>
      <c r="L210" s="173"/>
      <c r="M210" s="173"/>
      <c r="N210" s="173"/>
      <c r="O210" s="173"/>
      <c r="P210" s="173"/>
      <c r="Q210" s="173"/>
      <c r="R210" s="173"/>
      <c r="S210" s="173"/>
      <c r="T210" s="173"/>
      <c r="U210" s="173"/>
      <c r="V210" s="173"/>
      <c r="W210" s="173"/>
    </row>
    <row r="211" spans="1:23">
      <c r="A211" s="163"/>
      <c r="B211" s="163">
        <v>4</v>
      </c>
      <c r="C211" s="421" t="s">
        <v>397</v>
      </c>
      <c r="D211" s="422" t="str">
        <f t="shared" ref="D211:W211" si="130">IF(COUNTIF(D208:D210,"C")&gt;=1,"A",IF(COUNTIF(D208:D210,"C")&gt;0,"P"," "))</f>
        <v xml:space="preserve"> </v>
      </c>
      <c r="E211" s="422" t="str">
        <f t="shared" si="130"/>
        <v xml:space="preserve"> </v>
      </c>
      <c r="F211" s="422" t="str">
        <f t="shared" si="130"/>
        <v xml:space="preserve"> </v>
      </c>
      <c r="G211" s="422" t="str">
        <f t="shared" si="130"/>
        <v xml:space="preserve"> </v>
      </c>
      <c r="H211" s="422" t="str">
        <f t="shared" si="130"/>
        <v xml:space="preserve"> </v>
      </c>
      <c r="I211" s="422" t="str">
        <f t="shared" si="130"/>
        <v xml:space="preserve"> </v>
      </c>
      <c r="J211" s="422" t="str">
        <f t="shared" si="130"/>
        <v xml:space="preserve"> </v>
      </c>
      <c r="K211" s="422" t="str">
        <f t="shared" ref="K211:T211" si="131">IF(COUNTIF(K208:K210,"C")&gt;=1,"A",IF(COUNTIF(K208:K210,"C")&gt;0,"P"," "))</f>
        <v xml:space="preserve"> </v>
      </c>
      <c r="L211" s="422" t="str">
        <f t="shared" si="131"/>
        <v xml:space="preserve"> </v>
      </c>
      <c r="M211" s="422" t="str">
        <f t="shared" si="131"/>
        <v xml:space="preserve"> </v>
      </c>
      <c r="N211" s="422" t="str">
        <f t="shared" si="131"/>
        <v xml:space="preserve"> </v>
      </c>
      <c r="O211" s="422" t="str">
        <f t="shared" si="131"/>
        <v xml:space="preserve"> </v>
      </c>
      <c r="P211" s="422" t="str">
        <f t="shared" si="131"/>
        <v xml:space="preserve"> </v>
      </c>
      <c r="Q211" s="422" t="str">
        <f t="shared" si="131"/>
        <v xml:space="preserve"> </v>
      </c>
      <c r="R211" s="422" t="str">
        <f t="shared" si="131"/>
        <v xml:space="preserve"> </v>
      </c>
      <c r="S211" s="422" t="str">
        <f t="shared" si="131"/>
        <v xml:space="preserve"> </v>
      </c>
      <c r="T211" s="422" t="str">
        <f t="shared" si="131"/>
        <v xml:space="preserve"> </v>
      </c>
      <c r="U211" s="422" t="str">
        <f t="shared" si="130"/>
        <v xml:space="preserve"> </v>
      </c>
      <c r="V211" s="422" t="str">
        <f t="shared" si="130"/>
        <v xml:space="preserve"> </v>
      </c>
      <c r="W211" s="422" t="str">
        <f t="shared" si="130"/>
        <v xml:space="preserve"> </v>
      </c>
    </row>
    <row r="212" spans="1:23">
      <c r="A212" s="163"/>
      <c r="B212" s="170"/>
      <c r="C212" s="420" t="s">
        <v>397</v>
      </c>
      <c r="D212" s="173"/>
      <c r="E212" s="173"/>
      <c r="F212" s="173"/>
      <c r="G212" s="173"/>
      <c r="H212" s="173"/>
      <c r="I212" s="173"/>
      <c r="J212" s="173"/>
      <c r="K212" s="173"/>
      <c r="L212" s="173"/>
      <c r="M212" s="173"/>
      <c r="N212" s="173"/>
      <c r="O212" s="173"/>
      <c r="P212" s="173"/>
      <c r="Q212" s="173"/>
      <c r="R212" s="173"/>
      <c r="S212" s="173"/>
      <c r="T212" s="173"/>
      <c r="U212" s="173"/>
      <c r="V212" s="173"/>
      <c r="W212" s="173"/>
    </row>
    <row r="213" spans="1:23">
      <c r="A213" s="163"/>
      <c r="B213" s="170"/>
      <c r="C213" s="420" t="s">
        <v>397</v>
      </c>
      <c r="D213" s="173"/>
      <c r="E213" s="173"/>
      <c r="F213" s="173"/>
      <c r="G213" s="173"/>
      <c r="H213" s="173"/>
      <c r="I213" s="173"/>
      <c r="J213" s="173"/>
      <c r="K213" s="173"/>
      <c r="L213" s="173"/>
      <c r="M213" s="173"/>
      <c r="N213" s="173"/>
      <c r="O213" s="173"/>
      <c r="P213" s="173"/>
      <c r="Q213" s="173"/>
      <c r="R213" s="173"/>
      <c r="S213" s="173"/>
      <c r="T213" s="173"/>
      <c r="U213" s="173"/>
      <c r="V213" s="173"/>
      <c r="W213" s="173"/>
    </row>
    <row r="214" spans="1:23">
      <c r="A214" s="163"/>
      <c r="B214" s="170"/>
      <c r="C214" s="420" t="s">
        <v>397</v>
      </c>
      <c r="D214" s="173"/>
      <c r="E214" s="173"/>
      <c r="F214" s="173"/>
      <c r="G214" s="173"/>
      <c r="H214" s="173"/>
      <c r="I214" s="173"/>
      <c r="J214" s="173"/>
      <c r="K214" s="173"/>
      <c r="L214" s="173"/>
      <c r="M214" s="173"/>
      <c r="N214" s="173"/>
      <c r="O214" s="173"/>
      <c r="P214" s="173"/>
      <c r="Q214" s="173"/>
      <c r="R214" s="173"/>
      <c r="S214" s="173"/>
      <c r="T214" s="173"/>
      <c r="U214" s="173"/>
      <c r="V214" s="173"/>
      <c r="W214" s="173"/>
    </row>
    <row r="215" spans="1:23">
      <c r="A215" s="163"/>
      <c r="B215" s="163">
        <v>5</v>
      </c>
      <c r="C215" s="421" t="s">
        <v>397</v>
      </c>
      <c r="D215" s="422" t="str">
        <f t="shared" ref="D215:W215" si="132">IF(COUNTIF(D212:D214,"C")&gt;=1,"A",IF(COUNTIF(D212:D214,"C")&gt;0,"P"," "))</f>
        <v xml:space="preserve"> </v>
      </c>
      <c r="E215" s="422" t="str">
        <f t="shared" si="132"/>
        <v xml:space="preserve"> </v>
      </c>
      <c r="F215" s="422" t="str">
        <f t="shared" si="132"/>
        <v xml:space="preserve"> </v>
      </c>
      <c r="G215" s="422" t="str">
        <f t="shared" si="132"/>
        <v xml:space="preserve"> </v>
      </c>
      <c r="H215" s="422" t="str">
        <f t="shared" si="132"/>
        <v xml:space="preserve"> </v>
      </c>
      <c r="I215" s="422" t="str">
        <f t="shared" si="132"/>
        <v xml:space="preserve"> </v>
      </c>
      <c r="J215" s="422" t="str">
        <f t="shared" si="132"/>
        <v xml:space="preserve"> </v>
      </c>
      <c r="K215" s="422" t="str">
        <f t="shared" ref="K215:T215" si="133">IF(COUNTIF(K212:K214,"C")&gt;=1,"A",IF(COUNTIF(K212:K214,"C")&gt;0,"P"," "))</f>
        <v xml:space="preserve"> </v>
      </c>
      <c r="L215" s="422" t="str">
        <f t="shared" si="133"/>
        <v xml:space="preserve"> </v>
      </c>
      <c r="M215" s="422" t="str">
        <f t="shared" si="133"/>
        <v xml:space="preserve"> </v>
      </c>
      <c r="N215" s="422" t="str">
        <f t="shared" si="133"/>
        <v xml:space="preserve"> </v>
      </c>
      <c r="O215" s="422" t="str">
        <f t="shared" si="133"/>
        <v xml:space="preserve"> </v>
      </c>
      <c r="P215" s="422" t="str">
        <f t="shared" si="133"/>
        <v xml:space="preserve"> </v>
      </c>
      <c r="Q215" s="422" t="str">
        <f t="shared" si="133"/>
        <v xml:space="preserve"> </v>
      </c>
      <c r="R215" s="422" t="str">
        <f t="shared" si="133"/>
        <v xml:space="preserve"> </v>
      </c>
      <c r="S215" s="422" t="str">
        <f t="shared" si="133"/>
        <v xml:space="preserve"> </v>
      </c>
      <c r="T215" s="422" t="str">
        <f t="shared" si="133"/>
        <v xml:space="preserve"> </v>
      </c>
      <c r="U215" s="422" t="str">
        <f t="shared" si="132"/>
        <v xml:space="preserve"> </v>
      </c>
      <c r="V215" s="422" t="str">
        <f t="shared" si="132"/>
        <v xml:space="preserve"> </v>
      </c>
      <c r="W215" s="422" t="str">
        <f t="shared" si="132"/>
        <v xml:space="preserve"> </v>
      </c>
    </row>
    <row r="216" spans="1:23">
      <c r="A216" s="163"/>
      <c r="B216" s="170"/>
      <c r="C216" s="420" t="s">
        <v>397</v>
      </c>
      <c r="D216" s="173"/>
      <c r="E216" s="173"/>
      <c r="F216" s="173"/>
      <c r="G216" s="173"/>
      <c r="H216" s="173"/>
      <c r="I216" s="173"/>
      <c r="J216" s="173"/>
      <c r="K216" s="173"/>
      <c r="L216" s="173"/>
      <c r="M216" s="173"/>
      <c r="N216" s="173"/>
      <c r="O216" s="173"/>
      <c r="P216" s="173"/>
      <c r="Q216" s="173"/>
      <c r="R216" s="173"/>
      <c r="S216" s="173"/>
      <c r="T216" s="173"/>
      <c r="U216" s="173"/>
      <c r="V216" s="173"/>
      <c r="W216" s="173"/>
    </row>
    <row r="217" spans="1:23">
      <c r="A217" s="163"/>
      <c r="B217" s="170"/>
      <c r="C217" s="420" t="s">
        <v>397</v>
      </c>
      <c r="D217" s="173"/>
      <c r="E217" s="173"/>
      <c r="F217" s="173"/>
      <c r="G217" s="173"/>
      <c r="H217" s="173"/>
      <c r="I217" s="173"/>
      <c r="J217" s="173"/>
      <c r="K217" s="173"/>
      <c r="L217" s="173"/>
      <c r="M217" s="173"/>
      <c r="N217" s="173"/>
      <c r="O217" s="173"/>
      <c r="P217" s="173"/>
      <c r="Q217" s="173"/>
      <c r="R217" s="173"/>
      <c r="S217" s="173"/>
      <c r="T217" s="173"/>
      <c r="U217" s="173"/>
      <c r="V217" s="173"/>
      <c r="W217" s="173"/>
    </row>
    <row r="218" spans="1:23">
      <c r="A218" s="163"/>
      <c r="B218" s="170"/>
      <c r="C218" s="420" t="s">
        <v>397</v>
      </c>
      <c r="D218" s="173"/>
      <c r="E218" s="173"/>
      <c r="F218" s="173"/>
      <c r="G218" s="173"/>
      <c r="H218" s="173"/>
      <c r="I218" s="173"/>
      <c r="J218" s="173"/>
      <c r="K218" s="173"/>
      <c r="L218" s="173"/>
      <c r="M218" s="173"/>
      <c r="N218" s="173"/>
      <c r="O218" s="173"/>
      <c r="P218" s="173"/>
      <c r="Q218" s="173"/>
      <c r="R218" s="173"/>
      <c r="S218" s="173"/>
      <c r="T218" s="173"/>
      <c r="U218" s="173"/>
      <c r="V218" s="173"/>
      <c r="W218" s="173"/>
    </row>
    <row r="219" spans="1:23" ht="0.75" customHeight="1" thickBot="1">
      <c r="A219" s="163"/>
      <c r="B219" s="163"/>
      <c r="C219" s="163"/>
      <c r="D219" s="422" t="str">
        <f t="shared" ref="D219:W219" si="134">IF(COUNTIF(D216:D218,"C")&gt;=1,"A",IF(COUNTIF(D216:D218,"C")&gt;0,"P"," "))</f>
        <v xml:space="preserve"> </v>
      </c>
      <c r="E219" s="422" t="str">
        <f t="shared" si="134"/>
        <v xml:space="preserve"> </v>
      </c>
      <c r="F219" s="422" t="str">
        <f t="shared" si="134"/>
        <v xml:space="preserve"> </v>
      </c>
      <c r="G219" s="422" t="str">
        <f t="shared" si="134"/>
        <v xml:space="preserve"> </v>
      </c>
      <c r="H219" s="422" t="str">
        <f t="shared" si="134"/>
        <v xml:space="preserve"> </v>
      </c>
      <c r="I219" s="422" t="str">
        <f t="shared" si="134"/>
        <v xml:space="preserve"> </v>
      </c>
      <c r="J219" s="422" t="str">
        <f t="shared" si="134"/>
        <v xml:space="preserve"> </v>
      </c>
      <c r="K219" s="422" t="str">
        <f t="shared" ref="K219:T219" si="135">IF(COUNTIF(K216:K218,"C")&gt;=1,"A",IF(COUNTIF(K216:K218,"C")&gt;0,"P"," "))</f>
        <v xml:space="preserve"> </v>
      </c>
      <c r="L219" s="422" t="str">
        <f t="shared" si="135"/>
        <v xml:space="preserve"> </v>
      </c>
      <c r="M219" s="422" t="str">
        <f t="shared" si="135"/>
        <v xml:space="preserve"> </v>
      </c>
      <c r="N219" s="422" t="str">
        <f t="shared" si="135"/>
        <v xml:space="preserve"> </v>
      </c>
      <c r="O219" s="422" t="str">
        <f t="shared" si="135"/>
        <v xml:space="preserve"> </v>
      </c>
      <c r="P219" s="422" t="str">
        <f t="shared" si="135"/>
        <v xml:space="preserve"> </v>
      </c>
      <c r="Q219" s="422" t="str">
        <f t="shared" si="135"/>
        <v xml:space="preserve"> </v>
      </c>
      <c r="R219" s="422" t="str">
        <f t="shared" si="135"/>
        <v xml:space="preserve"> </v>
      </c>
      <c r="S219" s="422" t="str">
        <f t="shared" si="135"/>
        <v xml:space="preserve"> </v>
      </c>
      <c r="T219" s="422" t="str">
        <f t="shared" si="135"/>
        <v xml:space="preserve"> </v>
      </c>
      <c r="U219" s="422" t="str">
        <f t="shared" si="134"/>
        <v xml:space="preserve"> </v>
      </c>
      <c r="V219" s="422" t="str">
        <f t="shared" si="134"/>
        <v xml:space="preserve"> </v>
      </c>
      <c r="W219" s="422" t="str">
        <f t="shared" si="134"/>
        <v xml:space="preserve"> </v>
      </c>
    </row>
    <row r="220" spans="1:23" ht="13.5" thickBot="1">
      <c r="A220" s="163"/>
      <c r="B220" s="163"/>
      <c r="C220" s="213" t="s">
        <v>96</v>
      </c>
      <c r="D220" s="424" t="str">
        <f>IF(COUNTIF(D203:D219,"A")&gt;4,"C",IF(COUNTIF(D203:D219,"A")&gt;0,"P"," "))</f>
        <v xml:space="preserve"> </v>
      </c>
      <c r="E220" s="424" t="str">
        <f t="shared" ref="E220:W220" si="136">IF(COUNTIF(E203:E219,"A")&gt;4,"C",IF(COUNTIF(E203:E219,"A")&gt;0,"P"," "))</f>
        <v xml:space="preserve"> </v>
      </c>
      <c r="F220" s="424" t="str">
        <f t="shared" si="136"/>
        <v xml:space="preserve"> </v>
      </c>
      <c r="G220" s="424" t="str">
        <f t="shared" si="136"/>
        <v xml:space="preserve"> </v>
      </c>
      <c r="H220" s="424" t="str">
        <f t="shared" si="136"/>
        <v xml:space="preserve"> </v>
      </c>
      <c r="I220" s="424" t="str">
        <f t="shared" si="136"/>
        <v xml:space="preserve"> </v>
      </c>
      <c r="J220" s="424" t="str">
        <f t="shared" si="136"/>
        <v xml:space="preserve"> </v>
      </c>
      <c r="K220" s="424" t="str">
        <f t="shared" ref="K220:T220" si="137">IF(COUNTIF(K203:K219,"A")&gt;4,"C",IF(COUNTIF(K203:K219,"A")&gt;0,"P"," "))</f>
        <v xml:space="preserve"> </v>
      </c>
      <c r="L220" s="424" t="str">
        <f t="shared" si="137"/>
        <v xml:space="preserve"> </v>
      </c>
      <c r="M220" s="424" t="str">
        <f t="shared" si="137"/>
        <v xml:space="preserve"> </v>
      </c>
      <c r="N220" s="424" t="str">
        <f t="shared" si="137"/>
        <v xml:space="preserve"> </v>
      </c>
      <c r="O220" s="424" t="str">
        <f t="shared" si="137"/>
        <v xml:space="preserve"> </v>
      </c>
      <c r="P220" s="424" t="str">
        <f t="shared" si="137"/>
        <v xml:space="preserve"> </v>
      </c>
      <c r="Q220" s="424" t="str">
        <f t="shared" si="137"/>
        <v xml:space="preserve"> </v>
      </c>
      <c r="R220" s="424" t="str">
        <f t="shared" si="137"/>
        <v xml:space="preserve"> </v>
      </c>
      <c r="S220" s="424" t="str">
        <f t="shared" si="137"/>
        <v xml:space="preserve"> </v>
      </c>
      <c r="T220" s="424" t="str">
        <f t="shared" si="137"/>
        <v xml:space="preserve"> </v>
      </c>
      <c r="U220" s="424" t="str">
        <f t="shared" si="136"/>
        <v xml:space="preserve"> </v>
      </c>
      <c r="V220" s="424" t="str">
        <f t="shared" si="136"/>
        <v xml:space="preserve"> </v>
      </c>
      <c r="W220" s="424" t="str">
        <f t="shared" si="136"/>
        <v xml:space="preserve"> </v>
      </c>
    </row>
    <row r="222" spans="1:23" ht="15">
      <c r="A222" s="163"/>
      <c r="B222" s="694" t="s">
        <v>1071</v>
      </c>
      <c r="C222" s="695"/>
      <c r="D222" s="685"/>
      <c r="E222" s="685"/>
      <c r="F222" s="685"/>
      <c r="G222" s="685"/>
      <c r="H222" s="685"/>
      <c r="I222" s="685"/>
      <c r="J222" s="685"/>
      <c r="K222" s="685"/>
      <c r="L222" s="685"/>
      <c r="M222" s="685"/>
      <c r="N222" s="685"/>
      <c r="O222" s="685"/>
      <c r="P222" s="685"/>
      <c r="Q222" s="685"/>
      <c r="R222" s="685"/>
      <c r="S222" s="685"/>
      <c r="T222" s="685"/>
      <c r="U222" s="685"/>
      <c r="V222" s="685"/>
      <c r="W222" s="685"/>
    </row>
    <row r="223" spans="1:23">
      <c r="A223" s="163"/>
      <c r="B223" s="163">
        <v>1</v>
      </c>
      <c r="C223" s="432" t="s">
        <v>397</v>
      </c>
      <c r="D223" s="435"/>
      <c r="E223" s="435"/>
      <c r="F223" s="435"/>
      <c r="G223" s="435"/>
      <c r="H223" s="435"/>
      <c r="I223" s="435"/>
      <c r="J223" s="435"/>
      <c r="K223" s="590"/>
      <c r="L223" s="590"/>
      <c r="M223" s="590"/>
      <c r="N223" s="590"/>
      <c r="O223" s="590"/>
      <c r="P223" s="590"/>
      <c r="Q223" s="590"/>
      <c r="R223" s="590"/>
      <c r="S223" s="590"/>
      <c r="T223" s="590"/>
      <c r="U223" s="435"/>
      <c r="V223" s="435"/>
      <c r="W223" s="435"/>
    </row>
    <row r="224" spans="1:23">
      <c r="A224" s="163"/>
      <c r="B224" s="170"/>
      <c r="C224" s="420" t="s">
        <v>397</v>
      </c>
      <c r="D224" s="173"/>
      <c r="E224" s="173"/>
      <c r="F224" s="173"/>
      <c r="G224" s="173"/>
      <c r="H224" s="173"/>
      <c r="I224" s="173"/>
      <c r="J224" s="173"/>
      <c r="K224" s="173"/>
      <c r="L224" s="173"/>
      <c r="M224" s="173"/>
      <c r="N224" s="173"/>
      <c r="O224" s="173"/>
      <c r="P224" s="173"/>
      <c r="Q224" s="173"/>
      <c r="R224" s="173"/>
      <c r="S224" s="173"/>
      <c r="T224" s="173"/>
      <c r="U224" s="173"/>
      <c r="V224" s="173"/>
      <c r="W224" s="173"/>
    </row>
    <row r="225" spans="1:23">
      <c r="A225" s="163"/>
      <c r="B225" s="170"/>
      <c r="C225" s="420" t="s">
        <v>397</v>
      </c>
      <c r="D225" s="173"/>
      <c r="E225" s="173"/>
      <c r="F225" s="173"/>
      <c r="G225" s="173"/>
      <c r="H225" s="173"/>
      <c r="I225" s="173"/>
      <c r="J225" s="173"/>
      <c r="K225" s="173"/>
      <c r="L225" s="173"/>
      <c r="M225" s="173"/>
      <c r="N225" s="173"/>
      <c r="O225" s="173"/>
      <c r="P225" s="173"/>
      <c r="Q225" s="173"/>
      <c r="R225" s="173"/>
      <c r="S225" s="173"/>
      <c r="T225" s="173"/>
      <c r="U225" s="173"/>
      <c r="V225" s="173"/>
      <c r="W225" s="173"/>
    </row>
    <row r="226" spans="1:23">
      <c r="A226" s="163"/>
      <c r="B226" s="170"/>
      <c r="C226" s="420" t="s">
        <v>397</v>
      </c>
      <c r="D226" s="173"/>
      <c r="E226" s="173"/>
      <c r="F226" s="173"/>
      <c r="G226" s="173"/>
      <c r="H226" s="173"/>
      <c r="I226" s="173"/>
      <c r="J226" s="173"/>
      <c r="K226" s="173"/>
      <c r="L226" s="173"/>
      <c r="M226" s="173"/>
      <c r="N226" s="173"/>
      <c r="O226" s="173"/>
      <c r="P226" s="173"/>
      <c r="Q226" s="173"/>
      <c r="R226" s="173"/>
      <c r="S226" s="173"/>
      <c r="T226" s="173"/>
      <c r="U226" s="173"/>
      <c r="V226" s="173"/>
      <c r="W226" s="173"/>
    </row>
    <row r="227" spans="1:23">
      <c r="A227" s="163"/>
      <c r="B227" s="163">
        <v>2</v>
      </c>
      <c r="C227" s="421" t="s">
        <v>397</v>
      </c>
      <c r="D227" s="422" t="str">
        <f t="shared" ref="D227:W227" si="138">IF(COUNTIF(D224:D226,"C")&gt;=1,"A",IF(COUNTIF(D224:D226,"C")&gt;0,"P"," "))</f>
        <v xml:space="preserve"> </v>
      </c>
      <c r="E227" s="422" t="str">
        <f t="shared" si="138"/>
        <v xml:space="preserve"> </v>
      </c>
      <c r="F227" s="422" t="str">
        <f t="shared" si="138"/>
        <v xml:space="preserve"> </v>
      </c>
      <c r="G227" s="422" t="str">
        <f t="shared" si="138"/>
        <v xml:space="preserve"> </v>
      </c>
      <c r="H227" s="422" t="str">
        <f t="shared" si="138"/>
        <v xml:space="preserve"> </v>
      </c>
      <c r="I227" s="422" t="str">
        <f t="shared" si="138"/>
        <v xml:space="preserve"> </v>
      </c>
      <c r="J227" s="422" t="str">
        <f t="shared" si="138"/>
        <v xml:space="preserve"> </v>
      </c>
      <c r="K227" s="422" t="str">
        <f t="shared" ref="K227:T227" si="139">IF(COUNTIF(K224:K226,"C")&gt;=1,"A",IF(COUNTIF(K224:K226,"C")&gt;0,"P"," "))</f>
        <v xml:space="preserve"> </v>
      </c>
      <c r="L227" s="422" t="str">
        <f t="shared" si="139"/>
        <v xml:space="preserve"> </v>
      </c>
      <c r="M227" s="422" t="str">
        <f t="shared" si="139"/>
        <v xml:space="preserve"> </v>
      </c>
      <c r="N227" s="422" t="str">
        <f t="shared" si="139"/>
        <v xml:space="preserve"> </v>
      </c>
      <c r="O227" s="422" t="str">
        <f t="shared" si="139"/>
        <v xml:space="preserve"> </v>
      </c>
      <c r="P227" s="422" t="str">
        <f t="shared" si="139"/>
        <v xml:space="preserve"> </v>
      </c>
      <c r="Q227" s="422" t="str">
        <f t="shared" si="139"/>
        <v xml:space="preserve"> </v>
      </c>
      <c r="R227" s="422" t="str">
        <f t="shared" si="139"/>
        <v xml:space="preserve"> </v>
      </c>
      <c r="S227" s="422" t="str">
        <f t="shared" si="139"/>
        <v xml:space="preserve"> </v>
      </c>
      <c r="T227" s="422" t="str">
        <f t="shared" si="139"/>
        <v xml:space="preserve"> </v>
      </c>
      <c r="U227" s="422" t="str">
        <f t="shared" si="138"/>
        <v xml:space="preserve"> </v>
      </c>
      <c r="V227" s="422" t="str">
        <f t="shared" si="138"/>
        <v xml:space="preserve"> </v>
      </c>
      <c r="W227" s="422" t="str">
        <f t="shared" si="138"/>
        <v xml:space="preserve"> </v>
      </c>
    </row>
    <row r="228" spans="1:23">
      <c r="A228" s="163"/>
      <c r="B228" s="170"/>
      <c r="C228" s="420" t="s">
        <v>397</v>
      </c>
      <c r="D228" s="173"/>
      <c r="E228" s="173"/>
      <c r="F228" s="173"/>
      <c r="G228" s="173"/>
      <c r="H228" s="173"/>
      <c r="I228" s="173"/>
      <c r="J228" s="173"/>
      <c r="K228" s="173"/>
      <c r="L228" s="173"/>
      <c r="M228" s="173"/>
      <c r="N228" s="173"/>
      <c r="O228" s="173"/>
      <c r="P228" s="173"/>
      <c r="Q228" s="173"/>
      <c r="R228" s="173"/>
      <c r="S228" s="173"/>
      <c r="T228" s="173"/>
      <c r="U228" s="173"/>
      <c r="V228" s="173"/>
      <c r="W228" s="173"/>
    </row>
    <row r="229" spans="1:23">
      <c r="A229" s="163"/>
      <c r="B229" s="170"/>
      <c r="C229" s="420" t="s">
        <v>397</v>
      </c>
      <c r="D229" s="173"/>
      <c r="E229" s="173"/>
      <c r="F229" s="173"/>
      <c r="G229" s="173"/>
      <c r="H229" s="173"/>
      <c r="I229" s="173"/>
      <c r="J229" s="173"/>
      <c r="K229" s="173"/>
      <c r="L229" s="173"/>
      <c r="M229" s="173"/>
      <c r="N229" s="173"/>
      <c r="O229" s="173"/>
      <c r="P229" s="173"/>
      <c r="Q229" s="173"/>
      <c r="R229" s="173"/>
      <c r="S229" s="173"/>
      <c r="T229" s="173"/>
      <c r="U229" s="173"/>
      <c r="V229" s="173"/>
      <c r="W229" s="173"/>
    </row>
    <row r="230" spans="1:23">
      <c r="A230" s="163"/>
      <c r="B230" s="170"/>
      <c r="C230" s="420" t="s">
        <v>397</v>
      </c>
      <c r="D230" s="173"/>
      <c r="E230" s="173"/>
      <c r="F230" s="173"/>
      <c r="G230" s="173"/>
      <c r="H230" s="173"/>
      <c r="I230" s="173"/>
      <c r="J230" s="173"/>
      <c r="K230" s="173"/>
      <c r="L230" s="173"/>
      <c r="M230" s="173"/>
      <c r="N230" s="173"/>
      <c r="O230" s="173"/>
      <c r="P230" s="173"/>
      <c r="Q230" s="173"/>
      <c r="R230" s="173"/>
      <c r="S230" s="173"/>
      <c r="T230" s="173"/>
      <c r="U230" s="173"/>
      <c r="V230" s="173"/>
      <c r="W230" s="173"/>
    </row>
    <row r="231" spans="1:23">
      <c r="A231" s="163"/>
      <c r="B231" s="163">
        <v>3</v>
      </c>
      <c r="C231" s="421" t="s">
        <v>397</v>
      </c>
      <c r="D231" s="422" t="str">
        <f t="shared" ref="D231:W231" si="140">IF(COUNTIF(D228:D230,"C")&gt;=1,"A",IF(COUNTIF(D228:D230,"C")&gt;0,"P"," "))</f>
        <v xml:space="preserve"> </v>
      </c>
      <c r="E231" s="422" t="str">
        <f t="shared" si="140"/>
        <v xml:space="preserve"> </v>
      </c>
      <c r="F231" s="422" t="str">
        <f t="shared" si="140"/>
        <v xml:space="preserve"> </v>
      </c>
      <c r="G231" s="422" t="str">
        <f t="shared" si="140"/>
        <v xml:space="preserve"> </v>
      </c>
      <c r="H231" s="422" t="str">
        <f t="shared" si="140"/>
        <v xml:space="preserve"> </v>
      </c>
      <c r="I231" s="422" t="str">
        <f t="shared" si="140"/>
        <v xml:space="preserve"> </v>
      </c>
      <c r="J231" s="422" t="str">
        <f t="shared" si="140"/>
        <v xml:space="preserve"> </v>
      </c>
      <c r="K231" s="422" t="str">
        <f t="shared" ref="K231:T231" si="141">IF(COUNTIF(K228:K230,"C")&gt;=1,"A",IF(COUNTIF(K228:K230,"C")&gt;0,"P"," "))</f>
        <v xml:space="preserve"> </v>
      </c>
      <c r="L231" s="422" t="str">
        <f t="shared" si="141"/>
        <v xml:space="preserve"> </v>
      </c>
      <c r="M231" s="422" t="str">
        <f t="shared" si="141"/>
        <v xml:space="preserve"> </v>
      </c>
      <c r="N231" s="422" t="str">
        <f t="shared" si="141"/>
        <v xml:space="preserve"> </v>
      </c>
      <c r="O231" s="422" t="str">
        <f t="shared" si="141"/>
        <v xml:space="preserve"> </v>
      </c>
      <c r="P231" s="422" t="str">
        <f t="shared" si="141"/>
        <v xml:space="preserve"> </v>
      </c>
      <c r="Q231" s="422" t="str">
        <f t="shared" si="141"/>
        <v xml:space="preserve"> </v>
      </c>
      <c r="R231" s="422" t="str">
        <f t="shared" si="141"/>
        <v xml:space="preserve"> </v>
      </c>
      <c r="S231" s="422" t="str">
        <f t="shared" si="141"/>
        <v xml:space="preserve"> </v>
      </c>
      <c r="T231" s="422" t="str">
        <f t="shared" si="141"/>
        <v xml:space="preserve"> </v>
      </c>
      <c r="U231" s="422" t="str">
        <f t="shared" si="140"/>
        <v xml:space="preserve"> </v>
      </c>
      <c r="V231" s="422" t="str">
        <f t="shared" si="140"/>
        <v xml:space="preserve"> </v>
      </c>
      <c r="W231" s="422" t="str">
        <f t="shared" si="140"/>
        <v xml:space="preserve"> </v>
      </c>
    </row>
    <row r="232" spans="1:23">
      <c r="A232" s="163"/>
      <c r="B232" s="170"/>
      <c r="C232" s="420" t="s">
        <v>397</v>
      </c>
      <c r="D232" s="173"/>
      <c r="E232" s="173"/>
      <c r="F232" s="173"/>
      <c r="G232" s="173"/>
      <c r="H232" s="173"/>
      <c r="I232" s="173"/>
      <c r="J232" s="173"/>
      <c r="K232" s="173"/>
      <c r="L232" s="173"/>
      <c r="M232" s="173"/>
      <c r="N232" s="173"/>
      <c r="O232" s="173"/>
      <c r="P232" s="173"/>
      <c r="Q232" s="173"/>
      <c r="R232" s="173"/>
      <c r="S232" s="173"/>
      <c r="T232" s="173"/>
      <c r="U232" s="173"/>
      <c r="V232" s="173"/>
      <c r="W232" s="173"/>
    </row>
    <row r="233" spans="1:23">
      <c r="A233" s="163"/>
      <c r="B233" s="170"/>
      <c r="C233" s="420" t="s">
        <v>397</v>
      </c>
      <c r="D233" s="173"/>
      <c r="E233" s="173"/>
      <c r="F233" s="173"/>
      <c r="G233" s="173"/>
      <c r="H233" s="173"/>
      <c r="I233" s="173"/>
      <c r="J233" s="173"/>
      <c r="K233" s="173"/>
      <c r="L233" s="173"/>
      <c r="M233" s="173"/>
      <c r="N233" s="173"/>
      <c r="O233" s="173"/>
      <c r="P233" s="173"/>
      <c r="Q233" s="173"/>
      <c r="R233" s="173"/>
      <c r="S233" s="173"/>
      <c r="T233" s="173"/>
      <c r="U233" s="173"/>
      <c r="V233" s="173"/>
      <c r="W233" s="173"/>
    </row>
    <row r="234" spans="1:23">
      <c r="A234" s="163"/>
      <c r="B234" s="170"/>
      <c r="C234" s="420" t="s">
        <v>397</v>
      </c>
      <c r="D234" s="173"/>
      <c r="E234" s="173"/>
      <c r="F234" s="173"/>
      <c r="G234" s="173"/>
      <c r="H234" s="173"/>
      <c r="I234" s="173"/>
      <c r="J234" s="173"/>
      <c r="K234" s="173"/>
      <c r="L234" s="173"/>
      <c r="M234" s="173"/>
      <c r="N234" s="173"/>
      <c r="O234" s="173"/>
      <c r="P234" s="173"/>
      <c r="Q234" s="173"/>
      <c r="R234" s="173"/>
      <c r="S234" s="173"/>
      <c r="T234" s="173"/>
      <c r="U234" s="173"/>
      <c r="V234" s="173"/>
      <c r="W234" s="173"/>
    </row>
    <row r="235" spans="1:23">
      <c r="A235" s="163"/>
      <c r="B235" s="163">
        <v>4</v>
      </c>
      <c r="C235" s="421" t="s">
        <v>397</v>
      </c>
      <c r="D235" s="422" t="str">
        <f t="shared" ref="D235:W235" si="142">IF(COUNTIF(D232:D234,"C")&gt;=1,"A",IF(COUNTIF(D232:D234,"C")&gt;0,"P"," "))</f>
        <v xml:space="preserve"> </v>
      </c>
      <c r="E235" s="422" t="str">
        <f t="shared" si="142"/>
        <v xml:space="preserve"> </v>
      </c>
      <c r="F235" s="422" t="str">
        <f t="shared" si="142"/>
        <v xml:space="preserve"> </v>
      </c>
      <c r="G235" s="422" t="str">
        <f t="shared" si="142"/>
        <v xml:space="preserve"> </v>
      </c>
      <c r="H235" s="422" t="str">
        <f t="shared" si="142"/>
        <v xml:space="preserve"> </v>
      </c>
      <c r="I235" s="422" t="str">
        <f t="shared" si="142"/>
        <v xml:space="preserve"> </v>
      </c>
      <c r="J235" s="422" t="str">
        <f t="shared" si="142"/>
        <v xml:space="preserve"> </v>
      </c>
      <c r="K235" s="422" t="str">
        <f t="shared" ref="K235:T235" si="143">IF(COUNTIF(K232:K234,"C")&gt;=1,"A",IF(COUNTIF(K232:K234,"C")&gt;0,"P"," "))</f>
        <v xml:space="preserve"> </v>
      </c>
      <c r="L235" s="422" t="str">
        <f t="shared" si="143"/>
        <v xml:space="preserve"> </v>
      </c>
      <c r="M235" s="422" t="str">
        <f t="shared" si="143"/>
        <v xml:space="preserve"> </v>
      </c>
      <c r="N235" s="422" t="str">
        <f t="shared" si="143"/>
        <v xml:space="preserve"> </v>
      </c>
      <c r="O235" s="422" t="str">
        <f t="shared" si="143"/>
        <v xml:space="preserve"> </v>
      </c>
      <c r="P235" s="422" t="str">
        <f t="shared" si="143"/>
        <v xml:space="preserve"> </v>
      </c>
      <c r="Q235" s="422" t="str">
        <f t="shared" si="143"/>
        <v xml:space="preserve"> </v>
      </c>
      <c r="R235" s="422" t="str">
        <f t="shared" si="143"/>
        <v xml:space="preserve"> </v>
      </c>
      <c r="S235" s="422" t="str">
        <f t="shared" si="143"/>
        <v xml:space="preserve"> </v>
      </c>
      <c r="T235" s="422" t="str">
        <f t="shared" si="143"/>
        <v xml:space="preserve"> </v>
      </c>
      <c r="U235" s="422" t="str">
        <f t="shared" si="142"/>
        <v xml:space="preserve"> </v>
      </c>
      <c r="V235" s="422" t="str">
        <f t="shared" si="142"/>
        <v xml:space="preserve"> </v>
      </c>
      <c r="W235" s="422" t="str">
        <f t="shared" si="142"/>
        <v xml:space="preserve"> </v>
      </c>
    </row>
    <row r="236" spans="1:23">
      <c r="A236" s="163"/>
      <c r="B236" s="170"/>
      <c r="C236" s="420" t="s">
        <v>397</v>
      </c>
      <c r="D236" s="173"/>
      <c r="E236" s="173"/>
      <c r="F236" s="173"/>
      <c r="G236" s="173"/>
      <c r="H236" s="173"/>
      <c r="I236" s="173"/>
      <c r="J236" s="173"/>
      <c r="K236" s="173"/>
      <c r="L236" s="173"/>
      <c r="M236" s="173"/>
      <c r="N236" s="173"/>
      <c r="O236" s="173"/>
      <c r="P236" s="173"/>
      <c r="Q236" s="173"/>
      <c r="R236" s="173"/>
      <c r="S236" s="173"/>
      <c r="T236" s="173"/>
      <c r="U236" s="173"/>
      <c r="V236" s="173"/>
      <c r="W236" s="173"/>
    </row>
    <row r="237" spans="1:23">
      <c r="A237" s="163"/>
      <c r="B237" s="170"/>
      <c r="C237" s="420" t="s">
        <v>397</v>
      </c>
      <c r="D237" s="173"/>
      <c r="E237" s="173"/>
      <c r="F237" s="173"/>
      <c r="G237" s="173"/>
      <c r="H237" s="173"/>
      <c r="I237" s="173"/>
      <c r="J237" s="173"/>
      <c r="K237" s="173"/>
      <c r="L237" s="173"/>
      <c r="M237" s="173"/>
      <c r="N237" s="173"/>
      <c r="O237" s="173"/>
      <c r="P237" s="173"/>
      <c r="Q237" s="173"/>
      <c r="R237" s="173"/>
      <c r="S237" s="173"/>
      <c r="T237" s="173"/>
      <c r="U237" s="173"/>
      <c r="V237" s="173"/>
      <c r="W237" s="173"/>
    </row>
    <row r="238" spans="1:23">
      <c r="A238" s="163"/>
      <c r="B238" s="170"/>
      <c r="C238" s="420" t="s">
        <v>397</v>
      </c>
      <c r="D238" s="173"/>
      <c r="E238" s="173"/>
      <c r="F238" s="173"/>
      <c r="G238" s="173"/>
      <c r="H238" s="173"/>
      <c r="I238" s="173"/>
      <c r="J238" s="173"/>
      <c r="K238" s="173"/>
      <c r="L238" s="173"/>
      <c r="M238" s="173"/>
      <c r="N238" s="173"/>
      <c r="O238" s="173"/>
      <c r="P238" s="173"/>
      <c r="Q238" s="173"/>
      <c r="R238" s="173"/>
      <c r="S238" s="173"/>
      <c r="T238" s="173"/>
      <c r="U238" s="173"/>
      <c r="V238" s="173"/>
      <c r="W238" s="173"/>
    </row>
    <row r="239" spans="1:23">
      <c r="A239" s="163"/>
      <c r="B239" s="163">
        <v>5</v>
      </c>
      <c r="C239" s="421" t="s">
        <v>397</v>
      </c>
      <c r="D239" s="422" t="str">
        <f t="shared" ref="D239:W239" si="144">IF(COUNTIF(D236:D238,"C")&gt;=1,"A",IF(COUNTIF(D236:D238,"C")&gt;0,"P"," "))</f>
        <v xml:space="preserve"> </v>
      </c>
      <c r="E239" s="422" t="str">
        <f t="shared" si="144"/>
        <v xml:space="preserve"> </v>
      </c>
      <c r="F239" s="422" t="str">
        <f t="shared" si="144"/>
        <v xml:space="preserve"> </v>
      </c>
      <c r="G239" s="422" t="str">
        <f t="shared" si="144"/>
        <v xml:space="preserve"> </v>
      </c>
      <c r="H239" s="422" t="str">
        <f t="shared" si="144"/>
        <v xml:space="preserve"> </v>
      </c>
      <c r="I239" s="422" t="str">
        <f t="shared" si="144"/>
        <v xml:space="preserve"> </v>
      </c>
      <c r="J239" s="422" t="str">
        <f t="shared" si="144"/>
        <v xml:space="preserve"> </v>
      </c>
      <c r="K239" s="422" t="str">
        <f t="shared" ref="K239:T239" si="145">IF(COUNTIF(K236:K238,"C")&gt;=1,"A",IF(COUNTIF(K236:K238,"C")&gt;0,"P"," "))</f>
        <v xml:space="preserve"> </v>
      </c>
      <c r="L239" s="422" t="str">
        <f t="shared" si="145"/>
        <v xml:space="preserve"> </v>
      </c>
      <c r="M239" s="422" t="str">
        <f t="shared" si="145"/>
        <v xml:space="preserve"> </v>
      </c>
      <c r="N239" s="422" t="str">
        <f t="shared" si="145"/>
        <v xml:space="preserve"> </v>
      </c>
      <c r="O239" s="422" t="str">
        <f t="shared" si="145"/>
        <v xml:space="preserve"> </v>
      </c>
      <c r="P239" s="422" t="str">
        <f t="shared" si="145"/>
        <v xml:space="preserve"> </v>
      </c>
      <c r="Q239" s="422" t="str">
        <f t="shared" si="145"/>
        <v xml:space="preserve"> </v>
      </c>
      <c r="R239" s="422" t="str">
        <f t="shared" si="145"/>
        <v xml:space="preserve"> </v>
      </c>
      <c r="S239" s="422" t="str">
        <f t="shared" si="145"/>
        <v xml:space="preserve"> </v>
      </c>
      <c r="T239" s="422" t="str">
        <f t="shared" si="145"/>
        <v xml:space="preserve"> </v>
      </c>
      <c r="U239" s="422" t="str">
        <f t="shared" si="144"/>
        <v xml:space="preserve"> </v>
      </c>
      <c r="V239" s="422" t="str">
        <f t="shared" si="144"/>
        <v xml:space="preserve"> </v>
      </c>
      <c r="W239" s="422" t="str">
        <f t="shared" si="144"/>
        <v xml:space="preserve"> </v>
      </c>
    </row>
    <row r="240" spans="1:23">
      <c r="A240" s="163"/>
      <c r="B240" s="170"/>
      <c r="C240" s="420" t="s">
        <v>397</v>
      </c>
      <c r="D240" s="173"/>
      <c r="E240" s="173"/>
      <c r="F240" s="173"/>
      <c r="G240" s="173"/>
      <c r="H240" s="173"/>
      <c r="I240" s="173"/>
      <c r="J240" s="173"/>
      <c r="K240" s="173"/>
      <c r="L240" s="173"/>
      <c r="M240" s="173"/>
      <c r="N240" s="173"/>
      <c r="O240" s="173"/>
      <c r="P240" s="173"/>
      <c r="Q240" s="173"/>
      <c r="R240" s="173"/>
      <c r="S240" s="173"/>
      <c r="T240" s="173"/>
      <c r="U240" s="173"/>
      <c r="V240" s="173"/>
      <c r="W240" s="173"/>
    </row>
    <row r="241" spans="1:23">
      <c r="A241" s="163"/>
      <c r="B241" s="170"/>
      <c r="C241" s="420" t="s">
        <v>397</v>
      </c>
      <c r="D241" s="173"/>
      <c r="E241" s="173"/>
      <c r="F241" s="173"/>
      <c r="G241" s="173"/>
      <c r="H241" s="173"/>
      <c r="I241" s="173"/>
      <c r="J241" s="173"/>
      <c r="K241" s="173"/>
      <c r="L241" s="173"/>
      <c r="M241" s="173"/>
      <c r="N241" s="173"/>
      <c r="O241" s="173"/>
      <c r="P241" s="173"/>
      <c r="Q241" s="173"/>
      <c r="R241" s="173"/>
      <c r="S241" s="173"/>
      <c r="T241" s="173"/>
      <c r="U241" s="173"/>
      <c r="V241" s="173"/>
      <c r="W241" s="173"/>
    </row>
    <row r="242" spans="1:23">
      <c r="A242" s="163"/>
      <c r="B242" s="170"/>
      <c r="C242" s="420" t="s">
        <v>397</v>
      </c>
      <c r="D242" s="173"/>
      <c r="E242" s="173"/>
      <c r="F242" s="173"/>
      <c r="G242" s="173"/>
      <c r="H242" s="173"/>
      <c r="I242" s="173"/>
      <c r="J242" s="173"/>
      <c r="K242" s="173"/>
      <c r="L242" s="173"/>
      <c r="M242" s="173"/>
      <c r="N242" s="173"/>
      <c r="O242" s="173"/>
      <c r="P242" s="173"/>
      <c r="Q242" s="173"/>
      <c r="R242" s="173"/>
      <c r="S242" s="173"/>
      <c r="T242" s="173"/>
      <c r="U242" s="173"/>
      <c r="V242" s="173"/>
      <c r="W242" s="173"/>
    </row>
    <row r="243" spans="1:23" ht="0.75" customHeight="1" thickBot="1">
      <c r="A243" s="163"/>
      <c r="B243" s="163"/>
      <c r="C243" s="163"/>
      <c r="D243" s="422" t="str">
        <f t="shared" ref="D243:W243" si="146">IF(COUNTIF(D240:D242,"C")&gt;=1,"A",IF(COUNTIF(D240:D242,"C")&gt;0,"P"," "))</f>
        <v xml:space="preserve"> </v>
      </c>
      <c r="E243" s="422" t="str">
        <f t="shared" si="146"/>
        <v xml:space="preserve"> </v>
      </c>
      <c r="F243" s="422" t="str">
        <f t="shared" si="146"/>
        <v xml:space="preserve"> </v>
      </c>
      <c r="G243" s="422" t="str">
        <f t="shared" si="146"/>
        <v xml:space="preserve"> </v>
      </c>
      <c r="H243" s="422" t="str">
        <f t="shared" si="146"/>
        <v xml:space="preserve"> </v>
      </c>
      <c r="I243" s="422" t="str">
        <f t="shared" si="146"/>
        <v xml:space="preserve"> </v>
      </c>
      <c r="J243" s="422" t="str">
        <f t="shared" si="146"/>
        <v xml:space="preserve"> </v>
      </c>
      <c r="K243" s="422" t="str">
        <f t="shared" ref="K243:T243" si="147">IF(COUNTIF(K240:K242,"C")&gt;=1,"A",IF(COUNTIF(K240:K242,"C")&gt;0,"P"," "))</f>
        <v xml:space="preserve"> </v>
      </c>
      <c r="L243" s="422" t="str">
        <f t="shared" si="147"/>
        <v xml:space="preserve"> </v>
      </c>
      <c r="M243" s="422" t="str">
        <f t="shared" si="147"/>
        <v xml:space="preserve"> </v>
      </c>
      <c r="N243" s="422" t="str">
        <f t="shared" si="147"/>
        <v xml:space="preserve"> </v>
      </c>
      <c r="O243" s="422" t="str">
        <f t="shared" si="147"/>
        <v xml:space="preserve"> </v>
      </c>
      <c r="P243" s="422" t="str">
        <f t="shared" si="147"/>
        <v xml:space="preserve"> </v>
      </c>
      <c r="Q243" s="422" t="str">
        <f t="shared" si="147"/>
        <v xml:space="preserve"> </v>
      </c>
      <c r="R243" s="422" t="str">
        <f t="shared" si="147"/>
        <v xml:space="preserve"> </v>
      </c>
      <c r="S243" s="422" t="str">
        <f t="shared" si="147"/>
        <v xml:space="preserve"> </v>
      </c>
      <c r="T243" s="422" t="str">
        <f t="shared" si="147"/>
        <v xml:space="preserve"> </v>
      </c>
      <c r="U243" s="422" t="str">
        <f t="shared" si="146"/>
        <v xml:space="preserve"> </v>
      </c>
      <c r="V243" s="422" t="str">
        <f t="shared" si="146"/>
        <v xml:space="preserve"> </v>
      </c>
      <c r="W243" s="422" t="str">
        <f t="shared" si="146"/>
        <v xml:space="preserve"> </v>
      </c>
    </row>
    <row r="244" spans="1:23" ht="13.5" thickBot="1">
      <c r="A244" s="163"/>
      <c r="B244" s="163"/>
      <c r="C244" s="213" t="s">
        <v>96</v>
      </c>
      <c r="D244" s="424" t="str">
        <f>IF(COUNTIF(D227:D243,"A")&gt;4,"C",IF(COUNTIF(D227:D243,"A")&gt;0,"P"," "))</f>
        <v xml:space="preserve"> </v>
      </c>
      <c r="E244" s="424" t="str">
        <f t="shared" ref="E244:W244" si="148">IF(COUNTIF(E227:E243,"A")&gt;4,"C",IF(COUNTIF(E227:E243,"A")&gt;0,"P"," "))</f>
        <v xml:space="preserve"> </v>
      </c>
      <c r="F244" s="424" t="str">
        <f t="shared" si="148"/>
        <v xml:space="preserve"> </v>
      </c>
      <c r="G244" s="424" t="str">
        <f t="shared" si="148"/>
        <v xml:space="preserve"> </v>
      </c>
      <c r="H244" s="424" t="str">
        <f t="shared" si="148"/>
        <v xml:space="preserve"> </v>
      </c>
      <c r="I244" s="424" t="str">
        <f t="shared" si="148"/>
        <v xml:space="preserve"> </v>
      </c>
      <c r="J244" s="424" t="str">
        <f t="shared" si="148"/>
        <v xml:space="preserve"> </v>
      </c>
      <c r="K244" s="424" t="str">
        <f t="shared" ref="K244:T244" si="149">IF(COUNTIF(K227:K243,"A")&gt;4,"C",IF(COUNTIF(K227:K243,"A")&gt;0,"P"," "))</f>
        <v xml:space="preserve"> </v>
      </c>
      <c r="L244" s="424" t="str">
        <f t="shared" si="149"/>
        <v xml:space="preserve"> </v>
      </c>
      <c r="M244" s="424" t="str">
        <f t="shared" si="149"/>
        <v xml:space="preserve"> </v>
      </c>
      <c r="N244" s="424" t="str">
        <f t="shared" si="149"/>
        <v xml:space="preserve"> </v>
      </c>
      <c r="O244" s="424" t="str">
        <f t="shared" si="149"/>
        <v xml:space="preserve"> </v>
      </c>
      <c r="P244" s="424" t="str">
        <f t="shared" si="149"/>
        <v xml:space="preserve"> </v>
      </c>
      <c r="Q244" s="424" t="str">
        <f t="shared" si="149"/>
        <v xml:space="preserve"> </v>
      </c>
      <c r="R244" s="424" t="str">
        <f t="shared" si="149"/>
        <v xml:space="preserve"> </v>
      </c>
      <c r="S244" s="424" t="str">
        <f t="shared" si="149"/>
        <v xml:space="preserve"> </v>
      </c>
      <c r="T244" s="424" t="str">
        <f t="shared" si="149"/>
        <v xml:space="preserve"> </v>
      </c>
      <c r="U244" s="424" t="str">
        <f t="shared" si="148"/>
        <v xml:space="preserve"> </v>
      </c>
      <c r="V244" s="424" t="str">
        <f t="shared" si="148"/>
        <v xml:space="preserve"> </v>
      </c>
      <c r="W244" s="424" t="str">
        <f t="shared" si="148"/>
        <v xml:space="preserve"> </v>
      </c>
    </row>
  </sheetData>
  <sheetProtection algorithmName="SHA-512" hashValue="DZL8ZOzyk/5ydzUdbJVxA6ZuqcsLUo5L6NjTOTqsZSAZ8DuyqiiYLIS4s+lslAw/5LeRaKaAGMTzAJl+gCn87Q==" saltValue="DnRm2RDFUsHIg6Mn1oDgjg==" spinCount="100000" sheet="1" objects="1" scenarios="1" selectLockedCells="1"/>
  <mergeCells count="44">
    <mergeCell ref="W1:W4"/>
    <mergeCell ref="B222:C222"/>
    <mergeCell ref="D222:W222"/>
    <mergeCell ref="B150:C150"/>
    <mergeCell ref="D150:W150"/>
    <mergeCell ref="B174:C174"/>
    <mergeCell ref="D174:W174"/>
    <mergeCell ref="B198:C198"/>
    <mergeCell ref="D198:W198"/>
    <mergeCell ref="S1:S4"/>
    <mergeCell ref="T1:T4"/>
    <mergeCell ref="N1:N4"/>
    <mergeCell ref="O1:O4"/>
    <mergeCell ref="P1:P4"/>
    <mergeCell ref="Q1:Q4"/>
    <mergeCell ref="R1:R4"/>
    <mergeCell ref="L1:L4"/>
    <mergeCell ref="M1:M4"/>
    <mergeCell ref="B126:C126"/>
    <mergeCell ref="D126:W126"/>
    <mergeCell ref="G1:G4"/>
    <mergeCell ref="H1:H4"/>
    <mergeCell ref="I1:I4"/>
    <mergeCell ref="J1:J4"/>
    <mergeCell ref="U1:U4"/>
    <mergeCell ref="B102:C102"/>
    <mergeCell ref="D102:W102"/>
    <mergeCell ref="A5:W5"/>
    <mergeCell ref="B6:C6"/>
    <mergeCell ref="D6:W6"/>
    <mergeCell ref="F1:F4"/>
    <mergeCell ref="V1:V4"/>
    <mergeCell ref="B3:C3"/>
    <mergeCell ref="A4:C4"/>
    <mergeCell ref="D1:D4"/>
    <mergeCell ref="E1:E4"/>
    <mergeCell ref="K1:K4"/>
    <mergeCell ref="B54:C54"/>
    <mergeCell ref="D54:W54"/>
    <mergeCell ref="B78:C78"/>
    <mergeCell ref="D78:W78"/>
    <mergeCell ref="X7:AE14"/>
    <mergeCell ref="B30:C30"/>
    <mergeCell ref="D30:W30"/>
  </mergeCells>
  <pageMargins left="0.75" right="0.75" top="1" bottom="0.5" header="0.25" footer="0.25"/>
  <pageSetup scale="91" fitToHeight="0" orientation="portrait" r:id="rId1"/>
  <headerFooter alignWithMargins="0">
    <oddHeader>&amp;C&amp;"Arial,Bold"&amp;14SeniorTrax&amp;12
Council Own - &amp;D</oddHeader>
    <oddFooter>Page &amp;P</oddFooter>
  </headerFooter>
  <rowBreaks count="2" manualBreakCount="2">
    <brk id="53" max="17" man="1"/>
    <brk id="101" max="1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30</vt:i4>
      </vt:variant>
    </vt:vector>
  </HeadingPairs>
  <TitlesOfParts>
    <vt:vector size="65" baseType="lpstr">
      <vt:lpstr>Instructions</vt:lpstr>
      <vt:lpstr>Parent Contact Info</vt:lpstr>
      <vt:lpstr>Registration</vt:lpstr>
      <vt:lpstr>Dues</vt:lpstr>
      <vt:lpstr>Attendance</vt:lpstr>
      <vt:lpstr>FT</vt:lpstr>
      <vt:lpstr>Badges</vt:lpstr>
      <vt:lpstr>Journey</vt:lpstr>
      <vt:lpstr>Council Own</vt:lpstr>
      <vt:lpstr>Age-Level</vt:lpstr>
      <vt:lpstr>Gold</vt:lpstr>
      <vt:lpstr>Bridging</vt:lpstr>
      <vt:lpstr>Fun Patches</vt:lpstr>
      <vt:lpstr>Summary</vt:lpstr>
      <vt:lpstr>Order</vt:lpstr>
      <vt:lpstr>Senior_1</vt:lpstr>
      <vt:lpstr>Senior_2</vt:lpstr>
      <vt:lpstr>Senior_3</vt:lpstr>
      <vt:lpstr>Senior_4</vt:lpstr>
      <vt:lpstr>Senior_5</vt:lpstr>
      <vt:lpstr>Senior_6</vt:lpstr>
      <vt:lpstr>Senior_7</vt:lpstr>
      <vt:lpstr>Senior_8</vt:lpstr>
      <vt:lpstr>Senior_9</vt:lpstr>
      <vt:lpstr>Senior_10</vt:lpstr>
      <vt:lpstr>Senior_11</vt:lpstr>
      <vt:lpstr>Senior_12</vt:lpstr>
      <vt:lpstr>Senior_13</vt:lpstr>
      <vt:lpstr>Senior_14</vt:lpstr>
      <vt:lpstr>Senior_15</vt:lpstr>
      <vt:lpstr>Senior_16</vt:lpstr>
      <vt:lpstr>Senior_17</vt:lpstr>
      <vt:lpstr>Senior_18</vt:lpstr>
      <vt:lpstr>Senior_19</vt:lpstr>
      <vt:lpstr>Senior_20</vt:lpstr>
      <vt:lpstr>Badges!Print_Area</vt:lpstr>
      <vt:lpstr>'Council Own'!Print_Area</vt:lpstr>
      <vt:lpstr>Instructions!Print_Area</vt:lpstr>
      <vt:lpstr>Order!Print_Area</vt:lpstr>
      <vt:lpstr>Senior_1!Print_Area</vt:lpstr>
      <vt:lpstr>Senior_10!Print_Area</vt:lpstr>
      <vt:lpstr>Senior_11!Print_Area</vt:lpstr>
      <vt:lpstr>Senior_12!Print_Area</vt:lpstr>
      <vt:lpstr>Senior_13!Print_Area</vt:lpstr>
      <vt:lpstr>Senior_14!Print_Area</vt:lpstr>
      <vt:lpstr>Senior_15!Print_Area</vt:lpstr>
      <vt:lpstr>Senior_16!Print_Area</vt:lpstr>
      <vt:lpstr>Senior_17!Print_Area</vt:lpstr>
      <vt:lpstr>Senior_18!Print_Area</vt:lpstr>
      <vt:lpstr>Senior_19!Print_Area</vt:lpstr>
      <vt:lpstr>Senior_2!Print_Area</vt:lpstr>
      <vt:lpstr>Senior_20!Print_Area</vt:lpstr>
      <vt:lpstr>Senior_3!Print_Area</vt:lpstr>
      <vt:lpstr>Senior_4!Print_Area</vt:lpstr>
      <vt:lpstr>Senior_5!Print_Area</vt:lpstr>
      <vt:lpstr>Senior_6!Print_Area</vt:lpstr>
      <vt:lpstr>Senior_7!Print_Area</vt:lpstr>
      <vt:lpstr>Senior_8!Print_Area</vt:lpstr>
      <vt:lpstr>Senior_9!Print_Area</vt:lpstr>
      <vt:lpstr>Attendance!Print_Titles</vt:lpstr>
      <vt:lpstr>Bridging!Print_Titles</vt:lpstr>
      <vt:lpstr>'Council Own'!Print_Titles</vt:lpstr>
      <vt:lpstr>'Fun Patches'!Print_Titles</vt:lpstr>
      <vt:lpstr>Journey!Print_Titles</vt:lpstr>
      <vt:lpstr>Registration!Print_Titles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Audra Edmunds</dc:creator>
  <cp:lastModifiedBy>Audra Edmunds</cp:lastModifiedBy>
  <cp:lastPrinted>2020-08-18T13:26:28Z</cp:lastPrinted>
  <dcterms:created xsi:type="dcterms:W3CDTF">2008-09-27T01:42:57Z</dcterms:created>
  <dcterms:modified xsi:type="dcterms:W3CDTF">2020-09-07T14:15:45Z</dcterms:modified>
</cp:coreProperties>
</file>