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mc:AlternateContent xmlns:mc="http://schemas.openxmlformats.org/markup-compatibility/2006">
    <mc:Choice Requires="x15">
      <x15ac:absPath xmlns:x15ac="http://schemas.microsoft.com/office/spreadsheetml/2010/11/ac" url="C:\Users\caoradat\Dropbox\Trax\BSA\wip\"/>
    </mc:Choice>
  </mc:AlternateContent>
  <xr:revisionPtr revIDLastSave="0" documentId="13_ncr:1000001_{C62C686F-BD15-FF46-A3CD-508DED9A093A}" xr6:coauthVersionLast="37" xr6:coauthVersionMax="37" xr10:uidLastSave="{00000000-0000-0000-0000-000000000000}"/>
  <bookViews>
    <workbookView xWindow="0" yWindow="0" windowWidth="19200" windowHeight="11445" tabRatio="881" activeTab="10" xr2:uid="{00000000-000D-0000-FFFF-FFFF00000000}"/>
  </bookViews>
  <sheets>
    <sheet name="Instructions" sheetId="1" r:id="rId1"/>
    <sheet name="Parent Contact Info" sheetId="75" r:id="rId2"/>
    <sheet name="Troop Meetings" sheetId="70" r:id="rId3"/>
    <sheet name="Outings" sheetId="72" r:id="rId4"/>
    <sheet name="Hiking" sheetId="96" r:id="rId5"/>
    <sheet name="Nights Camping" sheetId="73" r:id="rId6"/>
    <sheet name="Order of the Arrow" sheetId="76" r:id="rId7"/>
    <sheet name="MB - EagleRequired" sheetId="26" r:id="rId8"/>
    <sheet name="MB - Elective" sheetId="25" r:id="rId9"/>
    <sheet name="Star" sheetId="54" r:id="rId10"/>
    <sheet name="Life" sheetId="53" r:id="rId11"/>
    <sheet name="Eagle" sheetId="55" r:id="rId12"/>
    <sheet name="Scout 1" sheetId="5" r:id="rId13"/>
    <sheet name="Scout 2" sheetId="77" r:id="rId14"/>
    <sheet name="Scout 3" sheetId="78" r:id="rId15"/>
    <sheet name="Scout 4" sheetId="79" r:id="rId16"/>
    <sheet name="Scout 5" sheetId="80" r:id="rId17"/>
    <sheet name="Scout 6" sheetId="81" r:id="rId18"/>
    <sheet name="Scout 7" sheetId="82" r:id="rId19"/>
    <sheet name="Scout 8" sheetId="83" r:id="rId20"/>
    <sheet name="Scout 9" sheetId="84" r:id="rId21"/>
    <sheet name="Scout 10" sheetId="85" r:id="rId22"/>
    <sheet name="Scout 11" sheetId="86" r:id="rId23"/>
    <sheet name="Scout 12" sheetId="87" r:id="rId24"/>
    <sheet name="Scout 13" sheetId="88" r:id="rId25"/>
    <sheet name="Scout 14" sheetId="89" r:id="rId26"/>
    <sheet name="Scout 15" sheetId="90" r:id="rId27"/>
    <sheet name="Scout 16" sheetId="91" r:id="rId28"/>
    <sheet name="Scout 17" sheetId="92" r:id="rId29"/>
    <sheet name="Scout 18" sheetId="93" r:id="rId30"/>
    <sheet name="Scout 19" sheetId="94" r:id="rId31"/>
    <sheet name="Scout 20" sheetId="95" r:id="rId32"/>
  </sheets>
  <definedNames>
    <definedName name="_xlnm.Print_Area" localSheetId="0">Instructions!$A$1:$J$71</definedName>
    <definedName name="_xlnm.Print_Area" localSheetId="5">'Nights Camping'!$A$1:$X$108</definedName>
    <definedName name="_xlnm.Print_Area" localSheetId="6">'Order of the Arrow'!$A$1:$AQ$10</definedName>
    <definedName name="_xlnm.Print_Area" localSheetId="3">Outings!$A$1:$X$107</definedName>
    <definedName name="_xlnm.Print_Area" localSheetId="1">'Parent Contact Info'!$A$1:$F$195</definedName>
    <definedName name="_xlnm.Print_Area" localSheetId="12">'Scout 1'!$A$1:$M$95</definedName>
    <definedName name="_xlnm.Print_Area" localSheetId="21">'Scout 10'!$A$1:$K$70</definedName>
    <definedName name="_xlnm.Print_Area" localSheetId="22">'Scout 11'!$A$1:$K$70</definedName>
    <definedName name="_xlnm.Print_Area" localSheetId="23">'Scout 12'!$A$1:$K$70</definedName>
    <definedName name="_xlnm.Print_Area" localSheetId="24">'Scout 13'!$A$1:$K$70</definedName>
    <definedName name="_xlnm.Print_Area" localSheetId="25">'Scout 14'!$A$1:$K$70</definedName>
    <definedName name="_xlnm.Print_Area" localSheetId="26">'Scout 15'!$A$1:$K$70</definedName>
    <definedName name="_xlnm.Print_Area" localSheetId="13">'Scout 2'!$A$1:$K$70</definedName>
    <definedName name="_xlnm.Print_Area" localSheetId="14">'Scout 3'!$A$1:$K$70</definedName>
    <definedName name="_xlnm.Print_Area" localSheetId="15">'Scout 4'!$A$1:$K$70</definedName>
    <definedName name="_xlnm.Print_Area" localSheetId="16">'Scout 5'!$A$1:$K$70</definedName>
    <definedName name="_xlnm.Print_Area" localSheetId="17">'Scout 6'!$A$1:$K$70</definedName>
    <definedName name="_xlnm.Print_Area" localSheetId="18">'Scout 7'!$A$1:$K$70</definedName>
    <definedName name="_xlnm.Print_Area" localSheetId="19">'Scout 8'!$A$1:$K$70</definedName>
    <definedName name="_xlnm.Print_Area" localSheetId="20">'Scout 9'!$A$1:$K$70</definedName>
    <definedName name="_xlnm.Print_Area" localSheetId="2">'Troop Meetings'!$A$1:$X$199</definedName>
    <definedName name="_xlnm.Print_Titles" localSheetId="11">Eagle!$1:$1</definedName>
    <definedName name="_xlnm.Print_Titles" localSheetId="4">Hiking!$1:$5</definedName>
    <definedName name="_xlnm.Print_Titles" localSheetId="10">Life!$1:$1</definedName>
    <definedName name="_xlnm.Print_Titles" localSheetId="8">'MB - Elective'!$1:$1</definedName>
    <definedName name="_xlnm.Print_Titles" localSheetId="5">'Nights Camping'!$1:$5</definedName>
    <definedName name="_xlnm.Print_Titles" localSheetId="3">Outings!$1:$5</definedName>
    <definedName name="_xlnm.Print_Titles" localSheetId="9">Star!$1:$1</definedName>
    <definedName name="_xlnm.Print_Titles" localSheetId="2">'Troop Meetings'!$1:$5</definedName>
  </definedNames>
  <calcPr calcId="179020"/>
</workbook>
</file>

<file path=xl/calcChain.xml><?xml version="1.0" encoding="utf-8"?>
<calcChain xmlns="http://schemas.openxmlformats.org/spreadsheetml/2006/main">
  <c r="J3" i="95" l="1"/>
  <c r="J4" i="95"/>
  <c r="J5" i="95"/>
  <c r="J6" i="95"/>
  <c r="J7" i="95"/>
  <c r="J8" i="95"/>
  <c r="J9" i="95"/>
  <c r="J10" i="95"/>
  <c r="J11" i="95"/>
  <c r="J12" i="95"/>
  <c r="J13" i="95"/>
  <c r="J14" i="95"/>
  <c r="J15" i="95"/>
  <c r="J16" i="95"/>
  <c r="J17" i="95"/>
  <c r="J18" i="95"/>
  <c r="J19" i="95"/>
  <c r="J24" i="95"/>
  <c r="J25" i="95"/>
  <c r="J26" i="95"/>
  <c r="J27" i="95"/>
  <c r="J28" i="95"/>
  <c r="J29" i="95"/>
  <c r="J30" i="95"/>
  <c r="J31" i="95"/>
  <c r="J32" i="95"/>
  <c r="J33" i="95"/>
  <c r="J34" i="95"/>
  <c r="J35" i="95"/>
  <c r="J36" i="95"/>
  <c r="J37" i="95"/>
  <c r="J38" i="95"/>
  <c r="J39" i="95"/>
  <c r="J40" i="95"/>
  <c r="J41" i="95"/>
  <c r="J42" i="95"/>
  <c r="J43" i="95"/>
  <c r="J44" i="95"/>
  <c r="J45" i="95"/>
  <c r="J46" i="95"/>
  <c r="J47" i="95"/>
  <c r="J48" i="95"/>
  <c r="J49" i="95"/>
  <c r="J50" i="95"/>
  <c r="J51" i="95"/>
  <c r="J52" i="95"/>
  <c r="J53" i="95"/>
  <c r="J54" i="95"/>
  <c r="J55" i="95"/>
  <c r="J56" i="95"/>
  <c r="J57" i="95"/>
  <c r="J58" i="95"/>
  <c r="J59" i="95"/>
  <c r="J60" i="95"/>
  <c r="J61" i="95"/>
  <c r="J62" i="95"/>
  <c r="J63" i="95"/>
  <c r="J64" i="95"/>
  <c r="J65" i="95"/>
  <c r="J66" i="95"/>
  <c r="J67" i="95"/>
  <c r="J68" i="95"/>
  <c r="J69" i="95"/>
  <c r="J70" i="95"/>
  <c r="J71" i="95"/>
  <c r="J72" i="95"/>
  <c r="J73" i="95"/>
  <c r="J74" i="95"/>
  <c r="J75" i="95"/>
  <c r="J76" i="95"/>
  <c r="J77" i="95"/>
  <c r="M3" i="95"/>
  <c r="M4" i="95"/>
  <c r="M5" i="95"/>
  <c r="M6" i="95"/>
  <c r="M7" i="95"/>
  <c r="M8" i="95"/>
  <c r="M9" i="95"/>
  <c r="M10" i="95"/>
  <c r="M11" i="95"/>
  <c r="M12" i="95"/>
  <c r="M13" i="95"/>
  <c r="M14" i="95"/>
  <c r="M15" i="95"/>
  <c r="M16" i="95"/>
  <c r="M17" i="95"/>
  <c r="M18" i="95"/>
  <c r="M19" i="95"/>
  <c r="M20" i="95"/>
  <c r="M21" i="95"/>
  <c r="M22" i="95"/>
  <c r="M23" i="95"/>
  <c r="M24" i="95"/>
  <c r="M25" i="95"/>
  <c r="M26" i="95"/>
  <c r="M27" i="95"/>
  <c r="M28" i="95"/>
  <c r="M29" i="95"/>
  <c r="M30" i="95"/>
  <c r="M31" i="95"/>
  <c r="M32" i="95"/>
  <c r="M33" i="95"/>
  <c r="M34" i="95"/>
  <c r="M35" i="95"/>
  <c r="M36" i="95"/>
  <c r="M37" i="95"/>
  <c r="M38" i="95"/>
  <c r="M39" i="95"/>
  <c r="M40" i="95"/>
  <c r="M41" i="95"/>
  <c r="M42" i="95"/>
  <c r="M43" i="95"/>
  <c r="M44" i="95"/>
  <c r="M45" i="95"/>
  <c r="M46" i="95"/>
  <c r="M47" i="95"/>
  <c r="M48" i="95"/>
  <c r="M49" i="95"/>
  <c r="M50" i="95"/>
  <c r="M51" i="95"/>
  <c r="M52" i="95"/>
  <c r="M53" i="95"/>
  <c r="M54" i="95"/>
  <c r="M55" i="95"/>
  <c r="M56" i="95"/>
  <c r="M57" i="95"/>
  <c r="M58" i="95"/>
  <c r="M59" i="95"/>
  <c r="M60" i="95"/>
  <c r="M61" i="95"/>
  <c r="M62" i="95"/>
  <c r="M63" i="95"/>
  <c r="M64" i="95"/>
  <c r="M65" i="95"/>
  <c r="M66" i="95"/>
  <c r="M67" i="95"/>
  <c r="M68" i="95"/>
  <c r="M69" i="95"/>
  <c r="M70" i="95"/>
  <c r="M71" i="95"/>
  <c r="M72" i="95"/>
  <c r="M73" i="95"/>
  <c r="M74" i="95"/>
  <c r="M75" i="95"/>
  <c r="M76" i="95"/>
  <c r="M77" i="95"/>
  <c r="B14" i="95"/>
  <c r="J3" i="94"/>
  <c r="J4" i="94"/>
  <c r="J5" i="94"/>
  <c r="J6" i="94"/>
  <c r="J7" i="94"/>
  <c r="J8" i="94"/>
  <c r="J9" i="94"/>
  <c r="J10" i="94"/>
  <c r="J11" i="94"/>
  <c r="J12" i="94"/>
  <c r="J13" i="94"/>
  <c r="J14" i="94"/>
  <c r="J15" i="94"/>
  <c r="J16" i="94"/>
  <c r="J17" i="94"/>
  <c r="J18" i="94"/>
  <c r="J19" i="94"/>
  <c r="J24" i="94"/>
  <c r="J25" i="94"/>
  <c r="J26" i="94"/>
  <c r="J27" i="94"/>
  <c r="J28" i="94"/>
  <c r="J29" i="94"/>
  <c r="J30" i="94"/>
  <c r="J31" i="94"/>
  <c r="J32" i="94"/>
  <c r="J33" i="94"/>
  <c r="J34" i="94"/>
  <c r="J35" i="94"/>
  <c r="J36" i="94"/>
  <c r="J37" i="94"/>
  <c r="J38" i="94"/>
  <c r="J39" i="94"/>
  <c r="J40" i="94"/>
  <c r="J41" i="94"/>
  <c r="J42" i="94"/>
  <c r="J43" i="94"/>
  <c r="J44" i="94"/>
  <c r="J45" i="94"/>
  <c r="J46" i="94"/>
  <c r="J47" i="94"/>
  <c r="J48" i="94"/>
  <c r="J49" i="94"/>
  <c r="J50" i="94"/>
  <c r="J51" i="94"/>
  <c r="J52" i="94"/>
  <c r="J53" i="94"/>
  <c r="J54" i="94"/>
  <c r="J55" i="94"/>
  <c r="J56" i="94"/>
  <c r="J57" i="94"/>
  <c r="J58" i="94"/>
  <c r="J59" i="94"/>
  <c r="J60" i="94"/>
  <c r="J61" i="94"/>
  <c r="J62" i="94"/>
  <c r="J63" i="94"/>
  <c r="J64" i="94"/>
  <c r="J65" i="94"/>
  <c r="J66" i="94"/>
  <c r="J67" i="94"/>
  <c r="J68" i="94"/>
  <c r="J69" i="94"/>
  <c r="J70" i="94"/>
  <c r="J71" i="94"/>
  <c r="J72" i="94"/>
  <c r="J73" i="94"/>
  <c r="J74" i="94"/>
  <c r="J75" i="94"/>
  <c r="J76" i="94"/>
  <c r="J77" i="94"/>
  <c r="M3" i="94"/>
  <c r="M4" i="94"/>
  <c r="M5" i="94"/>
  <c r="M6" i="94"/>
  <c r="M7" i="94"/>
  <c r="M8" i="94"/>
  <c r="M9" i="94"/>
  <c r="M10" i="94"/>
  <c r="M11" i="94"/>
  <c r="M12" i="94"/>
  <c r="M13" i="94"/>
  <c r="M14" i="94"/>
  <c r="M15" i="94"/>
  <c r="M16" i="94"/>
  <c r="M17" i="94"/>
  <c r="M18" i="94"/>
  <c r="M19" i="94"/>
  <c r="M20" i="94"/>
  <c r="M21" i="94"/>
  <c r="M22" i="94"/>
  <c r="M23" i="94"/>
  <c r="M24" i="94"/>
  <c r="M25" i="94"/>
  <c r="M26" i="94"/>
  <c r="M27" i="94"/>
  <c r="M28" i="94"/>
  <c r="M29" i="94"/>
  <c r="M30" i="94"/>
  <c r="M31" i="94"/>
  <c r="M32" i="94"/>
  <c r="M33" i="94"/>
  <c r="M34" i="94"/>
  <c r="M35" i="94"/>
  <c r="M36" i="94"/>
  <c r="M37" i="94"/>
  <c r="M38" i="94"/>
  <c r="M39" i="94"/>
  <c r="M40" i="94"/>
  <c r="M41" i="94"/>
  <c r="M42" i="94"/>
  <c r="M43" i="94"/>
  <c r="M44" i="94"/>
  <c r="M45" i="94"/>
  <c r="M46" i="94"/>
  <c r="M47" i="94"/>
  <c r="M48" i="94"/>
  <c r="M49" i="94"/>
  <c r="M50" i="94"/>
  <c r="M51" i="94"/>
  <c r="M52" i="94"/>
  <c r="M53" i="94"/>
  <c r="M54" i="94"/>
  <c r="M55" i="94"/>
  <c r="M56" i="94"/>
  <c r="M57" i="94"/>
  <c r="M58" i="94"/>
  <c r="M59" i="94"/>
  <c r="M60" i="94"/>
  <c r="M61" i="94"/>
  <c r="M62" i="94"/>
  <c r="M63" i="94"/>
  <c r="M64" i="94"/>
  <c r="M65" i="94"/>
  <c r="M66" i="94"/>
  <c r="M67" i="94"/>
  <c r="M68" i="94"/>
  <c r="M69" i="94"/>
  <c r="M70" i="94"/>
  <c r="M71" i="94"/>
  <c r="M72" i="94"/>
  <c r="M73" i="94"/>
  <c r="M74" i="94"/>
  <c r="M75" i="94"/>
  <c r="M76" i="94"/>
  <c r="M77" i="94"/>
  <c r="B14" i="94"/>
  <c r="J3" i="93"/>
  <c r="J4" i="93"/>
  <c r="J5" i="93"/>
  <c r="J6" i="93"/>
  <c r="J7" i="93"/>
  <c r="J8" i="93"/>
  <c r="J9" i="93"/>
  <c r="J10" i="93"/>
  <c r="J11" i="93"/>
  <c r="J12" i="93"/>
  <c r="J13" i="93"/>
  <c r="J14" i="93"/>
  <c r="J15" i="93"/>
  <c r="J16" i="93"/>
  <c r="J17" i="93"/>
  <c r="J18" i="93"/>
  <c r="J19" i="93"/>
  <c r="J24" i="93"/>
  <c r="J25" i="93"/>
  <c r="J26" i="93"/>
  <c r="J27" i="93"/>
  <c r="J28" i="93"/>
  <c r="J29" i="93"/>
  <c r="J30" i="93"/>
  <c r="J31" i="93"/>
  <c r="J32" i="93"/>
  <c r="J33" i="93"/>
  <c r="J34" i="93"/>
  <c r="J35" i="93"/>
  <c r="J36" i="93"/>
  <c r="J37" i="93"/>
  <c r="J38" i="93"/>
  <c r="J39" i="93"/>
  <c r="J40" i="93"/>
  <c r="J41" i="93"/>
  <c r="J42" i="93"/>
  <c r="J43" i="93"/>
  <c r="J44" i="93"/>
  <c r="J45" i="93"/>
  <c r="J46" i="93"/>
  <c r="J47" i="93"/>
  <c r="J48" i="93"/>
  <c r="J49" i="93"/>
  <c r="J50" i="93"/>
  <c r="J51" i="93"/>
  <c r="J52" i="93"/>
  <c r="J53" i="93"/>
  <c r="J54" i="93"/>
  <c r="J55" i="93"/>
  <c r="J56" i="93"/>
  <c r="J57" i="93"/>
  <c r="J58" i="93"/>
  <c r="J59" i="93"/>
  <c r="J60" i="93"/>
  <c r="J61" i="93"/>
  <c r="J62" i="93"/>
  <c r="J63" i="93"/>
  <c r="J64" i="93"/>
  <c r="J65" i="93"/>
  <c r="J66" i="93"/>
  <c r="J67" i="93"/>
  <c r="J68" i="93"/>
  <c r="J69" i="93"/>
  <c r="J70" i="93"/>
  <c r="J71" i="93"/>
  <c r="J72" i="93"/>
  <c r="J73" i="93"/>
  <c r="J74" i="93"/>
  <c r="J75" i="93"/>
  <c r="J76" i="93"/>
  <c r="J77" i="93"/>
  <c r="M3" i="93"/>
  <c r="M4" i="93"/>
  <c r="M5" i="93"/>
  <c r="M6" i="93"/>
  <c r="M7" i="93"/>
  <c r="M8" i="93"/>
  <c r="M9" i="93"/>
  <c r="M10" i="93"/>
  <c r="M11" i="93"/>
  <c r="M12" i="93"/>
  <c r="M13" i="93"/>
  <c r="M14" i="93"/>
  <c r="M15" i="93"/>
  <c r="M16" i="93"/>
  <c r="M17" i="93"/>
  <c r="M18" i="93"/>
  <c r="M19" i="93"/>
  <c r="M20" i="93"/>
  <c r="M21" i="93"/>
  <c r="M22" i="93"/>
  <c r="M23" i="93"/>
  <c r="M24" i="93"/>
  <c r="M25" i="93"/>
  <c r="M26" i="93"/>
  <c r="M27" i="93"/>
  <c r="M28" i="93"/>
  <c r="M29" i="93"/>
  <c r="M30" i="93"/>
  <c r="M31" i="93"/>
  <c r="M32" i="93"/>
  <c r="M33" i="93"/>
  <c r="M34" i="93"/>
  <c r="M35" i="93"/>
  <c r="M36" i="93"/>
  <c r="M37" i="93"/>
  <c r="M38" i="93"/>
  <c r="M39" i="93"/>
  <c r="M40" i="93"/>
  <c r="M41" i="93"/>
  <c r="M42" i="93"/>
  <c r="M43" i="93"/>
  <c r="M44" i="93"/>
  <c r="M45" i="93"/>
  <c r="M46" i="93"/>
  <c r="M47" i="93"/>
  <c r="M48" i="93"/>
  <c r="M49" i="93"/>
  <c r="M50" i="93"/>
  <c r="M51" i="93"/>
  <c r="M52" i="93"/>
  <c r="M53" i="93"/>
  <c r="M54" i="93"/>
  <c r="M55" i="93"/>
  <c r="M56" i="93"/>
  <c r="M57" i="93"/>
  <c r="M58" i="93"/>
  <c r="M59" i="93"/>
  <c r="M60" i="93"/>
  <c r="M61" i="93"/>
  <c r="M62" i="93"/>
  <c r="M63" i="93"/>
  <c r="M64" i="93"/>
  <c r="M65" i="93"/>
  <c r="M66" i="93"/>
  <c r="M67" i="93"/>
  <c r="M68" i="93"/>
  <c r="M69" i="93"/>
  <c r="M70" i="93"/>
  <c r="M71" i="93"/>
  <c r="M72" i="93"/>
  <c r="M73" i="93"/>
  <c r="M74" i="93"/>
  <c r="M75" i="93"/>
  <c r="M76" i="93"/>
  <c r="M77" i="93"/>
  <c r="B14" i="93"/>
  <c r="J3" i="92"/>
  <c r="J4" i="92"/>
  <c r="J5" i="92"/>
  <c r="J6" i="92"/>
  <c r="J7" i="92"/>
  <c r="J8" i="92"/>
  <c r="J9" i="92"/>
  <c r="J10" i="92"/>
  <c r="J11" i="92"/>
  <c r="J12" i="92"/>
  <c r="J13" i="92"/>
  <c r="J14" i="92"/>
  <c r="J15" i="92"/>
  <c r="J16" i="92"/>
  <c r="J17" i="92"/>
  <c r="J18" i="92"/>
  <c r="J19" i="92"/>
  <c r="J24" i="92"/>
  <c r="J25" i="92"/>
  <c r="J26" i="92"/>
  <c r="J27" i="92"/>
  <c r="J28" i="92"/>
  <c r="J29" i="92"/>
  <c r="J30" i="92"/>
  <c r="J31" i="92"/>
  <c r="J32" i="92"/>
  <c r="J33" i="92"/>
  <c r="J34" i="92"/>
  <c r="J35" i="92"/>
  <c r="J36" i="92"/>
  <c r="J37" i="92"/>
  <c r="J38" i="92"/>
  <c r="J39" i="92"/>
  <c r="J40" i="92"/>
  <c r="J41" i="92"/>
  <c r="J42" i="92"/>
  <c r="J43" i="92"/>
  <c r="J44" i="92"/>
  <c r="J45" i="92"/>
  <c r="J46" i="92"/>
  <c r="J47" i="92"/>
  <c r="J48" i="92"/>
  <c r="J49" i="92"/>
  <c r="J50" i="92"/>
  <c r="J51" i="92"/>
  <c r="J52" i="92"/>
  <c r="J53" i="92"/>
  <c r="J54" i="92"/>
  <c r="J55" i="92"/>
  <c r="J56" i="92"/>
  <c r="J57" i="92"/>
  <c r="J58" i="92"/>
  <c r="J59" i="92"/>
  <c r="J60" i="92"/>
  <c r="J61" i="92"/>
  <c r="J62" i="92"/>
  <c r="J63" i="92"/>
  <c r="J64" i="92"/>
  <c r="J65" i="92"/>
  <c r="J66" i="92"/>
  <c r="J67" i="92"/>
  <c r="J68" i="92"/>
  <c r="J69" i="92"/>
  <c r="J70" i="92"/>
  <c r="J71" i="92"/>
  <c r="J72" i="92"/>
  <c r="J73" i="92"/>
  <c r="J74" i="92"/>
  <c r="J75" i="92"/>
  <c r="J76" i="92"/>
  <c r="J77" i="92"/>
  <c r="M3" i="92"/>
  <c r="M4" i="92"/>
  <c r="M5" i="92"/>
  <c r="M6" i="92"/>
  <c r="M7" i="92"/>
  <c r="M8" i="92"/>
  <c r="M9" i="92"/>
  <c r="M10" i="92"/>
  <c r="M11" i="92"/>
  <c r="M12" i="92"/>
  <c r="M13" i="92"/>
  <c r="M14" i="92"/>
  <c r="M15" i="92"/>
  <c r="M16" i="92"/>
  <c r="M17" i="92"/>
  <c r="M18" i="92"/>
  <c r="M19" i="92"/>
  <c r="M20" i="92"/>
  <c r="M21" i="92"/>
  <c r="M22" i="92"/>
  <c r="M23" i="92"/>
  <c r="M24" i="92"/>
  <c r="M25" i="92"/>
  <c r="M26" i="92"/>
  <c r="M27" i="92"/>
  <c r="M28" i="92"/>
  <c r="M29" i="92"/>
  <c r="M30" i="92"/>
  <c r="M31" i="92"/>
  <c r="M32" i="92"/>
  <c r="M33" i="92"/>
  <c r="M34" i="92"/>
  <c r="M35" i="92"/>
  <c r="M36" i="92"/>
  <c r="M37" i="92"/>
  <c r="M38" i="92"/>
  <c r="M39" i="92"/>
  <c r="M40" i="92"/>
  <c r="M41" i="92"/>
  <c r="M42" i="92"/>
  <c r="M43" i="92"/>
  <c r="M44" i="92"/>
  <c r="M45" i="92"/>
  <c r="M46" i="92"/>
  <c r="M47" i="92"/>
  <c r="M48" i="92"/>
  <c r="M49" i="92"/>
  <c r="M50" i="92"/>
  <c r="M51" i="92"/>
  <c r="M52" i="92"/>
  <c r="M53" i="92"/>
  <c r="M54" i="92"/>
  <c r="M55" i="92"/>
  <c r="M56" i="92"/>
  <c r="M57" i="92"/>
  <c r="M58" i="92"/>
  <c r="M59" i="92"/>
  <c r="M60" i="92"/>
  <c r="M61" i="92"/>
  <c r="M62" i="92"/>
  <c r="M63" i="92"/>
  <c r="M64" i="92"/>
  <c r="M65" i="92"/>
  <c r="M66" i="92"/>
  <c r="M67" i="92"/>
  <c r="M68" i="92"/>
  <c r="M69" i="92"/>
  <c r="M70" i="92"/>
  <c r="M71" i="92"/>
  <c r="M72" i="92"/>
  <c r="M73" i="92"/>
  <c r="M74" i="92"/>
  <c r="M75" i="92"/>
  <c r="M76" i="92"/>
  <c r="M77" i="92"/>
  <c r="B14" i="92"/>
  <c r="J3" i="91"/>
  <c r="J4" i="91"/>
  <c r="J5" i="91"/>
  <c r="J6" i="91"/>
  <c r="J7" i="91"/>
  <c r="J8" i="91"/>
  <c r="J9" i="91"/>
  <c r="J10" i="91"/>
  <c r="J11" i="91"/>
  <c r="J12" i="91"/>
  <c r="J13" i="91"/>
  <c r="J14" i="91"/>
  <c r="J15" i="91"/>
  <c r="J16" i="91"/>
  <c r="J17" i="91"/>
  <c r="J18" i="91"/>
  <c r="J19" i="91"/>
  <c r="J24" i="91"/>
  <c r="J25" i="91"/>
  <c r="J26" i="91"/>
  <c r="J27" i="91"/>
  <c r="J28" i="91"/>
  <c r="J29" i="91"/>
  <c r="J30" i="91"/>
  <c r="J31" i="91"/>
  <c r="J32" i="91"/>
  <c r="J33" i="91"/>
  <c r="J34" i="91"/>
  <c r="J35" i="91"/>
  <c r="J36" i="91"/>
  <c r="J37" i="91"/>
  <c r="J38" i="91"/>
  <c r="J39" i="91"/>
  <c r="J40" i="91"/>
  <c r="J41" i="91"/>
  <c r="J42" i="91"/>
  <c r="J43" i="91"/>
  <c r="J44" i="91"/>
  <c r="J45" i="91"/>
  <c r="J46" i="91"/>
  <c r="J47" i="91"/>
  <c r="J48" i="91"/>
  <c r="J49" i="91"/>
  <c r="J50" i="91"/>
  <c r="J51" i="91"/>
  <c r="J52" i="91"/>
  <c r="J53" i="91"/>
  <c r="J54" i="91"/>
  <c r="J55" i="91"/>
  <c r="J56" i="91"/>
  <c r="J57" i="91"/>
  <c r="J58" i="91"/>
  <c r="J59" i="91"/>
  <c r="J60" i="91"/>
  <c r="J61" i="91"/>
  <c r="J62" i="91"/>
  <c r="J63" i="91"/>
  <c r="J64" i="91"/>
  <c r="J65" i="91"/>
  <c r="J66" i="91"/>
  <c r="J67" i="91"/>
  <c r="J68" i="91"/>
  <c r="J69" i="91"/>
  <c r="J70" i="91"/>
  <c r="J71" i="91"/>
  <c r="J72" i="91"/>
  <c r="J73" i="91"/>
  <c r="J74" i="91"/>
  <c r="J75" i="91"/>
  <c r="J76" i="91"/>
  <c r="J77" i="91"/>
  <c r="M3" i="91"/>
  <c r="M4" i="91"/>
  <c r="M5" i="91"/>
  <c r="M6" i="91"/>
  <c r="M7" i="91"/>
  <c r="M8" i="91"/>
  <c r="M9" i="91"/>
  <c r="M10" i="91"/>
  <c r="M11" i="91"/>
  <c r="M12" i="91"/>
  <c r="M13" i="91"/>
  <c r="M14" i="91"/>
  <c r="M15" i="91"/>
  <c r="M16" i="91"/>
  <c r="M17" i="91"/>
  <c r="M18" i="91"/>
  <c r="M19" i="91"/>
  <c r="M20" i="91"/>
  <c r="M21" i="91"/>
  <c r="M22" i="91"/>
  <c r="M23" i="91"/>
  <c r="M24" i="91"/>
  <c r="M25" i="91"/>
  <c r="M26" i="91"/>
  <c r="M27" i="91"/>
  <c r="M28" i="91"/>
  <c r="M29" i="91"/>
  <c r="M30" i="91"/>
  <c r="M31" i="91"/>
  <c r="M32" i="91"/>
  <c r="M33" i="91"/>
  <c r="M34" i="91"/>
  <c r="M35" i="91"/>
  <c r="M36" i="91"/>
  <c r="M37" i="91"/>
  <c r="M38" i="91"/>
  <c r="M39" i="91"/>
  <c r="M40" i="91"/>
  <c r="M41" i="91"/>
  <c r="M42" i="91"/>
  <c r="M43" i="91"/>
  <c r="M44" i="91"/>
  <c r="M45" i="91"/>
  <c r="M46" i="91"/>
  <c r="M47" i="91"/>
  <c r="M48" i="91"/>
  <c r="M49" i="91"/>
  <c r="M50" i="91"/>
  <c r="M51" i="91"/>
  <c r="M52" i="91"/>
  <c r="M53" i="91"/>
  <c r="M54" i="91"/>
  <c r="M55" i="91"/>
  <c r="M56" i="91"/>
  <c r="M57" i="91"/>
  <c r="M58" i="91"/>
  <c r="M59" i="91"/>
  <c r="M60" i="91"/>
  <c r="M61" i="91"/>
  <c r="M62" i="91"/>
  <c r="M63" i="91"/>
  <c r="M64" i="91"/>
  <c r="M65" i="91"/>
  <c r="M66" i="91"/>
  <c r="M67" i="91"/>
  <c r="M68" i="91"/>
  <c r="M69" i="91"/>
  <c r="M70" i="91"/>
  <c r="M71" i="91"/>
  <c r="M72" i="91"/>
  <c r="M73" i="91"/>
  <c r="M74" i="91"/>
  <c r="M75" i="91"/>
  <c r="M76" i="91"/>
  <c r="M77" i="91"/>
  <c r="B14" i="91"/>
  <c r="J3" i="90"/>
  <c r="J4" i="90"/>
  <c r="J5" i="90"/>
  <c r="J6" i="90"/>
  <c r="J7" i="90"/>
  <c r="J8" i="90"/>
  <c r="J9" i="90"/>
  <c r="J10" i="90"/>
  <c r="J11" i="90"/>
  <c r="J12" i="90"/>
  <c r="J13" i="90"/>
  <c r="J14" i="90"/>
  <c r="J15" i="90"/>
  <c r="J16" i="90"/>
  <c r="J17" i="90"/>
  <c r="J18" i="90"/>
  <c r="J19" i="90"/>
  <c r="J24" i="90"/>
  <c r="J25" i="90"/>
  <c r="J26" i="90"/>
  <c r="J27" i="90"/>
  <c r="J28" i="90"/>
  <c r="J29" i="90"/>
  <c r="J30" i="90"/>
  <c r="J31" i="90"/>
  <c r="J32" i="90"/>
  <c r="J33" i="90"/>
  <c r="J34" i="90"/>
  <c r="J35" i="90"/>
  <c r="J36" i="90"/>
  <c r="J37" i="90"/>
  <c r="J38" i="90"/>
  <c r="J39" i="90"/>
  <c r="J40" i="90"/>
  <c r="J41" i="90"/>
  <c r="J42" i="90"/>
  <c r="J43" i="90"/>
  <c r="J44" i="90"/>
  <c r="J45" i="90"/>
  <c r="J46" i="90"/>
  <c r="J47" i="90"/>
  <c r="J48" i="90"/>
  <c r="J49" i="90"/>
  <c r="J50" i="90"/>
  <c r="J51" i="90"/>
  <c r="J52" i="90"/>
  <c r="J53" i="90"/>
  <c r="J54" i="90"/>
  <c r="J55" i="90"/>
  <c r="J56" i="90"/>
  <c r="J57" i="90"/>
  <c r="J58" i="90"/>
  <c r="J59" i="90"/>
  <c r="J60" i="90"/>
  <c r="J61" i="90"/>
  <c r="J62" i="90"/>
  <c r="J63" i="90"/>
  <c r="J64" i="90"/>
  <c r="J65" i="90"/>
  <c r="J66" i="90"/>
  <c r="J67" i="90"/>
  <c r="J68" i="90"/>
  <c r="J69" i="90"/>
  <c r="J70" i="90"/>
  <c r="J71" i="90"/>
  <c r="J72" i="90"/>
  <c r="J73" i="90"/>
  <c r="J74" i="90"/>
  <c r="J75" i="90"/>
  <c r="J76" i="90"/>
  <c r="J77" i="90"/>
  <c r="M3" i="90"/>
  <c r="M4" i="90"/>
  <c r="M5" i="90"/>
  <c r="M6" i="90"/>
  <c r="M7" i="90"/>
  <c r="M8" i="90"/>
  <c r="M9" i="90"/>
  <c r="M10" i="90"/>
  <c r="M11" i="90"/>
  <c r="M12" i="90"/>
  <c r="M13" i="90"/>
  <c r="M14" i="90"/>
  <c r="M15" i="90"/>
  <c r="M16" i="90"/>
  <c r="M17" i="90"/>
  <c r="M18" i="90"/>
  <c r="M19" i="90"/>
  <c r="M20" i="90"/>
  <c r="M21" i="90"/>
  <c r="M22" i="90"/>
  <c r="M23" i="90"/>
  <c r="M24" i="90"/>
  <c r="M25" i="90"/>
  <c r="M26" i="90"/>
  <c r="M27" i="90"/>
  <c r="M28" i="90"/>
  <c r="M29" i="90"/>
  <c r="M30" i="90"/>
  <c r="M31" i="90"/>
  <c r="M32" i="90"/>
  <c r="M33" i="90"/>
  <c r="M34" i="90"/>
  <c r="M35" i="90"/>
  <c r="M36" i="90"/>
  <c r="M37" i="90"/>
  <c r="M38" i="90"/>
  <c r="M39" i="90"/>
  <c r="M40" i="90"/>
  <c r="M41" i="90"/>
  <c r="M42" i="90"/>
  <c r="M43" i="90"/>
  <c r="M44" i="90"/>
  <c r="M45" i="90"/>
  <c r="M46" i="90"/>
  <c r="M47" i="90"/>
  <c r="M48" i="90"/>
  <c r="M49" i="90"/>
  <c r="M50" i="90"/>
  <c r="M51" i="90"/>
  <c r="M52" i="90"/>
  <c r="M53" i="90"/>
  <c r="M54" i="90"/>
  <c r="M55" i="90"/>
  <c r="M56" i="90"/>
  <c r="M57" i="90"/>
  <c r="M58" i="90"/>
  <c r="M59" i="90"/>
  <c r="M60" i="90"/>
  <c r="M61" i="90"/>
  <c r="M62" i="90"/>
  <c r="M63" i="90"/>
  <c r="M64" i="90"/>
  <c r="M65" i="90"/>
  <c r="M66" i="90"/>
  <c r="M67" i="90"/>
  <c r="M68" i="90"/>
  <c r="M69" i="90"/>
  <c r="M70" i="90"/>
  <c r="M71" i="90"/>
  <c r="M72" i="90"/>
  <c r="M73" i="90"/>
  <c r="M74" i="90"/>
  <c r="M75" i="90"/>
  <c r="M76" i="90"/>
  <c r="M77" i="90"/>
  <c r="B14" i="90"/>
  <c r="J3" i="89"/>
  <c r="J4" i="89"/>
  <c r="J5" i="89"/>
  <c r="J6" i="89"/>
  <c r="J7" i="89"/>
  <c r="J8" i="89"/>
  <c r="J9" i="89"/>
  <c r="J10" i="89"/>
  <c r="J11" i="89"/>
  <c r="J12" i="89"/>
  <c r="J13" i="89"/>
  <c r="J14" i="89"/>
  <c r="J15" i="89"/>
  <c r="J16" i="89"/>
  <c r="J17" i="89"/>
  <c r="J18" i="89"/>
  <c r="J19" i="89"/>
  <c r="J24" i="89"/>
  <c r="J25" i="89"/>
  <c r="J26" i="89"/>
  <c r="J27" i="89"/>
  <c r="J28" i="89"/>
  <c r="J29" i="89"/>
  <c r="J30" i="89"/>
  <c r="J31" i="89"/>
  <c r="J32" i="89"/>
  <c r="J33" i="89"/>
  <c r="J34" i="89"/>
  <c r="J35" i="89"/>
  <c r="J36" i="89"/>
  <c r="J37" i="89"/>
  <c r="J38" i="89"/>
  <c r="J39" i="89"/>
  <c r="J40" i="89"/>
  <c r="J41" i="89"/>
  <c r="J42" i="89"/>
  <c r="J43" i="89"/>
  <c r="J44" i="89"/>
  <c r="J45" i="89"/>
  <c r="J46" i="89"/>
  <c r="J47" i="89"/>
  <c r="J48" i="89"/>
  <c r="J49" i="89"/>
  <c r="J50" i="89"/>
  <c r="J51" i="89"/>
  <c r="J52" i="89"/>
  <c r="J53" i="89"/>
  <c r="J54" i="89"/>
  <c r="J55" i="89"/>
  <c r="J56" i="89"/>
  <c r="J57" i="89"/>
  <c r="J58" i="89"/>
  <c r="J59" i="89"/>
  <c r="J60" i="89"/>
  <c r="J61" i="89"/>
  <c r="J62" i="89"/>
  <c r="J63" i="89"/>
  <c r="J64" i="89"/>
  <c r="J65" i="89"/>
  <c r="J66" i="89"/>
  <c r="J67" i="89"/>
  <c r="J68" i="89"/>
  <c r="J69" i="89"/>
  <c r="J70" i="89"/>
  <c r="J71" i="89"/>
  <c r="J72" i="89"/>
  <c r="J73" i="89"/>
  <c r="J74" i="89"/>
  <c r="J75" i="89"/>
  <c r="J76" i="89"/>
  <c r="J77" i="89"/>
  <c r="M3" i="89"/>
  <c r="M4" i="89"/>
  <c r="M5" i="89"/>
  <c r="M6" i="89"/>
  <c r="M7" i="89"/>
  <c r="M8" i="89"/>
  <c r="M9" i="89"/>
  <c r="M10" i="89"/>
  <c r="M11" i="89"/>
  <c r="M12" i="89"/>
  <c r="M13" i="89"/>
  <c r="M14" i="89"/>
  <c r="M15" i="89"/>
  <c r="M16" i="89"/>
  <c r="M17" i="89"/>
  <c r="M18" i="89"/>
  <c r="M19" i="89"/>
  <c r="M20" i="89"/>
  <c r="M21" i="89"/>
  <c r="M22" i="89"/>
  <c r="M23" i="89"/>
  <c r="M24" i="89"/>
  <c r="M25" i="89"/>
  <c r="M26" i="89"/>
  <c r="M27" i="89"/>
  <c r="M28" i="89"/>
  <c r="M29" i="89"/>
  <c r="M30" i="89"/>
  <c r="M31" i="89"/>
  <c r="M32" i="89"/>
  <c r="M33" i="89"/>
  <c r="M34" i="89"/>
  <c r="M35" i="89"/>
  <c r="M36" i="89"/>
  <c r="M37" i="89"/>
  <c r="M38" i="89"/>
  <c r="M39" i="89"/>
  <c r="M40" i="89"/>
  <c r="M41" i="89"/>
  <c r="M42" i="89"/>
  <c r="M43" i="89"/>
  <c r="M44" i="89"/>
  <c r="M45" i="89"/>
  <c r="M46" i="89"/>
  <c r="M47" i="89"/>
  <c r="M48" i="89"/>
  <c r="M49" i="89"/>
  <c r="M50" i="89"/>
  <c r="M51" i="89"/>
  <c r="M52" i="89"/>
  <c r="M53" i="89"/>
  <c r="M54" i="89"/>
  <c r="M55" i="89"/>
  <c r="M56" i="89"/>
  <c r="M57" i="89"/>
  <c r="M58" i="89"/>
  <c r="M59" i="89"/>
  <c r="M60" i="89"/>
  <c r="M61" i="89"/>
  <c r="M62" i="89"/>
  <c r="M63" i="89"/>
  <c r="M64" i="89"/>
  <c r="M65" i="89"/>
  <c r="M66" i="89"/>
  <c r="M67" i="89"/>
  <c r="M68" i="89"/>
  <c r="M69" i="89"/>
  <c r="M70" i="89"/>
  <c r="M71" i="89"/>
  <c r="M72" i="89"/>
  <c r="M73" i="89"/>
  <c r="M74" i="89"/>
  <c r="M75" i="89"/>
  <c r="M76" i="89"/>
  <c r="M77" i="89"/>
  <c r="B14" i="89"/>
  <c r="J3" i="88"/>
  <c r="J4" i="88"/>
  <c r="J5" i="88"/>
  <c r="J6" i="88"/>
  <c r="J7" i="88"/>
  <c r="J8" i="88"/>
  <c r="J9" i="88"/>
  <c r="J10" i="88"/>
  <c r="J11" i="88"/>
  <c r="J12" i="88"/>
  <c r="J13" i="88"/>
  <c r="J14" i="88"/>
  <c r="J15" i="88"/>
  <c r="J16" i="88"/>
  <c r="J17" i="88"/>
  <c r="J18" i="88"/>
  <c r="J19" i="88"/>
  <c r="J24" i="88"/>
  <c r="J25" i="88"/>
  <c r="J26" i="88"/>
  <c r="J27" i="88"/>
  <c r="J28" i="88"/>
  <c r="J29" i="88"/>
  <c r="J30" i="88"/>
  <c r="J31" i="88"/>
  <c r="J32" i="88"/>
  <c r="J33" i="88"/>
  <c r="J34" i="88"/>
  <c r="J35" i="88"/>
  <c r="J36" i="88"/>
  <c r="J37" i="88"/>
  <c r="J38" i="88"/>
  <c r="J39" i="88"/>
  <c r="J40" i="88"/>
  <c r="J41" i="88"/>
  <c r="J42" i="88"/>
  <c r="J43" i="88"/>
  <c r="J44" i="88"/>
  <c r="J45" i="88"/>
  <c r="J46" i="88"/>
  <c r="J47" i="88"/>
  <c r="J48" i="88"/>
  <c r="J49" i="88"/>
  <c r="J50" i="88"/>
  <c r="J51" i="88"/>
  <c r="J52" i="88"/>
  <c r="J53" i="88"/>
  <c r="J54" i="88"/>
  <c r="J55" i="88"/>
  <c r="J56" i="88"/>
  <c r="J57" i="88"/>
  <c r="J58" i="88"/>
  <c r="J59" i="88"/>
  <c r="J60" i="88"/>
  <c r="J61" i="88"/>
  <c r="J62" i="88"/>
  <c r="J63" i="88"/>
  <c r="J64" i="88"/>
  <c r="J65" i="88"/>
  <c r="J66" i="88"/>
  <c r="J67" i="88"/>
  <c r="J68" i="88"/>
  <c r="J69" i="88"/>
  <c r="J70" i="88"/>
  <c r="J71" i="88"/>
  <c r="J72" i="88"/>
  <c r="J73" i="88"/>
  <c r="J74" i="88"/>
  <c r="J75" i="88"/>
  <c r="J76" i="88"/>
  <c r="J77" i="88"/>
  <c r="M3" i="88"/>
  <c r="M4" i="88"/>
  <c r="M5" i="88"/>
  <c r="M6" i="88"/>
  <c r="M7" i="88"/>
  <c r="M8" i="88"/>
  <c r="M9" i="88"/>
  <c r="M10" i="88"/>
  <c r="M11" i="88"/>
  <c r="M12" i="88"/>
  <c r="M13" i="88"/>
  <c r="M14" i="88"/>
  <c r="M15" i="88"/>
  <c r="M16" i="88"/>
  <c r="M17" i="88"/>
  <c r="M18" i="88"/>
  <c r="M19" i="88"/>
  <c r="M20" i="88"/>
  <c r="M21" i="88"/>
  <c r="M22" i="88"/>
  <c r="M23" i="88"/>
  <c r="M24" i="88"/>
  <c r="M25" i="88"/>
  <c r="M26" i="88"/>
  <c r="M27" i="88"/>
  <c r="M28" i="88"/>
  <c r="M29" i="88"/>
  <c r="M30" i="88"/>
  <c r="M31" i="88"/>
  <c r="M32" i="88"/>
  <c r="M33" i="88"/>
  <c r="M34" i="88"/>
  <c r="M35" i="88"/>
  <c r="M36" i="88"/>
  <c r="M37" i="88"/>
  <c r="M38" i="88"/>
  <c r="M39" i="88"/>
  <c r="M40" i="88"/>
  <c r="M41" i="88"/>
  <c r="M42" i="88"/>
  <c r="M43" i="88"/>
  <c r="M44" i="88"/>
  <c r="M45" i="88"/>
  <c r="M46" i="88"/>
  <c r="M47" i="88"/>
  <c r="M48" i="88"/>
  <c r="M49" i="88"/>
  <c r="M50" i="88"/>
  <c r="M51" i="88"/>
  <c r="M52" i="88"/>
  <c r="M53" i="88"/>
  <c r="M54" i="88"/>
  <c r="M55" i="88"/>
  <c r="M56" i="88"/>
  <c r="M57" i="88"/>
  <c r="M58" i="88"/>
  <c r="M59" i="88"/>
  <c r="M60" i="88"/>
  <c r="M61" i="88"/>
  <c r="M62" i="88"/>
  <c r="M63" i="88"/>
  <c r="M64" i="88"/>
  <c r="M65" i="88"/>
  <c r="M66" i="88"/>
  <c r="M67" i="88"/>
  <c r="M68" i="88"/>
  <c r="M69" i="88"/>
  <c r="M70" i="88"/>
  <c r="M71" i="88"/>
  <c r="M72" i="88"/>
  <c r="M73" i="88"/>
  <c r="M74" i="88"/>
  <c r="M75" i="88"/>
  <c r="M76" i="88"/>
  <c r="M77" i="88"/>
  <c r="B14" i="88"/>
  <c r="J3" i="87"/>
  <c r="J4" i="87"/>
  <c r="J5" i="87"/>
  <c r="J6" i="87"/>
  <c r="J7" i="87"/>
  <c r="J8" i="87"/>
  <c r="J9" i="87"/>
  <c r="J10" i="87"/>
  <c r="J11" i="87"/>
  <c r="J12" i="87"/>
  <c r="J13" i="87"/>
  <c r="J14" i="87"/>
  <c r="J15" i="87"/>
  <c r="J16" i="87"/>
  <c r="J17" i="87"/>
  <c r="J18" i="87"/>
  <c r="J19" i="87"/>
  <c r="J24" i="87"/>
  <c r="J25" i="87"/>
  <c r="J26" i="87"/>
  <c r="J27" i="87"/>
  <c r="J28" i="87"/>
  <c r="J29" i="87"/>
  <c r="J30" i="87"/>
  <c r="J31" i="87"/>
  <c r="J32" i="87"/>
  <c r="J33" i="87"/>
  <c r="J34" i="87"/>
  <c r="J35" i="87"/>
  <c r="J36" i="87"/>
  <c r="J37" i="87"/>
  <c r="J38" i="87"/>
  <c r="J39" i="87"/>
  <c r="J40" i="87"/>
  <c r="J41" i="87"/>
  <c r="J42" i="87"/>
  <c r="J43" i="87"/>
  <c r="J44" i="87"/>
  <c r="J45" i="87"/>
  <c r="J46" i="87"/>
  <c r="J47" i="87"/>
  <c r="J48" i="87"/>
  <c r="J49" i="87"/>
  <c r="J50" i="87"/>
  <c r="J51" i="87"/>
  <c r="J52" i="87"/>
  <c r="J53" i="87"/>
  <c r="J54" i="87"/>
  <c r="J55" i="87"/>
  <c r="J56" i="87"/>
  <c r="J57" i="87"/>
  <c r="J58" i="87"/>
  <c r="J59" i="87"/>
  <c r="J60" i="87"/>
  <c r="J61" i="87"/>
  <c r="J62" i="87"/>
  <c r="J63" i="87"/>
  <c r="J64" i="87"/>
  <c r="J65" i="87"/>
  <c r="J66" i="87"/>
  <c r="J67" i="87"/>
  <c r="J68" i="87"/>
  <c r="J69" i="87"/>
  <c r="J70" i="87"/>
  <c r="J71" i="87"/>
  <c r="J72" i="87"/>
  <c r="J73" i="87"/>
  <c r="J74" i="87"/>
  <c r="J75" i="87"/>
  <c r="J76" i="87"/>
  <c r="J77" i="87"/>
  <c r="M3" i="87"/>
  <c r="M4" i="87"/>
  <c r="M5" i="87"/>
  <c r="M6" i="87"/>
  <c r="M7" i="87"/>
  <c r="M8" i="87"/>
  <c r="M9" i="87"/>
  <c r="M10" i="87"/>
  <c r="M11" i="87"/>
  <c r="M12" i="87"/>
  <c r="M13" i="87"/>
  <c r="M14" i="87"/>
  <c r="M15" i="87"/>
  <c r="M16" i="87"/>
  <c r="M17" i="87"/>
  <c r="M18" i="87"/>
  <c r="M19" i="87"/>
  <c r="M20" i="87"/>
  <c r="M21" i="87"/>
  <c r="M22" i="87"/>
  <c r="M23" i="87"/>
  <c r="M24" i="87"/>
  <c r="M25" i="87"/>
  <c r="M26" i="87"/>
  <c r="M27" i="87"/>
  <c r="M28" i="87"/>
  <c r="M29" i="87"/>
  <c r="M30" i="87"/>
  <c r="M31" i="87"/>
  <c r="M32" i="87"/>
  <c r="M33" i="87"/>
  <c r="M34" i="87"/>
  <c r="M35" i="87"/>
  <c r="M36" i="87"/>
  <c r="M37" i="87"/>
  <c r="M38" i="87"/>
  <c r="M39" i="87"/>
  <c r="M40" i="87"/>
  <c r="M41" i="87"/>
  <c r="M42" i="87"/>
  <c r="M43" i="87"/>
  <c r="M44" i="87"/>
  <c r="M45" i="87"/>
  <c r="M46" i="87"/>
  <c r="M47" i="87"/>
  <c r="M48" i="87"/>
  <c r="M49" i="87"/>
  <c r="M50" i="87"/>
  <c r="M51" i="87"/>
  <c r="M52" i="87"/>
  <c r="M53" i="87"/>
  <c r="M54" i="87"/>
  <c r="M55" i="87"/>
  <c r="M56" i="87"/>
  <c r="M57" i="87"/>
  <c r="M58" i="87"/>
  <c r="M59" i="87"/>
  <c r="M60" i="87"/>
  <c r="M61" i="87"/>
  <c r="M62" i="87"/>
  <c r="M63" i="87"/>
  <c r="M64" i="87"/>
  <c r="M65" i="87"/>
  <c r="M66" i="87"/>
  <c r="M67" i="87"/>
  <c r="M68" i="87"/>
  <c r="M69" i="87"/>
  <c r="M70" i="87"/>
  <c r="M71" i="87"/>
  <c r="M72" i="87"/>
  <c r="M73" i="87"/>
  <c r="M74" i="87"/>
  <c r="M75" i="87"/>
  <c r="M76" i="87"/>
  <c r="M77" i="87"/>
  <c r="B14" i="87"/>
  <c r="J3" i="86"/>
  <c r="J4" i="86"/>
  <c r="J5" i="86"/>
  <c r="J6" i="86"/>
  <c r="J7" i="86"/>
  <c r="J8" i="86"/>
  <c r="J9" i="86"/>
  <c r="J10" i="86"/>
  <c r="J11" i="86"/>
  <c r="J12" i="86"/>
  <c r="J13" i="86"/>
  <c r="J14" i="86"/>
  <c r="J15" i="86"/>
  <c r="J16" i="86"/>
  <c r="J17" i="86"/>
  <c r="J18" i="86"/>
  <c r="J19" i="86"/>
  <c r="J24" i="86"/>
  <c r="J25" i="86"/>
  <c r="J26" i="86"/>
  <c r="J27" i="86"/>
  <c r="J28" i="86"/>
  <c r="J29" i="86"/>
  <c r="J30" i="86"/>
  <c r="J31" i="86"/>
  <c r="J32" i="86"/>
  <c r="J33" i="86"/>
  <c r="J34" i="86"/>
  <c r="J35" i="86"/>
  <c r="J36" i="86"/>
  <c r="J37" i="86"/>
  <c r="J38" i="86"/>
  <c r="J39" i="86"/>
  <c r="J40" i="86"/>
  <c r="J41" i="86"/>
  <c r="J42" i="86"/>
  <c r="J43" i="86"/>
  <c r="J44" i="86"/>
  <c r="J45" i="86"/>
  <c r="J46" i="86"/>
  <c r="J47" i="86"/>
  <c r="J48" i="86"/>
  <c r="J49" i="86"/>
  <c r="J50" i="86"/>
  <c r="J51" i="86"/>
  <c r="J52" i="86"/>
  <c r="J53" i="86"/>
  <c r="J54" i="86"/>
  <c r="J55" i="86"/>
  <c r="J56" i="86"/>
  <c r="J57" i="86"/>
  <c r="J58" i="86"/>
  <c r="J59" i="86"/>
  <c r="J60" i="86"/>
  <c r="J61" i="86"/>
  <c r="J62" i="86"/>
  <c r="J63" i="86"/>
  <c r="J64" i="86"/>
  <c r="J65" i="86"/>
  <c r="J66" i="86"/>
  <c r="J67" i="86"/>
  <c r="J68" i="86"/>
  <c r="J69" i="86"/>
  <c r="J70" i="86"/>
  <c r="J71" i="86"/>
  <c r="J72" i="86"/>
  <c r="J73" i="86"/>
  <c r="J74" i="86"/>
  <c r="J75" i="86"/>
  <c r="J76" i="86"/>
  <c r="J77" i="86"/>
  <c r="M3" i="86"/>
  <c r="M4" i="86"/>
  <c r="M5" i="86"/>
  <c r="M6" i="86"/>
  <c r="M7" i="86"/>
  <c r="M8" i="86"/>
  <c r="M9" i="86"/>
  <c r="M10" i="86"/>
  <c r="M11" i="86"/>
  <c r="M12" i="86"/>
  <c r="M13" i="86"/>
  <c r="M14" i="86"/>
  <c r="M15" i="86"/>
  <c r="M16" i="86"/>
  <c r="M17" i="86"/>
  <c r="M18" i="86"/>
  <c r="M19" i="86"/>
  <c r="M20" i="86"/>
  <c r="M21" i="86"/>
  <c r="M22" i="86"/>
  <c r="M23" i="86"/>
  <c r="M24" i="86"/>
  <c r="M25" i="86"/>
  <c r="M26" i="86"/>
  <c r="M27" i="86"/>
  <c r="M28" i="86"/>
  <c r="M29" i="86"/>
  <c r="M30" i="86"/>
  <c r="M31" i="86"/>
  <c r="M32" i="86"/>
  <c r="M33" i="86"/>
  <c r="M34" i="86"/>
  <c r="M35" i="86"/>
  <c r="M36" i="86"/>
  <c r="M37" i="86"/>
  <c r="M38" i="86"/>
  <c r="M39" i="86"/>
  <c r="M40" i="86"/>
  <c r="M41" i="86"/>
  <c r="M42" i="86"/>
  <c r="M43" i="86"/>
  <c r="M44" i="86"/>
  <c r="M45" i="86"/>
  <c r="M46" i="86"/>
  <c r="M47" i="86"/>
  <c r="M48" i="86"/>
  <c r="M49" i="86"/>
  <c r="M50" i="86"/>
  <c r="M51" i="86"/>
  <c r="M52" i="86"/>
  <c r="M53" i="86"/>
  <c r="M54" i="86"/>
  <c r="M55" i="86"/>
  <c r="M56" i="86"/>
  <c r="M57" i="86"/>
  <c r="M58" i="86"/>
  <c r="M59" i="86"/>
  <c r="M60" i="86"/>
  <c r="M61" i="86"/>
  <c r="M62" i="86"/>
  <c r="M63" i="86"/>
  <c r="M64" i="86"/>
  <c r="M65" i="86"/>
  <c r="M66" i="86"/>
  <c r="M67" i="86"/>
  <c r="M68" i="86"/>
  <c r="M69" i="86"/>
  <c r="M70" i="86"/>
  <c r="M71" i="86"/>
  <c r="M72" i="86"/>
  <c r="M73" i="86"/>
  <c r="M74" i="86"/>
  <c r="M75" i="86"/>
  <c r="M76" i="86"/>
  <c r="M77" i="86"/>
  <c r="B14" i="86"/>
  <c r="J3" i="85"/>
  <c r="J4" i="85"/>
  <c r="J5" i="85"/>
  <c r="J6" i="85"/>
  <c r="J7" i="85"/>
  <c r="J8" i="85"/>
  <c r="J9" i="85"/>
  <c r="J10" i="85"/>
  <c r="J11" i="85"/>
  <c r="J12" i="85"/>
  <c r="J13" i="85"/>
  <c r="J14" i="85"/>
  <c r="J15" i="85"/>
  <c r="J16" i="85"/>
  <c r="J17" i="85"/>
  <c r="J18" i="85"/>
  <c r="J19" i="85"/>
  <c r="J24" i="85"/>
  <c r="J25" i="85"/>
  <c r="J26" i="85"/>
  <c r="J27" i="85"/>
  <c r="J28" i="85"/>
  <c r="J29" i="85"/>
  <c r="J30" i="85"/>
  <c r="J31" i="85"/>
  <c r="J32" i="85"/>
  <c r="J33" i="85"/>
  <c r="J34" i="85"/>
  <c r="J35" i="85"/>
  <c r="J36" i="85"/>
  <c r="J37" i="85"/>
  <c r="J38" i="85"/>
  <c r="J39" i="85"/>
  <c r="J40" i="85"/>
  <c r="J41" i="85"/>
  <c r="J42" i="85"/>
  <c r="J43" i="85"/>
  <c r="J44" i="85"/>
  <c r="J45" i="85"/>
  <c r="J46" i="85"/>
  <c r="J47" i="85"/>
  <c r="J48" i="85"/>
  <c r="J49" i="85"/>
  <c r="J50" i="85"/>
  <c r="J51" i="85"/>
  <c r="J52" i="85"/>
  <c r="J53" i="85"/>
  <c r="J54" i="85"/>
  <c r="J55" i="85"/>
  <c r="J56" i="85"/>
  <c r="J57" i="85"/>
  <c r="J58" i="85"/>
  <c r="J59" i="85"/>
  <c r="J60" i="85"/>
  <c r="J61" i="85"/>
  <c r="J62" i="85"/>
  <c r="J63" i="85"/>
  <c r="J64" i="85"/>
  <c r="J65" i="85"/>
  <c r="J66" i="85"/>
  <c r="J67" i="85"/>
  <c r="J68" i="85"/>
  <c r="J69" i="85"/>
  <c r="J70" i="85"/>
  <c r="J71" i="85"/>
  <c r="J72" i="85"/>
  <c r="J73" i="85"/>
  <c r="J74" i="85"/>
  <c r="J75" i="85"/>
  <c r="J76" i="85"/>
  <c r="J77" i="85"/>
  <c r="M3" i="85"/>
  <c r="M4" i="85"/>
  <c r="M5" i="85"/>
  <c r="M6" i="85"/>
  <c r="M7" i="85"/>
  <c r="M8" i="85"/>
  <c r="M9" i="85"/>
  <c r="M10" i="85"/>
  <c r="M11" i="85"/>
  <c r="M12" i="85"/>
  <c r="M13" i="85"/>
  <c r="M14" i="85"/>
  <c r="M15" i="85"/>
  <c r="M16" i="85"/>
  <c r="M17" i="85"/>
  <c r="M18" i="85"/>
  <c r="M19" i="85"/>
  <c r="M20" i="85"/>
  <c r="M21" i="85"/>
  <c r="M22" i="85"/>
  <c r="M23" i="85"/>
  <c r="M24" i="85"/>
  <c r="M25" i="85"/>
  <c r="M26" i="85"/>
  <c r="M27" i="85"/>
  <c r="M28" i="85"/>
  <c r="M29" i="85"/>
  <c r="M30" i="85"/>
  <c r="M31" i="85"/>
  <c r="M32" i="85"/>
  <c r="M33" i="85"/>
  <c r="M34" i="85"/>
  <c r="M35" i="85"/>
  <c r="M36" i="85"/>
  <c r="M37" i="85"/>
  <c r="M38" i="85"/>
  <c r="M39" i="85"/>
  <c r="M40" i="85"/>
  <c r="M41" i="85"/>
  <c r="M42" i="85"/>
  <c r="M43" i="85"/>
  <c r="M44" i="85"/>
  <c r="M45" i="85"/>
  <c r="M46" i="85"/>
  <c r="M47" i="85"/>
  <c r="M48" i="85"/>
  <c r="M49" i="85"/>
  <c r="M50" i="85"/>
  <c r="M51" i="85"/>
  <c r="M52" i="85"/>
  <c r="M53" i="85"/>
  <c r="M54" i="85"/>
  <c r="M55" i="85"/>
  <c r="M56" i="85"/>
  <c r="M57" i="85"/>
  <c r="M58" i="85"/>
  <c r="M59" i="85"/>
  <c r="M60" i="85"/>
  <c r="M61" i="85"/>
  <c r="M62" i="85"/>
  <c r="M63" i="85"/>
  <c r="M64" i="85"/>
  <c r="M65" i="85"/>
  <c r="M66" i="85"/>
  <c r="M67" i="85"/>
  <c r="M68" i="85"/>
  <c r="M69" i="85"/>
  <c r="M70" i="85"/>
  <c r="M71" i="85"/>
  <c r="M72" i="85"/>
  <c r="M73" i="85"/>
  <c r="M74" i="85"/>
  <c r="M75" i="85"/>
  <c r="M76" i="85"/>
  <c r="M77" i="85"/>
  <c r="B14" i="85"/>
  <c r="J3" i="84"/>
  <c r="J4" i="84"/>
  <c r="J5" i="84"/>
  <c r="J6" i="84"/>
  <c r="J7" i="84"/>
  <c r="J8" i="84"/>
  <c r="J9" i="84"/>
  <c r="J10" i="84"/>
  <c r="J11" i="84"/>
  <c r="J12" i="84"/>
  <c r="J13" i="84"/>
  <c r="J14" i="84"/>
  <c r="J15" i="84"/>
  <c r="J16" i="84"/>
  <c r="J17" i="84"/>
  <c r="J18" i="84"/>
  <c r="J19" i="84"/>
  <c r="J24" i="84"/>
  <c r="J25" i="84"/>
  <c r="J26" i="84"/>
  <c r="J27" i="84"/>
  <c r="J28" i="84"/>
  <c r="J29" i="84"/>
  <c r="J30" i="84"/>
  <c r="J31" i="84"/>
  <c r="J32" i="84"/>
  <c r="J33" i="84"/>
  <c r="J34" i="84"/>
  <c r="J35" i="84"/>
  <c r="J36" i="84"/>
  <c r="J37" i="84"/>
  <c r="J38" i="84"/>
  <c r="J39" i="84"/>
  <c r="J40" i="84"/>
  <c r="J41" i="84"/>
  <c r="J42" i="84"/>
  <c r="J43" i="84"/>
  <c r="J44" i="84"/>
  <c r="J45" i="84"/>
  <c r="J46" i="84"/>
  <c r="J47" i="84"/>
  <c r="J48" i="84"/>
  <c r="J49" i="84"/>
  <c r="J50" i="84"/>
  <c r="J51" i="84"/>
  <c r="J52" i="84"/>
  <c r="J53" i="84"/>
  <c r="J54" i="84"/>
  <c r="J55" i="84"/>
  <c r="J56" i="84"/>
  <c r="J57" i="84"/>
  <c r="J58" i="84"/>
  <c r="J59" i="84"/>
  <c r="J60" i="84"/>
  <c r="J61" i="84"/>
  <c r="J62" i="84"/>
  <c r="J63" i="84"/>
  <c r="J64" i="84"/>
  <c r="J65" i="84"/>
  <c r="J66" i="84"/>
  <c r="J67" i="84"/>
  <c r="J68" i="84"/>
  <c r="J69" i="84"/>
  <c r="J70" i="84"/>
  <c r="J71" i="84"/>
  <c r="J72" i="84"/>
  <c r="J73" i="84"/>
  <c r="J74" i="84"/>
  <c r="J75" i="84"/>
  <c r="J76" i="84"/>
  <c r="J77" i="84"/>
  <c r="M3" i="84"/>
  <c r="M4" i="84"/>
  <c r="M5" i="84"/>
  <c r="M6" i="84"/>
  <c r="M7" i="84"/>
  <c r="M8" i="84"/>
  <c r="M9" i="84"/>
  <c r="M10" i="84"/>
  <c r="M11" i="84"/>
  <c r="M12" i="84"/>
  <c r="M13" i="84"/>
  <c r="M14" i="84"/>
  <c r="M15" i="84"/>
  <c r="M16" i="84"/>
  <c r="M17" i="84"/>
  <c r="M18" i="84"/>
  <c r="M19" i="84"/>
  <c r="M20" i="84"/>
  <c r="M21" i="84"/>
  <c r="M22" i="84"/>
  <c r="M23" i="84"/>
  <c r="M24" i="84"/>
  <c r="M25" i="84"/>
  <c r="M26" i="84"/>
  <c r="M27" i="84"/>
  <c r="M28" i="84"/>
  <c r="M29" i="84"/>
  <c r="M30" i="84"/>
  <c r="M31" i="84"/>
  <c r="M32" i="84"/>
  <c r="M33" i="84"/>
  <c r="M34" i="84"/>
  <c r="M35" i="84"/>
  <c r="M36" i="84"/>
  <c r="M37" i="84"/>
  <c r="M38" i="84"/>
  <c r="M39" i="84"/>
  <c r="M40" i="84"/>
  <c r="M41" i="84"/>
  <c r="M42" i="84"/>
  <c r="M43" i="84"/>
  <c r="M44" i="84"/>
  <c r="M45" i="84"/>
  <c r="M46" i="84"/>
  <c r="M47" i="84"/>
  <c r="M48" i="84"/>
  <c r="M49" i="84"/>
  <c r="M50" i="84"/>
  <c r="M51" i="84"/>
  <c r="M52" i="84"/>
  <c r="M53" i="84"/>
  <c r="M54" i="84"/>
  <c r="M55" i="84"/>
  <c r="M56" i="84"/>
  <c r="M57" i="84"/>
  <c r="M58" i="84"/>
  <c r="M59" i="84"/>
  <c r="M60" i="84"/>
  <c r="M61" i="84"/>
  <c r="M62" i="84"/>
  <c r="M63" i="84"/>
  <c r="M64" i="84"/>
  <c r="M65" i="84"/>
  <c r="M66" i="84"/>
  <c r="M67" i="84"/>
  <c r="M68" i="84"/>
  <c r="M69" i="84"/>
  <c r="M70" i="84"/>
  <c r="M71" i="84"/>
  <c r="M72" i="84"/>
  <c r="M73" i="84"/>
  <c r="M74" i="84"/>
  <c r="M75" i="84"/>
  <c r="M76" i="84"/>
  <c r="M77" i="84"/>
  <c r="B14" i="84"/>
  <c r="J3" i="83"/>
  <c r="J4" i="83"/>
  <c r="J5" i="83"/>
  <c r="J6" i="83"/>
  <c r="J7" i="83"/>
  <c r="J8" i="83"/>
  <c r="J9" i="83"/>
  <c r="J10" i="83"/>
  <c r="J11" i="83"/>
  <c r="J12" i="83"/>
  <c r="J13" i="83"/>
  <c r="J14" i="83"/>
  <c r="J15" i="83"/>
  <c r="J16" i="83"/>
  <c r="J17" i="83"/>
  <c r="J18" i="83"/>
  <c r="J19" i="83"/>
  <c r="J24" i="83"/>
  <c r="J25" i="83"/>
  <c r="J26" i="83"/>
  <c r="J27" i="83"/>
  <c r="J28" i="83"/>
  <c r="J29" i="83"/>
  <c r="J30" i="83"/>
  <c r="J31" i="83"/>
  <c r="J32" i="83"/>
  <c r="J33" i="83"/>
  <c r="J34" i="83"/>
  <c r="J35" i="83"/>
  <c r="J36" i="83"/>
  <c r="J37" i="83"/>
  <c r="J38" i="83"/>
  <c r="J39" i="83"/>
  <c r="J40" i="83"/>
  <c r="J41" i="83"/>
  <c r="J42" i="83"/>
  <c r="J43" i="83"/>
  <c r="J44" i="83"/>
  <c r="J45" i="83"/>
  <c r="J46" i="83"/>
  <c r="J47" i="83"/>
  <c r="J48" i="83"/>
  <c r="J49" i="83"/>
  <c r="J50" i="83"/>
  <c r="J51" i="83"/>
  <c r="J52" i="83"/>
  <c r="J53" i="83"/>
  <c r="J54" i="83"/>
  <c r="J55" i="83"/>
  <c r="J56" i="83"/>
  <c r="J57" i="83"/>
  <c r="J58" i="83"/>
  <c r="J59" i="83"/>
  <c r="J60" i="83"/>
  <c r="J61" i="83"/>
  <c r="J62" i="83"/>
  <c r="J63" i="83"/>
  <c r="J64" i="83"/>
  <c r="J65" i="83"/>
  <c r="J66" i="83"/>
  <c r="J67" i="83"/>
  <c r="J68" i="83"/>
  <c r="J69" i="83"/>
  <c r="J70" i="83"/>
  <c r="J71" i="83"/>
  <c r="J72" i="83"/>
  <c r="J73" i="83"/>
  <c r="J74" i="83"/>
  <c r="J75" i="83"/>
  <c r="J76" i="83"/>
  <c r="J77" i="83"/>
  <c r="M3" i="83"/>
  <c r="M4" i="83"/>
  <c r="M5" i="83"/>
  <c r="M6" i="83"/>
  <c r="M7" i="83"/>
  <c r="M8" i="83"/>
  <c r="M9" i="83"/>
  <c r="M10" i="83"/>
  <c r="M11" i="83"/>
  <c r="M12" i="83"/>
  <c r="M13" i="83"/>
  <c r="M14" i="83"/>
  <c r="M15" i="83"/>
  <c r="M16" i="83"/>
  <c r="M17" i="83"/>
  <c r="M18" i="83"/>
  <c r="M19" i="83"/>
  <c r="M20" i="83"/>
  <c r="M21" i="83"/>
  <c r="M22" i="83"/>
  <c r="M23" i="83"/>
  <c r="M24" i="83"/>
  <c r="M25" i="83"/>
  <c r="M26" i="83"/>
  <c r="M27" i="83"/>
  <c r="M28" i="83"/>
  <c r="M29" i="83"/>
  <c r="M30" i="83"/>
  <c r="M31" i="83"/>
  <c r="M32" i="83"/>
  <c r="M33" i="83"/>
  <c r="M34" i="83"/>
  <c r="M35" i="83"/>
  <c r="M36" i="83"/>
  <c r="M37" i="83"/>
  <c r="M38" i="83"/>
  <c r="M39" i="83"/>
  <c r="M40" i="83"/>
  <c r="M41" i="83"/>
  <c r="M42" i="83"/>
  <c r="M43" i="83"/>
  <c r="M44" i="83"/>
  <c r="M45" i="83"/>
  <c r="M46" i="83"/>
  <c r="M47" i="83"/>
  <c r="M48" i="83"/>
  <c r="M49" i="83"/>
  <c r="M50" i="83"/>
  <c r="M51" i="83"/>
  <c r="M52" i="83"/>
  <c r="M53" i="83"/>
  <c r="M54" i="83"/>
  <c r="M55" i="83"/>
  <c r="M56" i="83"/>
  <c r="M57" i="83"/>
  <c r="M58" i="83"/>
  <c r="M59" i="83"/>
  <c r="M60" i="83"/>
  <c r="M61" i="83"/>
  <c r="M62" i="83"/>
  <c r="M63" i="83"/>
  <c r="M64" i="83"/>
  <c r="M65" i="83"/>
  <c r="M66" i="83"/>
  <c r="M67" i="83"/>
  <c r="M68" i="83"/>
  <c r="M69" i="83"/>
  <c r="M70" i="83"/>
  <c r="M71" i="83"/>
  <c r="M72" i="83"/>
  <c r="M73" i="83"/>
  <c r="M74" i="83"/>
  <c r="M75" i="83"/>
  <c r="M76" i="83"/>
  <c r="M77" i="83"/>
  <c r="B14" i="83"/>
  <c r="J3" i="82"/>
  <c r="J4" i="82"/>
  <c r="J5" i="82"/>
  <c r="J6" i="82"/>
  <c r="J7" i="82"/>
  <c r="J8" i="82"/>
  <c r="J9" i="82"/>
  <c r="J10" i="82"/>
  <c r="J11" i="82"/>
  <c r="J12" i="82"/>
  <c r="J13" i="82"/>
  <c r="J14" i="82"/>
  <c r="J15" i="82"/>
  <c r="J16" i="82"/>
  <c r="J17" i="82"/>
  <c r="J18" i="82"/>
  <c r="J19" i="82"/>
  <c r="J24" i="82"/>
  <c r="J25" i="82"/>
  <c r="J26" i="82"/>
  <c r="J27" i="82"/>
  <c r="J28" i="82"/>
  <c r="J29" i="82"/>
  <c r="J30" i="82"/>
  <c r="J31" i="82"/>
  <c r="J32" i="82"/>
  <c r="J33" i="82"/>
  <c r="J34" i="82"/>
  <c r="J35" i="82"/>
  <c r="J36" i="82"/>
  <c r="J37" i="82"/>
  <c r="J38" i="82"/>
  <c r="J39" i="82"/>
  <c r="J40" i="82"/>
  <c r="J41" i="82"/>
  <c r="J42" i="82"/>
  <c r="J43" i="82"/>
  <c r="J44" i="82"/>
  <c r="J45" i="82"/>
  <c r="J46" i="82"/>
  <c r="J47" i="82"/>
  <c r="J48" i="82"/>
  <c r="J49" i="82"/>
  <c r="J50" i="82"/>
  <c r="J51" i="82"/>
  <c r="J52" i="82"/>
  <c r="J53" i="82"/>
  <c r="J54" i="82"/>
  <c r="J55" i="82"/>
  <c r="J56" i="82"/>
  <c r="J57" i="82"/>
  <c r="J58" i="82"/>
  <c r="J59" i="82"/>
  <c r="J60" i="82"/>
  <c r="J61" i="82"/>
  <c r="J62" i="82"/>
  <c r="J63" i="82"/>
  <c r="J64" i="82"/>
  <c r="J65" i="82"/>
  <c r="J66" i="82"/>
  <c r="J67" i="82"/>
  <c r="J68" i="82"/>
  <c r="J69" i="82"/>
  <c r="J70" i="82"/>
  <c r="J71" i="82"/>
  <c r="J72" i="82"/>
  <c r="J73" i="82"/>
  <c r="J74" i="82"/>
  <c r="J75" i="82"/>
  <c r="J76" i="82"/>
  <c r="J77" i="82"/>
  <c r="M3" i="82"/>
  <c r="M4" i="82"/>
  <c r="M5" i="82"/>
  <c r="M6" i="82"/>
  <c r="M7" i="82"/>
  <c r="M8" i="82"/>
  <c r="M9" i="82"/>
  <c r="M10" i="82"/>
  <c r="M11" i="82"/>
  <c r="M12" i="82"/>
  <c r="M13" i="82"/>
  <c r="M14" i="82"/>
  <c r="M15" i="82"/>
  <c r="M16" i="82"/>
  <c r="M17" i="82"/>
  <c r="M18" i="82"/>
  <c r="M19" i="82"/>
  <c r="M20" i="82"/>
  <c r="M21" i="82"/>
  <c r="M22" i="82"/>
  <c r="M23" i="82"/>
  <c r="M24" i="82"/>
  <c r="M25" i="82"/>
  <c r="M26" i="82"/>
  <c r="M27" i="82"/>
  <c r="M28" i="82"/>
  <c r="M29" i="82"/>
  <c r="M30" i="82"/>
  <c r="M31" i="82"/>
  <c r="M32" i="82"/>
  <c r="M33" i="82"/>
  <c r="M34" i="82"/>
  <c r="M35" i="82"/>
  <c r="M36" i="82"/>
  <c r="M37" i="82"/>
  <c r="M38" i="82"/>
  <c r="M39" i="82"/>
  <c r="M40" i="82"/>
  <c r="M41" i="82"/>
  <c r="M42" i="82"/>
  <c r="M43" i="82"/>
  <c r="M44" i="82"/>
  <c r="M45" i="82"/>
  <c r="M46" i="82"/>
  <c r="M47" i="82"/>
  <c r="M48" i="82"/>
  <c r="M49" i="82"/>
  <c r="M50" i="82"/>
  <c r="M51" i="82"/>
  <c r="M52" i="82"/>
  <c r="M53" i="82"/>
  <c r="M54" i="82"/>
  <c r="M55" i="82"/>
  <c r="M56" i="82"/>
  <c r="M57" i="82"/>
  <c r="M58" i="82"/>
  <c r="M59" i="82"/>
  <c r="M60" i="82"/>
  <c r="M61" i="82"/>
  <c r="M62" i="82"/>
  <c r="M63" i="82"/>
  <c r="M64" i="82"/>
  <c r="M65" i="82"/>
  <c r="M66" i="82"/>
  <c r="M67" i="82"/>
  <c r="M68" i="82"/>
  <c r="M69" i="82"/>
  <c r="M70" i="82"/>
  <c r="M71" i="82"/>
  <c r="M72" i="82"/>
  <c r="M73" i="82"/>
  <c r="M74" i="82"/>
  <c r="M75" i="82"/>
  <c r="M76" i="82"/>
  <c r="M77" i="82"/>
  <c r="B14" i="82"/>
  <c r="J3" i="81"/>
  <c r="J4" i="81"/>
  <c r="J5" i="81"/>
  <c r="J6" i="81"/>
  <c r="J7" i="81"/>
  <c r="J8" i="81"/>
  <c r="J9" i="81"/>
  <c r="J10" i="81"/>
  <c r="J11" i="81"/>
  <c r="J12" i="81"/>
  <c r="J13" i="81"/>
  <c r="J14" i="81"/>
  <c r="J15" i="81"/>
  <c r="J16" i="81"/>
  <c r="J17" i="81"/>
  <c r="J18" i="81"/>
  <c r="J19" i="81"/>
  <c r="J24" i="81"/>
  <c r="J25" i="81"/>
  <c r="J26" i="81"/>
  <c r="J27" i="81"/>
  <c r="J28" i="81"/>
  <c r="J29" i="81"/>
  <c r="J30" i="81"/>
  <c r="J31" i="81"/>
  <c r="J32" i="81"/>
  <c r="J33" i="81"/>
  <c r="J34" i="81"/>
  <c r="J35" i="81"/>
  <c r="J36" i="81"/>
  <c r="J37" i="81"/>
  <c r="J38" i="81"/>
  <c r="J39" i="81"/>
  <c r="J40" i="81"/>
  <c r="J41" i="81"/>
  <c r="J42" i="81"/>
  <c r="J43" i="81"/>
  <c r="J44" i="81"/>
  <c r="J45" i="81"/>
  <c r="J46" i="81"/>
  <c r="J47" i="81"/>
  <c r="J48" i="81"/>
  <c r="J49" i="81"/>
  <c r="J50" i="81"/>
  <c r="J51" i="81"/>
  <c r="J52" i="81"/>
  <c r="J53" i="81"/>
  <c r="J54" i="81"/>
  <c r="J55" i="81"/>
  <c r="J56" i="81"/>
  <c r="J57" i="81"/>
  <c r="J58" i="81"/>
  <c r="J59" i="81"/>
  <c r="J60" i="81"/>
  <c r="J61" i="81"/>
  <c r="J62" i="81"/>
  <c r="J63" i="81"/>
  <c r="J64" i="81"/>
  <c r="J65" i="81"/>
  <c r="J66" i="81"/>
  <c r="J67" i="81"/>
  <c r="J68" i="81"/>
  <c r="J69" i="81"/>
  <c r="J70" i="81"/>
  <c r="J71" i="81"/>
  <c r="J72" i="81"/>
  <c r="J73" i="81"/>
  <c r="J74" i="81"/>
  <c r="J75" i="81"/>
  <c r="J76" i="81"/>
  <c r="J77" i="81"/>
  <c r="M3" i="81"/>
  <c r="M4" i="81"/>
  <c r="M5" i="81"/>
  <c r="M6" i="81"/>
  <c r="M7" i="81"/>
  <c r="M8" i="81"/>
  <c r="M9" i="81"/>
  <c r="M10" i="81"/>
  <c r="M11" i="81"/>
  <c r="M12" i="81"/>
  <c r="M13" i="81"/>
  <c r="M14" i="81"/>
  <c r="M15" i="81"/>
  <c r="M16" i="81"/>
  <c r="M17" i="81"/>
  <c r="M18" i="81"/>
  <c r="M19" i="81"/>
  <c r="M20" i="81"/>
  <c r="M21" i="81"/>
  <c r="M22" i="81"/>
  <c r="M23" i="81"/>
  <c r="M24" i="81"/>
  <c r="M25" i="81"/>
  <c r="M26" i="81"/>
  <c r="M27" i="81"/>
  <c r="M28" i="81"/>
  <c r="M29" i="81"/>
  <c r="M30" i="81"/>
  <c r="M31" i="81"/>
  <c r="M32" i="81"/>
  <c r="M33" i="81"/>
  <c r="M34" i="81"/>
  <c r="M35" i="81"/>
  <c r="M36" i="81"/>
  <c r="M37" i="81"/>
  <c r="M38" i="81"/>
  <c r="M39" i="81"/>
  <c r="M40" i="81"/>
  <c r="M41" i="81"/>
  <c r="M42" i="81"/>
  <c r="M43" i="81"/>
  <c r="M44" i="81"/>
  <c r="M45" i="81"/>
  <c r="M46" i="81"/>
  <c r="M47" i="81"/>
  <c r="M48" i="81"/>
  <c r="M49" i="81"/>
  <c r="M50" i="81"/>
  <c r="M51" i="81"/>
  <c r="M52" i="81"/>
  <c r="M53" i="81"/>
  <c r="M54" i="81"/>
  <c r="M55" i="81"/>
  <c r="M56" i="81"/>
  <c r="M57" i="81"/>
  <c r="M58" i="81"/>
  <c r="M59" i="81"/>
  <c r="M60" i="81"/>
  <c r="M61" i="81"/>
  <c r="M62" i="81"/>
  <c r="M63" i="81"/>
  <c r="M64" i="81"/>
  <c r="M65" i="81"/>
  <c r="M66" i="81"/>
  <c r="M67" i="81"/>
  <c r="M68" i="81"/>
  <c r="M69" i="81"/>
  <c r="M70" i="81"/>
  <c r="M71" i="81"/>
  <c r="M72" i="81"/>
  <c r="M73" i="81"/>
  <c r="M74" i="81"/>
  <c r="M75" i="81"/>
  <c r="M76" i="81"/>
  <c r="M77" i="81"/>
  <c r="B14" i="81"/>
  <c r="J3" i="80"/>
  <c r="J4" i="80"/>
  <c r="J5" i="80"/>
  <c r="J6" i="80"/>
  <c r="J7" i="80"/>
  <c r="J8" i="80"/>
  <c r="J9" i="80"/>
  <c r="J10" i="80"/>
  <c r="J11" i="80"/>
  <c r="J12" i="80"/>
  <c r="J13" i="80"/>
  <c r="J14" i="80"/>
  <c r="J15" i="80"/>
  <c r="J16" i="80"/>
  <c r="J17" i="80"/>
  <c r="J18" i="80"/>
  <c r="J19" i="80"/>
  <c r="J24" i="80"/>
  <c r="J25" i="80"/>
  <c r="J26" i="80"/>
  <c r="J27" i="80"/>
  <c r="J28" i="80"/>
  <c r="J29" i="80"/>
  <c r="J30" i="80"/>
  <c r="J31" i="80"/>
  <c r="J32" i="80"/>
  <c r="J33" i="80"/>
  <c r="J34" i="80"/>
  <c r="J35" i="80"/>
  <c r="J36" i="80"/>
  <c r="J37" i="80"/>
  <c r="J38" i="80"/>
  <c r="J39" i="80"/>
  <c r="J40" i="80"/>
  <c r="J41" i="80"/>
  <c r="J42" i="80"/>
  <c r="J43" i="80"/>
  <c r="J44" i="80"/>
  <c r="J45" i="80"/>
  <c r="J46" i="80"/>
  <c r="J47" i="80"/>
  <c r="J48" i="80"/>
  <c r="J49" i="80"/>
  <c r="J50" i="80"/>
  <c r="J51" i="80"/>
  <c r="J52" i="80"/>
  <c r="J53" i="80"/>
  <c r="J54" i="80"/>
  <c r="J55" i="80"/>
  <c r="J56" i="80"/>
  <c r="J57" i="80"/>
  <c r="J58" i="80"/>
  <c r="J59" i="80"/>
  <c r="J60" i="80"/>
  <c r="J61" i="80"/>
  <c r="J62" i="80"/>
  <c r="J63" i="80"/>
  <c r="J64" i="80"/>
  <c r="J65" i="80"/>
  <c r="J66" i="80"/>
  <c r="J67" i="80"/>
  <c r="J68" i="80"/>
  <c r="J69" i="80"/>
  <c r="J70" i="80"/>
  <c r="J71" i="80"/>
  <c r="J72" i="80"/>
  <c r="J73" i="80"/>
  <c r="J74" i="80"/>
  <c r="J75" i="80"/>
  <c r="J76" i="80"/>
  <c r="J77" i="80"/>
  <c r="M3" i="80"/>
  <c r="M4" i="80"/>
  <c r="M5" i="80"/>
  <c r="M6" i="80"/>
  <c r="M7" i="80"/>
  <c r="M8" i="80"/>
  <c r="M9" i="80"/>
  <c r="M10" i="80"/>
  <c r="M11" i="80"/>
  <c r="M12" i="80"/>
  <c r="M13" i="80"/>
  <c r="M14" i="80"/>
  <c r="M15" i="80"/>
  <c r="M16" i="80"/>
  <c r="M17" i="80"/>
  <c r="M18" i="80"/>
  <c r="M19" i="80"/>
  <c r="M20" i="80"/>
  <c r="M21" i="80"/>
  <c r="M22" i="80"/>
  <c r="M23" i="80"/>
  <c r="M24" i="80"/>
  <c r="M25" i="80"/>
  <c r="M26" i="80"/>
  <c r="M27" i="80"/>
  <c r="M28" i="80"/>
  <c r="M29" i="80"/>
  <c r="M30" i="80"/>
  <c r="M31" i="80"/>
  <c r="M32" i="80"/>
  <c r="M33" i="80"/>
  <c r="M34" i="80"/>
  <c r="M35" i="80"/>
  <c r="M36" i="80"/>
  <c r="M37" i="80"/>
  <c r="M38" i="80"/>
  <c r="M39" i="80"/>
  <c r="M40" i="80"/>
  <c r="M41" i="80"/>
  <c r="M42" i="80"/>
  <c r="M43" i="80"/>
  <c r="M44" i="80"/>
  <c r="M45" i="80"/>
  <c r="M46" i="80"/>
  <c r="M47" i="80"/>
  <c r="M48" i="80"/>
  <c r="M49" i="80"/>
  <c r="M50" i="80"/>
  <c r="M51" i="80"/>
  <c r="M52" i="80"/>
  <c r="M53" i="80"/>
  <c r="M54" i="80"/>
  <c r="M55" i="80"/>
  <c r="M56" i="80"/>
  <c r="M57" i="80"/>
  <c r="M58" i="80"/>
  <c r="M59" i="80"/>
  <c r="M60" i="80"/>
  <c r="M61" i="80"/>
  <c r="M62" i="80"/>
  <c r="M63" i="80"/>
  <c r="M64" i="80"/>
  <c r="M65" i="80"/>
  <c r="M66" i="80"/>
  <c r="M67" i="80"/>
  <c r="M68" i="80"/>
  <c r="M69" i="80"/>
  <c r="M70" i="80"/>
  <c r="M71" i="80"/>
  <c r="M72" i="80"/>
  <c r="M73" i="80"/>
  <c r="M74" i="80"/>
  <c r="M75" i="80"/>
  <c r="M76" i="80"/>
  <c r="M77" i="80"/>
  <c r="B14" i="80"/>
  <c r="J3" i="79"/>
  <c r="J4" i="79"/>
  <c r="J5" i="79"/>
  <c r="J6" i="79"/>
  <c r="J7" i="79"/>
  <c r="J8" i="79"/>
  <c r="J9" i="79"/>
  <c r="J10" i="79"/>
  <c r="J11" i="79"/>
  <c r="J12" i="79"/>
  <c r="J13" i="79"/>
  <c r="J14" i="79"/>
  <c r="J15" i="79"/>
  <c r="J16" i="79"/>
  <c r="J17" i="79"/>
  <c r="J18" i="79"/>
  <c r="J19" i="79"/>
  <c r="J24" i="79"/>
  <c r="J25" i="79"/>
  <c r="J26" i="79"/>
  <c r="J27" i="79"/>
  <c r="J28" i="79"/>
  <c r="J29" i="79"/>
  <c r="J30" i="79"/>
  <c r="J31" i="79"/>
  <c r="J32" i="79"/>
  <c r="J33" i="79"/>
  <c r="J34" i="79"/>
  <c r="J35" i="79"/>
  <c r="J36" i="79"/>
  <c r="J37" i="79"/>
  <c r="J38" i="79"/>
  <c r="J39" i="79"/>
  <c r="J40" i="79"/>
  <c r="J41" i="79"/>
  <c r="J42" i="79"/>
  <c r="J43" i="79"/>
  <c r="J44" i="79"/>
  <c r="J45" i="79"/>
  <c r="J46" i="79"/>
  <c r="J47" i="79"/>
  <c r="J48" i="79"/>
  <c r="J49" i="79"/>
  <c r="J50" i="79"/>
  <c r="J51" i="79"/>
  <c r="J52" i="79"/>
  <c r="J53" i="79"/>
  <c r="J54" i="79"/>
  <c r="J55" i="79"/>
  <c r="J56" i="79"/>
  <c r="J57" i="79"/>
  <c r="J58" i="79"/>
  <c r="J59" i="79"/>
  <c r="J60" i="79"/>
  <c r="J61" i="79"/>
  <c r="J62" i="79"/>
  <c r="J63" i="79"/>
  <c r="J64" i="79"/>
  <c r="J65" i="79"/>
  <c r="J66" i="79"/>
  <c r="J67" i="79"/>
  <c r="J68" i="79"/>
  <c r="J69" i="79"/>
  <c r="J70" i="79"/>
  <c r="J71" i="79"/>
  <c r="J72" i="79"/>
  <c r="J73" i="79"/>
  <c r="J74" i="79"/>
  <c r="J75" i="79"/>
  <c r="J76" i="79"/>
  <c r="J77" i="79"/>
  <c r="M3" i="79"/>
  <c r="M4" i="79"/>
  <c r="M5" i="79"/>
  <c r="M6" i="79"/>
  <c r="M7" i="79"/>
  <c r="M8" i="79"/>
  <c r="M9" i="79"/>
  <c r="M10" i="79"/>
  <c r="M11" i="79"/>
  <c r="M12" i="79"/>
  <c r="M13" i="79"/>
  <c r="M14" i="79"/>
  <c r="M15" i="79"/>
  <c r="M16" i="79"/>
  <c r="M17" i="79"/>
  <c r="M18" i="79"/>
  <c r="M19" i="79"/>
  <c r="M20" i="79"/>
  <c r="M21" i="79"/>
  <c r="M22" i="79"/>
  <c r="M23" i="79"/>
  <c r="M24" i="79"/>
  <c r="M25" i="79"/>
  <c r="M26" i="79"/>
  <c r="M27" i="79"/>
  <c r="M28" i="79"/>
  <c r="M29" i="79"/>
  <c r="M30" i="79"/>
  <c r="M31" i="79"/>
  <c r="M32" i="79"/>
  <c r="M33" i="79"/>
  <c r="M34" i="79"/>
  <c r="M35" i="79"/>
  <c r="M36" i="79"/>
  <c r="M37" i="79"/>
  <c r="M38" i="79"/>
  <c r="M39" i="79"/>
  <c r="M40" i="79"/>
  <c r="M41" i="79"/>
  <c r="M42" i="79"/>
  <c r="M43" i="79"/>
  <c r="M44" i="79"/>
  <c r="M45" i="79"/>
  <c r="M46" i="79"/>
  <c r="M47" i="79"/>
  <c r="M48" i="79"/>
  <c r="M49" i="79"/>
  <c r="M50" i="79"/>
  <c r="M51" i="79"/>
  <c r="M52" i="79"/>
  <c r="M53" i="79"/>
  <c r="M54" i="79"/>
  <c r="M55" i="79"/>
  <c r="M56" i="79"/>
  <c r="M57" i="79"/>
  <c r="M58" i="79"/>
  <c r="M59" i="79"/>
  <c r="M60" i="79"/>
  <c r="M61" i="79"/>
  <c r="M62" i="79"/>
  <c r="M63" i="79"/>
  <c r="M64" i="79"/>
  <c r="M65" i="79"/>
  <c r="M66" i="79"/>
  <c r="M67" i="79"/>
  <c r="M68" i="79"/>
  <c r="M69" i="79"/>
  <c r="M70" i="79"/>
  <c r="M71" i="79"/>
  <c r="M72" i="79"/>
  <c r="M73" i="79"/>
  <c r="M74" i="79"/>
  <c r="M75" i="79"/>
  <c r="M76" i="79"/>
  <c r="M77" i="79"/>
  <c r="B14" i="79"/>
  <c r="J3" i="78"/>
  <c r="J4" i="78"/>
  <c r="J5" i="78"/>
  <c r="J6" i="78"/>
  <c r="J7" i="78"/>
  <c r="J8" i="78"/>
  <c r="J9" i="78"/>
  <c r="J10" i="78"/>
  <c r="J11" i="78"/>
  <c r="J12" i="78"/>
  <c r="J13" i="78"/>
  <c r="J14" i="78"/>
  <c r="J15" i="78"/>
  <c r="J16" i="78"/>
  <c r="J17" i="78"/>
  <c r="J18" i="78"/>
  <c r="J19" i="78"/>
  <c r="J24" i="78"/>
  <c r="J25" i="78"/>
  <c r="J26" i="78"/>
  <c r="J27" i="78"/>
  <c r="J28" i="78"/>
  <c r="J29" i="78"/>
  <c r="J30" i="78"/>
  <c r="J31" i="78"/>
  <c r="J32" i="78"/>
  <c r="J33" i="78"/>
  <c r="J34" i="78"/>
  <c r="J35" i="78"/>
  <c r="J36" i="78"/>
  <c r="J37" i="78"/>
  <c r="J38" i="78"/>
  <c r="J39" i="78"/>
  <c r="J40" i="78"/>
  <c r="J41" i="78"/>
  <c r="J42" i="78"/>
  <c r="J43" i="78"/>
  <c r="J44" i="78"/>
  <c r="J45" i="78"/>
  <c r="J46" i="78"/>
  <c r="J47" i="78"/>
  <c r="J48" i="78"/>
  <c r="J49" i="78"/>
  <c r="J50" i="78"/>
  <c r="J51" i="78"/>
  <c r="J52" i="78"/>
  <c r="J53" i="78"/>
  <c r="J54" i="78"/>
  <c r="J55" i="78"/>
  <c r="J56" i="78"/>
  <c r="J57" i="78"/>
  <c r="J58" i="78"/>
  <c r="J59" i="78"/>
  <c r="J60" i="78"/>
  <c r="J61" i="78"/>
  <c r="J62" i="78"/>
  <c r="J63" i="78"/>
  <c r="J64" i="78"/>
  <c r="J65" i="78"/>
  <c r="J66" i="78"/>
  <c r="J67" i="78"/>
  <c r="J68" i="78"/>
  <c r="J69" i="78"/>
  <c r="J70" i="78"/>
  <c r="J71" i="78"/>
  <c r="J72" i="78"/>
  <c r="J73" i="78"/>
  <c r="J74" i="78"/>
  <c r="J75" i="78"/>
  <c r="J76" i="78"/>
  <c r="J77" i="78"/>
  <c r="M3" i="78"/>
  <c r="M4" i="78"/>
  <c r="M5" i="78"/>
  <c r="M6" i="78"/>
  <c r="M7" i="78"/>
  <c r="M8" i="78"/>
  <c r="M9" i="78"/>
  <c r="M10" i="78"/>
  <c r="M11" i="78"/>
  <c r="M12" i="78"/>
  <c r="M13" i="78"/>
  <c r="M14" i="78"/>
  <c r="M15" i="78"/>
  <c r="M16" i="78"/>
  <c r="M17" i="78"/>
  <c r="M18" i="78"/>
  <c r="M19" i="78"/>
  <c r="M20" i="78"/>
  <c r="M21" i="78"/>
  <c r="M22" i="78"/>
  <c r="M23" i="78"/>
  <c r="M24" i="78"/>
  <c r="M25" i="78"/>
  <c r="M26" i="78"/>
  <c r="M27" i="78"/>
  <c r="M28" i="78"/>
  <c r="M29" i="78"/>
  <c r="M30" i="78"/>
  <c r="M31" i="78"/>
  <c r="M32" i="78"/>
  <c r="M33" i="78"/>
  <c r="M34" i="78"/>
  <c r="M35" i="78"/>
  <c r="M36" i="78"/>
  <c r="M37" i="78"/>
  <c r="M38" i="78"/>
  <c r="M39" i="78"/>
  <c r="M40" i="78"/>
  <c r="M41" i="78"/>
  <c r="M42" i="78"/>
  <c r="M43" i="78"/>
  <c r="M44" i="78"/>
  <c r="M45" i="78"/>
  <c r="M46" i="78"/>
  <c r="M47" i="78"/>
  <c r="M48" i="78"/>
  <c r="M49" i="78"/>
  <c r="M50" i="78"/>
  <c r="M51" i="78"/>
  <c r="M52" i="78"/>
  <c r="M53" i="78"/>
  <c r="M54" i="78"/>
  <c r="M55" i="78"/>
  <c r="M56" i="78"/>
  <c r="M57" i="78"/>
  <c r="M58" i="78"/>
  <c r="M59" i="78"/>
  <c r="M60" i="78"/>
  <c r="M61" i="78"/>
  <c r="M62" i="78"/>
  <c r="M63" i="78"/>
  <c r="M64" i="78"/>
  <c r="M65" i="78"/>
  <c r="M66" i="78"/>
  <c r="M67" i="78"/>
  <c r="M68" i="78"/>
  <c r="M69" i="78"/>
  <c r="M70" i="78"/>
  <c r="M71" i="78"/>
  <c r="M72" i="78"/>
  <c r="M73" i="78"/>
  <c r="M74" i="78"/>
  <c r="M75" i="78"/>
  <c r="M76" i="78"/>
  <c r="M77" i="78"/>
  <c r="B14" i="78"/>
  <c r="J3" i="77"/>
  <c r="J4" i="77"/>
  <c r="J5" i="77"/>
  <c r="J6" i="77"/>
  <c r="J7" i="77"/>
  <c r="J8" i="77"/>
  <c r="J9" i="77"/>
  <c r="J10" i="77"/>
  <c r="J11" i="77"/>
  <c r="J12" i="77"/>
  <c r="J13" i="77"/>
  <c r="J14" i="77"/>
  <c r="J15" i="77"/>
  <c r="J16" i="77"/>
  <c r="J17" i="77"/>
  <c r="J18" i="77"/>
  <c r="J19" i="77"/>
  <c r="J24" i="77"/>
  <c r="J25" i="77"/>
  <c r="J26" i="77"/>
  <c r="J27" i="77"/>
  <c r="J28" i="77"/>
  <c r="J29" i="77"/>
  <c r="J30" i="77"/>
  <c r="J31" i="77"/>
  <c r="J32" i="77"/>
  <c r="J33" i="77"/>
  <c r="J34" i="77"/>
  <c r="J35" i="77"/>
  <c r="J36" i="77"/>
  <c r="J37" i="77"/>
  <c r="J38" i="77"/>
  <c r="J39" i="77"/>
  <c r="J40" i="77"/>
  <c r="J41" i="77"/>
  <c r="J42" i="77"/>
  <c r="J43" i="77"/>
  <c r="J44" i="77"/>
  <c r="J45" i="77"/>
  <c r="J46" i="77"/>
  <c r="J47" i="77"/>
  <c r="J48" i="77"/>
  <c r="J49" i="77"/>
  <c r="J50" i="77"/>
  <c r="J51" i="77"/>
  <c r="J52" i="77"/>
  <c r="J53" i="77"/>
  <c r="J54" i="77"/>
  <c r="J55" i="77"/>
  <c r="J56" i="77"/>
  <c r="J57" i="77"/>
  <c r="J58" i="77"/>
  <c r="J59" i="77"/>
  <c r="J60" i="77"/>
  <c r="J61" i="77"/>
  <c r="J62" i="77"/>
  <c r="J63" i="77"/>
  <c r="J64" i="77"/>
  <c r="J65" i="77"/>
  <c r="J66" i="77"/>
  <c r="J67" i="77"/>
  <c r="J68" i="77"/>
  <c r="J69" i="77"/>
  <c r="J70" i="77"/>
  <c r="J71" i="77"/>
  <c r="J72" i="77"/>
  <c r="J73" i="77"/>
  <c r="J74" i="77"/>
  <c r="J75" i="77"/>
  <c r="J76" i="77"/>
  <c r="J77" i="77"/>
  <c r="M3" i="77"/>
  <c r="M4" i="77"/>
  <c r="M5" i="77"/>
  <c r="M6" i="77"/>
  <c r="M7" i="77"/>
  <c r="M8" i="77"/>
  <c r="M9" i="77"/>
  <c r="M10" i="77"/>
  <c r="M11" i="77"/>
  <c r="M12" i="77"/>
  <c r="M13" i="77"/>
  <c r="M14"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B14" i="77"/>
  <c r="J3" i="5"/>
  <c r="J4" i="5"/>
  <c r="J5" i="5"/>
  <c r="J6" i="5"/>
  <c r="J7" i="5"/>
  <c r="J8" i="5"/>
  <c r="J9" i="5"/>
  <c r="J10" i="5"/>
  <c r="J11" i="5"/>
  <c r="J12" i="5"/>
  <c r="J13" i="5"/>
  <c r="J14" i="5"/>
  <c r="J15" i="5"/>
  <c r="J16" i="5"/>
  <c r="J17" i="5"/>
  <c r="J18" i="5"/>
  <c r="J19"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M3" i="5"/>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B14" i="5"/>
  <c r="X1" i="96"/>
  <c r="D6" i="96"/>
  <c r="E6" i="96"/>
  <c r="F6" i="96"/>
  <c r="G6" i="96"/>
  <c r="H6" i="96"/>
  <c r="I6" i="96"/>
  <c r="J6" i="96"/>
  <c r="K6" i="96"/>
  <c r="L6" i="96"/>
  <c r="M6" i="96"/>
  <c r="N6" i="96"/>
  <c r="O6" i="96"/>
  <c r="P6" i="96"/>
  <c r="Q6" i="96"/>
  <c r="R6" i="96"/>
  <c r="S6" i="96"/>
  <c r="T6" i="96"/>
  <c r="U6" i="96"/>
  <c r="V6" i="96"/>
  <c r="W6" i="96"/>
  <c r="L68" i="95"/>
  <c r="L69" i="95"/>
  <c r="L70" i="95"/>
  <c r="L71" i="95"/>
  <c r="L72" i="95"/>
  <c r="L73" i="95"/>
  <c r="L74" i="95"/>
  <c r="L75" i="95"/>
  <c r="L76" i="95"/>
  <c r="L77" i="95"/>
  <c r="H73" i="95"/>
  <c r="H74" i="95"/>
  <c r="H75" i="95"/>
  <c r="H76" i="95"/>
  <c r="H77" i="95"/>
  <c r="L68" i="94"/>
  <c r="L69" i="94"/>
  <c r="L70" i="94"/>
  <c r="L71" i="94"/>
  <c r="L72" i="94"/>
  <c r="L73" i="94"/>
  <c r="L74" i="94"/>
  <c r="L75" i="94"/>
  <c r="L76" i="94"/>
  <c r="L77" i="94"/>
  <c r="H73" i="94"/>
  <c r="H74" i="94"/>
  <c r="H75" i="94"/>
  <c r="H76" i="94"/>
  <c r="H77" i="94"/>
  <c r="L68" i="93"/>
  <c r="L69" i="93"/>
  <c r="L70" i="93"/>
  <c r="L71" i="93"/>
  <c r="L72" i="93"/>
  <c r="L73" i="93"/>
  <c r="L74" i="93"/>
  <c r="L75" i="93"/>
  <c r="L76" i="93"/>
  <c r="L77" i="93"/>
  <c r="H73" i="93"/>
  <c r="H74" i="93"/>
  <c r="H75" i="93"/>
  <c r="H76" i="93"/>
  <c r="H77" i="93"/>
  <c r="L68" i="92"/>
  <c r="L69" i="92"/>
  <c r="L70" i="92"/>
  <c r="L71" i="92"/>
  <c r="L72" i="92"/>
  <c r="L73" i="92"/>
  <c r="L74" i="92"/>
  <c r="L75" i="92"/>
  <c r="L76" i="92"/>
  <c r="L77" i="92"/>
  <c r="H73" i="92"/>
  <c r="H74" i="92"/>
  <c r="H75" i="92"/>
  <c r="H76" i="92"/>
  <c r="H77" i="92"/>
  <c r="L68" i="91"/>
  <c r="L69" i="91"/>
  <c r="L70" i="91"/>
  <c r="L71" i="91"/>
  <c r="L72" i="91"/>
  <c r="L73" i="91"/>
  <c r="L74" i="91"/>
  <c r="L75" i="91"/>
  <c r="L76" i="91"/>
  <c r="L77" i="91"/>
  <c r="H73" i="91"/>
  <c r="H74" i="91"/>
  <c r="H75" i="91"/>
  <c r="H76" i="91"/>
  <c r="H77" i="91"/>
  <c r="L68" i="90"/>
  <c r="L69" i="90"/>
  <c r="L70" i="90"/>
  <c r="L71" i="90"/>
  <c r="L72" i="90"/>
  <c r="L73" i="90"/>
  <c r="L74" i="90"/>
  <c r="L75" i="90"/>
  <c r="L76" i="90"/>
  <c r="L77" i="90"/>
  <c r="H73" i="90"/>
  <c r="H74" i="90"/>
  <c r="H75" i="90"/>
  <c r="H76" i="90"/>
  <c r="H77" i="90"/>
  <c r="L70" i="89"/>
  <c r="L71" i="89"/>
  <c r="L72" i="89"/>
  <c r="L73" i="89"/>
  <c r="L74" i="89"/>
  <c r="L75" i="89"/>
  <c r="L76" i="89"/>
  <c r="L77" i="89"/>
  <c r="L68" i="89"/>
  <c r="L69" i="89"/>
  <c r="H77" i="89"/>
  <c r="H73" i="89"/>
  <c r="H74" i="89"/>
  <c r="H75" i="89"/>
  <c r="H76" i="89"/>
  <c r="L68" i="88"/>
  <c r="L69" i="88"/>
  <c r="L70" i="88"/>
  <c r="L71" i="88"/>
  <c r="L72" i="88"/>
  <c r="L73" i="88"/>
  <c r="L74" i="88"/>
  <c r="L75" i="88"/>
  <c r="L76" i="88"/>
  <c r="L77" i="88"/>
  <c r="H73" i="88"/>
  <c r="H74" i="88"/>
  <c r="H75" i="88"/>
  <c r="H76" i="88"/>
  <c r="H77" i="88"/>
  <c r="L68" i="87"/>
  <c r="L69" i="87"/>
  <c r="L70" i="87"/>
  <c r="L71" i="87"/>
  <c r="L72" i="87"/>
  <c r="L73" i="87"/>
  <c r="L74" i="87"/>
  <c r="L75" i="87"/>
  <c r="L76" i="87"/>
  <c r="L77" i="87"/>
  <c r="H77" i="87"/>
  <c r="H73" i="87"/>
  <c r="H74" i="87"/>
  <c r="H75" i="87"/>
  <c r="H76" i="87"/>
  <c r="L68" i="86"/>
  <c r="L69" i="86"/>
  <c r="L70" i="86"/>
  <c r="L71" i="86"/>
  <c r="L72" i="86"/>
  <c r="L73" i="86"/>
  <c r="L74" i="86"/>
  <c r="L75" i="86"/>
  <c r="L76" i="86"/>
  <c r="L77" i="86"/>
  <c r="H73" i="86"/>
  <c r="H74" i="86"/>
  <c r="H75" i="86"/>
  <c r="H76" i="86"/>
  <c r="H77" i="86"/>
  <c r="L68" i="85"/>
  <c r="L69" i="85"/>
  <c r="L70" i="85"/>
  <c r="L71" i="85"/>
  <c r="L72" i="85"/>
  <c r="L73" i="85"/>
  <c r="L74" i="85"/>
  <c r="L75" i="85"/>
  <c r="L76" i="85"/>
  <c r="L77" i="85"/>
  <c r="H73" i="85"/>
  <c r="H74" i="85"/>
  <c r="H75" i="85"/>
  <c r="H76" i="85"/>
  <c r="H77" i="85"/>
  <c r="L68" i="84"/>
  <c r="L69" i="84"/>
  <c r="L70" i="84"/>
  <c r="L71" i="84"/>
  <c r="L72" i="84"/>
  <c r="L73" i="84"/>
  <c r="L74" i="84"/>
  <c r="L75" i="84"/>
  <c r="L76" i="84"/>
  <c r="L77" i="84"/>
  <c r="H73" i="84"/>
  <c r="H74" i="84"/>
  <c r="H75" i="84"/>
  <c r="H76" i="84"/>
  <c r="H77" i="84"/>
  <c r="L68" i="83"/>
  <c r="L69" i="83"/>
  <c r="L70" i="83"/>
  <c r="L71" i="83"/>
  <c r="L72" i="83"/>
  <c r="L73" i="83"/>
  <c r="L74" i="83"/>
  <c r="L75" i="83"/>
  <c r="L76" i="83"/>
  <c r="L77" i="83"/>
  <c r="H73" i="83"/>
  <c r="H74" i="83"/>
  <c r="H75" i="83"/>
  <c r="H76" i="83"/>
  <c r="H77" i="83"/>
  <c r="L68" i="82"/>
  <c r="L69" i="82"/>
  <c r="L70" i="82"/>
  <c r="L71" i="82"/>
  <c r="L72" i="82"/>
  <c r="L73" i="82"/>
  <c r="L74" i="82"/>
  <c r="L75" i="82"/>
  <c r="L76" i="82"/>
  <c r="L77" i="82"/>
  <c r="H73" i="82"/>
  <c r="H74" i="82"/>
  <c r="H75" i="82"/>
  <c r="H76" i="82"/>
  <c r="H77" i="82"/>
  <c r="L68" i="81"/>
  <c r="L69" i="81"/>
  <c r="L70" i="81"/>
  <c r="L71" i="81"/>
  <c r="L72" i="81"/>
  <c r="L73" i="81"/>
  <c r="L74" i="81"/>
  <c r="L75" i="81"/>
  <c r="L76" i="81"/>
  <c r="L77" i="81"/>
  <c r="H73" i="81"/>
  <c r="H74" i="81"/>
  <c r="H75" i="81"/>
  <c r="H76" i="81"/>
  <c r="H77" i="81"/>
  <c r="L68" i="80"/>
  <c r="L69" i="80"/>
  <c r="L70" i="80"/>
  <c r="L71" i="80"/>
  <c r="L72" i="80"/>
  <c r="L73" i="80"/>
  <c r="L74" i="80"/>
  <c r="L75" i="80"/>
  <c r="L76" i="80"/>
  <c r="L77" i="80"/>
  <c r="H73" i="80"/>
  <c r="H74" i="80"/>
  <c r="H75" i="80"/>
  <c r="H76" i="80"/>
  <c r="H77" i="80"/>
  <c r="L68" i="79"/>
  <c r="L69" i="79"/>
  <c r="L70" i="79"/>
  <c r="L71" i="79"/>
  <c r="L72" i="79"/>
  <c r="L73" i="79"/>
  <c r="L74" i="79"/>
  <c r="L75" i="79"/>
  <c r="L76" i="79"/>
  <c r="L77" i="79"/>
  <c r="H73" i="79"/>
  <c r="H74" i="79"/>
  <c r="H75" i="79"/>
  <c r="H76" i="79"/>
  <c r="H77" i="79"/>
  <c r="L68" i="78"/>
  <c r="L69" i="78"/>
  <c r="L70" i="78"/>
  <c r="L71" i="78"/>
  <c r="L72" i="78"/>
  <c r="L73" i="78"/>
  <c r="L74" i="78"/>
  <c r="L75" i="78"/>
  <c r="L76" i="78"/>
  <c r="L77" i="78"/>
  <c r="H73" i="78"/>
  <c r="H74" i="78"/>
  <c r="H75" i="78"/>
  <c r="H76" i="78"/>
  <c r="H77" i="78"/>
  <c r="L68" i="77"/>
  <c r="L69" i="77"/>
  <c r="L70" i="77"/>
  <c r="L71" i="77"/>
  <c r="L72" i="77"/>
  <c r="L73" i="77"/>
  <c r="L74" i="77"/>
  <c r="L75" i="77"/>
  <c r="L76" i="77"/>
  <c r="L77" i="77"/>
  <c r="H73" i="77"/>
  <c r="H74" i="77"/>
  <c r="H75" i="77"/>
  <c r="H76" i="77"/>
  <c r="H77" i="77"/>
  <c r="L68" i="5"/>
  <c r="L69" i="5"/>
  <c r="L70" i="5"/>
  <c r="L71" i="5"/>
  <c r="L72" i="5"/>
  <c r="L73" i="5"/>
  <c r="L74" i="5"/>
  <c r="L75" i="5"/>
  <c r="L76" i="5"/>
  <c r="L77" i="5"/>
  <c r="H74" i="5"/>
  <c r="H75" i="5"/>
  <c r="H76" i="5"/>
  <c r="H77" i="5"/>
  <c r="E2" i="25"/>
  <c r="F2" i="25"/>
  <c r="G2" i="25"/>
  <c r="H2" i="25"/>
  <c r="I2" i="25"/>
  <c r="J2" i="25"/>
  <c r="K2" i="25"/>
  <c r="L2" i="25"/>
  <c r="M2" i="25"/>
  <c r="N2" i="25"/>
  <c r="O2" i="25"/>
  <c r="P2" i="25"/>
  <c r="Q2" i="25"/>
  <c r="R2" i="25"/>
  <c r="S2" i="25"/>
  <c r="T2" i="25"/>
  <c r="U2" i="25"/>
  <c r="V2" i="25"/>
  <c r="W2" i="25"/>
  <c r="D2" i="25"/>
  <c r="Q2" i="26"/>
  <c r="Q7" i="55"/>
  <c r="W2" i="26"/>
  <c r="W7" i="55"/>
  <c r="W7" i="53"/>
  <c r="E2" i="26"/>
  <c r="F2" i="26"/>
  <c r="G2" i="26"/>
  <c r="H2" i="26"/>
  <c r="I2" i="26"/>
  <c r="J2" i="26"/>
  <c r="K2" i="26"/>
  <c r="L2" i="26"/>
  <c r="M2" i="26"/>
  <c r="N2" i="26"/>
  <c r="O2" i="26"/>
  <c r="P2" i="26"/>
  <c r="R2" i="26"/>
  <c r="S2" i="26"/>
  <c r="S7" i="53"/>
  <c r="T2" i="26"/>
  <c r="U2" i="26"/>
  <c r="U7" i="53"/>
  <c r="V2" i="26"/>
  <c r="V7" i="53"/>
  <c r="W7" i="54"/>
  <c r="D2" i="26"/>
  <c r="D7" i="55"/>
  <c r="R7" i="54"/>
  <c r="R7" i="53"/>
  <c r="F7" i="54"/>
  <c r="F7" i="55"/>
  <c r="F7" i="53"/>
  <c r="Q7" i="54"/>
  <c r="Q7" i="53"/>
  <c r="I7" i="55"/>
  <c r="I7" i="54"/>
  <c r="I7" i="53"/>
  <c r="U7" i="54"/>
  <c r="U7" i="55"/>
  <c r="J7" i="53"/>
  <c r="J7" i="55"/>
  <c r="J7" i="54"/>
  <c r="M7" i="55"/>
  <c r="M7" i="54"/>
  <c r="M7" i="53"/>
  <c r="T7" i="53"/>
  <c r="T7" i="54"/>
  <c r="T7" i="55"/>
  <c r="P7" i="55"/>
  <c r="P7" i="54"/>
  <c r="P7" i="53"/>
  <c r="L7" i="55"/>
  <c r="L7" i="54"/>
  <c r="L7" i="53"/>
  <c r="H7" i="55"/>
  <c r="H7" i="54"/>
  <c r="H7" i="53"/>
  <c r="V7" i="55"/>
  <c r="R7" i="55"/>
  <c r="N7" i="54"/>
  <c r="N7" i="55"/>
  <c r="N7" i="53"/>
  <c r="S7" i="55"/>
  <c r="S7" i="54"/>
  <c r="O7" i="53"/>
  <c r="O7" i="55"/>
  <c r="O7" i="54"/>
  <c r="K7" i="53"/>
  <c r="K7" i="55"/>
  <c r="K7" i="54"/>
  <c r="G7" i="53"/>
  <c r="G7" i="55"/>
  <c r="G7" i="54"/>
  <c r="V7" i="54"/>
  <c r="E7" i="54"/>
  <c r="E7" i="55"/>
  <c r="E7" i="53"/>
  <c r="D7" i="54"/>
  <c r="D7" i="53"/>
  <c r="E11" i="55"/>
  <c r="F11" i="55"/>
  <c r="G11" i="55"/>
  <c r="H11" i="55"/>
  <c r="I11" i="55"/>
  <c r="J11" i="55"/>
  <c r="K11" i="55"/>
  <c r="L11" i="55"/>
  <c r="M11" i="55"/>
  <c r="N11" i="55"/>
  <c r="O11" i="55"/>
  <c r="P11" i="55"/>
  <c r="Q11" i="55"/>
  <c r="R11" i="55"/>
  <c r="S11" i="55"/>
  <c r="T11" i="55"/>
  <c r="U11" i="55"/>
  <c r="V11" i="55"/>
  <c r="W11" i="55"/>
  <c r="D11" i="55"/>
  <c r="E12" i="53"/>
  <c r="F12" i="53"/>
  <c r="G12" i="53"/>
  <c r="H12" i="53"/>
  <c r="I12" i="53"/>
  <c r="J12" i="53"/>
  <c r="K12" i="53"/>
  <c r="L12" i="53"/>
  <c r="M12" i="53"/>
  <c r="N12" i="53"/>
  <c r="O12" i="53"/>
  <c r="P12" i="53"/>
  <c r="Q12" i="53"/>
  <c r="R12" i="53"/>
  <c r="S12" i="53"/>
  <c r="T12" i="53"/>
  <c r="U12" i="53"/>
  <c r="V12" i="53"/>
  <c r="W12" i="53"/>
  <c r="D12" i="53"/>
  <c r="E12" i="54"/>
  <c r="F12" i="54"/>
  <c r="G12" i="54"/>
  <c r="H12" i="54"/>
  <c r="I12" i="54"/>
  <c r="J12" i="54"/>
  <c r="K12" i="54"/>
  <c r="L12" i="54"/>
  <c r="M12" i="54"/>
  <c r="N12" i="54"/>
  <c r="O12" i="54"/>
  <c r="P12" i="54"/>
  <c r="Q12" i="54"/>
  <c r="R12" i="54"/>
  <c r="S12" i="54"/>
  <c r="T12" i="54"/>
  <c r="U12" i="54"/>
  <c r="V12" i="54"/>
  <c r="W12" i="54"/>
  <c r="D12" i="54"/>
  <c r="F89" i="95"/>
  <c r="F88" i="95"/>
  <c r="F79" i="95"/>
  <c r="F73" i="95"/>
  <c r="F65" i="95"/>
  <c r="F63" i="95"/>
  <c r="F89" i="94"/>
  <c r="F88" i="94"/>
  <c r="F79" i="94"/>
  <c r="F73" i="94"/>
  <c r="F65" i="94"/>
  <c r="F63" i="94"/>
  <c r="F89" i="93"/>
  <c r="F88" i="93"/>
  <c r="F79" i="93"/>
  <c r="F73" i="93"/>
  <c r="F65" i="93"/>
  <c r="F63" i="93"/>
  <c r="F89" i="92"/>
  <c r="F88" i="92"/>
  <c r="F79" i="92"/>
  <c r="F73" i="92"/>
  <c r="F65" i="92"/>
  <c r="F63" i="92"/>
  <c r="F89" i="91"/>
  <c r="F88" i="91"/>
  <c r="F79" i="91"/>
  <c r="F73" i="91"/>
  <c r="F65" i="91"/>
  <c r="F63" i="91"/>
  <c r="F89" i="90"/>
  <c r="F88" i="90"/>
  <c r="F79" i="90"/>
  <c r="F73" i="90"/>
  <c r="F65" i="90"/>
  <c r="F63" i="90"/>
  <c r="F89" i="89"/>
  <c r="F88" i="89"/>
  <c r="F79" i="89"/>
  <c r="F73" i="89"/>
  <c r="F65" i="89"/>
  <c r="F63" i="89"/>
  <c r="F89" i="88"/>
  <c r="F88" i="88"/>
  <c r="F79" i="88"/>
  <c r="F73" i="88"/>
  <c r="F65" i="88"/>
  <c r="F63" i="88"/>
  <c r="F89" i="87"/>
  <c r="F88" i="87"/>
  <c r="F79" i="87"/>
  <c r="F73" i="87"/>
  <c r="F63" i="87"/>
  <c r="F65" i="87"/>
  <c r="F89" i="86"/>
  <c r="F88" i="86"/>
  <c r="F79" i="86"/>
  <c r="F73" i="86"/>
  <c r="F65" i="86"/>
  <c r="F63" i="86"/>
  <c r="F89" i="85"/>
  <c r="F88" i="85"/>
  <c r="F79" i="85"/>
  <c r="F73" i="85"/>
  <c r="F65" i="85"/>
  <c r="F63" i="85"/>
  <c r="F89" i="84"/>
  <c r="F88" i="84"/>
  <c r="F79" i="84"/>
  <c r="F73" i="84"/>
  <c r="F65" i="84"/>
  <c r="F63" i="84"/>
  <c r="F89" i="83"/>
  <c r="F88" i="83"/>
  <c r="F79" i="83"/>
  <c r="F73" i="83"/>
  <c r="F65" i="83"/>
  <c r="F63" i="83"/>
  <c r="F89" i="82"/>
  <c r="F88" i="82"/>
  <c r="F79" i="82"/>
  <c r="F73" i="82"/>
  <c r="F65" i="82"/>
  <c r="F63" i="82"/>
  <c r="F89" i="81"/>
  <c r="F88" i="81"/>
  <c r="F79" i="81"/>
  <c r="F73" i="81"/>
  <c r="F65" i="81"/>
  <c r="F63" i="81"/>
  <c r="F89" i="80"/>
  <c r="F88" i="80"/>
  <c r="F79" i="80"/>
  <c r="F73" i="80"/>
  <c r="F65" i="80"/>
  <c r="F63" i="80"/>
  <c r="F89" i="79"/>
  <c r="F88" i="79"/>
  <c r="F79" i="79"/>
  <c r="F73" i="79"/>
  <c r="F65" i="79"/>
  <c r="F63" i="79"/>
  <c r="F89" i="78"/>
  <c r="F88" i="78"/>
  <c r="F79" i="78"/>
  <c r="F73" i="78"/>
  <c r="F65" i="78"/>
  <c r="F63" i="78"/>
  <c r="F89" i="5"/>
  <c r="F88" i="5"/>
  <c r="F79" i="5"/>
  <c r="F73" i="5"/>
  <c r="F65" i="5"/>
  <c r="F63" i="5"/>
  <c r="F89" i="77"/>
  <c r="F88" i="77"/>
  <c r="F79" i="77"/>
  <c r="F73" i="77"/>
  <c r="F65" i="77"/>
  <c r="F63" i="77"/>
  <c r="B30" i="77"/>
  <c r="B29" i="77"/>
  <c r="B28" i="77"/>
  <c r="B27" i="77"/>
  <c r="B26" i="77"/>
  <c r="B30" i="78"/>
  <c r="B29" i="78"/>
  <c r="B28" i="78"/>
  <c r="B27" i="78"/>
  <c r="B26" i="78"/>
  <c r="B30" i="79"/>
  <c r="B29" i="79"/>
  <c r="B28" i="79"/>
  <c r="B27" i="79"/>
  <c r="B26" i="79"/>
  <c r="B30" i="80"/>
  <c r="B29" i="80"/>
  <c r="B28" i="80"/>
  <c r="B27" i="80"/>
  <c r="B26" i="80"/>
  <c r="B30" i="81"/>
  <c r="B29" i="81"/>
  <c r="B28" i="81"/>
  <c r="B27" i="81"/>
  <c r="B26" i="81"/>
  <c r="B30" i="82"/>
  <c r="B29" i="82"/>
  <c r="B28" i="82"/>
  <c r="B27" i="82"/>
  <c r="B26" i="82"/>
  <c r="B30" i="83"/>
  <c r="B29" i="83"/>
  <c r="B28" i="83"/>
  <c r="B27" i="83"/>
  <c r="B26" i="83"/>
  <c r="B30" i="84"/>
  <c r="B29" i="84"/>
  <c r="B28" i="84"/>
  <c r="B27" i="84"/>
  <c r="B26" i="84"/>
  <c r="B30" i="85"/>
  <c r="B29" i="85"/>
  <c r="B28" i="85"/>
  <c r="B27" i="85"/>
  <c r="B26" i="85"/>
  <c r="B30" i="86"/>
  <c r="B29" i="86"/>
  <c r="B28" i="86"/>
  <c r="B27" i="86"/>
  <c r="B26" i="86"/>
  <c r="B30" i="87"/>
  <c r="B29" i="87"/>
  <c r="B28" i="87"/>
  <c r="B27" i="87"/>
  <c r="B26" i="87"/>
  <c r="B30" i="88"/>
  <c r="B29" i="88"/>
  <c r="B28" i="88"/>
  <c r="B27" i="88"/>
  <c r="B26" i="88"/>
  <c r="B30" i="89"/>
  <c r="B29" i="89"/>
  <c r="B28" i="89"/>
  <c r="B27" i="89"/>
  <c r="B26" i="89"/>
  <c r="B30" i="90"/>
  <c r="B29" i="90"/>
  <c r="B28" i="90"/>
  <c r="B27" i="90"/>
  <c r="B26" i="90"/>
  <c r="B30" i="91"/>
  <c r="B29" i="91"/>
  <c r="B28" i="91"/>
  <c r="B27" i="91"/>
  <c r="B26" i="91"/>
  <c r="B30" i="92"/>
  <c r="B29" i="92"/>
  <c r="B28" i="92"/>
  <c r="B27" i="92"/>
  <c r="B26" i="92"/>
  <c r="B30" i="93"/>
  <c r="B29" i="93"/>
  <c r="B28" i="93"/>
  <c r="B27" i="93"/>
  <c r="B26" i="93"/>
  <c r="B30" i="94"/>
  <c r="B29" i="94"/>
  <c r="B28" i="94"/>
  <c r="B27" i="94"/>
  <c r="B26" i="94"/>
  <c r="B30" i="95"/>
  <c r="B29" i="95"/>
  <c r="B28" i="95"/>
  <c r="B27" i="95"/>
  <c r="B26" i="95"/>
  <c r="B30" i="5"/>
  <c r="B29" i="5"/>
  <c r="B28" i="5"/>
  <c r="B27" i="5"/>
  <c r="B26" i="5"/>
  <c r="F58" i="5"/>
  <c r="F57" i="5"/>
  <c r="F44" i="5"/>
  <c r="F38" i="5"/>
  <c r="F36" i="5"/>
  <c r="F31" i="5"/>
  <c r="F29" i="5"/>
  <c r="F24" i="5"/>
  <c r="F22" i="5"/>
  <c r="F19" i="5"/>
  <c r="F13" i="5"/>
  <c r="F10" i="5"/>
  <c r="F5" i="5"/>
  <c r="F3" i="5"/>
  <c r="B13" i="5"/>
  <c r="F58" i="95"/>
  <c r="F57" i="95"/>
  <c r="F44" i="95"/>
  <c r="A41" i="95"/>
  <c r="A39" i="95"/>
  <c r="F38" i="95"/>
  <c r="A37" i="95"/>
  <c r="F36" i="95"/>
  <c r="A35" i="95"/>
  <c r="F31" i="95"/>
  <c r="F29" i="95"/>
  <c r="F24" i="95"/>
  <c r="F22" i="95"/>
  <c r="F19" i="95"/>
  <c r="F13" i="95"/>
  <c r="F10" i="95"/>
  <c r="F5" i="95"/>
  <c r="F3" i="95"/>
  <c r="F58" i="94"/>
  <c r="F57" i="94"/>
  <c r="F44" i="94"/>
  <c r="A41" i="94"/>
  <c r="A39" i="94"/>
  <c r="F38" i="94"/>
  <c r="A37" i="94"/>
  <c r="F36" i="94"/>
  <c r="A35" i="94"/>
  <c r="F31" i="94"/>
  <c r="F29" i="94"/>
  <c r="F24" i="94"/>
  <c r="F22" i="94"/>
  <c r="F19" i="94"/>
  <c r="F13" i="94"/>
  <c r="F10" i="94"/>
  <c r="F5" i="94"/>
  <c r="F3" i="94"/>
  <c r="F58" i="93"/>
  <c r="F57" i="93"/>
  <c r="F44" i="93"/>
  <c r="A41" i="93"/>
  <c r="A39" i="93"/>
  <c r="F38" i="93"/>
  <c r="A37" i="93"/>
  <c r="F36" i="93"/>
  <c r="A35" i="93"/>
  <c r="F31" i="93"/>
  <c r="F29" i="93"/>
  <c r="F24" i="93"/>
  <c r="F22" i="93"/>
  <c r="F19" i="93"/>
  <c r="F13" i="93"/>
  <c r="F10" i="93"/>
  <c r="F5" i="93"/>
  <c r="F3" i="93"/>
  <c r="F58" i="92"/>
  <c r="F57" i="92"/>
  <c r="F44" i="92"/>
  <c r="A41" i="92"/>
  <c r="A39" i="92"/>
  <c r="F38" i="92"/>
  <c r="A37" i="92"/>
  <c r="F36" i="92"/>
  <c r="A35" i="92"/>
  <c r="F31" i="92"/>
  <c r="F29" i="92"/>
  <c r="F24" i="92"/>
  <c r="F22" i="92"/>
  <c r="F19" i="92"/>
  <c r="F13" i="92"/>
  <c r="F10" i="92"/>
  <c r="F5" i="92"/>
  <c r="F3" i="92"/>
  <c r="F58" i="91"/>
  <c r="F57" i="91"/>
  <c r="F44" i="91"/>
  <c r="A41" i="91"/>
  <c r="A39" i="91"/>
  <c r="F38" i="91"/>
  <c r="A37" i="91"/>
  <c r="F36" i="91"/>
  <c r="A35" i="91"/>
  <c r="F31" i="91"/>
  <c r="F29" i="91"/>
  <c r="F24" i="91"/>
  <c r="F22" i="91"/>
  <c r="F19" i="91"/>
  <c r="F13" i="91"/>
  <c r="F10" i="91"/>
  <c r="F5" i="91"/>
  <c r="F3" i="91"/>
  <c r="F58" i="90"/>
  <c r="F57" i="90"/>
  <c r="F44" i="90"/>
  <c r="A41" i="90"/>
  <c r="A39" i="90"/>
  <c r="F38" i="90"/>
  <c r="A37" i="90"/>
  <c r="F36" i="90"/>
  <c r="A35" i="90"/>
  <c r="F31" i="90"/>
  <c r="F29" i="90"/>
  <c r="F24" i="90"/>
  <c r="F22" i="90"/>
  <c r="F19" i="90"/>
  <c r="F13" i="90"/>
  <c r="F10" i="90"/>
  <c r="F5" i="90"/>
  <c r="F3" i="90"/>
  <c r="F58" i="89"/>
  <c r="F57" i="89"/>
  <c r="F44" i="89"/>
  <c r="A41" i="89"/>
  <c r="A39" i="89"/>
  <c r="F38" i="89"/>
  <c r="A37" i="89"/>
  <c r="F36" i="89"/>
  <c r="A35" i="89"/>
  <c r="F31" i="89"/>
  <c r="F29" i="89"/>
  <c r="F24" i="89"/>
  <c r="F22" i="89"/>
  <c r="F19" i="89"/>
  <c r="F13" i="89"/>
  <c r="F10" i="89"/>
  <c r="F5" i="89"/>
  <c r="F3" i="89"/>
  <c r="F58" i="88"/>
  <c r="F57" i="88"/>
  <c r="F44" i="88"/>
  <c r="A41" i="88"/>
  <c r="A39" i="88"/>
  <c r="F38" i="88"/>
  <c r="A37" i="88"/>
  <c r="F36" i="88"/>
  <c r="A35" i="88"/>
  <c r="F31" i="88"/>
  <c r="F29" i="88"/>
  <c r="F24" i="88"/>
  <c r="F22" i="88"/>
  <c r="F19" i="88"/>
  <c r="F13" i="88"/>
  <c r="F10" i="88"/>
  <c r="F5" i="88"/>
  <c r="F3" i="88"/>
  <c r="F58" i="87"/>
  <c r="F57" i="87"/>
  <c r="F44" i="87"/>
  <c r="A41" i="87"/>
  <c r="A39" i="87"/>
  <c r="F38" i="87"/>
  <c r="A37" i="87"/>
  <c r="F36" i="87"/>
  <c r="A35" i="87"/>
  <c r="F31" i="87"/>
  <c r="F29" i="87"/>
  <c r="F24" i="87"/>
  <c r="F22" i="87"/>
  <c r="F19" i="87"/>
  <c r="F13" i="87"/>
  <c r="F10" i="87"/>
  <c r="F5" i="87"/>
  <c r="F3" i="87"/>
  <c r="F58" i="86"/>
  <c r="F57" i="86"/>
  <c r="F44" i="86"/>
  <c r="A41" i="86"/>
  <c r="A39" i="86"/>
  <c r="F38" i="86"/>
  <c r="A37" i="86"/>
  <c r="F36" i="86"/>
  <c r="A35" i="86"/>
  <c r="F31" i="86"/>
  <c r="F29" i="86"/>
  <c r="F24" i="86"/>
  <c r="F22" i="86"/>
  <c r="F19" i="86"/>
  <c r="F13" i="86"/>
  <c r="F10" i="86"/>
  <c r="F5" i="86"/>
  <c r="F3" i="86"/>
  <c r="F58" i="85"/>
  <c r="F57" i="85"/>
  <c r="F44" i="85"/>
  <c r="A41" i="85"/>
  <c r="A39" i="85"/>
  <c r="F38" i="85"/>
  <c r="A37" i="85"/>
  <c r="F36" i="85"/>
  <c r="A35" i="85"/>
  <c r="F31" i="85"/>
  <c r="F29" i="85"/>
  <c r="F24" i="85"/>
  <c r="F22" i="85"/>
  <c r="F19" i="85"/>
  <c r="F13" i="85"/>
  <c r="F10" i="85"/>
  <c r="F5" i="85"/>
  <c r="F3" i="85"/>
  <c r="F58" i="84"/>
  <c r="F57" i="84"/>
  <c r="F44" i="84"/>
  <c r="A41" i="84"/>
  <c r="A39" i="84"/>
  <c r="F38" i="84"/>
  <c r="A37" i="84"/>
  <c r="F36" i="84"/>
  <c r="A35" i="84"/>
  <c r="F31" i="84"/>
  <c r="F29" i="84"/>
  <c r="F24" i="84"/>
  <c r="F22" i="84"/>
  <c r="F19" i="84"/>
  <c r="F13" i="84"/>
  <c r="F10" i="84"/>
  <c r="F5" i="84"/>
  <c r="F3" i="84"/>
  <c r="F58" i="83"/>
  <c r="F57" i="83"/>
  <c r="F44" i="83"/>
  <c r="A41" i="83"/>
  <c r="A39" i="83"/>
  <c r="F38" i="83"/>
  <c r="A37" i="83"/>
  <c r="F36" i="83"/>
  <c r="A35" i="83"/>
  <c r="F31" i="83"/>
  <c r="F29" i="83"/>
  <c r="F24" i="83"/>
  <c r="F22" i="83"/>
  <c r="F19" i="83"/>
  <c r="F13" i="83"/>
  <c r="F10" i="83"/>
  <c r="F5" i="83"/>
  <c r="F3" i="83"/>
  <c r="F58" i="82"/>
  <c r="F57" i="82"/>
  <c r="F44" i="82"/>
  <c r="A41" i="82"/>
  <c r="A39" i="82"/>
  <c r="F38" i="82"/>
  <c r="A37" i="82"/>
  <c r="F36" i="82"/>
  <c r="A35" i="82"/>
  <c r="F31" i="82"/>
  <c r="F29" i="82"/>
  <c r="F24" i="82"/>
  <c r="F22" i="82"/>
  <c r="F19" i="82"/>
  <c r="F13" i="82"/>
  <c r="F10" i="82"/>
  <c r="F5" i="82"/>
  <c r="F3" i="82"/>
  <c r="F58" i="81"/>
  <c r="F57" i="81"/>
  <c r="F44" i="81"/>
  <c r="A41" i="81"/>
  <c r="A39" i="81"/>
  <c r="F38" i="81"/>
  <c r="A37" i="81"/>
  <c r="F36" i="81"/>
  <c r="A35" i="81"/>
  <c r="F31" i="81"/>
  <c r="F29" i="81"/>
  <c r="F24" i="81"/>
  <c r="F22" i="81"/>
  <c r="F19" i="81"/>
  <c r="F13" i="81"/>
  <c r="F10" i="81"/>
  <c r="F5" i="81"/>
  <c r="F3" i="81"/>
  <c r="F58" i="80"/>
  <c r="F57" i="80"/>
  <c r="F44" i="80"/>
  <c r="A41" i="80"/>
  <c r="A39" i="80"/>
  <c r="F38" i="80"/>
  <c r="A37" i="80"/>
  <c r="F36" i="80"/>
  <c r="A35" i="80"/>
  <c r="F31" i="80"/>
  <c r="F29" i="80"/>
  <c r="F24" i="80"/>
  <c r="F22" i="80"/>
  <c r="F19" i="80"/>
  <c r="F13" i="80"/>
  <c r="F10" i="80"/>
  <c r="F5" i="80"/>
  <c r="F3" i="80"/>
  <c r="F58" i="79"/>
  <c r="F57" i="79"/>
  <c r="F44" i="79"/>
  <c r="A41" i="79"/>
  <c r="A39" i="79"/>
  <c r="F38" i="79"/>
  <c r="A37" i="79"/>
  <c r="F36" i="79"/>
  <c r="A35" i="79"/>
  <c r="F31" i="79"/>
  <c r="F29" i="79"/>
  <c r="F24" i="79"/>
  <c r="F22" i="79"/>
  <c r="F19" i="79"/>
  <c r="F13" i="79"/>
  <c r="F10" i="79"/>
  <c r="F5" i="79"/>
  <c r="F3" i="79"/>
  <c r="F58" i="78"/>
  <c r="F57" i="78"/>
  <c r="F44" i="78"/>
  <c r="A41" i="78"/>
  <c r="A39" i="78"/>
  <c r="F38" i="78"/>
  <c r="A37" i="78"/>
  <c r="F36" i="78"/>
  <c r="A35" i="78"/>
  <c r="F31" i="78"/>
  <c r="F29" i="78"/>
  <c r="F24" i="78"/>
  <c r="F22" i="78"/>
  <c r="F19" i="78"/>
  <c r="F13" i="78"/>
  <c r="F10" i="78"/>
  <c r="F5" i="78"/>
  <c r="F3" i="78"/>
  <c r="F58" i="77"/>
  <c r="F57" i="77"/>
  <c r="F44" i="77"/>
  <c r="A41" i="77"/>
  <c r="A39" i="77"/>
  <c r="F38" i="77"/>
  <c r="A37" i="77"/>
  <c r="F36" i="77"/>
  <c r="A35" i="77"/>
  <c r="F31" i="77"/>
  <c r="F29" i="77"/>
  <c r="F24" i="77"/>
  <c r="F22" i="77"/>
  <c r="F19" i="77"/>
  <c r="F13" i="77"/>
  <c r="F10" i="77"/>
  <c r="F5" i="77"/>
  <c r="F3" i="77"/>
  <c r="D6" i="70"/>
  <c r="W6" i="70"/>
  <c r="B19" i="95"/>
  <c r="V6" i="70"/>
  <c r="B19" i="94"/>
  <c r="U6" i="70"/>
  <c r="B19" i="93"/>
  <c r="T6" i="70"/>
  <c r="B19" i="92"/>
  <c r="S6" i="70"/>
  <c r="B19" i="91"/>
  <c r="R6" i="70"/>
  <c r="B19" i="90"/>
  <c r="Q6" i="70"/>
  <c r="B19" i="89"/>
  <c r="P6" i="70"/>
  <c r="B19" i="88"/>
  <c r="O6" i="70"/>
  <c r="B19" i="87"/>
  <c r="N6" i="70"/>
  <c r="B19" i="86"/>
  <c r="M6" i="70"/>
  <c r="B19" i="85"/>
  <c r="L6" i="70"/>
  <c r="B19" i="84"/>
  <c r="K6" i="70"/>
  <c r="B19" i="83"/>
  <c r="J6" i="70"/>
  <c r="B19" i="82"/>
  <c r="I6" i="70"/>
  <c r="B19" i="81"/>
  <c r="H6" i="70"/>
  <c r="B19" i="80"/>
  <c r="G6" i="70"/>
  <c r="B19" i="79"/>
  <c r="F6" i="70"/>
  <c r="B19" i="78"/>
  <c r="E6" i="70"/>
  <c r="B19" i="77"/>
  <c r="E6" i="72"/>
  <c r="B20" i="77"/>
  <c r="F6" i="72"/>
  <c r="B20" i="78"/>
  <c r="G6" i="72"/>
  <c r="B20" i="79"/>
  <c r="H6" i="72"/>
  <c r="B20" i="80"/>
  <c r="I6" i="72"/>
  <c r="B20" i="81"/>
  <c r="J6" i="72"/>
  <c r="B20" i="82"/>
  <c r="K6" i="72"/>
  <c r="B20" i="83"/>
  <c r="L6" i="72"/>
  <c r="B20" i="84"/>
  <c r="M6" i="72"/>
  <c r="B20" i="85"/>
  <c r="N6" i="72"/>
  <c r="B20" i="86"/>
  <c r="O6" i="72"/>
  <c r="B20" i="87"/>
  <c r="P6" i="72"/>
  <c r="B20" i="88"/>
  <c r="Q6" i="72"/>
  <c r="B20" i="89"/>
  <c r="R6" i="72"/>
  <c r="B20" i="90"/>
  <c r="S6" i="72"/>
  <c r="B20" i="91"/>
  <c r="T6" i="72"/>
  <c r="B20" i="92"/>
  <c r="U6" i="72"/>
  <c r="B20" i="93"/>
  <c r="V6" i="72"/>
  <c r="B20" i="94"/>
  <c r="W6" i="72"/>
  <c r="B20" i="95"/>
  <c r="D6" i="72"/>
  <c r="E6" i="73"/>
  <c r="B22" i="77"/>
  <c r="F6" i="73"/>
  <c r="B22" i="78"/>
  <c r="G6" i="73"/>
  <c r="B22" i="79"/>
  <c r="H6" i="73"/>
  <c r="B22" i="80"/>
  <c r="I6" i="73"/>
  <c r="B22" i="81"/>
  <c r="J6" i="73"/>
  <c r="B22" i="82"/>
  <c r="K6" i="73"/>
  <c r="B22" i="83"/>
  <c r="L6" i="73"/>
  <c r="B22" i="84"/>
  <c r="M6" i="73"/>
  <c r="B22" i="85"/>
  <c r="N6" i="73"/>
  <c r="B22" i="86"/>
  <c r="O6" i="73"/>
  <c r="B22" i="87"/>
  <c r="P6" i="73"/>
  <c r="B22" i="88"/>
  <c r="Q6" i="73"/>
  <c r="B22" i="89"/>
  <c r="R6" i="73"/>
  <c r="B22" i="90"/>
  <c r="S6" i="73"/>
  <c r="B22" i="91"/>
  <c r="T6" i="73"/>
  <c r="B22" i="92"/>
  <c r="U6" i="73"/>
  <c r="B22" i="93"/>
  <c r="V6" i="73"/>
  <c r="B22" i="94"/>
  <c r="W6" i="73"/>
  <c r="B22" i="95"/>
  <c r="E7" i="73"/>
  <c r="B21" i="77"/>
  <c r="F7" i="73"/>
  <c r="B21" i="78"/>
  <c r="G7" i="73"/>
  <c r="B21" i="79"/>
  <c r="H7" i="73"/>
  <c r="B21" i="80"/>
  <c r="I7" i="73"/>
  <c r="B21" i="81"/>
  <c r="J7" i="73"/>
  <c r="B21" i="82"/>
  <c r="K7" i="73"/>
  <c r="B21" i="83"/>
  <c r="L7" i="73"/>
  <c r="B21" i="84"/>
  <c r="M7" i="73"/>
  <c r="B21" i="85"/>
  <c r="N7" i="73"/>
  <c r="B21" i="86"/>
  <c r="O7" i="73"/>
  <c r="B21" i="87"/>
  <c r="P7" i="73"/>
  <c r="B21" i="88"/>
  <c r="Q7" i="73"/>
  <c r="B21" i="89"/>
  <c r="R7" i="73"/>
  <c r="B21" i="90"/>
  <c r="S7" i="73"/>
  <c r="B21" i="91"/>
  <c r="T7" i="73"/>
  <c r="B21" i="92"/>
  <c r="U7" i="73"/>
  <c r="B21" i="93"/>
  <c r="V7" i="73"/>
  <c r="B21" i="94"/>
  <c r="W7" i="73"/>
  <c r="B21" i="95"/>
  <c r="D7" i="73"/>
  <c r="D6" i="73"/>
  <c r="S3" i="55"/>
  <c r="T3" i="55"/>
  <c r="U3" i="55"/>
  <c r="V3" i="55"/>
  <c r="W3" i="55"/>
  <c r="S3" i="53"/>
  <c r="T3" i="53"/>
  <c r="U3" i="53"/>
  <c r="V3" i="53"/>
  <c r="W3" i="53"/>
  <c r="E89" i="95"/>
  <c r="D89" i="95"/>
  <c r="E88" i="95"/>
  <c r="D88" i="95"/>
  <c r="E79" i="95"/>
  <c r="D79" i="95"/>
  <c r="E73" i="95"/>
  <c r="D73" i="95"/>
  <c r="L67" i="95"/>
  <c r="H72" i="95"/>
  <c r="L66" i="95"/>
  <c r="H71" i="95"/>
  <c r="E71" i="95"/>
  <c r="D71" i="95"/>
  <c r="L65" i="95"/>
  <c r="H70" i="95"/>
  <c r="L64" i="95"/>
  <c r="H69" i="95"/>
  <c r="L63" i="95"/>
  <c r="H68" i="95"/>
  <c r="L62" i="95"/>
  <c r="H67" i="95"/>
  <c r="L61" i="95"/>
  <c r="H66" i="95"/>
  <c r="L60" i="95"/>
  <c r="H65" i="95"/>
  <c r="E65" i="95"/>
  <c r="D65" i="95"/>
  <c r="L59" i="95"/>
  <c r="H64" i="95"/>
  <c r="L58" i="95"/>
  <c r="H63" i="95"/>
  <c r="E63" i="95"/>
  <c r="D63" i="95"/>
  <c r="L57" i="95"/>
  <c r="H62" i="95"/>
  <c r="L56" i="95"/>
  <c r="H61" i="95"/>
  <c r="L55" i="95"/>
  <c r="H60" i="95"/>
  <c r="L54" i="95"/>
  <c r="H59" i="95"/>
  <c r="L53" i="95"/>
  <c r="H58" i="95"/>
  <c r="E58" i="95"/>
  <c r="D58" i="95"/>
  <c r="L52" i="95"/>
  <c r="H57" i="95"/>
  <c r="E57" i="95"/>
  <c r="D57" i="95"/>
  <c r="L51" i="95"/>
  <c r="H56" i="95"/>
  <c r="L50" i="95"/>
  <c r="H55" i="95"/>
  <c r="L49" i="95"/>
  <c r="H54" i="95"/>
  <c r="L48" i="95"/>
  <c r="H53" i="95"/>
  <c r="L47" i="95"/>
  <c r="H52" i="95"/>
  <c r="L46" i="95"/>
  <c r="H51" i="95"/>
  <c r="L45" i="95"/>
  <c r="H50" i="95"/>
  <c r="L44" i="95"/>
  <c r="H49" i="95"/>
  <c r="L43" i="95"/>
  <c r="H48" i="95"/>
  <c r="L42" i="95"/>
  <c r="H47" i="95"/>
  <c r="L41" i="95"/>
  <c r="H46" i="95"/>
  <c r="L40" i="95"/>
  <c r="H45" i="95"/>
  <c r="L39" i="95"/>
  <c r="H44" i="95"/>
  <c r="E44" i="95"/>
  <c r="D44" i="95"/>
  <c r="L38" i="95"/>
  <c r="H43" i="95"/>
  <c r="L37" i="95"/>
  <c r="H42" i="95"/>
  <c r="L36" i="95"/>
  <c r="H41" i="95"/>
  <c r="L35" i="95"/>
  <c r="H40" i="95"/>
  <c r="L34" i="95"/>
  <c r="H39" i="95"/>
  <c r="L33" i="95"/>
  <c r="H38" i="95"/>
  <c r="E38" i="95"/>
  <c r="D38" i="95"/>
  <c r="L32" i="95"/>
  <c r="H37" i="95"/>
  <c r="L31" i="95"/>
  <c r="H36" i="95"/>
  <c r="E36" i="95"/>
  <c r="D36" i="95"/>
  <c r="L30" i="95"/>
  <c r="H35" i="95"/>
  <c r="L29" i="95"/>
  <c r="H34" i="95"/>
  <c r="E34" i="95"/>
  <c r="D34" i="95"/>
  <c r="L28" i="95"/>
  <c r="H33" i="95"/>
  <c r="L27" i="95"/>
  <c r="H32" i="95"/>
  <c r="L26" i="95"/>
  <c r="H31" i="95"/>
  <c r="E31" i="95"/>
  <c r="D31" i="95"/>
  <c r="L25" i="95"/>
  <c r="H30" i="95"/>
  <c r="L24" i="95"/>
  <c r="H29" i="95"/>
  <c r="E29" i="95"/>
  <c r="D29" i="95"/>
  <c r="L23" i="95"/>
  <c r="H28" i="95"/>
  <c r="L22" i="95"/>
  <c r="H27" i="95"/>
  <c r="L21" i="95"/>
  <c r="H26" i="95"/>
  <c r="L20" i="95"/>
  <c r="H25" i="95"/>
  <c r="L19" i="95"/>
  <c r="H24" i="95"/>
  <c r="E24" i="95"/>
  <c r="D24" i="95"/>
  <c r="L18" i="95"/>
  <c r="L17" i="95"/>
  <c r="E22" i="95"/>
  <c r="D22" i="95"/>
  <c r="L16" i="95"/>
  <c r="L15" i="95"/>
  <c r="L14" i="95"/>
  <c r="I19" i="95"/>
  <c r="H19" i="95"/>
  <c r="E19" i="95"/>
  <c r="D19" i="95"/>
  <c r="L13" i="95"/>
  <c r="I18" i="95"/>
  <c r="H18" i="95"/>
  <c r="L12" i="95"/>
  <c r="I17" i="95"/>
  <c r="L11" i="95"/>
  <c r="I16" i="95"/>
  <c r="L10" i="95"/>
  <c r="I15" i="95"/>
  <c r="H15" i="95"/>
  <c r="L9" i="95"/>
  <c r="I14" i="95"/>
  <c r="H14" i="95"/>
  <c r="L8" i="95"/>
  <c r="I13" i="95"/>
  <c r="E13" i="95"/>
  <c r="D13" i="95"/>
  <c r="L7" i="95"/>
  <c r="I12" i="95"/>
  <c r="H12" i="95"/>
  <c r="L6" i="95"/>
  <c r="I11" i="95"/>
  <c r="L5" i="95"/>
  <c r="I10" i="95"/>
  <c r="H10" i="95"/>
  <c r="E10" i="95"/>
  <c r="D10" i="95"/>
  <c r="L4" i="95"/>
  <c r="I9" i="95"/>
  <c r="H9" i="95"/>
  <c r="L3" i="95"/>
  <c r="I8" i="95"/>
  <c r="H8" i="95"/>
  <c r="E8" i="95"/>
  <c r="D8" i="95"/>
  <c r="I7" i="95"/>
  <c r="H7" i="95"/>
  <c r="I6" i="95"/>
  <c r="H6" i="95"/>
  <c r="I5" i="95"/>
  <c r="H5" i="95"/>
  <c r="E5" i="95"/>
  <c r="D5" i="95"/>
  <c r="I4" i="95"/>
  <c r="H4" i="95"/>
  <c r="I3" i="95"/>
  <c r="H3" i="95"/>
  <c r="E3" i="95"/>
  <c r="D3" i="95"/>
  <c r="A1" i="95"/>
  <c r="W1" i="55"/>
  <c r="E89" i="94"/>
  <c r="D89" i="94"/>
  <c r="E88" i="94"/>
  <c r="D88" i="94"/>
  <c r="E79" i="94"/>
  <c r="D79" i="94"/>
  <c r="E73" i="94"/>
  <c r="D73" i="94"/>
  <c r="L67" i="94"/>
  <c r="H72" i="94"/>
  <c r="L66" i="94"/>
  <c r="H71" i="94"/>
  <c r="E71" i="94"/>
  <c r="D71" i="94"/>
  <c r="L65" i="94"/>
  <c r="H70" i="94"/>
  <c r="L64" i="94"/>
  <c r="H69" i="94"/>
  <c r="L63" i="94"/>
  <c r="H68" i="94"/>
  <c r="L62" i="94"/>
  <c r="H67" i="94"/>
  <c r="L61" i="94"/>
  <c r="H66" i="94"/>
  <c r="L60" i="94"/>
  <c r="H65" i="94"/>
  <c r="E65" i="94"/>
  <c r="D65" i="94"/>
  <c r="L59" i="94"/>
  <c r="H64" i="94"/>
  <c r="L58" i="94"/>
  <c r="H63" i="94"/>
  <c r="E63" i="94"/>
  <c r="D63" i="94"/>
  <c r="L57" i="94"/>
  <c r="H62" i="94"/>
  <c r="L56" i="94"/>
  <c r="H61" i="94"/>
  <c r="L55" i="94"/>
  <c r="H60" i="94"/>
  <c r="L54" i="94"/>
  <c r="H59" i="94"/>
  <c r="L53" i="94"/>
  <c r="H58" i="94"/>
  <c r="E58" i="94"/>
  <c r="D58" i="94"/>
  <c r="L52" i="94"/>
  <c r="H57" i="94"/>
  <c r="E57" i="94"/>
  <c r="D57" i="94"/>
  <c r="L51" i="94"/>
  <c r="H56" i="94"/>
  <c r="L50" i="94"/>
  <c r="H55" i="94"/>
  <c r="L49" i="94"/>
  <c r="H54" i="94"/>
  <c r="L48" i="94"/>
  <c r="H53" i="94"/>
  <c r="L47" i="94"/>
  <c r="H52" i="94"/>
  <c r="L46" i="94"/>
  <c r="H51" i="94"/>
  <c r="L45" i="94"/>
  <c r="H50" i="94"/>
  <c r="L44" i="94"/>
  <c r="H49" i="94"/>
  <c r="L43" i="94"/>
  <c r="H48" i="94"/>
  <c r="L42" i="94"/>
  <c r="H47" i="94"/>
  <c r="L41" i="94"/>
  <c r="H46" i="94"/>
  <c r="L40" i="94"/>
  <c r="H45" i="94"/>
  <c r="L39" i="94"/>
  <c r="H44" i="94"/>
  <c r="E44" i="94"/>
  <c r="D44" i="94"/>
  <c r="L38" i="94"/>
  <c r="H43" i="94"/>
  <c r="L37" i="94"/>
  <c r="H42" i="94"/>
  <c r="L36" i="94"/>
  <c r="H41" i="94"/>
  <c r="L35" i="94"/>
  <c r="H40" i="94"/>
  <c r="L34" i="94"/>
  <c r="H39" i="94"/>
  <c r="L33" i="94"/>
  <c r="H38" i="94"/>
  <c r="E38" i="94"/>
  <c r="D38" i="94"/>
  <c r="L32" i="94"/>
  <c r="H37" i="94"/>
  <c r="L31" i="94"/>
  <c r="H36" i="94"/>
  <c r="E36" i="94"/>
  <c r="D36" i="94"/>
  <c r="L30" i="94"/>
  <c r="H35" i="94"/>
  <c r="L29" i="94"/>
  <c r="H34" i="94"/>
  <c r="E34" i="94"/>
  <c r="D34" i="94"/>
  <c r="L28" i="94"/>
  <c r="H33" i="94"/>
  <c r="L27" i="94"/>
  <c r="H32" i="94"/>
  <c r="L26" i="94"/>
  <c r="H31" i="94"/>
  <c r="E31" i="94"/>
  <c r="D31" i="94"/>
  <c r="L25" i="94"/>
  <c r="H30" i="94"/>
  <c r="L24" i="94"/>
  <c r="H29" i="94"/>
  <c r="E29" i="94"/>
  <c r="D29" i="94"/>
  <c r="L23" i="94"/>
  <c r="H28" i="94"/>
  <c r="L22" i="94"/>
  <c r="H27" i="94"/>
  <c r="L21" i="94"/>
  <c r="H26" i="94"/>
  <c r="L20" i="94"/>
  <c r="H25" i="94"/>
  <c r="L19" i="94"/>
  <c r="H24" i="94"/>
  <c r="E24" i="94"/>
  <c r="D24" i="94"/>
  <c r="L18" i="94"/>
  <c r="L17" i="94"/>
  <c r="E22" i="94"/>
  <c r="D22" i="94"/>
  <c r="L16" i="94"/>
  <c r="L15" i="94"/>
  <c r="L14" i="94"/>
  <c r="I19" i="94"/>
  <c r="H19" i="94"/>
  <c r="E19" i="94"/>
  <c r="D19" i="94"/>
  <c r="L13" i="94"/>
  <c r="I18" i="94"/>
  <c r="H18" i="94"/>
  <c r="L12" i="94"/>
  <c r="I17" i="94"/>
  <c r="L11" i="94"/>
  <c r="I16" i="94"/>
  <c r="L10" i="94"/>
  <c r="I15" i="94"/>
  <c r="H15" i="94"/>
  <c r="L9" i="94"/>
  <c r="I14" i="94"/>
  <c r="H14" i="94"/>
  <c r="L8" i="94"/>
  <c r="I13" i="94"/>
  <c r="E13" i="94"/>
  <c r="D13" i="94"/>
  <c r="L7" i="94"/>
  <c r="I12" i="94"/>
  <c r="H12" i="94"/>
  <c r="L6" i="94"/>
  <c r="I11" i="94"/>
  <c r="L5" i="94"/>
  <c r="I10" i="94"/>
  <c r="H10" i="94"/>
  <c r="E10" i="94"/>
  <c r="D10" i="94"/>
  <c r="L4" i="94"/>
  <c r="I9" i="94"/>
  <c r="H9" i="94"/>
  <c r="L3" i="94"/>
  <c r="I8" i="94"/>
  <c r="H8" i="94"/>
  <c r="E8" i="94"/>
  <c r="D8" i="94"/>
  <c r="I7" i="94"/>
  <c r="H7" i="94"/>
  <c r="I6" i="94"/>
  <c r="H6" i="94"/>
  <c r="I5" i="94"/>
  <c r="H5" i="94"/>
  <c r="E5" i="94"/>
  <c r="D5" i="94"/>
  <c r="I4" i="94"/>
  <c r="H4" i="94"/>
  <c r="I3" i="94"/>
  <c r="H3" i="94"/>
  <c r="E3" i="94"/>
  <c r="D3" i="94"/>
  <c r="A1" i="94"/>
  <c r="V1" i="53"/>
  <c r="E89" i="93"/>
  <c r="D89" i="93"/>
  <c r="E88" i="93"/>
  <c r="D88" i="93"/>
  <c r="E79" i="93"/>
  <c r="D79" i="93"/>
  <c r="E73" i="93"/>
  <c r="D73" i="93"/>
  <c r="L67" i="93"/>
  <c r="H72" i="93"/>
  <c r="L66" i="93"/>
  <c r="H71" i="93"/>
  <c r="E71" i="93"/>
  <c r="D71" i="93"/>
  <c r="L65" i="93"/>
  <c r="H70" i="93"/>
  <c r="L64" i="93"/>
  <c r="H69" i="93"/>
  <c r="L63" i="93"/>
  <c r="H68" i="93"/>
  <c r="L62" i="93"/>
  <c r="H67" i="93"/>
  <c r="L61" i="93"/>
  <c r="H66" i="93"/>
  <c r="L60" i="93"/>
  <c r="H65" i="93"/>
  <c r="E65" i="93"/>
  <c r="D65" i="93"/>
  <c r="L59" i="93"/>
  <c r="H64" i="93"/>
  <c r="L58" i="93"/>
  <c r="H63" i="93"/>
  <c r="E63" i="93"/>
  <c r="D63" i="93"/>
  <c r="L57" i="93"/>
  <c r="H62" i="93"/>
  <c r="L56" i="93"/>
  <c r="H61" i="93"/>
  <c r="L55" i="93"/>
  <c r="H60" i="93"/>
  <c r="L54" i="93"/>
  <c r="H59" i="93"/>
  <c r="L53" i="93"/>
  <c r="H58" i="93"/>
  <c r="E58" i="93"/>
  <c r="D58" i="93"/>
  <c r="L52" i="93"/>
  <c r="H57" i="93"/>
  <c r="E57" i="93"/>
  <c r="D57" i="93"/>
  <c r="L51" i="93"/>
  <c r="H56" i="93"/>
  <c r="L50" i="93"/>
  <c r="H55" i="93"/>
  <c r="L49" i="93"/>
  <c r="H54" i="93"/>
  <c r="L48" i="93"/>
  <c r="H53" i="93"/>
  <c r="L47" i="93"/>
  <c r="H52" i="93"/>
  <c r="L46" i="93"/>
  <c r="H51" i="93"/>
  <c r="L45" i="93"/>
  <c r="H50" i="93"/>
  <c r="L44" i="93"/>
  <c r="H49" i="93"/>
  <c r="L43" i="93"/>
  <c r="H48" i="93"/>
  <c r="L42" i="93"/>
  <c r="H47" i="93"/>
  <c r="L41" i="93"/>
  <c r="H46" i="93"/>
  <c r="L40" i="93"/>
  <c r="H45" i="93"/>
  <c r="L39" i="93"/>
  <c r="H44" i="93"/>
  <c r="E44" i="93"/>
  <c r="D44" i="93"/>
  <c r="L38" i="93"/>
  <c r="H43" i="93"/>
  <c r="L37" i="93"/>
  <c r="H42" i="93"/>
  <c r="L36" i="93"/>
  <c r="H41" i="93"/>
  <c r="L35" i="93"/>
  <c r="H40" i="93"/>
  <c r="L34" i="93"/>
  <c r="H39" i="93"/>
  <c r="L33" i="93"/>
  <c r="H38" i="93"/>
  <c r="E38" i="93"/>
  <c r="D38" i="93"/>
  <c r="L32" i="93"/>
  <c r="H37" i="93"/>
  <c r="L31" i="93"/>
  <c r="H36" i="93"/>
  <c r="E36" i="93"/>
  <c r="D36" i="93"/>
  <c r="L30" i="93"/>
  <c r="H35" i="93"/>
  <c r="L29" i="93"/>
  <c r="H34" i="93"/>
  <c r="E34" i="93"/>
  <c r="D34" i="93"/>
  <c r="L28" i="93"/>
  <c r="H33" i="93"/>
  <c r="L27" i="93"/>
  <c r="H32" i="93"/>
  <c r="L26" i="93"/>
  <c r="H31" i="93"/>
  <c r="E31" i="93"/>
  <c r="D31" i="93"/>
  <c r="L25" i="93"/>
  <c r="H30" i="93"/>
  <c r="L24" i="93"/>
  <c r="H29" i="93"/>
  <c r="E29" i="93"/>
  <c r="D29" i="93"/>
  <c r="L23" i="93"/>
  <c r="H28" i="93"/>
  <c r="L22" i="93"/>
  <c r="H27" i="93"/>
  <c r="L21" i="93"/>
  <c r="H26" i="93"/>
  <c r="L20" i="93"/>
  <c r="H25" i="93"/>
  <c r="L19" i="93"/>
  <c r="H24" i="93"/>
  <c r="E24" i="93"/>
  <c r="D24" i="93"/>
  <c r="L18" i="93"/>
  <c r="L17" i="93"/>
  <c r="E22" i="93"/>
  <c r="D22" i="93"/>
  <c r="L16" i="93"/>
  <c r="L15" i="93"/>
  <c r="L14" i="93"/>
  <c r="I19" i="93"/>
  <c r="H19" i="93"/>
  <c r="E19" i="93"/>
  <c r="D19" i="93"/>
  <c r="L13" i="93"/>
  <c r="I18" i="93"/>
  <c r="H18" i="93"/>
  <c r="L12" i="93"/>
  <c r="I17" i="93"/>
  <c r="L11" i="93"/>
  <c r="I16" i="93"/>
  <c r="L10" i="93"/>
  <c r="I15" i="93"/>
  <c r="H15" i="93"/>
  <c r="L9" i="93"/>
  <c r="I14" i="93"/>
  <c r="H14" i="93"/>
  <c r="L8" i="93"/>
  <c r="I13" i="93"/>
  <c r="E13" i="93"/>
  <c r="D13" i="93"/>
  <c r="L7" i="93"/>
  <c r="I12" i="93"/>
  <c r="H12" i="93"/>
  <c r="L6" i="93"/>
  <c r="I11" i="93"/>
  <c r="L5" i="93"/>
  <c r="I10" i="93"/>
  <c r="H10" i="93"/>
  <c r="E10" i="93"/>
  <c r="D10" i="93"/>
  <c r="L4" i="93"/>
  <c r="I9" i="93"/>
  <c r="H9" i="93"/>
  <c r="L3" i="93"/>
  <c r="I8" i="93"/>
  <c r="H8" i="93"/>
  <c r="E8" i="93"/>
  <c r="D8" i="93"/>
  <c r="I7" i="93"/>
  <c r="H7" i="93"/>
  <c r="I6" i="93"/>
  <c r="H6" i="93"/>
  <c r="I5" i="93"/>
  <c r="H5" i="93"/>
  <c r="E5" i="93"/>
  <c r="D5" i="93"/>
  <c r="I4" i="93"/>
  <c r="H4" i="93"/>
  <c r="B13" i="93"/>
  <c r="I3" i="93"/>
  <c r="H3" i="93"/>
  <c r="E3" i="93"/>
  <c r="D3" i="93"/>
  <c r="A1" i="93"/>
  <c r="U1" i="55"/>
  <c r="E89" i="92"/>
  <c r="D89" i="92"/>
  <c r="E88" i="92"/>
  <c r="D88" i="92"/>
  <c r="E79" i="92"/>
  <c r="D79" i="92"/>
  <c r="E73" i="92"/>
  <c r="D73" i="92"/>
  <c r="L67" i="92"/>
  <c r="H72" i="92"/>
  <c r="L66" i="92"/>
  <c r="H71" i="92"/>
  <c r="E71" i="92"/>
  <c r="D71" i="92"/>
  <c r="L65" i="92"/>
  <c r="H70" i="92"/>
  <c r="L64" i="92"/>
  <c r="H69" i="92"/>
  <c r="L63" i="92"/>
  <c r="H68" i="92"/>
  <c r="L62" i="92"/>
  <c r="H67" i="92"/>
  <c r="L61" i="92"/>
  <c r="H66" i="92"/>
  <c r="L60" i="92"/>
  <c r="H65" i="92"/>
  <c r="E65" i="92"/>
  <c r="D65" i="92"/>
  <c r="L59" i="92"/>
  <c r="H64" i="92"/>
  <c r="L58" i="92"/>
  <c r="H63" i="92"/>
  <c r="E63" i="92"/>
  <c r="D63" i="92"/>
  <c r="L57" i="92"/>
  <c r="H62" i="92"/>
  <c r="L56" i="92"/>
  <c r="H61" i="92"/>
  <c r="L55" i="92"/>
  <c r="H60" i="92"/>
  <c r="L54" i="92"/>
  <c r="H59" i="92"/>
  <c r="L53" i="92"/>
  <c r="H58" i="92"/>
  <c r="E58" i="92"/>
  <c r="D58" i="92"/>
  <c r="L52" i="92"/>
  <c r="H57" i="92"/>
  <c r="E57" i="92"/>
  <c r="D57" i="92"/>
  <c r="L51" i="92"/>
  <c r="H56" i="92"/>
  <c r="L50" i="92"/>
  <c r="H55" i="92"/>
  <c r="L49" i="92"/>
  <c r="H54" i="92"/>
  <c r="L48" i="92"/>
  <c r="H53" i="92"/>
  <c r="L47" i="92"/>
  <c r="H52" i="92"/>
  <c r="L46" i="92"/>
  <c r="H51" i="92"/>
  <c r="L45" i="92"/>
  <c r="H50" i="92"/>
  <c r="L44" i="92"/>
  <c r="H49" i="92"/>
  <c r="L43" i="92"/>
  <c r="H48" i="92"/>
  <c r="L42" i="92"/>
  <c r="H47" i="92"/>
  <c r="L41" i="92"/>
  <c r="H46" i="92"/>
  <c r="L40" i="92"/>
  <c r="H45" i="92"/>
  <c r="L39" i="92"/>
  <c r="H44" i="92"/>
  <c r="E44" i="92"/>
  <c r="D44" i="92"/>
  <c r="L38" i="92"/>
  <c r="H43" i="92"/>
  <c r="L37" i="92"/>
  <c r="H42" i="92"/>
  <c r="L36" i="92"/>
  <c r="H41" i="92"/>
  <c r="L35" i="92"/>
  <c r="H40" i="92"/>
  <c r="L34" i="92"/>
  <c r="H39" i="92"/>
  <c r="L33" i="92"/>
  <c r="H38" i="92"/>
  <c r="E38" i="92"/>
  <c r="D38" i="92"/>
  <c r="L32" i="92"/>
  <c r="H37" i="92"/>
  <c r="L31" i="92"/>
  <c r="H36" i="92"/>
  <c r="E36" i="92"/>
  <c r="D36" i="92"/>
  <c r="L30" i="92"/>
  <c r="H35" i="92"/>
  <c r="L29" i="92"/>
  <c r="H34" i="92"/>
  <c r="E34" i="92"/>
  <c r="D34" i="92"/>
  <c r="L28" i="92"/>
  <c r="H33" i="92"/>
  <c r="L27" i="92"/>
  <c r="H32" i="92"/>
  <c r="L26" i="92"/>
  <c r="H31" i="92"/>
  <c r="E31" i="92"/>
  <c r="D31" i="92"/>
  <c r="L25" i="92"/>
  <c r="H30" i="92"/>
  <c r="L24" i="92"/>
  <c r="H29" i="92"/>
  <c r="E29" i="92"/>
  <c r="D29" i="92"/>
  <c r="L23" i="92"/>
  <c r="H28" i="92"/>
  <c r="L22" i="92"/>
  <c r="H27" i="92"/>
  <c r="L21" i="92"/>
  <c r="H26" i="92"/>
  <c r="L20" i="92"/>
  <c r="H25" i="92"/>
  <c r="L19" i="92"/>
  <c r="H24" i="92"/>
  <c r="E24" i="92"/>
  <c r="D24" i="92"/>
  <c r="L18" i="92"/>
  <c r="L17" i="92"/>
  <c r="E22" i="92"/>
  <c r="D22" i="92"/>
  <c r="L16" i="92"/>
  <c r="L15" i="92"/>
  <c r="L14" i="92"/>
  <c r="I19" i="92"/>
  <c r="H19" i="92"/>
  <c r="E19" i="92"/>
  <c r="D19" i="92"/>
  <c r="L13" i="92"/>
  <c r="I18" i="92"/>
  <c r="H18" i="92"/>
  <c r="L12" i="92"/>
  <c r="I17" i="92"/>
  <c r="L11" i="92"/>
  <c r="I16" i="92"/>
  <c r="L10" i="92"/>
  <c r="I15" i="92"/>
  <c r="H15" i="92"/>
  <c r="L9" i="92"/>
  <c r="I14" i="92"/>
  <c r="H14" i="92"/>
  <c r="L8" i="92"/>
  <c r="I13" i="92"/>
  <c r="E13" i="92"/>
  <c r="D13" i="92"/>
  <c r="L7" i="92"/>
  <c r="I12" i="92"/>
  <c r="H12" i="92"/>
  <c r="L6" i="92"/>
  <c r="I11" i="92"/>
  <c r="L5" i="92"/>
  <c r="I10" i="92"/>
  <c r="H10" i="92"/>
  <c r="E10" i="92"/>
  <c r="D10" i="92"/>
  <c r="L4" i="92"/>
  <c r="I9" i="92"/>
  <c r="H9" i="92"/>
  <c r="L3" i="92"/>
  <c r="I8" i="92"/>
  <c r="H8" i="92"/>
  <c r="E8" i="92"/>
  <c r="D8" i="92"/>
  <c r="I7" i="92"/>
  <c r="H7" i="92"/>
  <c r="I6" i="92"/>
  <c r="H6" i="92"/>
  <c r="I5" i="92"/>
  <c r="H5" i="92"/>
  <c r="E5" i="92"/>
  <c r="D5" i="92"/>
  <c r="I4" i="92"/>
  <c r="H4" i="92"/>
  <c r="I3" i="92"/>
  <c r="H3" i="92"/>
  <c r="E3" i="92"/>
  <c r="D3" i="92"/>
  <c r="A1" i="92"/>
  <c r="T1" i="53"/>
  <c r="E89" i="91"/>
  <c r="D89" i="91"/>
  <c r="E88" i="91"/>
  <c r="D88" i="91"/>
  <c r="E79" i="91"/>
  <c r="D79" i="91"/>
  <c r="E73" i="91"/>
  <c r="D73" i="91"/>
  <c r="L67" i="91"/>
  <c r="H72" i="91"/>
  <c r="L66" i="91"/>
  <c r="H71" i="91"/>
  <c r="E71" i="91"/>
  <c r="D71" i="91"/>
  <c r="L65" i="91"/>
  <c r="H70" i="91"/>
  <c r="L64" i="91"/>
  <c r="H69" i="91"/>
  <c r="L63" i="91"/>
  <c r="H68" i="91"/>
  <c r="L62" i="91"/>
  <c r="H67" i="91"/>
  <c r="L61" i="91"/>
  <c r="H66" i="91"/>
  <c r="L60" i="91"/>
  <c r="H65" i="91"/>
  <c r="E65" i="91"/>
  <c r="D65" i="91"/>
  <c r="L59" i="91"/>
  <c r="H64" i="91"/>
  <c r="L58" i="91"/>
  <c r="H63" i="91"/>
  <c r="E63" i="91"/>
  <c r="D63" i="91"/>
  <c r="L57" i="91"/>
  <c r="H62" i="91"/>
  <c r="L56" i="91"/>
  <c r="H61" i="91"/>
  <c r="L55" i="91"/>
  <c r="H60" i="91"/>
  <c r="L54" i="91"/>
  <c r="H59" i="91"/>
  <c r="L53" i="91"/>
  <c r="H58" i="91"/>
  <c r="E58" i="91"/>
  <c r="D58" i="91"/>
  <c r="L52" i="91"/>
  <c r="H57" i="91"/>
  <c r="E57" i="91"/>
  <c r="D57" i="91"/>
  <c r="L51" i="91"/>
  <c r="H56" i="91"/>
  <c r="L50" i="91"/>
  <c r="H55" i="91"/>
  <c r="L49" i="91"/>
  <c r="H54" i="91"/>
  <c r="L48" i="91"/>
  <c r="H53" i="91"/>
  <c r="L47" i="91"/>
  <c r="H52" i="91"/>
  <c r="L46" i="91"/>
  <c r="H51" i="91"/>
  <c r="L45" i="91"/>
  <c r="H50" i="91"/>
  <c r="L44" i="91"/>
  <c r="H49" i="91"/>
  <c r="L43" i="91"/>
  <c r="H48" i="91"/>
  <c r="L42" i="91"/>
  <c r="H47" i="91"/>
  <c r="L41" i="91"/>
  <c r="H46" i="91"/>
  <c r="L40" i="91"/>
  <c r="H45" i="91"/>
  <c r="L39" i="91"/>
  <c r="H44" i="91"/>
  <c r="E44" i="91"/>
  <c r="D44" i="91"/>
  <c r="L38" i="91"/>
  <c r="H43" i="91"/>
  <c r="L37" i="91"/>
  <c r="H42" i="91"/>
  <c r="L36" i="91"/>
  <c r="H41" i="91"/>
  <c r="L35" i="91"/>
  <c r="H40" i="91"/>
  <c r="L34" i="91"/>
  <c r="H39" i="91"/>
  <c r="L33" i="91"/>
  <c r="H38" i="91"/>
  <c r="E38" i="91"/>
  <c r="D38" i="91"/>
  <c r="L32" i="91"/>
  <c r="H37" i="91"/>
  <c r="L31" i="91"/>
  <c r="H36" i="91"/>
  <c r="E36" i="91"/>
  <c r="D36" i="91"/>
  <c r="L30" i="91"/>
  <c r="H35" i="91"/>
  <c r="L29" i="91"/>
  <c r="H34" i="91"/>
  <c r="E34" i="91"/>
  <c r="D34" i="91"/>
  <c r="L28" i="91"/>
  <c r="H33" i="91"/>
  <c r="L27" i="91"/>
  <c r="H32" i="91"/>
  <c r="L26" i="91"/>
  <c r="H31" i="91"/>
  <c r="E31" i="91"/>
  <c r="D31" i="91"/>
  <c r="L25" i="91"/>
  <c r="H30" i="91"/>
  <c r="L24" i="91"/>
  <c r="H29" i="91"/>
  <c r="E29" i="91"/>
  <c r="D29" i="91"/>
  <c r="L23" i="91"/>
  <c r="H28" i="91"/>
  <c r="L22" i="91"/>
  <c r="H27" i="91"/>
  <c r="L21" i="91"/>
  <c r="H26" i="91"/>
  <c r="L20" i="91"/>
  <c r="H25" i="91"/>
  <c r="L19" i="91"/>
  <c r="H24" i="91"/>
  <c r="E24" i="91"/>
  <c r="D24" i="91"/>
  <c r="L18" i="91"/>
  <c r="L17" i="91"/>
  <c r="E22" i="91"/>
  <c r="D22" i="91"/>
  <c r="L16" i="91"/>
  <c r="L15" i="91"/>
  <c r="L14" i="91"/>
  <c r="I19" i="91"/>
  <c r="H19" i="91"/>
  <c r="E19" i="91"/>
  <c r="D19" i="91"/>
  <c r="L13" i="91"/>
  <c r="I18" i="91"/>
  <c r="H18" i="91"/>
  <c r="L12" i="91"/>
  <c r="I17" i="91"/>
  <c r="L11" i="91"/>
  <c r="I16" i="91"/>
  <c r="L10" i="91"/>
  <c r="I15" i="91"/>
  <c r="H15" i="91"/>
  <c r="L9" i="91"/>
  <c r="I14" i="91"/>
  <c r="H14" i="91"/>
  <c r="L8" i="91"/>
  <c r="I13" i="91"/>
  <c r="E13" i="91"/>
  <c r="D13" i="91"/>
  <c r="L7" i="91"/>
  <c r="I12" i="91"/>
  <c r="H12" i="91"/>
  <c r="L6" i="91"/>
  <c r="I11" i="91"/>
  <c r="L5" i="91"/>
  <c r="I10" i="91"/>
  <c r="H10" i="91"/>
  <c r="E10" i="91"/>
  <c r="D10" i="91"/>
  <c r="L4" i="91"/>
  <c r="I9" i="91"/>
  <c r="H9" i="91"/>
  <c r="L3" i="91"/>
  <c r="I8" i="91"/>
  <c r="H8" i="91"/>
  <c r="E8" i="91"/>
  <c r="D8" i="91"/>
  <c r="I7" i="91"/>
  <c r="H7" i="91"/>
  <c r="I6" i="91"/>
  <c r="H6" i="91"/>
  <c r="I5" i="91"/>
  <c r="H5" i="91"/>
  <c r="E5" i="91"/>
  <c r="D5" i="91"/>
  <c r="I4" i="91"/>
  <c r="H4" i="91"/>
  <c r="I3" i="91"/>
  <c r="H3" i="91"/>
  <c r="E3" i="91"/>
  <c r="D3" i="91"/>
  <c r="A1" i="91"/>
  <c r="S1" i="54"/>
  <c r="E89" i="90"/>
  <c r="D89" i="90"/>
  <c r="E88" i="90"/>
  <c r="D88" i="90"/>
  <c r="E79" i="90"/>
  <c r="D79" i="90"/>
  <c r="E73" i="90"/>
  <c r="D73" i="90"/>
  <c r="L67" i="90"/>
  <c r="H72" i="90"/>
  <c r="L66" i="90"/>
  <c r="H71" i="90"/>
  <c r="E71" i="90"/>
  <c r="D71" i="90"/>
  <c r="L65" i="90"/>
  <c r="H70" i="90"/>
  <c r="L64" i="90"/>
  <c r="H69" i="90"/>
  <c r="L63" i="90"/>
  <c r="H68" i="90"/>
  <c r="L62" i="90"/>
  <c r="H67" i="90"/>
  <c r="L61" i="90"/>
  <c r="H66" i="90"/>
  <c r="L60" i="90"/>
  <c r="H65" i="90"/>
  <c r="E65" i="90"/>
  <c r="D65" i="90"/>
  <c r="L59" i="90"/>
  <c r="H64" i="90"/>
  <c r="L58" i="90"/>
  <c r="H63" i="90"/>
  <c r="E63" i="90"/>
  <c r="D63" i="90"/>
  <c r="L57" i="90"/>
  <c r="H62" i="90"/>
  <c r="L56" i="90"/>
  <c r="H61" i="90"/>
  <c r="L55" i="90"/>
  <c r="H60" i="90"/>
  <c r="L54" i="90"/>
  <c r="H59" i="90"/>
  <c r="L53" i="90"/>
  <c r="H58" i="90"/>
  <c r="E58" i="90"/>
  <c r="D58" i="90"/>
  <c r="L52" i="90"/>
  <c r="H57" i="90"/>
  <c r="E57" i="90"/>
  <c r="D57" i="90"/>
  <c r="L51" i="90"/>
  <c r="H56" i="90"/>
  <c r="L50" i="90"/>
  <c r="H55" i="90"/>
  <c r="L49" i="90"/>
  <c r="H54" i="90"/>
  <c r="L48" i="90"/>
  <c r="H53" i="90"/>
  <c r="L47" i="90"/>
  <c r="H52" i="90"/>
  <c r="L46" i="90"/>
  <c r="H51" i="90"/>
  <c r="L45" i="90"/>
  <c r="H50" i="90"/>
  <c r="L44" i="90"/>
  <c r="H49" i="90"/>
  <c r="L43" i="90"/>
  <c r="H48" i="90"/>
  <c r="L42" i="90"/>
  <c r="H47" i="90"/>
  <c r="L41" i="90"/>
  <c r="H46" i="90"/>
  <c r="L40" i="90"/>
  <c r="H45" i="90"/>
  <c r="L39" i="90"/>
  <c r="H44" i="90"/>
  <c r="E44" i="90"/>
  <c r="D44" i="90"/>
  <c r="L38" i="90"/>
  <c r="H43" i="90"/>
  <c r="L37" i="90"/>
  <c r="H42" i="90"/>
  <c r="L36" i="90"/>
  <c r="H41" i="90"/>
  <c r="L35" i="90"/>
  <c r="H40" i="90"/>
  <c r="L34" i="90"/>
  <c r="H39" i="90"/>
  <c r="L33" i="90"/>
  <c r="H38" i="90"/>
  <c r="E38" i="90"/>
  <c r="D38" i="90"/>
  <c r="L32" i="90"/>
  <c r="H37" i="90"/>
  <c r="L31" i="90"/>
  <c r="H36" i="90"/>
  <c r="E36" i="90"/>
  <c r="D36" i="90"/>
  <c r="L30" i="90"/>
  <c r="H35" i="90"/>
  <c r="L29" i="90"/>
  <c r="H34" i="90"/>
  <c r="E34" i="90"/>
  <c r="D34" i="90"/>
  <c r="L28" i="90"/>
  <c r="H33" i="90"/>
  <c r="L27" i="90"/>
  <c r="H32" i="90"/>
  <c r="L26" i="90"/>
  <c r="H31" i="90"/>
  <c r="E31" i="90"/>
  <c r="D31" i="90"/>
  <c r="L25" i="90"/>
  <c r="H30" i="90"/>
  <c r="L24" i="90"/>
  <c r="H29" i="90"/>
  <c r="E29" i="90"/>
  <c r="D29" i="90"/>
  <c r="L23" i="90"/>
  <c r="H28" i="90"/>
  <c r="L22" i="90"/>
  <c r="H27" i="90"/>
  <c r="L21" i="90"/>
  <c r="H26" i="90"/>
  <c r="L20" i="90"/>
  <c r="H25" i="90"/>
  <c r="L19" i="90"/>
  <c r="H24" i="90"/>
  <c r="E24" i="90"/>
  <c r="D24" i="90"/>
  <c r="L18" i="90"/>
  <c r="L17" i="90"/>
  <c r="E22" i="90"/>
  <c r="D22" i="90"/>
  <c r="L16" i="90"/>
  <c r="L15" i="90"/>
  <c r="L14" i="90"/>
  <c r="I19" i="90"/>
  <c r="H19" i="90"/>
  <c r="E19" i="90"/>
  <c r="D19" i="90"/>
  <c r="L13" i="90"/>
  <c r="I18" i="90"/>
  <c r="H18" i="90"/>
  <c r="L12" i="90"/>
  <c r="I17" i="90"/>
  <c r="L11" i="90"/>
  <c r="I16" i="90"/>
  <c r="L10" i="90"/>
  <c r="I15" i="90"/>
  <c r="H15" i="90"/>
  <c r="L9" i="90"/>
  <c r="I14" i="90"/>
  <c r="H14" i="90"/>
  <c r="L8" i="90"/>
  <c r="I13" i="90"/>
  <c r="E13" i="90"/>
  <c r="D13" i="90"/>
  <c r="L7" i="90"/>
  <c r="I12" i="90"/>
  <c r="H12" i="90"/>
  <c r="L6" i="90"/>
  <c r="I11" i="90"/>
  <c r="L5" i="90"/>
  <c r="I10" i="90"/>
  <c r="H10" i="90"/>
  <c r="E10" i="90"/>
  <c r="D10" i="90"/>
  <c r="L4" i="90"/>
  <c r="I9" i="90"/>
  <c r="H9" i="90"/>
  <c r="L3" i="90"/>
  <c r="I8" i="90"/>
  <c r="H8" i="90"/>
  <c r="E8" i="90"/>
  <c r="D8" i="90"/>
  <c r="I7" i="90"/>
  <c r="H7" i="90"/>
  <c r="I6" i="90"/>
  <c r="H6" i="90"/>
  <c r="I5" i="90"/>
  <c r="H5" i="90"/>
  <c r="E5" i="90"/>
  <c r="D5" i="90"/>
  <c r="I4" i="90"/>
  <c r="H4" i="90"/>
  <c r="I3" i="90"/>
  <c r="H3" i="90"/>
  <c r="E3" i="90"/>
  <c r="D3" i="90"/>
  <c r="A1" i="90"/>
  <c r="R1" i="53"/>
  <c r="E89" i="89"/>
  <c r="D89" i="89"/>
  <c r="E88" i="89"/>
  <c r="D88" i="89"/>
  <c r="E79" i="89"/>
  <c r="D79" i="89"/>
  <c r="E73" i="89"/>
  <c r="D73" i="89"/>
  <c r="L67" i="89"/>
  <c r="H72" i="89"/>
  <c r="L66" i="89"/>
  <c r="H71" i="89"/>
  <c r="E71" i="89"/>
  <c r="D71" i="89"/>
  <c r="L65" i="89"/>
  <c r="H70" i="89"/>
  <c r="L64" i="89"/>
  <c r="H69" i="89"/>
  <c r="L63" i="89"/>
  <c r="H68" i="89"/>
  <c r="L62" i="89"/>
  <c r="H67" i="89"/>
  <c r="L61" i="89"/>
  <c r="H66" i="89"/>
  <c r="L60" i="89"/>
  <c r="H65" i="89"/>
  <c r="E65" i="89"/>
  <c r="D65" i="89"/>
  <c r="L59" i="89"/>
  <c r="H64" i="89"/>
  <c r="L58" i="89"/>
  <c r="H63" i="89"/>
  <c r="E63" i="89"/>
  <c r="D63" i="89"/>
  <c r="L57" i="89"/>
  <c r="H62" i="89"/>
  <c r="L56" i="89"/>
  <c r="H61" i="89"/>
  <c r="L55" i="89"/>
  <c r="H60" i="89"/>
  <c r="L54" i="89"/>
  <c r="H59" i="89"/>
  <c r="L53" i="89"/>
  <c r="H58" i="89"/>
  <c r="E58" i="89"/>
  <c r="D58" i="89"/>
  <c r="L52" i="89"/>
  <c r="H57" i="89"/>
  <c r="E57" i="89"/>
  <c r="D57" i="89"/>
  <c r="L51" i="89"/>
  <c r="H56" i="89"/>
  <c r="L50" i="89"/>
  <c r="H55" i="89"/>
  <c r="L49" i="89"/>
  <c r="H54" i="89"/>
  <c r="L48" i="89"/>
  <c r="H53" i="89"/>
  <c r="L47" i="89"/>
  <c r="H52" i="89"/>
  <c r="L46" i="89"/>
  <c r="H51" i="89"/>
  <c r="L45" i="89"/>
  <c r="H50" i="89"/>
  <c r="L44" i="89"/>
  <c r="H49" i="89"/>
  <c r="L43" i="89"/>
  <c r="H48" i="89"/>
  <c r="L42" i="89"/>
  <c r="H47" i="89"/>
  <c r="L41" i="89"/>
  <c r="H46" i="89"/>
  <c r="L40" i="89"/>
  <c r="H45" i="89"/>
  <c r="L39" i="89"/>
  <c r="H44" i="89"/>
  <c r="E44" i="89"/>
  <c r="D44" i="89"/>
  <c r="L38" i="89"/>
  <c r="H43" i="89"/>
  <c r="L37" i="89"/>
  <c r="H42" i="89"/>
  <c r="L36" i="89"/>
  <c r="H41" i="89"/>
  <c r="L35" i="89"/>
  <c r="H40" i="89"/>
  <c r="L34" i="89"/>
  <c r="H39" i="89"/>
  <c r="L33" i="89"/>
  <c r="H38" i="89"/>
  <c r="E38" i="89"/>
  <c r="D38" i="89"/>
  <c r="L32" i="89"/>
  <c r="H37" i="89"/>
  <c r="L31" i="89"/>
  <c r="H36" i="89"/>
  <c r="E36" i="89"/>
  <c r="D36" i="89"/>
  <c r="L30" i="89"/>
  <c r="H35" i="89"/>
  <c r="L29" i="89"/>
  <c r="H34" i="89"/>
  <c r="E34" i="89"/>
  <c r="D34" i="89"/>
  <c r="L28" i="89"/>
  <c r="H33" i="89"/>
  <c r="L27" i="89"/>
  <c r="H32" i="89"/>
  <c r="L26" i="89"/>
  <c r="H31" i="89"/>
  <c r="E31" i="89"/>
  <c r="D31" i="89"/>
  <c r="L25" i="89"/>
  <c r="H30" i="89"/>
  <c r="L24" i="89"/>
  <c r="H29" i="89"/>
  <c r="E29" i="89"/>
  <c r="D29" i="89"/>
  <c r="L23" i="89"/>
  <c r="H28" i="89"/>
  <c r="L22" i="89"/>
  <c r="H27" i="89"/>
  <c r="L21" i="89"/>
  <c r="H26" i="89"/>
  <c r="L20" i="89"/>
  <c r="H25" i="89"/>
  <c r="L19" i="89"/>
  <c r="H24" i="89"/>
  <c r="E24" i="89"/>
  <c r="D24" i="89"/>
  <c r="L18" i="89"/>
  <c r="L17" i="89"/>
  <c r="E22" i="89"/>
  <c r="D22" i="89"/>
  <c r="L16" i="89"/>
  <c r="L15" i="89"/>
  <c r="L14" i="89"/>
  <c r="I19" i="89"/>
  <c r="H19" i="89"/>
  <c r="E19" i="89"/>
  <c r="D19" i="89"/>
  <c r="L13" i="89"/>
  <c r="I18" i="89"/>
  <c r="H18" i="89"/>
  <c r="L12" i="89"/>
  <c r="I17" i="89"/>
  <c r="L11" i="89"/>
  <c r="I16" i="89"/>
  <c r="L10" i="89"/>
  <c r="I15" i="89"/>
  <c r="H15" i="89"/>
  <c r="L9" i="89"/>
  <c r="I14" i="89"/>
  <c r="H14" i="89"/>
  <c r="L8" i="89"/>
  <c r="I13" i="89"/>
  <c r="E13" i="89"/>
  <c r="D13" i="89"/>
  <c r="L7" i="89"/>
  <c r="I12" i="89"/>
  <c r="H12" i="89"/>
  <c r="L6" i="89"/>
  <c r="I11" i="89"/>
  <c r="L5" i="89"/>
  <c r="I10" i="89"/>
  <c r="H10" i="89"/>
  <c r="E10" i="89"/>
  <c r="D10" i="89"/>
  <c r="L4" i="89"/>
  <c r="I9" i="89"/>
  <c r="H9" i="89"/>
  <c r="L3" i="89"/>
  <c r="I8" i="89"/>
  <c r="H8" i="89"/>
  <c r="E8" i="89"/>
  <c r="D8" i="89"/>
  <c r="I7" i="89"/>
  <c r="H7" i="89"/>
  <c r="I6" i="89"/>
  <c r="H6" i="89"/>
  <c r="I5" i="89"/>
  <c r="H5" i="89"/>
  <c r="E5" i="89"/>
  <c r="D5" i="89"/>
  <c r="I4" i="89"/>
  <c r="H4" i="89"/>
  <c r="I3" i="89"/>
  <c r="H3" i="89"/>
  <c r="E3" i="89"/>
  <c r="D3" i="89"/>
  <c r="A1" i="89"/>
  <c r="Q1" i="55"/>
  <c r="E89" i="88"/>
  <c r="D89" i="88"/>
  <c r="E88" i="88"/>
  <c r="D88" i="88"/>
  <c r="E79" i="88"/>
  <c r="D79" i="88"/>
  <c r="E73" i="88"/>
  <c r="D73" i="88"/>
  <c r="L67" i="88"/>
  <c r="H72" i="88"/>
  <c r="L66" i="88"/>
  <c r="H71" i="88"/>
  <c r="E71" i="88"/>
  <c r="D71" i="88"/>
  <c r="L65" i="88"/>
  <c r="H70" i="88"/>
  <c r="L64" i="88"/>
  <c r="H69" i="88"/>
  <c r="L63" i="88"/>
  <c r="H68" i="88"/>
  <c r="L62" i="88"/>
  <c r="H67" i="88"/>
  <c r="L61" i="88"/>
  <c r="H66" i="88"/>
  <c r="L60" i="88"/>
  <c r="H65" i="88"/>
  <c r="E65" i="88"/>
  <c r="D65" i="88"/>
  <c r="L59" i="88"/>
  <c r="H64" i="88"/>
  <c r="L58" i="88"/>
  <c r="H63" i="88"/>
  <c r="E63" i="88"/>
  <c r="D63" i="88"/>
  <c r="L57" i="88"/>
  <c r="H62" i="88"/>
  <c r="L56" i="88"/>
  <c r="H61" i="88"/>
  <c r="L55" i="88"/>
  <c r="H60" i="88"/>
  <c r="L54" i="88"/>
  <c r="H59" i="88"/>
  <c r="L53" i="88"/>
  <c r="H58" i="88"/>
  <c r="E58" i="88"/>
  <c r="D58" i="88"/>
  <c r="L52" i="88"/>
  <c r="H57" i="88"/>
  <c r="E57" i="88"/>
  <c r="D57" i="88"/>
  <c r="L51" i="88"/>
  <c r="H56" i="88"/>
  <c r="L50" i="88"/>
  <c r="H55" i="88"/>
  <c r="L49" i="88"/>
  <c r="H54" i="88"/>
  <c r="L48" i="88"/>
  <c r="H53" i="88"/>
  <c r="L47" i="88"/>
  <c r="H52" i="88"/>
  <c r="L46" i="88"/>
  <c r="H51" i="88"/>
  <c r="L45" i="88"/>
  <c r="H50" i="88"/>
  <c r="L44" i="88"/>
  <c r="H49" i="88"/>
  <c r="L43" i="88"/>
  <c r="H48" i="88"/>
  <c r="L42" i="88"/>
  <c r="H47" i="88"/>
  <c r="L41" i="88"/>
  <c r="H46" i="88"/>
  <c r="L40" i="88"/>
  <c r="H45" i="88"/>
  <c r="L39" i="88"/>
  <c r="H44" i="88"/>
  <c r="E44" i="88"/>
  <c r="D44" i="88"/>
  <c r="L38" i="88"/>
  <c r="H43" i="88"/>
  <c r="L37" i="88"/>
  <c r="H42" i="88"/>
  <c r="L36" i="88"/>
  <c r="H41" i="88"/>
  <c r="L35" i="88"/>
  <c r="H40" i="88"/>
  <c r="L34" i="88"/>
  <c r="H39" i="88"/>
  <c r="L33" i="88"/>
  <c r="H38" i="88"/>
  <c r="E38" i="88"/>
  <c r="D38" i="88"/>
  <c r="L32" i="88"/>
  <c r="H37" i="88"/>
  <c r="L31" i="88"/>
  <c r="H36" i="88"/>
  <c r="E36" i="88"/>
  <c r="D36" i="88"/>
  <c r="L30" i="88"/>
  <c r="H35" i="88"/>
  <c r="L29" i="88"/>
  <c r="H34" i="88"/>
  <c r="E34" i="88"/>
  <c r="D34" i="88"/>
  <c r="L28" i="88"/>
  <c r="H33" i="88"/>
  <c r="L27" i="88"/>
  <c r="H32" i="88"/>
  <c r="L26" i="88"/>
  <c r="H31" i="88"/>
  <c r="E31" i="88"/>
  <c r="D31" i="88"/>
  <c r="L25" i="88"/>
  <c r="H30" i="88"/>
  <c r="L24" i="88"/>
  <c r="H29" i="88"/>
  <c r="E29" i="88"/>
  <c r="D29" i="88"/>
  <c r="L23" i="88"/>
  <c r="H28" i="88"/>
  <c r="L22" i="88"/>
  <c r="H27" i="88"/>
  <c r="L21" i="88"/>
  <c r="H26" i="88"/>
  <c r="L20" i="88"/>
  <c r="H25" i="88"/>
  <c r="L19" i="88"/>
  <c r="H24" i="88"/>
  <c r="E24" i="88"/>
  <c r="D24" i="88"/>
  <c r="L18" i="88"/>
  <c r="L17" i="88"/>
  <c r="E22" i="88"/>
  <c r="D22" i="88"/>
  <c r="L16" i="88"/>
  <c r="L15" i="88"/>
  <c r="L14" i="88"/>
  <c r="I19" i="88"/>
  <c r="H19" i="88"/>
  <c r="E19" i="88"/>
  <c r="D19" i="88"/>
  <c r="L13" i="88"/>
  <c r="I18" i="88"/>
  <c r="H18" i="88"/>
  <c r="L12" i="88"/>
  <c r="I17" i="88"/>
  <c r="L11" i="88"/>
  <c r="I16" i="88"/>
  <c r="L10" i="88"/>
  <c r="I15" i="88"/>
  <c r="H15" i="88"/>
  <c r="L9" i="88"/>
  <c r="I14" i="88"/>
  <c r="H14" i="88"/>
  <c r="L8" i="88"/>
  <c r="I13" i="88"/>
  <c r="E13" i="88"/>
  <c r="D13" i="88"/>
  <c r="L7" i="88"/>
  <c r="I12" i="88"/>
  <c r="H12" i="88"/>
  <c r="L6" i="88"/>
  <c r="I11" i="88"/>
  <c r="L5" i="88"/>
  <c r="I10" i="88"/>
  <c r="H10" i="88"/>
  <c r="E10" i="88"/>
  <c r="D10" i="88"/>
  <c r="L4" i="88"/>
  <c r="I9" i="88"/>
  <c r="H9" i="88"/>
  <c r="L3" i="88"/>
  <c r="I8" i="88"/>
  <c r="H8" i="88"/>
  <c r="E8" i="88"/>
  <c r="D8" i="88"/>
  <c r="I7" i="88"/>
  <c r="H7" i="88"/>
  <c r="I6" i="88"/>
  <c r="H6" i="88"/>
  <c r="I5" i="88"/>
  <c r="H5" i="88"/>
  <c r="E5" i="88"/>
  <c r="D5" i="88"/>
  <c r="I4" i="88"/>
  <c r="H4" i="88"/>
  <c r="I3" i="88"/>
  <c r="H3" i="88"/>
  <c r="E3" i="88"/>
  <c r="D3" i="88"/>
  <c r="A1" i="88"/>
  <c r="P1" i="72"/>
  <c r="E89" i="87"/>
  <c r="D89" i="87"/>
  <c r="E88" i="87"/>
  <c r="D88" i="87"/>
  <c r="E79" i="87"/>
  <c r="D79" i="87"/>
  <c r="E73" i="87"/>
  <c r="D73" i="87"/>
  <c r="L67" i="87"/>
  <c r="H72" i="87"/>
  <c r="L66" i="87"/>
  <c r="H71" i="87"/>
  <c r="E71" i="87"/>
  <c r="D71" i="87"/>
  <c r="L65" i="87"/>
  <c r="H70" i="87"/>
  <c r="L64" i="87"/>
  <c r="H69" i="87"/>
  <c r="L63" i="87"/>
  <c r="H68" i="87"/>
  <c r="L62" i="87"/>
  <c r="H67" i="87"/>
  <c r="L61" i="87"/>
  <c r="H66" i="87"/>
  <c r="L60" i="87"/>
  <c r="H65" i="87"/>
  <c r="E65" i="87"/>
  <c r="D65" i="87"/>
  <c r="L59" i="87"/>
  <c r="H64" i="87"/>
  <c r="L58" i="87"/>
  <c r="H63" i="87"/>
  <c r="E63" i="87"/>
  <c r="D63" i="87"/>
  <c r="L57" i="87"/>
  <c r="H62" i="87"/>
  <c r="L56" i="87"/>
  <c r="H61" i="87"/>
  <c r="L55" i="87"/>
  <c r="H60" i="87"/>
  <c r="L54" i="87"/>
  <c r="H59" i="87"/>
  <c r="L53" i="87"/>
  <c r="H58" i="87"/>
  <c r="E58" i="87"/>
  <c r="D58" i="87"/>
  <c r="L52" i="87"/>
  <c r="H57" i="87"/>
  <c r="E57" i="87"/>
  <c r="D57" i="87"/>
  <c r="L51" i="87"/>
  <c r="H56" i="87"/>
  <c r="L50" i="87"/>
  <c r="H55" i="87"/>
  <c r="L49" i="87"/>
  <c r="H54" i="87"/>
  <c r="L48" i="87"/>
  <c r="H53" i="87"/>
  <c r="L47" i="87"/>
  <c r="H52" i="87"/>
  <c r="L46" i="87"/>
  <c r="H51" i="87"/>
  <c r="L45" i="87"/>
  <c r="H50" i="87"/>
  <c r="L44" i="87"/>
  <c r="H49" i="87"/>
  <c r="L43" i="87"/>
  <c r="H48" i="87"/>
  <c r="L42" i="87"/>
  <c r="H47" i="87"/>
  <c r="L41" i="87"/>
  <c r="H46" i="87"/>
  <c r="L40" i="87"/>
  <c r="H45" i="87"/>
  <c r="L39" i="87"/>
  <c r="H44" i="87"/>
  <c r="E44" i="87"/>
  <c r="D44" i="87"/>
  <c r="L38" i="87"/>
  <c r="H43" i="87"/>
  <c r="L37" i="87"/>
  <c r="H42" i="87"/>
  <c r="L36" i="87"/>
  <c r="H41" i="87"/>
  <c r="L35" i="87"/>
  <c r="H40" i="87"/>
  <c r="L34" i="87"/>
  <c r="H39" i="87"/>
  <c r="L33" i="87"/>
  <c r="H38" i="87"/>
  <c r="E38" i="87"/>
  <c r="D38" i="87"/>
  <c r="L32" i="87"/>
  <c r="H37" i="87"/>
  <c r="L31" i="87"/>
  <c r="H36" i="87"/>
  <c r="E36" i="87"/>
  <c r="D36" i="87"/>
  <c r="L30" i="87"/>
  <c r="H35" i="87"/>
  <c r="L29" i="87"/>
  <c r="H34" i="87"/>
  <c r="E34" i="87"/>
  <c r="D34" i="87"/>
  <c r="L28" i="87"/>
  <c r="H33" i="87"/>
  <c r="L27" i="87"/>
  <c r="H32" i="87"/>
  <c r="L26" i="87"/>
  <c r="H31" i="87"/>
  <c r="E31" i="87"/>
  <c r="D31" i="87"/>
  <c r="L25" i="87"/>
  <c r="H30" i="87"/>
  <c r="L24" i="87"/>
  <c r="H29" i="87"/>
  <c r="E29" i="87"/>
  <c r="D29" i="87"/>
  <c r="L23" i="87"/>
  <c r="H28" i="87"/>
  <c r="L22" i="87"/>
  <c r="H27" i="87"/>
  <c r="L21" i="87"/>
  <c r="H26" i="87"/>
  <c r="L20" i="87"/>
  <c r="H25" i="87"/>
  <c r="L19" i="87"/>
  <c r="H24" i="87"/>
  <c r="E24" i="87"/>
  <c r="D24" i="87"/>
  <c r="L18" i="87"/>
  <c r="L17" i="87"/>
  <c r="E22" i="87"/>
  <c r="D22" i="87"/>
  <c r="L16" i="87"/>
  <c r="L15" i="87"/>
  <c r="L14" i="87"/>
  <c r="I19" i="87"/>
  <c r="H19" i="87"/>
  <c r="E19" i="87"/>
  <c r="D19" i="87"/>
  <c r="L13" i="87"/>
  <c r="I18" i="87"/>
  <c r="H18" i="87"/>
  <c r="L12" i="87"/>
  <c r="I17" i="87"/>
  <c r="L11" i="87"/>
  <c r="I16" i="87"/>
  <c r="L10" i="87"/>
  <c r="I15" i="87"/>
  <c r="H15" i="87"/>
  <c r="L9" i="87"/>
  <c r="I14" i="87"/>
  <c r="H14" i="87"/>
  <c r="L8" i="87"/>
  <c r="I13" i="87"/>
  <c r="E13" i="87"/>
  <c r="D13" i="87"/>
  <c r="L7" i="87"/>
  <c r="I12" i="87"/>
  <c r="H12" i="87"/>
  <c r="L6" i="87"/>
  <c r="I11" i="87"/>
  <c r="L5" i="87"/>
  <c r="I10" i="87"/>
  <c r="H10" i="87"/>
  <c r="E10" i="87"/>
  <c r="D10" i="87"/>
  <c r="L4" i="87"/>
  <c r="I9" i="87"/>
  <c r="H9" i="87"/>
  <c r="L3" i="87"/>
  <c r="I8" i="87"/>
  <c r="H8" i="87"/>
  <c r="E8" i="87"/>
  <c r="D8" i="87"/>
  <c r="I7" i="87"/>
  <c r="H7" i="87"/>
  <c r="I6" i="87"/>
  <c r="H6" i="87"/>
  <c r="I5" i="87"/>
  <c r="H5" i="87"/>
  <c r="E5" i="87"/>
  <c r="D5" i="87"/>
  <c r="I4" i="87"/>
  <c r="H4" i="87"/>
  <c r="I3" i="87"/>
  <c r="H3" i="87"/>
  <c r="E3" i="87"/>
  <c r="D3" i="87"/>
  <c r="A1" i="87"/>
  <c r="O1" i="55"/>
  <c r="E89" i="86"/>
  <c r="D89" i="86"/>
  <c r="E88" i="86"/>
  <c r="D88" i="86"/>
  <c r="E79" i="86"/>
  <c r="D79" i="86"/>
  <c r="E73" i="86"/>
  <c r="D73" i="86"/>
  <c r="L67" i="86"/>
  <c r="H72" i="86"/>
  <c r="L66" i="86"/>
  <c r="H71" i="86"/>
  <c r="E71" i="86"/>
  <c r="D71" i="86"/>
  <c r="L65" i="86"/>
  <c r="H70" i="86"/>
  <c r="L64" i="86"/>
  <c r="H69" i="86"/>
  <c r="L63" i="86"/>
  <c r="H68" i="86"/>
  <c r="L62" i="86"/>
  <c r="H67" i="86"/>
  <c r="L61" i="86"/>
  <c r="H66" i="86"/>
  <c r="L60" i="86"/>
  <c r="H65" i="86"/>
  <c r="E65" i="86"/>
  <c r="D65" i="86"/>
  <c r="L59" i="86"/>
  <c r="H64" i="86"/>
  <c r="L58" i="86"/>
  <c r="H63" i="86"/>
  <c r="E63" i="86"/>
  <c r="D63" i="86"/>
  <c r="L57" i="86"/>
  <c r="H62" i="86"/>
  <c r="L56" i="86"/>
  <c r="H61" i="86"/>
  <c r="L55" i="86"/>
  <c r="H60" i="86"/>
  <c r="L54" i="86"/>
  <c r="H59" i="86"/>
  <c r="L53" i="86"/>
  <c r="H58" i="86"/>
  <c r="E58" i="86"/>
  <c r="D58" i="86"/>
  <c r="L52" i="86"/>
  <c r="H57" i="86"/>
  <c r="E57" i="86"/>
  <c r="D57" i="86"/>
  <c r="L51" i="86"/>
  <c r="H56" i="86"/>
  <c r="L50" i="86"/>
  <c r="H55" i="86"/>
  <c r="L49" i="86"/>
  <c r="H54" i="86"/>
  <c r="L48" i="86"/>
  <c r="H53" i="86"/>
  <c r="L47" i="86"/>
  <c r="H52" i="86"/>
  <c r="L46" i="86"/>
  <c r="H51" i="86"/>
  <c r="L45" i="86"/>
  <c r="H50" i="86"/>
  <c r="L44" i="86"/>
  <c r="H49" i="86"/>
  <c r="L43" i="86"/>
  <c r="H48" i="86"/>
  <c r="L42" i="86"/>
  <c r="H47" i="86"/>
  <c r="L41" i="86"/>
  <c r="H46" i="86"/>
  <c r="L40" i="86"/>
  <c r="H45" i="86"/>
  <c r="L39" i="86"/>
  <c r="H44" i="86"/>
  <c r="E44" i="86"/>
  <c r="D44" i="86"/>
  <c r="L38" i="86"/>
  <c r="H43" i="86"/>
  <c r="L37" i="86"/>
  <c r="H42" i="86"/>
  <c r="L36" i="86"/>
  <c r="H41" i="86"/>
  <c r="L35" i="86"/>
  <c r="H40" i="86"/>
  <c r="L34" i="86"/>
  <c r="H39" i="86"/>
  <c r="L33" i="86"/>
  <c r="H38" i="86"/>
  <c r="E38" i="86"/>
  <c r="D38" i="86"/>
  <c r="L32" i="86"/>
  <c r="H37" i="86"/>
  <c r="L31" i="86"/>
  <c r="H36" i="86"/>
  <c r="E36" i="86"/>
  <c r="D36" i="86"/>
  <c r="L30" i="86"/>
  <c r="H35" i="86"/>
  <c r="L29" i="86"/>
  <c r="H34" i="86"/>
  <c r="E34" i="86"/>
  <c r="D34" i="86"/>
  <c r="L28" i="86"/>
  <c r="H33" i="86"/>
  <c r="L27" i="86"/>
  <c r="H32" i="86"/>
  <c r="L26" i="86"/>
  <c r="H31" i="86"/>
  <c r="E31" i="86"/>
  <c r="D31" i="86"/>
  <c r="L25" i="86"/>
  <c r="H30" i="86"/>
  <c r="L24" i="86"/>
  <c r="H29" i="86"/>
  <c r="E29" i="86"/>
  <c r="D29" i="86"/>
  <c r="L23" i="86"/>
  <c r="H28" i="86"/>
  <c r="L22" i="86"/>
  <c r="H27" i="86"/>
  <c r="L21" i="86"/>
  <c r="H26" i="86"/>
  <c r="L20" i="86"/>
  <c r="H25" i="86"/>
  <c r="L19" i="86"/>
  <c r="H24" i="86"/>
  <c r="E24" i="86"/>
  <c r="D24" i="86"/>
  <c r="L18" i="86"/>
  <c r="L17" i="86"/>
  <c r="E22" i="86"/>
  <c r="D22" i="86"/>
  <c r="L16" i="86"/>
  <c r="L15" i="86"/>
  <c r="L14" i="86"/>
  <c r="I19" i="86"/>
  <c r="H19" i="86"/>
  <c r="E19" i="86"/>
  <c r="D19" i="86"/>
  <c r="L13" i="86"/>
  <c r="I18" i="86"/>
  <c r="H18" i="86"/>
  <c r="L12" i="86"/>
  <c r="I17" i="86"/>
  <c r="L11" i="86"/>
  <c r="I16" i="86"/>
  <c r="L10" i="86"/>
  <c r="I15" i="86"/>
  <c r="H15" i="86"/>
  <c r="L9" i="86"/>
  <c r="I14" i="86"/>
  <c r="H14" i="86"/>
  <c r="L8" i="86"/>
  <c r="I13" i="86"/>
  <c r="E13" i="86"/>
  <c r="D13" i="86"/>
  <c r="L7" i="86"/>
  <c r="I12" i="86"/>
  <c r="H12" i="86"/>
  <c r="L6" i="86"/>
  <c r="I11" i="86"/>
  <c r="L5" i="86"/>
  <c r="I10" i="86"/>
  <c r="H10" i="86"/>
  <c r="E10" i="86"/>
  <c r="D10" i="86"/>
  <c r="L4" i="86"/>
  <c r="I9" i="86"/>
  <c r="H9" i="86"/>
  <c r="L3" i="86"/>
  <c r="I8" i="86"/>
  <c r="H8" i="86"/>
  <c r="E8" i="86"/>
  <c r="D8" i="86"/>
  <c r="I7" i="86"/>
  <c r="H7" i="86"/>
  <c r="I6" i="86"/>
  <c r="H6" i="86"/>
  <c r="I5" i="86"/>
  <c r="H5" i="86"/>
  <c r="E5" i="86"/>
  <c r="D5" i="86"/>
  <c r="I4" i="86"/>
  <c r="H4" i="86"/>
  <c r="I3" i="86"/>
  <c r="H3" i="86"/>
  <c r="E3" i="86"/>
  <c r="D3" i="86"/>
  <c r="A1" i="86"/>
  <c r="N1" i="25"/>
  <c r="E89" i="85"/>
  <c r="D89" i="85"/>
  <c r="E88" i="85"/>
  <c r="D88" i="85"/>
  <c r="E79" i="85"/>
  <c r="D79" i="85"/>
  <c r="E73" i="85"/>
  <c r="D73" i="85"/>
  <c r="L67" i="85"/>
  <c r="H72" i="85"/>
  <c r="L66" i="85"/>
  <c r="H71" i="85"/>
  <c r="E71" i="85"/>
  <c r="D71" i="85"/>
  <c r="L65" i="85"/>
  <c r="H70" i="85"/>
  <c r="L64" i="85"/>
  <c r="H69" i="85"/>
  <c r="L63" i="85"/>
  <c r="H68" i="85"/>
  <c r="L62" i="85"/>
  <c r="H67" i="85"/>
  <c r="L61" i="85"/>
  <c r="H66" i="85"/>
  <c r="L60" i="85"/>
  <c r="H65" i="85"/>
  <c r="E65" i="85"/>
  <c r="D65" i="85"/>
  <c r="L59" i="85"/>
  <c r="H64" i="85"/>
  <c r="L58" i="85"/>
  <c r="H63" i="85"/>
  <c r="E63" i="85"/>
  <c r="D63" i="85"/>
  <c r="L57" i="85"/>
  <c r="H62" i="85"/>
  <c r="L56" i="85"/>
  <c r="H61" i="85"/>
  <c r="L55" i="85"/>
  <c r="H60" i="85"/>
  <c r="L54" i="85"/>
  <c r="H59" i="85"/>
  <c r="L53" i="85"/>
  <c r="H58" i="85"/>
  <c r="E58" i="85"/>
  <c r="D58" i="85"/>
  <c r="L52" i="85"/>
  <c r="H57" i="85"/>
  <c r="E57" i="85"/>
  <c r="D57" i="85"/>
  <c r="L51" i="85"/>
  <c r="H56" i="85"/>
  <c r="L50" i="85"/>
  <c r="H55" i="85"/>
  <c r="L49" i="85"/>
  <c r="H54" i="85"/>
  <c r="L48" i="85"/>
  <c r="H53" i="85"/>
  <c r="L47" i="85"/>
  <c r="H52" i="85"/>
  <c r="L46" i="85"/>
  <c r="H51" i="85"/>
  <c r="L45" i="85"/>
  <c r="H50" i="85"/>
  <c r="L44" i="85"/>
  <c r="H49" i="85"/>
  <c r="L43" i="85"/>
  <c r="H48" i="85"/>
  <c r="L42" i="85"/>
  <c r="H47" i="85"/>
  <c r="L41" i="85"/>
  <c r="H46" i="85"/>
  <c r="L40" i="85"/>
  <c r="H45" i="85"/>
  <c r="L39" i="85"/>
  <c r="H44" i="85"/>
  <c r="E44" i="85"/>
  <c r="D44" i="85"/>
  <c r="L38" i="85"/>
  <c r="H43" i="85"/>
  <c r="L37" i="85"/>
  <c r="H42" i="85"/>
  <c r="L36" i="85"/>
  <c r="H41" i="85"/>
  <c r="L35" i="85"/>
  <c r="H40" i="85"/>
  <c r="L34" i="85"/>
  <c r="H39" i="85"/>
  <c r="L33" i="85"/>
  <c r="H38" i="85"/>
  <c r="E38" i="85"/>
  <c r="D38" i="85"/>
  <c r="L32" i="85"/>
  <c r="H37" i="85"/>
  <c r="L31" i="85"/>
  <c r="H36" i="85"/>
  <c r="E36" i="85"/>
  <c r="D36" i="85"/>
  <c r="L30" i="85"/>
  <c r="H35" i="85"/>
  <c r="L29" i="85"/>
  <c r="H34" i="85"/>
  <c r="E34" i="85"/>
  <c r="D34" i="85"/>
  <c r="L28" i="85"/>
  <c r="H33" i="85"/>
  <c r="L27" i="85"/>
  <c r="H32" i="85"/>
  <c r="L26" i="85"/>
  <c r="H31" i="85"/>
  <c r="E31" i="85"/>
  <c r="D31" i="85"/>
  <c r="L25" i="85"/>
  <c r="H30" i="85"/>
  <c r="L24" i="85"/>
  <c r="H29" i="85"/>
  <c r="E29" i="85"/>
  <c r="D29" i="85"/>
  <c r="L23" i="85"/>
  <c r="H28" i="85"/>
  <c r="L22" i="85"/>
  <c r="H27" i="85"/>
  <c r="L21" i="85"/>
  <c r="H26" i="85"/>
  <c r="L20" i="85"/>
  <c r="H25" i="85"/>
  <c r="L19" i="85"/>
  <c r="H24" i="85"/>
  <c r="E24" i="85"/>
  <c r="D24" i="85"/>
  <c r="L18" i="85"/>
  <c r="L17" i="85"/>
  <c r="E22" i="85"/>
  <c r="D22" i="85"/>
  <c r="L16" i="85"/>
  <c r="L15" i="85"/>
  <c r="L14" i="85"/>
  <c r="I19" i="85"/>
  <c r="H19" i="85"/>
  <c r="E19" i="85"/>
  <c r="D19" i="85"/>
  <c r="L13" i="85"/>
  <c r="I18" i="85"/>
  <c r="H18" i="85"/>
  <c r="L12" i="85"/>
  <c r="I17" i="85"/>
  <c r="L11" i="85"/>
  <c r="I16" i="85"/>
  <c r="L10" i="85"/>
  <c r="I15" i="85"/>
  <c r="H15" i="85"/>
  <c r="L9" i="85"/>
  <c r="I14" i="85"/>
  <c r="H14" i="85"/>
  <c r="L8" i="85"/>
  <c r="I13" i="85"/>
  <c r="E13" i="85"/>
  <c r="D13" i="85"/>
  <c r="L7" i="85"/>
  <c r="I12" i="85"/>
  <c r="H12" i="85"/>
  <c r="L6" i="85"/>
  <c r="I11" i="85"/>
  <c r="L5" i="85"/>
  <c r="I10" i="85"/>
  <c r="H10" i="85"/>
  <c r="E10" i="85"/>
  <c r="D10" i="85"/>
  <c r="L4" i="85"/>
  <c r="I9" i="85"/>
  <c r="H9" i="85"/>
  <c r="L3" i="85"/>
  <c r="I8" i="85"/>
  <c r="H8" i="85"/>
  <c r="E8" i="85"/>
  <c r="D8" i="85"/>
  <c r="I7" i="85"/>
  <c r="H7" i="85"/>
  <c r="I6" i="85"/>
  <c r="H6" i="85"/>
  <c r="I5" i="85"/>
  <c r="H5" i="85"/>
  <c r="E5" i="85"/>
  <c r="D5" i="85"/>
  <c r="I4" i="85"/>
  <c r="H4" i="85"/>
  <c r="I3" i="85"/>
  <c r="H3" i="85"/>
  <c r="E3" i="85"/>
  <c r="D3" i="85"/>
  <c r="A1" i="85"/>
  <c r="M1" i="96"/>
  <c r="E89" i="84"/>
  <c r="D89" i="84"/>
  <c r="E88" i="84"/>
  <c r="D88" i="84"/>
  <c r="E79" i="84"/>
  <c r="D79" i="84"/>
  <c r="E73" i="84"/>
  <c r="D73" i="84"/>
  <c r="L67" i="84"/>
  <c r="H72" i="84"/>
  <c r="L66" i="84"/>
  <c r="H71" i="84"/>
  <c r="E71" i="84"/>
  <c r="D71" i="84"/>
  <c r="L65" i="84"/>
  <c r="H70" i="84"/>
  <c r="L64" i="84"/>
  <c r="H69" i="84"/>
  <c r="L63" i="84"/>
  <c r="H68" i="84"/>
  <c r="L62" i="84"/>
  <c r="H67" i="84"/>
  <c r="L61" i="84"/>
  <c r="H66" i="84"/>
  <c r="L60" i="84"/>
  <c r="H65" i="84"/>
  <c r="E65" i="84"/>
  <c r="D65" i="84"/>
  <c r="L59" i="84"/>
  <c r="H64" i="84"/>
  <c r="L58" i="84"/>
  <c r="H63" i="84"/>
  <c r="E63" i="84"/>
  <c r="D63" i="84"/>
  <c r="L57" i="84"/>
  <c r="H62" i="84"/>
  <c r="L56" i="84"/>
  <c r="H61" i="84"/>
  <c r="L55" i="84"/>
  <c r="H60" i="84"/>
  <c r="L54" i="84"/>
  <c r="H59" i="84"/>
  <c r="L53" i="84"/>
  <c r="H58" i="84"/>
  <c r="E58" i="84"/>
  <c r="D58" i="84"/>
  <c r="L52" i="84"/>
  <c r="H57" i="84"/>
  <c r="E57" i="84"/>
  <c r="D57" i="84"/>
  <c r="L51" i="84"/>
  <c r="H56" i="84"/>
  <c r="L50" i="84"/>
  <c r="H55" i="84"/>
  <c r="L49" i="84"/>
  <c r="H54" i="84"/>
  <c r="L48" i="84"/>
  <c r="H53" i="84"/>
  <c r="L47" i="84"/>
  <c r="H52" i="84"/>
  <c r="L46" i="84"/>
  <c r="H51" i="84"/>
  <c r="L45" i="84"/>
  <c r="H50" i="84"/>
  <c r="L44" i="84"/>
  <c r="H49" i="84"/>
  <c r="L43" i="84"/>
  <c r="H48" i="84"/>
  <c r="L42" i="84"/>
  <c r="H47" i="84"/>
  <c r="L41" i="84"/>
  <c r="H46" i="84"/>
  <c r="L40" i="84"/>
  <c r="H45" i="84"/>
  <c r="L39" i="84"/>
  <c r="H44" i="84"/>
  <c r="E44" i="84"/>
  <c r="D44" i="84"/>
  <c r="L38" i="84"/>
  <c r="H43" i="84"/>
  <c r="L37" i="84"/>
  <c r="H42" i="84"/>
  <c r="L36" i="84"/>
  <c r="H41" i="84"/>
  <c r="L35" i="84"/>
  <c r="H40" i="84"/>
  <c r="L34" i="84"/>
  <c r="H39" i="84"/>
  <c r="L33" i="84"/>
  <c r="H38" i="84"/>
  <c r="E38" i="84"/>
  <c r="D38" i="84"/>
  <c r="L32" i="84"/>
  <c r="H37" i="84"/>
  <c r="L31" i="84"/>
  <c r="H36" i="84"/>
  <c r="E36" i="84"/>
  <c r="D36" i="84"/>
  <c r="L30" i="84"/>
  <c r="H35" i="84"/>
  <c r="L29" i="84"/>
  <c r="H34" i="84"/>
  <c r="E34" i="84"/>
  <c r="D34" i="84"/>
  <c r="L28" i="84"/>
  <c r="H33" i="84"/>
  <c r="L27" i="84"/>
  <c r="H32" i="84"/>
  <c r="L26" i="84"/>
  <c r="H31" i="84"/>
  <c r="E31" i="84"/>
  <c r="D31" i="84"/>
  <c r="L25" i="84"/>
  <c r="H30" i="84"/>
  <c r="L24" i="84"/>
  <c r="H29" i="84"/>
  <c r="E29" i="84"/>
  <c r="D29" i="84"/>
  <c r="L23" i="84"/>
  <c r="H28" i="84"/>
  <c r="L22" i="84"/>
  <c r="H27" i="84"/>
  <c r="L21" i="84"/>
  <c r="H26" i="84"/>
  <c r="L20" i="84"/>
  <c r="H25" i="84"/>
  <c r="L19" i="84"/>
  <c r="H24" i="84"/>
  <c r="E24" i="84"/>
  <c r="D24" i="84"/>
  <c r="L18" i="84"/>
  <c r="L17" i="84"/>
  <c r="E22" i="84"/>
  <c r="D22" i="84"/>
  <c r="L16" i="84"/>
  <c r="L15" i="84"/>
  <c r="L14" i="84"/>
  <c r="I19" i="84"/>
  <c r="H19" i="84"/>
  <c r="E19" i="84"/>
  <c r="D19" i="84"/>
  <c r="L13" i="84"/>
  <c r="I18" i="84"/>
  <c r="H18" i="84"/>
  <c r="L12" i="84"/>
  <c r="I17" i="84"/>
  <c r="L11" i="84"/>
  <c r="I16" i="84"/>
  <c r="L10" i="84"/>
  <c r="I15" i="84"/>
  <c r="H15" i="84"/>
  <c r="L9" i="84"/>
  <c r="I14" i="84"/>
  <c r="H14" i="84"/>
  <c r="L8" i="84"/>
  <c r="I13" i="84"/>
  <c r="E13" i="84"/>
  <c r="D13" i="84"/>
  <c r="L7" i="84"/>
  <c r="I12" i="84"/>
  <c r="H12" i="84"/>
  <c r="L6" i="84"/>
  <c r="I11" i="84"/>
  <c r="L5" i="84"/>
  <c r="I10" i="84"/>
  <c r="H10" i="84"/>
  <c r="E10" i="84"/>
  <c r="D10" i="84"/>
  <c r="L4" i="84"/>
  <c r="I9" i="84"/>
  <c r="H9" i="84"/>
  <c r="L3" i="84"/>
  <c r="I8" i="84"/>
  <c r="H8" i="84"/>
  <c r="E8" i="84"/>
  <c r="D8" i="84"/>
  <c r="I7" i="84"/>
  <c r="H7" i="84"/>
  <c r="I6" i="84"/>
  <c r="H6" i="84"/>
  <c r="I5" i="84"/>
  <c r="H5" i="84"/>
  <c r="E5" i="84"/>
  <c r="D5" i="84"/>
  <c r="I4" i="84"/>
  <c r="H4" i="84"/>
  <c r="I3" i="84"/>
  <c r="H3" i="84"/>
  <c r="E3" i="84"/>
  <c r="D3" i="84"/>
  <c r="A1" i="84"/>
  <c r="L1" i="70"/>
  <c r="E89" i="83"/>
  <c r="D89" i="83"/>
  <c r="E88" i="83"/>
  <c r="D88" i="83"/>
  <c r="E79" i="83"/>
  <c r="D79" i="83"/>
  <c r="E73" i="83"/>
  <c r="D73" i="83"/>
  <c r="L67" i="83"/>
  <c r="H72" i="83"/>
  <c r="L66" i="83"/>
  <c r="H71" i="83"/>
  <c r="E71" i="83"/>
  <c r="D71" i="83"/>
  <c r="L65" i="83"/>
  <c r="H70" i="83"/>
  <c r="L64" i="83"/>
  <c r="H69" i="83"/>
  <c r="L63" i="83"/>
  <c r="H68" i="83"/>
  <c r="L62" i="83"/>
  <c r="H67" i="83"/>
  <c r="L61" i="83"/>
  <c r="H66" i="83"/>
  <c r="L60" i="83"/>
  <c r="H65" i="83"/>
  <c r="E65" i="83"/>
  <c r="D65" i="83"/>
  <c r="L59" i="83"/>
  <c r="H64" i="83"/>
  <c r="L58" i="83"/>
  <c r="H63" i="83"/>
  <c r="E63" i="83"/>
  <c r="D63" i="83"/>
  <c r="L57" i="83"/>
  <c r="H62" i="83"/>
  <c r="L56" i="83"/>
  <c r="H61" i="83"/>
  <c r="L55" i="83"/>
  <c r="H60" i="83"/>
  <c r="L54" i="83"/>
  <c r="H59" i="83"/>
  <c r="L53" i="83"/>
  <c r="H58" i="83"/>
  <c r="E58" i="83"/>
  <c r="D58" i="83"/>
  <c r="L52" i="83"/>
  <c r="H57" i="83"/>
  <c r="E57" i="83"/>
  <c r="D57" i="83"/>
  <c r="L51" i="83"/>
  <c r="H56" i="83"/>
  <c r="L50" i="83"/>
  <c r="H55" i="83"/>
  <c r="L49" i="83"/>
  <c r="H54" i="83"/>
  <c r="L48" i="83"/>
  <c r="H53" i="83"/>
  <c r="L47" i="83"/>
  <c r="H52" i="83"/>
  <c r="L46" i="83"/>
  <c r="H51" i="83"/>
  <c r="L45" i="83"/>
  <c r="H50" i="83"/>
  <c r="L44" i="83"/>
  <c r="H49" i="83"/>
  <c r="L43" i="83"/>
  <c r="H48" i="83"/>
  <c r="L42" i="83"/>
  <c r="H47" i="83"/>
  <c r="L41" i="83"/>
  <c r="H46" i="83"/>
  <c r="L40" i="83"/>
  <c r="H45" i="83"/>
  <c r="L39" i="83"/>
  <c r="H44" i="83"/>
  <c r="E44" i="83"/>
  <c r="D44" i="83"/>
  <c r="L38" i="83"/>
  <c r="H43" i="83"/>
  <c r="L37" i="83"/>
  <c r="H42" i="83"/>
  <c r="L36" i="83"/>
  <c r="H41" i="83"/>
  <c r="L35" i="83"/>
  <c r="H40" i="83"/>
  <c r="L34" i="83"/>
  <c r="H39" i="83"/>
  <c r="L33" i="83"/>
  <c r="H38" i="83"/>
  <c r="E38" i="83"/>
  <c r="D38" i="83"/>
  <c r="L32" i="83"/>
  <c r="H37" i="83"/>
  <c r="L31" i="83"/>
  <c r="H36" i="83"/>
  <c r="E36" i="83"/>
  <c r="D36" i="83"/>
  <c r="L30" i="83"/>
  <c r="H35" i="83"/>
  <c r="L29" i="83"/>
  <c r="H34" i="83"/>
  <c r="E34" i="83"/>
  <c r="D34" i="83"/>
  <c r="L28" i="83"/>
  <c r="H33" i="83"/>
  <c r="L27" i="83"/>
  <c r="H32" i="83"/>
  <c r="L26" i="83"/>
  <c r="H31" i="83"/>
  <c r="E31" i="83"/>
  <c r="D31" i="83"/>
  <c r="L25" i="83"/>
  <c r="H30" i="83"/>
  <c r="L24" i="83"/>
  <c r="H29" i="83"/>
  <c r="E29" i="83"/>
  <c r="D29" i="83"/>
  <c r="L23" i="83"/>
  <c r="H28" i="83"/>
  <c r="L22" i="83"/>
  <c r="H27" i="83"/>
  <c r="L21" i="83"/>
  <c r="H26" i="83"/>
  <c r="L20" i="83"/>
  <c r="H25" i="83"/>
  <c r="L19" i="83"/>
  <c r="H24" i="83"/>
  <c r="E24" i="83"/>
  <c r="D24" i="83"/>
  <c r="L18" i="83"/>
  <c r="L17" i="83"/>
  <c r="E22" i="83"/>
  <c r="D22" i="83"/>
  <c r="L16" i="83"/>
  <c r="L15" i="83"/>
  <c r="L14" i="83"/>
  <c r="I19" i="83"/>
  <c r="H19" i="83"/>
  <c r="E19" i="83"/>
  <c r="D19" i="83"/>
  <c r="L13" i="83"/>
  <c r="I18" i="83"/>
  <c r="H18" i="83"/>
  <c r="L12" i="83"/>
  <c r="I17" i="83"/>
  <c r="L11" i="83"/>
  <c r="I16" i="83"/>
  <c r="L10" i="83"/>
  <c r="I15" i="83"/>
  <c r="H15" i="83"/>
  <c r="L9" i="83"/>
  <c r="I14" i="83"/>
  <c r="H14" i="83"/>
  <c r="L8" i="83"/>
  <c r="I13" i="83"/>
  <c r="E13" i="83"/>
  <c r="D13" i="83"/>
  <c r="L7" i="83"/>
  <c r="I12" i="83"/>
  <c r="H12" i="83"/>
  <c r="L6" i="83"/>
  <c r="I11" i="83"/>
  <c r="L5" i="83"/>
  <c r="I10" i="83"/>
  <c r="H10" i="83"/>
  <c r="E10" i="83"/>
  <c r="D10" i="83"/>
  <c r="L4" i="83"/>
  <c r="I9" i="83"/>
  <c r="H9" i="83"/>
  <c r="L3" i="83"/>
  <c r="I8" i="83"/>
  <c r="H8" i="83"/>
  <c r="E8" i="83"/>
  <c r="D8" i="83"/>
  <c r="I7" i="83"/>
  <c r="H7" i="83"/>
  <c r="I6" i="83"/>
  <c r="H6" i="83"/>
  <c r="I5" i="83"/>
  <c r="H5" i="83"/>
  <c r="E5" i="83"/>
  <c r="D5" i="83"/>
  <c r="I4" i="83"/>
  <c r="H4" i="83"/>
  <c r="I3" i="83"/>
  <c r="H3" i="83"/>
  <c r="E3" i="83"/>
  <c r="D3" i="83"/>
  <c r="A1" i="83"/>
  <c r="K1" i="25"/>
  <c r="E89" i="82"/>
  <c r="D89" i="82"/>
  <c r="E88" i="82"/>
  <c r="D88" i="82"/>
  <c r="E79" i="82"/>
  <c r="D79" i="82"/>
  <c r="E73" i="82"/>
  <c r="D73" i="82"/>
  <c r="L67" i="82"/>
  <c r="H72" i="82"/>
  <c r="L66" i="82"/>
  <c r="H71" i="82"/>
  <c r="E71" i="82"/>
  <c r="D71" i="82"/>
  <c r="L65" i="82"/>
  <c r="H70" i="82"/>
  <c r="L64" i="82"/>
  <c r="H69" i="82"/>
  <c r="L63" i="82"/>
  <c r="H68" i="82"/>
  <c r="L62" i="82"/>
  <c r="H67" i="82"/>
  <c r="L61" i="82"/>
  <c r="H66" i="82"/>
  <c r="L60" i="82"/>
  <c r="H65" i="82"/>
  <c r="E65" i="82"/>
  <c r="D65" i="82"/>
  <c r="L59" i="82"/>
  <c r="H64" i="82"/>
  <c r="L58" i="82"/>
  <c r="H63" i="82"/>
  <c r="E63" i="82"/>
  <c r="D63" i="82"/>
  <c r="L57" i="82"/>
  <c r="H62" i="82"/>
  <c r="L56" i="82"/>
  <c r="H61" i="82"/>
  <c r="L55" i="82"/>
  <c r="H60" i="82"/>
  <c r="L54" i="82"/>
  <c r="H59" i="82"/>
  <c r="L53" i="82"/>
  <c r="H58" i="82"/>
  <c r="E58" i="82"/>
  <c r="D58" i="82"/>
  <c r="L52" i="82"/>
  <c r="H57" i="82"/>
  <c r="E57" i="82"/>
  <c r="D57" i="82"/>
  <c r="L51" i="82"/>
  <c r="H56" i="82"/>
  <c r="L50" i="82"/>
  <c r="H55" i="82"/>
  <c r="L49" i="82"/>
  <c r="H54" i="82"/>
  <c r="L48" i="82"/>
  <c r="H53" i="82"/>
  <c r="L47" i="82"/>
  <c r="H52" i="82"/>
  <c r="L46" i="82"/>
  <c r="H51" i="82"/>
  <c r="L45" i="82"/>
  <c r="H50" i="82"/>
  <c r="L44" i="82"/>
  <c r="H49" i="82"/>
  <c r="L43" i="82"/>
  <c r="H48" i="82"/>
  <c r="L42" i="82"/>
  <c r="H47" i="82"/>
  <c r="L41" i="82"/>
  <c r="H46" i="82"/>
  <c r="L40" i="82"/>
  <c r="H45" i="82"/>
  <c r="L39" i="82"/>
  <c r="H44" i="82"/>
  <c r="E44" i="82"/>
  <c r="D44" i="82"/>
  <c r="L38" i="82"/>
  <c r="H43" i="82"/>
  <c r="L37" i="82"/>
  <c r="H42" i="82"/>
  <c r="L36" i="82"/>
  <c r="H41" i="82"/>
  <c r="L35" i="82"/>
  <c r="H40" i="82"/>
  <c r="L34" i="82"/>
  <c r="H39" i="82"/>
  <c r="L33" i="82"/>
  <c r="H38" i="82"/>
  <c r="E38" i="82"/>
  <c r="D38" i="82"/>
  <c r="L32" i="82"/>
  <c r="H37" i="82"/>
  <c r="L31" i="82"/>
  <c r="H36" i="82"/>
  <c r="E36" i="82"/>
  <c r="D36" i="82"/>
  <c r="L30" i="82"/>
  <c r="H35" i="82"/>
  <c r="L29" i="82"/>
  <c r="H34" i="82"/>
  <c r="E34" i="82"/>
  <c r="D34" i="82"/>
  <c r="L28" i="82"/>
  <c r="H33" i="82"/>
  <c r="L27" i="82"/>
  <c r="H32" i="82"/>
  <c r="L26" i="82"/>
  <c r="H31" i="82"/>
  <c r="E31" i="82"/>
  <c r="D31" i="82"/>
  <c r="L25" i="82"/>
  <c r="H30" i="82"/>
  <c r="L24" i="82"/>
  <c r="H29" i="82"/>
  <c r="E29" i="82"/>
  <c r="D29" i="82"/>
  <c r="L23" i="82"/>
  <c r="H28" i="82"/>
  <c r="L22" i="82"/>
  <c r="H27" i="82"/>
  <c r="L21" i="82"/>
  <c r="H26" i="82"/>
  <c r="L20" i="82"/>
  <c r="H25" i="82"/>
  <c r="L19" i="82"/>
  <c r="H24" i="82"/>
  <c r="E24" i="82"/>
  <c r="D24" i="82"/>
  <c r="L18" i="82"/>
  <c r="L17" i="82"/>
  <c r="E22" i="82"/>
  <c r="D22" i="82"/>
  <c r="L16" i="82"/>
  <c r="L15" i="82"/>
  <c r="L14" i="82"/>
  <c r="I19" i="82"/>
  <c r="H19" i="82"/>
  <c r="E19" i="82"/>
  <c r="D19" i="82"/>
  <c r="L13" i="82"/>
  <c r="I18" i="82"/>
  <c r="H18" i="82"/>
  <c r="L12" i="82"/>
  <c r="I17" i="82"/>
  <c r="L11" i="82"/>
  <c r="I16" i="82"/>
  <c r="L10" i="82"/>
  <c r="I15" i="82"/>
  <c r="H15" i="82"/>
  <c r="L9" i="82"/>
  <c r="I14" i="82"/>
  <c r="H14" i="82"/>
  <c r="L8" i="82"/>
  <c r="I13" i="82"/>
  <c r="E13" i="82"/>
  <c r="D13" i="82"/>
  <c r="L7" i="82"/>
  <c r="I12" i="82"/>
  <c r="H12" i="82"/>
  <c r="L6" i="82"/>
  <c r="I11" i="82"/>
  <c r="L5" i="82"/>
  <c r="I10" i="82"/>
  <c r="H10" i="82"/>
  <c r="E10" i="82"/>
  <c r="D10" i="82"/>
  <c r="L4" i="82"/>
  <c r="I9" i="82"/>
  <c r="H9" i="82"/>
  <c r="L3" i="82"/>
  <c r="I8" i="82"/>
  <c r="H8" i="82"/>
  <c r="E8" i="82"/>
  <c r="D8" i="82"/>
  <c r="I7" i="82"/>
  <c r="H7" i="82"/>
  <c r="I6" i="82"/>
  <c r="H6" i="82"/>
  <c r="I5" i="82"/>
  <c r="H5" i="82"/>
  <c r="E5" i="82"/>
  <c r="D5" i="82"/>
  <c r="I4" i="82"/>
  <c r="H4" i="82"/>
  <c r="I3" i="82"/>
  <c r="H3" i="82"/>
  <c r="E3" i="82"/>
  <c r="D3" i="82"/>
  <c r="A1" i="82"/>
  <c r="J1" i="53"/>
  <c r="E89" i="81"/>
  <c r="D89" i="81"/>
  <c r="E88" i="81"/>
  <c r="D88" i="81"/>
  <c r="E79" i="81"/>
  <c r="D79" i="81"/>
  <c r="E73" i="81"/>
  <c r="D73" i="81"/>
  <c r="L67" i="81"/>
  <c r="H72" i="81"/>
  <c r="L66" i="81"/>
  <c r="H71" i="81"/>
  <c r="E71" i="81"/>
  <c r="D71" i="81"/>
  <c r="L65" i="81"/>
  <c r="H70" i="81"/>
  <c r="L64" i="81"/>
  <c r="H69" i="81"/>
  <c r="L63" i="81"/>
  <c r="H68" i="81"/>
  <c r="L62" i="81"/>
  <c r="H67" i="81"/>
  <c r="L61" i="81"/>
  <c r="H66" i="81"/>
  <c r="L60" i="81"/>
  <c r="H65" i="81"/>
  <c r="E65" i="81"/>
  <c r="D65" i="81"/>
  <c r="L59" i="81"/>
  <c r="H64" i="81"/>
  <c r="L58" i="81"/>
  <c r="H63" i="81"/>
  <c r="E63" i="81"/>
  <c r="D63" i="81"/>
  <c r="L57" i="81"/>
  <c r="H62" i="81"/>
  <c r="L56" i="81"/>
  <c r="H61" i="81"/>
  <c r="L55" i="81"/>
  <c r="H60" i="81"/>
  <c r="L54" i="81"/>
  <c r="H59" i="81"/>
  <c r="L53" i="81"/>
  <c r="H58" i="81"/>
  <c r="E58" i="81"/>
  <c r="D58" i="81"/>
  <c r="L52" i="81"/>
  <c r="H57" i="81"/>
  <c r="E57" i="81"/>
  <c r="D57" i="81"/>
  <c r="L51" i="81"/>
  <c r="H56" i="81"/>
  <c r="L50" i="81"/>
  <c r="H55" i="81"/>
  <c r="L49" i="81"/>
  <c r="H54" i="81"/>
  <c r="L48" i="81"/>
  <c r="H53" i="81"/>
  <c r="L47" i="81"/>
  <c r="H52" i="81"/>
  <c r="L46" i="81"/>
  <c r="H51" i="81"/>
  <c r="L45" i="81"/>
  <c r="H50" i="81"/>
  <c r="L44" i="81"/>
  <c r="H49" i="81"/>
  <c r="L43" i="81"/>
  <c r="H48" i="81"/>
  <c r="L42" i="81"/>
  <c r="H47" i="81"/>
  <c r="L41" i="81"/>
  <c r="H46" i="81"/>
  <c r="L40" i="81"/>
  <c r="H45" i="81"/>
  <c r="L39" i="81"/>
  <c r="H44" i="81"/>
  <c r="E44" i="81"/>
  <c r="D44" i="81"/>
  <c r="L38" i="81"/>
  <c r="H43" i="81"/>
  <c r="L37" i="81"/>
  <c r="H42" i="81"/>
  <c r="L36" i="81"/>
  <c r="H41" i="81"/>
  <c r="L35" i="81"/>
  <c r="H40" i="81"/>
  <c r="L34" i="81"/>
  <c r="H39" i="81"/>
  <c r="L33" i="81"/>
  <c r="H38" i="81"/>
  <c r="E38" i="81"/>
  <c r="D38" i="81"/>
  <c r="L32" i="81"/>
  <c r="H37" i="81"/>
  <c r="L31" i="81"/>
  <c r="H36" i="81"/>
  <c r="E36" i="81"/>
  <c r="D36" i="81"/>
  <c r="L30" i="81"/>
  <c r="H35" i="81"/>
  <c r="L29" i="81"/>
  <c r="H34" i="81"/>
  <c r="E34" i="81"/>
  <c r="D34" i="81"/>
  <c r="L28" i="81"/>
  <c r="H33" i="81"/>
  <c r="L27" i="81"/>
  <c r="H32" i="81"/>
  <c r="L26" i="81"/>
  <c r="H31" i="81"/>
  <c r="E31" i="81"/>
  <c r="D31" i="81"/>
  <c r="L25" i="81"/>
  <c r="H30" i="81"/>
  <c r="L24" i="81"/>
  <c r="H29" i="81"/>
  <c r="E29" i="81"/>
  <c r="D29" i="81"/>
  <c r="L23" i="81"/>
  <c r="H28" i="81"/>
  <c r="L22" i="81"/>
  <c r="H27" i="81"/>
  <c r="L21" i="81"/>
  <c r="H26" i="81"/>
  <c r="L20" i="81"/>
  <c r="H25" i="81"/>
  <c r="L19" i="81"/>
  <c r="H24" i="81"/>
  <c r="E24" i="81"/>
  <c r="D24" i="81"/>
  <c r="L18" i="81"/>
  <c r="L17" i="81"/>
  <c r="E22" i="81"/>
  <c r="D22" i="81"/>
  <c r="L16" i="81"/>
  <c r="L15" i="81"/>
  <c r="L14" i="81"/>
  <c r="I19" i="81"/>
  <c r="H19" i="81"/>
  <c r="E19" i="81"/>
  <c r="D19" i="81"/>
  <c r="L13" i="81"/>
  <c r="I18" i="81"/>
  <c r="H18" i="81"/>
  <c r="L12" i="81"/>
  <c r="I17" i="81"/>
  <c r="L11" i="81"/>
  <c r="I16" i="81"/>
  <c r="L10" i="81"/>
  <c r="I15" i="81"/>
  <c r="H15" i="81"/>
  <c r="L9" i="81"/>
  <c r="I14" i="81"/>
  <c r="H14" i="81"/>
  <c r="L8" i="81"/>
  <c r="I13" i="81"/>
  <c r="E13" i="81"/>
  <c r="D13" i="81"/>
  <c r="L7" i="81"/>
  <c r="I12" i="81"/>
  <c r="H12" i="81"/>
  <c r="L6" i="81"/>
  <c r="I11" i="81"/>
  <c r="L5" i="81"/>
  <c r="I10" i="81"/>
  <c r="H10" i="81"/>
  <c r="E10" i="81"/>
  <c r="D10" i="81"/>
  <c r="L4" i="81"/>
  <c r="I9" i="81"/>
  <c r="H9" i="81"/>
  <c r="L3" i="81"/>
  <c r="I8" i="81"/>
  <c r="H8" i="81"/>
  <c r="E8" i="81"/>
  <c r="D8" i="81"/>
  <c r="I7" i="81"/>
  <c r="H7" i="81"/>
  <c r="I6" i="81"/>
  <c r="H6" i="81"/>
  <c r="I5" i="81"/>
  <c r="H5" i="81"/>
  <c r="E5" i="81"/>
  <c r="D5" i="81"/>
  <c r="I4" i="81"/>
  <c r="H4" i="81"/>
  <c r="I3" i="81"/>
  <c r="H3" i="81"/>
  <c r="E3" i="81"/>
  <c r="D3" i="81"/>
  <c r="A1" i="81"/>
  <c r="I1" i="70"/>
  <c r="E89" i="80"/>
  <c r="D89" i="80"/>
  <c r="E88" i="80"/>
  <c r="D88" i="80"/>
  <c r="E79" i="80"/>
  <c r="D79" i="80"/>
  <c r="E73" i="80"/>
  <c r="D73" i="80"/>
  <c r="L67" i="80"/>
  <c r="H72" i="80"/>
  <c r="L66" i="80"/>
  <c r="H71" i="80"/>
  <c r="E71" i="80"/>
  <c r="D71" i="80"/>
  <c r="L65" i="80"/>
  <c r="H70" i="80"/>
  <c r="L64" i="80"/>
  <c r="H69" i="80"/>
  <c r="L63" i="80"/>
  <c r="H68" i="80"/>
  <c r="L62" i="80"/>
  <c r="H67" i="80"/>
  <c r="L61" i="80"/>
  <c r="H66" i="80"/>
  <c r="L60" i="80"/>
  <c r="H65" i="80"/>
  <c r="E65" i="80"/>
  <c r="D65" i="80"/>
  <c r="L59" i="80"/>
  <c r="H64" i="80"/>
  <c r="L58" i="80"/>
  <c r="H63" i="80"/>
  <c r="E63" i="80"/>
  <c r="D63" i="80"/>
  <c r="L57" i="80"/>
  <c r="H62" i="80"/>
  <c r="L56" i="80"/>
  <c r="H61" i="80"/>
  <c r="L55" i="80"/>
  <c r="H60" i="80"/>
  <c r="L54" i="80"/>
  <c r="H59" i="80"/>
  <c r="L53" i="80"/>
  <c r="H58" i="80"/>
  <c r="E58" i="80"/>
  <c r="D58" i="80"/>
  <c r="L52" i="80"/>
  <c r="H57" i="80"/>
  <c r="E57" i="80"/>
  <c r="D57" i="80"/>
  <c r="L51" i="80"/>
  <c r="H56" i="80"/>
  <c r="L50" i="80"/>
  <c r="H55" i="80"/>
  <c r="L49" i="80"/>
  <c r="H54" i="80"/>
  <c r="L48" i="80"/>
  <c r="H53" i="80"/>
  <c r="L47" i="80"/>
  <c r="H52" i="80"/>
  <c r="L46" i="80"/>
  <c r="H51" i="80"/>
  <c r="L45" i="80"/>
  <c r="H50" i="80"/>
  <c r="L44" i="80"/>
  <c r="H49" i="80"/>
  <c r="L43" i="80"/>
  <c r="H48" i="80"/>
  <c r="L42" i="80"/>
  <c r="H47" i="80"/>
  <c r="L41" i="80"/>
  <c r="H46" i="80"/>
  <c r="L40" i="80"/>
  <c r="H45" i="80"/>
  <c r="L39" i="80"/>
  <c r="H44" i="80"/>
  <c r="E44" i="80"/>
  <c r="D44" i="80"/>
  <c r="L38" i="80"/>
  <c r="H43" i="80"/>
  <c r="L37" i="80"/>
  <c r="H42" i="80"/>
  <c r="L36" i="80"/>
  <c r="H41" i="80"/>
  <c r="L35" i="80"/>
  <c r="H40" i="80"/>
  <c r="L34" i="80"/>
  <c r="H39" i="80"/>
  <c r="L33" i="80"/>
  <c r="H38" i="80"/>
  <c r="E38" i="80"/>
  <c r="D38" i="80"/>
  <c r="L32" i="80"/>
  <c r="H37" i="80"/>
  <c r="L31" i="80"/>
  <c r="H36" i="80"/>
  <c r="E36" i="80"/>
  <c r="D36" i="80"/>
  <c r="L30" i="80"/>
  <c r="H35" i="80"/>
  <c r="L29" i="80"/>
  <c r="H34" i="80"/>
  <c r="E34" i="80"/>
  <c r="D34" i="80"/>
  <c r="L28" i="80"/>
  <c r="H33" i="80"/>
  <c r="L27" i="80"/>
  <c r="H32" i="80"/>
  <c r="L26" i="80"/>
  <c r="H31" i="80"/>
  <c r="E31" i="80"/>
  <c r="D31" i="80"/>
  <c r="L25" i="80"/>
  <c r="H30" i="80"/>
  <c r="L24" i="80"/>
  <c r="H29" i="80"/>
  <c r="E29" i="80"/>
  <c r="D29" i="80"/>
  <c r="L23" i="80"/>
  <c r="H28" i="80"/>
  <c r="L22" i="80"/>
  <c r="H27" i="80"/>
  <c r="L21" i="80"/>
  <c r="H26" i="80"/>
  <c r="L20" i="80"/>
  <c r="H25" i="80"/>
  <c r="L19" i="80"/>
  <c r="H24" i="80"/>
  <c r="E24" i="80"/>
  <c r="D24" i="80"/>
  <c r="L18" i="80"/>
  <c r="L17" i="80"/>
  <c r="E22" i="80"/>
  <c r="D22" i="80"/>
  <c r="L16" i="80"/>
  <c r="L15" i="80"/>
  <c r="L14" i="80"/>
  <c r="I19" i="80"/>
  <c r="H19" i="80"/>
  <c r="E19" i="80"/>
  <c r="D19" i="80"/>
  <c r="L13" i="80"/>
  <c r="I18" i="80"/>
  <c r="H18" i="80"/>
  <c r="L12" i="80"/>
  <c r="I17" i="80"/>
  <c r="L11" i="80"/>
  <c r="I16" i="80"/>
  <c r="L10" i="80"/>
  <c r="I15" i="80"/>
  <c r="H15" i="80"/>
  <c r="L9" i="80"/>
  <c r="I14" i="80"/>
  <c r="H14" i="80"/>
  <c r="L8" i="80"/>
  <c r="I13" i="80"/>
  <c r="E13" i="80"/>
  <c r="D13" i="80"/>
  <c r="L7" i="80"/>
  <c r="I12" i="80"/>
  <c r="H12" i="80"/>
  <c r="L6" i="80"/>
  <c r="I11" i="80"/>
  <c r="L5" i="80"/>
  <c r="I10" i="80"/>
  <c r="H10" i="80"/>
  <c r="E10" i="80"/>
  <c r="D10" i="80"/>
  <c r="L4" i="80"/>
  <c r="I9" i="80"/>
  <c r="H9" i="80"/>
  <c r="L3" i="80"/>
  <c r="I8" i="80"/>
  <c r="H8" i="80"/>
  <c r="E8" i="80"/>
  <c r="D8" i="80"/>
  <c r="I7" i="80"/>
  <c r="H7" i="80"/>
  <c r="I6" i="80"/>
  <c r="H6" i="80"/>
  <c r="I5" i="80"/>
  <c r="H5" i="80"/>
  <c r="E5" i="80"/>
  <c r="D5" i="80"/>
  <c r="I4" i="80"/>
  <c r="H4" i="80"/>
  <c r="I3" i="80"/>
  <c r="H3" i="80"/>
  <c r="E3" i="80"/>
  <c r="D3" i="80"/>
  <c r="A1" i="80"/>
  <c r="H1" i="96"/>
  <c r="E89" i="79"/>
  <c r="D89" i="79"/>
  <c r="E88" i="79"/>
  <c r="D88" i="79"/>
  <c r="E79" i="79"/>
  <c r="D79" i="79"/>
  <c r="E73" i="79"/>
  <c r="D73" i="79"/>
  <c r="L67" i="79"/>
  <c r="H72" i="79"/>
  <c r="L66" i="79"/>
  <c r="H71" i="79"/>
  <c r="E71" i="79"/>
  <c r="D71" i="79"/>
  <c r="L65" i="79"/>
  <c r="H70" i="79"/>
  <c r="L64" i="79"/>
  <c r="H69" i="79"/>
  <c r="L63" i="79"/>
  <c r="H68" i="79"/>
  <c r="L62" i="79"/>
  <c r="H67" i="79"/>
  <c r="L61" i="79"/>
  <c r="H66" i="79"/>
  <c r="L60" i="79"/>
  <c r="H65" i="79"/>
  <c r="E65" i="79"/>
  <c r="D65" i="79"/>
  <c r="L59" i="79"/>
  <c r="H64" i="79"/>
  <c r="L58" i="79"/>
  <c r="H63" i="79"/>
  <c r="E63" i="79"/>
  <c r="D63" i="79"/>
  <c r="L57" i="79"/>
  <c r="H62" i="79"/>
  <c r="L56" i="79"/>
  <c r="H61" i="79"/>
  <c r="L55" i="79"/>
  <c r="H60" i="79"/>
  <c r="L54" i="79"/>
  <c r="H59" i="79"/>
  <c r="L53" i="79"/>
  <c r="H58" i="79"/>
  <c r="E58" i="79"/>
  <c r="D58" i="79"/>
  <c r="L52" i="79"/>
  <c r="H57" i="79"/>
  <c r="E57" i="79"/>
  <c r="D57" i="79"/>
  <c r="L51" i="79"/>
  <c r="H56" i="79"/>
  <c r="L50" i="79"/>
  <c r="H55" i="79"/>
  <c r="L49" i="79"/>
  <c r="H54" i="79"/>
  <c r="L48" i="79"/>
  <c r="H53" i="79"/>
  <c r="L47" i="79"/>
  <c r="H52" i="79"/>
  <c r="L46" i="79"/>
  <c r="H51" i="79"/>
  <c r="L45" i="79"/>
  <c r="H50" i="79"/>
  <c r="L44" i="79"/>
  <c r="H49" i="79"/>
  <c r="L43" i="79"/>
  <c r="H48" i="79"/>
  <c r="L42" i="79"/>
  <c r="H47" i="79"/>
  <c r="L41" i="79"/>
  <c r="H46" i="79"/>
  <c r="L40" i="79"/>
  <c r="H45" i="79"/>
  <c r="L39" i="79"/>
  <c r="H44" i="79"/>
  <c r="E44" i="79"/>
  <c r="D44" i="79"/>
  <c r="L38" i="79"/>
  <c r="H43" i="79"/>
  <c r="L37" i="79"/>
  <c r="H42" i="79"/>
  <c r="L36" i="79"/>
  <c r="H41" i="79"/>
  <c r="L35" i="79"/>
  <c r="H40" i="79"/>
  <c r="L34" i="79"/>
  <c r="H39" i="79"/>
  <c r="L33" i="79"/>
  <c r="H38" i="79"/>
  <c r="E38" i="79"/>
  <c r="D38" i="79"/>
  <c r="L32" i="79"/>
  <c r="H37" i="79"/>
  <c r="L31" i="79"/>
  <c r="H36" i="79"/>
  <c r="E36" i="79"/>
  <c r="D36" i="79"/>
  <c r="L30" i="79"/>
  <c r="H35" i="79"/>
  <c r="L29" i="79"/>
  <c r="H34" i="79"/>
  <c r="E34" i="79"/>
  <c r="D34" i="79"/>
  <c r="L28" i="79"/>
  <c r="H33" i="79"/>
  <c r="L27" i="79"/>
  <c r="H32" i="79"/>
  <c r="L26" i="79"/>
  <c r="H31" i="79"/>
  <c r="E31" i="79"/>
  <c r="D31" i="79"/>
  <c r="L25" i="79"/>
  <c r="H30" i="79"/>
  <c r="L24" i="79"/>
  <c r="H29" i="79"/>
  <c r="E29" i="79"/>
  <c r="D29" i="79"/>
  <c r="L23" i="79"/>
  <c r="H28" i="79"/>
  <c r="L22" i="79"/>
  <c r="H27" i="79"/>
  <c r="L21" i="79"/>
  <c r="H26" i="79"/>
  <c r="L20" i="79"/>
  <c r="H25" i="79"/>
  <c r="L19" i="79"/>
  <c r="H24" i="79"/>
  <c r="E24" i="79"/>
  <c r="D24" i="79"/>
  <c r="L18" i="79"/>
  <c r="L17" i="79"/>
  <c r="E22" i="79"/>
  <c r="D22" i="79"/>
  <c r="L16" i="79"/>
  <c r="L15" i="79"/>
  <c r="L14" i="79"/>
  <c r="I19" i="79"/>
  <c r="H19" i="79"/>
  <c r="E19" i="79"/>
  <c r="D19" i="79"/>
  <c r="L13" i="79"/>
  <c r="I18" i="79"/>
  <c r="H18" i="79"/>
  <c r="L12" i="79"/>
  <c r="I17" i="79"/>
  <c r="L11" i="79"/>
  <c r="I16" i="79"/>
  <c r="L10" i="79"/>
  <c r="I15" i="79"/>
  <c r="H15" i="79"/>
  <c r="L9" i="79"/>
  <c r="I14" i="79"/>
  <c r="H14" i="79"/>
  <c r="L8" i="79"/>
  <c r="I13" i="79"/>
  <c r="E13" i="79"/>
  <c r="D13" i="79"/>
  <c r="L7" i="79"/>
  <c r="I12" i="79"/>
  <c r="H12" i="79"/>
  <c r="L6" i="79"/>
  <c r="I11" i="79"/>
  <c r="L5" i="79"/>
  <c r="I10" i="79"/>
  <c r="H10" i="79"/>
  <c r="E10" i="79"/>
  <c r="D10" i="79"/>
  <c r="L4" i="79"/>
  <c r="I9" i="79"/>
  <c r="H9" i="79"/>
  <c r="L3" i="79"/>
  <c r="I8" i="79"/>
  <c r="H8" i="79"/>
  <c r="E8" i="79"/>
  <c r="D8" i="79"/>
  <c r="I7" i="79"/>
  <c r="H7" i="79"/>
  <c r="I6" i="79"/>
  <c r="H6" i="79"/>
  <c r="I5" i="79"/>
  <c r="H5" i="79"/>
  <c r="E5" i="79"/>
  <c r="D5" i="79"/>
  <c r="I4" i="79"/>
  <c r="H4" i="79"/>
  <c r="I3" i="79"/>
  <c r="H3" i="79"/>
  <c r="E3" i="79"/>
  <c r="D3" i="79"/>
  <c r="A1" i="79"/>
  <c r="G1" i="25"/>
  <c r="E89" i="78"/>
  <c r="D89" i="78"/>
  <c r="E88" i="78"/>
  <c r="D88" i="78"/>
  <c r="E79" i="78"/>
  <c r="D79" i="78"/>
  <c r="E73" i="78"/>
  <c r="D73" i="78"/>
  <c r="L67" i="78"/>
  <c r="H72" i="78"/>
  <c r="L66" i="78"/>
  <c r="H71" i="78"/>
  <c r="E71" i="78"/>
  <c r="D71" i="78"/>
  <c r="L65" i="78"/>
  <c r="H70" i="78"/>
  <c r="L64" i="78"/>
  <c r="H69" i="78"/>
  <c r="L63" i="78"/>
  <c r="H68" i="78"/>
  <c r="L62" i="78"/>
  <c r="H67" i="78"/>
  <c r="L61" i="78"/>
  <c r="H66" i="78"/>
  <c r="L60" i="78"/>
  <c r="H65" i="78"/>
  <c r="E65" i="78"/>
  <c r="D65" i="78"/>
  <c r="L59" i="78"/>
  <c r="H64" i="78"/>
  <c r="L58" i="78"/>
  <c r="H63" i="78"/>
  <c r="E63" i="78"/>
  <c r="D63" i="78"/>
  <c r="L57" i="78"/>
  <c r="H62" i="78"/>
  <c r="L56" i="78"/>
  <c r="H61" i="78"/>
  <c r="L55" i="78"/>
  <c r="H60" i="78"/>
  <c r="L54" i="78"/>
  <c r="H59" i="78"/>
  <c r="L53" i="78"/>
  <c r="H58" i="78"/>
  <c r="E58" i="78"/>
  <c r="D58" i="78"/>
  <c r="L52" i="78"/>
  <c r="H57" i="78"/>
  <c r="E57" i="78"/>
  <c r="D57" i="78"/>
  <c r="L51" i="78"/>
  <c r="H56" i="78"/>
  <c r="L50" i="78"/>
  <c r="H55" i="78"/>
  <c r="L49" i="78"/>
  <c r="H54" i="78"/>
  <c r="L48" i="78"/>
  <c r="H53" i="78"/>
  <c r="L47" i="78"/>
  <c r="H52" i="78"/>
  <c r="L46" i="78"/>
  <c r="H51" i="78"/>
  <c r="L45" i="78"/>
  <c r="H50" i="78"/>
  <c r="L44" i="78"/>
  <c r="H49" i="78"/>
  <c r="L43" i="78"/>
  <c r="H48" i="78"/>
  <c r="L42" i="78"/>
  <c r="H47" i="78"/>
  <c r="L41" i="78"/>
  <c r="H46" i="78"/>
  <c r="L40" i="78"/>
  <c r="H45" i="78"/>
  <c r="L39" i="78"/>
  <c r="H44" i="78"/>
  <c r="E44" i="78"/>
  <c r="D44" i="78"/>
  <c r="L38" i="78"/>
  <c r="H43" i="78"/>
  <c r="L37" i="78"/>
  <c r="H42" i="78"/>
  <c r="L36" i="78"/>
  <c r="H41" i="78"/>
  <c r="L35" i="78"/>
  <c r="H40" i="78"/>
  <c r="L34" i="78"/>
  <c r="H39" i="78"/>
  <c r="L33" i="78"/>
  <c r="H38" i="78"/>
  <c r="E38" i="78"/>
  <c r="D38" i="78"/>
  <c r="L32" i="78"/>
  <c r="H37" i="78"/>
  <c r="L31" i="78"/>
  <c r="H36" i="78"/>
  <c r="E36" i="78"/>
  <c r="D36" i="78"/>
  <c r="L30" i="78"/>
  <c r="H35" i="78"/>
  <c r="L29" i="78"/>
  <c r="H34" i="78"/>
  <c r="E34" i="78"/>
  <c r="D34" i="78"/>
  <c r="L28" i="78"/>
  <c r="H33" i="78"/>
  <c r="L27" i="78"/>
  <c r="H32" i="78"/>
  <c r="L26" i="78"/>
  <c r="H31" i="78"/>
  <c r="E31" i="78"/>
  <c r="D31" i="78"/>
  <c r="L25" i="78"/>
  <c r="H30" i="78"/>
  <c r="L24" i="78"/>
  <c r="H29" i="78"/>
  <c r="E29" i="78"/>
  <c r="D29" i="78"/>
  <c r="L23" i="78"/>
  <c r="H28" i="78"/>
  <c r="L22" i="78"/>
  <c r="H27" i="78"/>
  <c r="L21" i="78"/>
  <c r="H26" i="78"/>
  <c r="L20" i="78"/>
  <c r="H25" i="78"/>
  <c r="L19" i="78"/>
  <c r="H24" i="78"/>
  <c r="E24" i="78"/>
  <c r="D24" i="78"/>
  <c r="L18" i="78"/>
  <c r="L17" i="78"/>
  <c r="E22" i="78"/>
  <c r="D22" i="78"/>
  <c r="L16" i="78"/>
  <c r="L15" i="78"/>
  <c r="L14" i="78"/>
  <c r="I19" i="78"/>
  <c r="H19" i="78"/>
  <c r="E19" i="78"/>
  <c r="D19" i="78"/>
  <c r="L13" i="78"/>
  <c r="I18" i="78"/>
  <c r="H18" i="78"/>
  <c r="L12" i="78"/>
  <c r="I17" i="78"/>
  <c r="L11" i="78"/>
  <c r="I16" i="78"/>
  <c r="L10" i="78"/>
  <c r="I15" i="78"/>
  <c r="H15" i="78"/>
  <c r="L9" i="78"/>
  <c r="I14" i="78"/>
  <c r="H14" i="78"/>
  <c r="L8" i="78"/>
  <c r="I13" i="78"/>
  <c r="E13" i="78"/>
  <c r="D13" i="78"/>
  <c r="L7" i="78"/>
  <c r="I12" i="78"/>
  <c r="H12" i="78"/>
  <c r="L6" i="78"/>
  <c r="I11" i="78"/>
  <c r="L5" i="78"/>
  <c r="I10" i="78"/>
  <c r="H10" i="78"/>
  <c r="E10" i="78"/>
  <c r="D10" i="78"/>
  <c r="L4" i="78"/>
  <c r="I9" i="78"/>
  <c r="H9" i="78"/>
  <c r="L3" i="78"/>
  <c r="I8" i="78"/>
  <c r="H8" i="78"/>
  <c r="E8" i="78"/>
  <c r="D8" i="78"/>
  <c r="I7" i="78"/>
  <c r="H7" i="78"/>
  <c r="I6" i="78"/>
  <c r="H6" i="78"/>
  <c r="I5" i="78"/>
  <c r="H5" i="78"/>
  <c r="E5" i="78"/>
  <c r="D5" i="78"/>
  <c r="I4" i="78"/>
  <c r="H4" i="78"/>
  <c r="I3" i="78"/>
  <c r="H3" i="78"/>
  <c r="E3" i="78"/>
  <c r="D3" i="78"/>
  <c r="A1" i="78"/>
  <c r="B27" i="75"/>
  <c r="E89" i="77"/>
  <c r="D89" i="77"/>
  <c r="E88" i="77"/>
  <c r="D88" i="77"/>
  <c r="E79" i="77"/>
  <c r="D79" i="77"/>
  <c r="E73" i="77"/>
  <c r="D73" i="77"/>
  <c r="L67" i="77"/>
  <c r="H72" i="77"/>
  <c r="L66" i="77"/>
  <c r="H71" i="77"/>
  <c r="E71" i="77"/>
  <c r="D71" i="77"/>
  <c r="L65" i="77"/>
  <c r="H70" i="77"/>
  <c r="L64" i="77"/>
  <c r="H69" i="77"/>
  <c r="L63" i="77"/>
  <c r="H68" i="77"/>
  <c r="L62" i="77"/>
  <c r="H67" i="77"/>
  <c r="L61" i="77"/>
  <c r="H66" i="77"/>
  <c r="L60" i="77"/>
  <c r="H65" i="77"/>
  <c r="E65" i="77"/>
  <c r="D65" i="77"/>
  <c r="L59" i="77"/>
  <c r="H64" i="77"/>
  <c r="L58" i="77"/>
  <c r="H63" i="77"/>
  <c r="E63" i="77"/>
  <c r="D63" i="77"/>
  <c r="L57" i="77"/>
  <c r="H62" i="77"/>
  <c r="L56" i="77"/>
  <c r="H61" i="77"/>
  <c r="L55" i="77"/>
  <c r="H60" i="77"/>
  <c r="L54" i="77"/>
  <c r="H59" i="77"/>
  <c r="L53" i="77"/>
  <c r="H58" i="77"/>
  <c r="E58" i="77"/>
  <c r="D58" i="77"/>
  <c r="L52" i="77"/>
  <c r="H57" i="77"/>
  <c r="E57" i="77"/>
  <c r="D57" i="77"/>
  <c r="L51" i="77"/>
  <c r="H56" i="77"/>
  <c r="L50" i="77"/>
  <c r="H55" i="77"/>
  <c r="L49" i="77"/>
  <c r="H54" i="77"/>
  <c r="L48" i="77"/>
  <c r="H53" i="77"/>
  <c r="L47" i="77"/>
  <c r="H52" i="77"/>
  <c r="L46" i="77"/>
  <c r="H51" i="77"/>
  <c r="L45" i="77"/>
  <c r="H50" i="77"/>
  <c r="L44" i="77"/>
  <c r="H49" i="77"/>
  <c r="L43" i="77"/>
  <c r="H48" i="77"/>
  <c r="L42" i="77"/>
  <c r="H47" i="77"/>
  <c r="L41" i="77"/>
  <c r="H46" i="77"/>
  <c r="L40" i="77"/>
  <c r="H45" i="77"/>
  <c r="L39" i="77"/>
  <c r="H44" i="77"/>
  <c r="E44" i="77"/>
  <c r="D44" i="77"/>
  <c r="L38" i="77"/>
  <c r="H43" i="77"/>
  <c r="L37" i="77"/>
  <c r="H42" i="77"/>
  <c r="L36" i="77"/>
  <c r="H41" i="77"/>
  <c r="L35" i="77"/>
  <c r="H40" i="77"/>
  <c r="L34" i="77"/>
  <c r="H39" i="77"/>
  <c r="L33" i="77"/>
  <c r="H38" i="77"/>
  <c r="E38" i="77"/>
  <c r="D38" i="77"/>
  <c r="L32" i="77"/>
  <c r="H37" i="77"/>
  <c r="L31" i="77"/>
  <c r="H36" i="77"/>
  <c r="E36" i="77"/>
  <c r="D36" i="77"/>
  <c r="L30" i="77"/>
  <c r="H35" i="77"/>
  <c r="L29" i="77"/>
  <c r="H34" i="77"/>
  <c r="E34" i="77"/>
  <c r="D34" i="77"/>
  <c r="L28" i="77"/>
  <c r="H33" i="77"/>
  <c r="L27" i="77"/>
  <c r="H32" i="77"/>
  <c r="L26" i="77"/>
  <c r="H31" i="77"/>
  <c r="E31" i="77"/>
  <c r="D31" i="77"/>
  <c r="L25" i="77"/>
  <c r="H30" i="77"/>
  <c r="L24" i="77"/>
  <c r="H29" i="77"/>
  <c r="E29" i="77"/>
  <c r="D29" i="77"/>
  <c r="L23" i="77"/>
  <c r="H28" i="77"/>
  <c r="L22" i="77"/>
  <c r="H27" i="77"/>
  <c r="L21" i="77"/>
  <c r="H26" i="77"/>
  <c r="L20" i="77"/>
  <c r="H25" i="77"/>
  <c r="L19" i="77"/>
  <c r="H24" i="77"/>
  <c r="E24" i="77"/>
  <c r="D24" i="77"/>
  <c r="L18" i="77"/>
  <c r="L17" i="77"/>
  <c r="E22" i="77"/>
  <c r="D22" i="77"/>
  <c r="L16" i="77"/>
  <c r="L15" i="77"/>
  <c r="L14" i="77"/>
  <c r="I19" i="77"/>
  <c r="H19" i="77"/>
  <c r="E19" i="77"/>
  <c r="D19" i="77"/>
  <c r="L13" i="77"/>
  <c r="I18" i="77"/>
  <c r="H18" i="77"/>
  <c r="L12" i="77"/>
  <c r="I17" i="77"/>
  <c r="L11" i="77"/>
  <c r="I16" i="77"/>
  <c r="L10" i="77"/>
  <c r="I15" i="77"/>
  <c r="H15" i="77"/>
  <c r="L9" i="77"/>
  <c r="I14" i="77"/>
  <c r="H14" i="77"/>
  <c r="L8" i="77"/>
  <c r="I13" i="77"/>
  <c r="E13" i="77"/>
  <c r="D13" i="77"/>
  <c r="L7" i="77"/>
  <c r="I12" i="77"/>
  <c r="H12" i="77"/>
  <c r="L6" i="77"/>
  <c r="I11" i="77"/>
  <c r="L5" i="77"/>
  <c r="I10" i="77"/>
  <c r="H10" i="77"/>
  <c r="E10" i="77"/>
  <c r="D10" i="77"/>
  <c r="L4" i="77"/>
  <c r="I9" i="77"/>
  <c r="H9" i="77"/>
  <c r="L3" i="77"/>
  <c r="I8" i="77"/>
  <c r="H8" i="77"/>
  <c r="E8" i="77"/>
  <c r="D8" i="77"/>
  <c r="I7" i="77"/>
  <c r="H7" i="77"/>
  <c r="I6" i="77"/>
  <c r="H6" i="77"/>
  <c r="I5" i="77"/>
  <c r="H5" i="77"/>
  <c r="E5" i="77"/>
  <c r="D5" i="77"/>
  <c r="I4" i="77"/>
  <c r="H4" i="77"/>
  <c r="I3" i="77"/>
  <c r="H3" i="77"/>
  <c r="E3" i="77"/>
  <c r="D3" i="77"/>
  <c r="A1" i="77"/>
  <c r="E1" i="96"/>
  <c r="A41" i="5"/>
  <c r="A37" i="5"/>
  <c r="A39" i="5"/>
  <c r="M2" i="54"/>
  <c r="M2" i="53"/>
  <c r="U2" i="54"/>
  <c r="U2" i="53"/>
  <c r="I2" i="54"/>
  <c r="I2" i="53"/>
  <c r="T2" i="53"/>
  <c r="T2" i="54"/>
  <c r="P2" i="53"/>
  <c r="P2" i="54"/>
  <c r="L2" i="54"/>
  <c r="L2" i="53"/>
  <c r="H2" i="54"/>
  <c r="H2" i="53"/>
  <c r="E2" i="54"/>
  <c r="E2" i="53"/>
  <c r="W2" i="53"/>
  <c r="W2" i="54"/>
  <c r="S2" i="53"/>
  <c r="S2" i="54"/>
  <c r="O2" i="53"/>
  <c r="O2" i="54"/>
  <c r="K2" i="53"/>
  <c r="K2" i="54"/>
  <c r="G2" i="53"/>
  <c r="G2" i="54"/>
  <c r="Q2" i="54"/>
  <c r="Q2" i="53"/>
  <c r="V2" i="53"/>
  <c r="V2" i="54"/>
  <c r="R2" i="53"/>
  <c r="R2" i="54"/>
  <c r="N2" i="53"/>
  <c r="N2" i="54"/>
  <c r="J2" i="53"/>
  <c r="J2" i="54"/>
  <c r="F2" i="53"/>
  <c r="F2" i="54"/>
  <c r="B13" i="78"/>
  <c r="B13" i="77"/>
  <c r="B13" i="79"/>
  <c r="B13" i="90"/>
  <c r="B13" i="95"/>
  <c r="B13" i="94"/>
  <c r="B13" i="92"/>
  <c r="B13" i="91"/>
  <c r="B13" i="89"/>
  <c r="B13" i="88"/>
  <c r="B13" i="87"/>
  <c r="B13" i="86"/>
  <c r="B13" i="85"/>
  <c r="B13" i="84"/>
  <c r="B13" i="83"/>
  <c r="B13" i="82"/>
  <c r="B13" i="81"/>
  <c r="B13" i="80"/>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H24" i="5"/>
  <c r="H18" i="5"/>
  <c r="I18" i="5"/>
  <c r="H19" i="5"/>
  <c r="I19" i="5"/>
  <c r="H4" i="5"/>
  <c r="I4" i="5"/>
  <c r="H5" i="5"/>
  <c r="I5" i="5"/>
  <c r="H6" i="5"/>
  <c r="I6" i="5"/>
  <c r="H7" i="5"/>
  <c r="I7" i="5"/>
  <c r="H8" i="5"/>
  <c r="I8" i="5"/>
  <c r="H9" i="5"/>
  <c r="I9" i="5"/>
  <c r="H10" i="5"/>
  <c r="I10" i="5"/>
  <c r="I11" i="5"/>
  <c r="H12" i="5"/>
  <c r="I12" i="5"/>
  <c r="I13" i="5"/>
  <c r="H14" i="5"/>
  <c r="I14" i="5"/>
  <c r="H15" i="5"/>
  <c r="I15" i="5"/>
  <c r="I16" i="5"/>
  <c r="I17" i="5"/>
  <c r="I3" i="5"/>
  <c r="H3" i="5"/>
  <c r="F71" i="86"/>
  <c r="N2" i="55"/>
  <c r="B8" i="86"/>
  <c r="F71" i="89"/>
  <c r="Q2" i="55"/>
  <c r="B8" i="89"/>
  <c r="F71" i="79"/>
  <c r="G2" i="55"/>
  <c r="B8" i="79"/>
  <c r="F71" i="95"/>
  <c r="W2" i="55"/>
  <c r="B8" i="95"/>
  <c r="F71" i="80"/>
  <c r="H2" i="55"/>
  <c r="B8" i="80"/>
  <c r="F71" i="84"/>
  <c r="L2" i="55"/>
  <c r="F71" i="93"/>
  <c r="U2" i="55"/>
  <c r="B8" i="93"/>
  <c r="F71" i="82"/>
  <c r="J2" i="55"/>
  <c r="B8" i="82"/>
  <c r="F71" i="91"/>
  <c r="S2" i="55"/>
  <c r="B8" i="91"/>
  <c r="F71" i="92"/>
  <c r="T2" i="55"/>
  <c r="B8" i="92"/>
  <c r="F71" i="81"/>
  <c r="I2" i="55"/>
  <c r="B8" i="81"/>
  <c r="F71" i="78"/>
  <c r="F2" i="55"/>
  <c r="B8" i="78"/>
  <c r="F71" i="94"/>
  <c r="V2" i="55"/>
  <c r="B8" i="94"/>
  <c r="F71" i="87"/>
  <c r="O2" i="55"/>
  <c r="B8" i="87"/>
  <c r="F71" i="77"/>
  <c r="E2" i="55"/>
  <c r="B8" i="77"/>
  <c r="F71" i="88"/>
  <c r="P2" i="55"/>
  <c r="B8" i="88"/>
  <c r="F71" i="90"/>
  <c r="R2" i="55"/>
  <c r="B8" i="90"/>
  <c r="F71" i="83"/>
  <c r="K2" i="55"/>
  <c r="B8" i="83"/>
  <c r="F71" i="85"/>
  <c r="M2" i="55"/>
  <c r="B8" i="85"/>
  <c r="B7" i="78"/>
  <c r="F34" i="78"/>
  <c r="B6" i="90"/>
  <c r="F8" i="90"/>
  <c r="B7" i="94"/>
  <c r="F34" i="94"/>
  <c r="B6" i="89"/>
  <c r="F8" i="89"/>
  <c r="B6" i="83"/>
  <c r="F8" i="83"/>
  <c r="B7" i="87"/>
  <c r="F34" i="87"/>
  <c r="B7" i="77"/>
  <c r="F34" i="77"/>
  <c r="B7" i="80"/>
  <c r="F34" i="80"/>
  <c r="B6" i="84"/>
  <c r="F8" i="84"/>
  <c r="B6" i="93"/>
  <c r="F8" i="93"/>
  <c r="B6" i="86"/>
  <c r="F8" i="86"/>
  <c r="B7" i="90"/>
  <c r="F34" i="90"/>
  <c r="B6" i="79"/>
  <c r="F8" i="79"/>
  <c r="B7" i="83"/>
  <c r="F34" i="83"/>
  <c r="B6" i="95"/>
  <c r="F8" i="95"/>
  <c r="B6" i="80"/>
  <c r="F8" i="80"/>
  <c r="B6" i="92"/>
  <c r="F8" i="92"/>
  <c r="B6" i="81"/>
  <c r="F8" i="81"/>
  <c r="B7" i="85"/>
  <c r="F34" i="85"/>
  <c r="B6" i="82"/>
  <c r="F8" i="82"/>
  <c r="B7" i="86"/>
  <c r="F34" i="86"/>
  <c r="B7" i="89"/>
  <c r="F34" i="89"/>
  <c r="B7" i="79"/>
  <c r="F34" i="79"/>
  <c r="B6" i="91"/>
  <c r="F8" i="91"/>
  <c r="B7" i="95"/>
  <c r="F34" i="95"/>
  <c r="B6" i="77"/>
  <c r="F8" i="77"/>
  <c r="B7" i="84"/>
  <c r="F34" i="84"/>
  <c r="B6" i="88"/>
  <c r="F8" i="88"/>
  <c r="B7" i="92"/>
  <c r="F34" i="92"/>
  <c r="B7" i="93"/>
  <c r="F34" i="93"/>
  <c r="B6" i="78"/>
  <c r="F8" i="78"/>
  <c r="B7" i="82"/>
  <c r="F34" i="82"/>
  <c r="B6" i="94"/>
  <c r="F8" i="94"/>
  <c r="B6" i="87"/>
  <c r="F8" i="87"/>
  <c r="B7" i="91"/>
  <c r="F34" i="91"/>
  <c r="B8" i="84"/>
  <c r="B7" i="88"/>
  <c r="F34" i="88"/>
  <c r="B7" i="81"/>
  <c r="F34" i="81"/>
  <c r="B6" i="85"/>
  <c r="F8" i="85"/>
  <c r="D88" i="5"/>
  <c r="E88" i="5"/>
  <c r="D89" i="5"/>
  <c r="E89" i="5"/>
  <c r="D65" i="5"/>
  <c r="E65" i="5"/>
  <c r="D71" i="5"/>
  <c r="E71" i="5"/>
  <c r="D73" i="5"/>
  <c r="E73" i="5"/>
  <c r="D79" i="5"/>
  <c r="E79" i="5"/>
  <c r="E63" i="5"/>
  <c r="D63" i="5"/>
  <c r="D31" i="5"/>
  <c r="E31" i="5"/>
  <c r="D34" i="5"/>
  <c r="E34" i="5"/>
  <c r="D36" i="5"/>
  <c r="E36" i="5"/>
  <c r="D38" i="5"/>
  <c r="E38" i="5"/>
  <c r="D44" i="5"/>
  <c r="E44" i="5"/>
  <c r="D57" i="5"/>
  <c r="E57" i="5"/>
  <c r="D58" i="5"/>
  <c r="E58" i="5"/>
  <c r="E29" i="5"/>
  <c r="D29" i="5"/>
  <c r="D5" i="5"/>
  <c r="E5" i="5"/>
  <c r="D8" i="5"/>
  <c r="E8" i="5"/>
  <c r="D10" i="5"/>
  <c r="E10" i="5"/>
  <c r="D13" i="5"/>
  <c r="E13" i="5"/>
  <c r="D19" i="5"/>
  <c r="E19" i="5"/>
  <c r="D22" i="5"/>
  <c r="E22" i="5"/>
  <c r="D24" i="5"/>
  <c r="E24" i="5"/>
  <c r="D3" i="5"/>
  <c r="E3" i="5"/>
  <c r="D2" i="53"/>
  <c r="D2" i="54"/>
  <c r="D2" i="55"/>
  <c r="R3" i="55"/>
  <c r="Q3" i="55"/>
  <c r="P3" i="55"/>
  <c r="O3" i="55"/>
  <c r="N3" i="55"/>
  <c r="M3" i="55"/>
  <c r="L3" i="55"/>
  <c r="K3" i="55"/>
  <c r="J3" i="55"/>
  <c r="I3" i="55"/>
  <c r="H3" i="55"/>
  <c r="G3" i="55"/>
  <c r="F3" i="55"/>
  <c r="E3" i="55"/>
  <c r="D3" i="55"/>
  <c r="E3" i="53"/>
  <c r="F3" i="53"/>
  <c r="G3" i="53"/>
  <c r="H3" i="53"/>
  <c r="I3" i="53"/>
  <c r="J3" i="53"/>
  <c r="K3" i="53"/>
  <c r="L3" i="53"/>
  <c r="M3" i="53"/>
  <c r="N3" i="53"/>
  <c r="O3" i="53"/>
  <c r="P3" i="53"/>
  <c r="Q3" i="53"/>
  <c r="R3" i="53"/>
  <c r="D3" i="53"/>
  <c r="A1" i="5"/>
  <c r="D1" i="25"/>
  <c r="A35" i="5"/>
  <c r="B19" i="5"/>
  <c r="B22" i="5"/>
  <c r="F71" i="5"/>
  <c r="B6" i="5"/>
  <c r="F8" i="5"/>
  <c r="B8" i="5"/>
  <c r="B9" i="5"/>
  <c r="B7" i="5"/>
  <c r="F34" i="5"/>
  <c r="B21" i="5"/>
  <c r="B20" i="5"/>
  <c r="B9" i="95"/>
  <c r="B9" i="91"/>
  <c r="B9" i="90"/>
  <c r="B9" i="86"/>
  <c r="B9" i="82"/>
  <c r="B9" i="92"/>
  <c r="B9" i="87"/>
  <c r="B9" i="83"/>
  <c r="B9" i="79"/>
  <c r="B9" i="77"/>
  <c r="B9" i="78"/>
  <c r="B9" i="93"/>
  <c r="B9" i="88"/>
  <c r="B9" i="84"/>
  <c r="B9" i="80"/>
  <c r="B9" i="94"/>
  <c r="B9" i="89"/>
  <c r="B9" i="85"/>
  <c r="B9" i="81"/>
  <c r="W1" i="70"/>
  <c r="W1" i="72"/>
  <c r="B131" i="75"/>
  <c r="U1" i="25"/>
  <c r="B235" i="75"/>
  <c r="Q1" i="26"/>
  <c r="I1" i="96"/>
  <c r="Q1" i="70"/>
  <c r="V1" i="73"/>
  <c r="Q1" i="54"/>
  <c r="V1" i="72"/>
  <c r="U1" i="96"/>
  <c r="I1" i="55"/>
  <c r="V1" i="26"/>
  <c r="U1" i="54"/>
  <c r="Q1" i="53"/>
  <c r="U1" i="26"/>
  <c r="AC1" i="76"/>
  <c r="AM1" i="76"/>
  <c r="I1" i="26"/>
  <c r="B222" i="75"/>
  <c r="AK1" i="76"/>
  <c r="V1" i="25"/>
  <c r="Q1" i="72"/>
  <c r="U1" i="72"/>
  <c r="Q1" i="25"/>
  <c r="V1" i="54"/>
  <c r="V1" i="96"/>
  <c r="B170" i="75"/>
  <c r="V1" i="70"/>
  <c r="U1" i="73"/>
  <c r="V1" i="55"/>
  <c r="U1" i="70"/>
  <c r="I1" i="72"/>
  <c r="N1" i="54"/>
  <c r="W1" i="54"/>
  <c r="J1" i="73"/>
  <c r="W1" i="96"/>
  <c r="W1" i="53"/>
  <c r="R1" i="70"/>
  <c r="B248" i="75"/>
  <c r="W1" i="26"/>
  <c r="B183" i="75"/>
  <c r="W1" i="73"/>
  <c r="W1" i="25"/>
  <c r="N1" i="72"/>
  <c r="N1" i="53"/>
  <c r="E1" i="54"/>
  <c r="N1" i="96"/>
  <c r="AO1" i="76"/>
  <c r="R1" i="72"/>
  <c r="N1" i="55"/>
  <c r="R1" i="73"/>
  <c r="AE1" i="76"/>
  <c r="W1" i="76"/>
  <c r="R1" i="26"/>
  <c r="R1" i="96"/>
  <c r="J1" i="96"/>
  <c r="N1" i="26"/>
  <c r="B79" i="75"/>
  <c r="D1" i="26"/>
  <c r="D1" i="54"/>
  <c r="O1" i="73"/>
  <c r="D1" i="55"/>
  <c r="B66" i="75"/>
  <c r="S1" i="96"/>
  <c r="Q1" i="76"/>
  <c r="S1" i="70"/>
  <c r="E1" i="25"/>
  <c r="H1" i="25"/>
  <c r="H1" i="53"/>
  <c r="D1" i="72"/>
  <c r="E1" i="55"/>
  <c r="H1" i="73"/>
  <c r="H1" i="72"/>
  <c r="B53" i="75"/>
  <c r="C1" i="76"/>
  <c r="H1" i="54"/>
  <c r="F1" i="54"/>
  <c r="F1" i="25"/>
  <c r="E1" i="72"/>
  <c r="F1" i="73"/>
  <c r="S1" i="25"/>
  <c r="O1" i="54"/>
  <c r="J1" i="55"/>
  <c r="G1" i="76"/>
  <c r="J1" i="54"/>
  <c r="F1" i="53"/>
  <c r="K1" i="73"/>
  <c r="O1" i="26"/>
  <c r="S1" i="72"/>
  <c r="E1" i="53"/>
  <c r="F1" i="55"/>
  <c r="K1" i="96"/>
  <c r="J1" i="70"/>
  <c r="O1" i="76"/>
  <c r="E1" i="76"/>
  <c r="B14" i="75"/>
  <c r="E1" i="73"/>
  <c r="F1" i="96"/>
  <c r="B196" i="75"/>
  <c r="AG1" i="76"/>
  <c r="K1" i="53"/>
  <c r="K1" i="72"/>
  <c r="K1" i="55"/>
  <c r="S1" i="53"/>
  <c r="O1" i="96"/>
  <c r="J1" i="25"/>
  <c r="F1" i="72"/>
  <c r="E1" i="70"/>
  <c r="K1" i="54"/>
  <c r="K1" i="26"/>
  <c r="O1" i="72"/>
  <c r="S1" i="26"/>
  <c r="S1" i="55"/>
  <c r="AA1" i="76"/>
  <c r="G1" i="70"/>
  <c r="G1" i="55"/>
  <c r="G1" i="73"/>
  <c r="B157" i="75"/>
  <c r="G1" i="53"/>
  <c r="P1" i="70"/>
  <c r="T1" i="26"/>
  <c r="L1" i="26"/>
  <c r="P1" i="26"/>
  <c r="T1" i="55"/>
  <c r="T1" i="96"/>
  <c r="T1" i="72"/>
  <c r="P1" i="25"/>
  <c r="T1" i="54"/>
  <c r="AI1" i="76"/>
  <c r="T1" i="25"/>
  <c r="P1" i="73"/>
  <c r="I1" i="76"/>
  <c r="L1" i="73"/>
  <c r="P1" i="96"/>
  <c r="T1" i="73"/>
  <c r="B209" i="75"/>
  <c r="G1" i="96"/>
  <c r="T1" i="70"/>
  <c r="P1" i="54"/>
  <c r="P1" i="53"/>
  <c r="G1" i="54"/>
  <c r="D1" i="70"/>
  <c r="D1" i="96"/>
  <c r="B1" i="75"/>
  <c r="D1" i="73"/>
  <c r="K1" i="76"/>
  <c r="I1" i="54"/>
  <c r="J1" i="72"/>
  <c r="D1" i="53"/>
  <c r="G1" i="26"/>
  <c r="M1" i="73"/>
  <c r="S1" i="76"/>
  <c r="M1" i="72"/>
  <c r="M1" i="25"/>
  <c r="M1" i="26"/>
  <c r="M1" i="54"/>
  <c r="M1" i="70"/>
  <c r="L1" i="53"/>
  <c r="L1" i="25"/>
  <c r="M1" i="53"/>
  <c r="L1" i="54"/>
  <c r="L1" i="96"/>
  <c r="B118" i="75"/>
  <c r="F1" i="70"/>
  <c r="B40" i="75"/>
  <c r="G1" i="72"/>
  <c r="M1" i="55"/>
  <c r="I1" i="53"/>
  <c r="J1" i="26"/>
  <c r="F1" i="26"/>
  <c r="E1" i="26"/>
  <c r="L1" i="72"/>
  <c r="B105" i="75"/>
  <c r="M1" i="76"/>
  <c r="H1" i="55"/>
  <c r="H1" i="26"/>
  <c r="L1" i="55"/>
  <c r="Q1" i="96"/>
  <c r="H1" i="70"/>
  <c r="B144" i="75"/>
  <c r="P1" i="55"/>
  <c r="O1" i="70"/>
  <c r="N1" i="70"/>
  <c r="R1" i="25"/>
  <c r="R1" i="54"/>
  <c r="N1" i="73"/>
  <c r="R1" i="55"/>
  <c r="I1" i="25"/>
  <c r="I1" i="73"/>
  <c r="U1" i="76"/>
  <c r="B92" i="75"/>
  <c r="K1" i="70"/>
  <c r="Q1" i="73"/>
  <c r="O1" i="25"/>
  <c r="O1" i="53"/>
  <c r="Y1" i="76"/>
  <c r="S1" i="73"/>
  <c r="U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Oradat</author>
    <author>Oradat, Chris A</author>
  </authors>
  <commentList>
    <comment ref="C8" authorId="0" shapeId="0" xr:uid="{00000000-0006-0000-0900-000001000000}">
      <text>
        <r>
          <rPr>
            <sz val="9"/>
            <color indexed="81"/>
            <rFont val="Tahoma"/>
            <family val="2"/>
          </rPr>
          <t>You may either enter the number of hours performed, or that it is completed</t>
        </r>
      </text>
    </comment>
    <comment ref="C10" authorId="1" shapeId="0" xr:uid="{00000000-0006-0000-0900-000002000000}">
      <text>
        <r>
          <rPr>
            <sz val="9"/>
            <color indexed="81"/>
            <rFont val="Tahoma"/>
            <family val="2"/>
          </rPr>
          <t>If your family does not have Internet access at home AND you do not have ready Internet access at school or another public place or via a mobile device, the Cyber Chip portion of this requirement may be waived by your Scoutmaster in consultation with your parent or guardian.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Oradat</author>
  </authors>
  <commentList>
    <comment ref="C8" authorId="0" shapeId="0" xr:uid="{00000000-0006-0000-0A00-000001000000}">
      <text>
        <r>
          <rPr>
            <sz val="9"/>
            <color indexed="81"/>
            <rFont val="Tahoma"/>
            <family val="2"/>
          </rPr>
          <t>You may either enter the number of hours performed, or that it is completed</t>
        </r>
      </text>
    </comment>
  </commentList>
</comments>
</file>

<file path=xl/sharedStrings.xml><?xml version="1.0" encoding="utf-8"?>
<sst xmlns="http://schemas.openxmlformats.org/spreadsheetml/2006/main" count="1703" uniqueCount="375">
  <si>
    <t xml:space="preserve"> </t>
  </si>
  <si>
    <t>How to enter Scout Names in the spreadsheet:</t>
  </si>
  <si>
    <r>
      <t>Instructions and FAQs</t>
    </r>
    <r>
      <rPr>
        <b/>
        <sz val="10"/>
        <rFont val="Arial"/>
        <family val="2"/>
      </rPr>
      <t>:</t>
    </r>
  </si>
  <si>
    <t>What's the purpose of the individual scout pages?</t>
  </si>
  <si>
    <t>What's the password?</t>
  </si>
  <si>
    <t>What about sharing and editing this sheet?</t>
  </si>
  <si>
    <t>1.  You have my permission to share this spreadsheet, absolutely free of charge, to any scouter anywhere.</t>
  </si>
  <si>
    <t>3.  You have my permission to modify this sheet in any way to suit your own needs, however, if you do, please don't post your modified version anywhere on the internet.</t>
  </si>
  <si>
    <t>4.  You have my permission to e-mail me with suggestions for improvements you'd like to see, but please don't be offended if I don't use your suggestions.</t>
  </si>
  <si>
    <t>How can you contact me?</t>
  </si>
  <si>
    <t>Version History</t>
  </si>
  <si>
    <t>- Initial release of the software package.</t>
  </si>
  <si>
    <t>Camping</t>
  </si>
  <si>
    <t>First Aid</t>
  </si>
  <si>
    <t>#</t>
  </si>
  <si>
    <t>Rank</t>
  </si>
  <si>
    <t>Note:</t>
  </si>
  <si>
    <t xml:space="preserve">     The Trax Website:  </t>
  </si>
  <si>
    <t>http://trax.boy-scouts.net</t>
  </si>
  <si>
    <t>American Business</t>
  </si>
  <si>
    <t>American Culture</t>
  </si>
  <si>
    <t>American Heritage</t>
  </si>
  <si>
    <t>American Labor</t>
  </si>
  <si>
    <t>Animal Science</t>
  </si>
  <si>
    <t>Archaeology</t>
  </si>
  <si>
    <t>Archery</t>
  </si>
  <si>
    <t>Art</t>
  </si>
  <si>
    <t>Astronomy</t>
  </si>
  <si>
    <t>Athletics</t>
  </si>
  <si>
    <t>Aviation</t>
  </si>
  <si>
    <t>Backpacking</t>
  </si>
  <si>
    <t>Basketry</t>
  </si>
  <si>
    <t>Bird Study</t>
  </si>
  <si>
    <t>Bugling</t>
  </si>
  <si>
    <t>Canoeing</t>
  </si>
  <si>
    <t>Chemistry</t>
  </si>
  <si>
    <t>Climbing</t>
  </si>
  <si>
    <t>Coin Collecting</t>
  </si>
  <si>
    <t>Collections</t>
  </si>
  <si>
    <t>Cooking</t>
  </si>
  <si>
    <t>Crime Prevention</t>
  </si>
  <si>
    <t>Dentistry</t>
  </si>
  <si>
    <t>Disabilities Awareness</t>
  </si>
  <si>
    <t>Dog Care</t>
  </si>
  <si>
    <t>Drafting</t>
  </si>
  <si>
    <t>Electronics</t>
  </si>
  <si>
    <t>Energy</t>
  </si>
  <si>
    <t>Engineering</t>
  </si>
  <si>
    <t>Entrepreneurship</t>
  </si>
  <si>
    <t>Farm Mechanics</t>
  </si>
  <si>
    <t>Fingerprinting</t>
  </si>
  <si>
    <t>Fish and Wildlife Management</t>
  </si>
  <si>
    <t>Fishing</t>
  </si>
  <si>
    <t>Fly Fishing</t>
  </si>
  <si>
    <t>Forestry</t>
  </si>
  <si>
    <t>Gardening</t>
  </si>
  <si>
    <t>Genealogy</t>
  </si>
  <si>
    <t>Geology</t>
  </si>
  <si>
    <t>Golf</t>
  </si>
  <si>
    <t>Home Repairs</t>
  </si>
  <si>
    <t>Indian Lore</t>
  </si>
  <si>
    <t>Insect Study</t>
  </si>
  <si>
    <t>Journalism</t>
  </si>
  <si>
    <t>Landscape Architecture</t>
  </si>
  <si>
    <t>Law</t>
  </si>
  <si>
    <t>Leatherwork</t>
  </si>
  <si>
    <t>Mammal Study</t>
  </si>
  <si>
    <t>Medicine</t>
  </si>
  <si>
    <t>Metalwork</t>
  </si>
  <si>
    <t>Model Design and Building</t>
  </si>
  <si>
    <t>Motorboating</t>
  </si>
  <si>
    <t>Music</t>
  </si>
  <si>
    <t>Nature</t>
  </si>
  <si>
    <t>Oceanography</t>
  </si>
  <si>
    <t>Orienteering</t>
  </si>
  <si>
    <t>Painting</t>
  </si>
  <si>
    <t>Pets</t>
  </si>
  <si>
    <t>Photography</t>
  </si>
  <si>
    <t>Pioneering</t>
  </si>
  <si>
    <t>Plant Science</t>
  </si>
  <si>
    <t>Plumbing</t>
  </si>
  <si>
    <t>Pottery</t>
  </si>
  <si>
    <t>Public Health</t>
  </si>
  <si>
    <t>Public Speaking</t>
  </si>
  <si>
    <t>Pulp and Paper</t>
  </si>
  <si>
    <t>Radio</t>
  </si>
  <si>
    <t>Railroading</t>
  </si>
  <si>
    <t>Reading</t>
  </si>
  <si>
    <t>Reptile and Amphibian Study</t>
  </si>
  <si>
    <t>Rifle Shooting</t>
  </si>
  <si>
    <t>Rowing</t>
  </si>
  <si>
    <t>Safety</t>
  </si>
  <si>
    <t>Salesmanship</t>
  </si>
  <si>
    <t>Scholarship</t>
  </si>
  <si>
    <t>Sculpture</t>
  </si>
  <si>
    <t>Shotgun Shooting</t>
  </si>
  <si>
    <t>Skating</t>
  </si>
  <si>
    <t>Small-Boat Sailing</t>
  </si>
  <si>
    <t>Snow Sports</t>
  </si>
  <si>
    <t>Soil and Water Conservation</t>
  </si>
  <si>
    <t>Space Exploration</t>
  </si>
  <si>
    <t>Sports</t>
  </si>
  <si>
    <t>Stamp Collecting</t>
  </si>
  <si>
    <t>Surveying</t>
  </si>
  <si>
    <t>Textile</t>
  </si>
  <si>
    <t>Theater</t>
  </si>
  <si>
    <t>Traffic Safety</t>
  </si>
  <si>
    <t>Truck Transportation</t>
  </si>
  <si>
    <t>Veterinary Medicine</t>
  </si>
  <si>
    <t>Weather</t>
  </si>
  <si>
    <t>Whitewater</t>
  </si>
  <si>
    <t>Wilderness Survival</t>
  </si>
  <si>
    <t>Wood Carving</t>
  </si>
  <si>
    <t>Woodwork</t>
  </si>
  <si>
    <t>Elective MB    Elective MB    Elective MB    Elective MB    Elective MB    Elective MB    Elective MB    Elective MB    Elective MB    Elective MB    Elective MB    Elective MB    Elective MB    Elective MB    Elective MB    Elective MB    Elective MB    Elective MB    Elective MB    Elective MB    Elective MB    Elective MB    Elective MB    Elective MB    Elective MB    Elective MB    Elective MB</t>
  </si>
  <si>
    <t>Eagle Required MB    Eagle Required MB    Eagle Required MB    Eagle Required MB    Eagle Required MB    Eagle Required MB    Eagle Required MB    Eagle Required MB</t>
  </si>
  <si>
    <t>1.</t>
  </si>
  <si>
    <t>2.</t>
  </si>
  <si>
    <t>11.</t>
  </si>
  <si>
    <t>10.</t>
  </si>
  <si>
    <t>12.</t>
  </si>
  <si>
    <t>Lifesaving</t>
  </si>
  <si>
    <t>Personal Fitness</t>
  </si>
  <si>
    <t>9.</t>
  </si>
  <si>
    <t>8.</t>
  </si>
  <si>
    <t>Cycling</t>
  </si>
  <si>
    <t>Personal Management</t>
  </si>
  <si>
    <t>3.</t>
  </si>
  <si>
    <t>4.</t>
  </si>
  <si>
    <t>5.</t>
  </si>
  <si>
    <t>6.</t>
  </si>
  <si>
    <t>7.</t>
  </si>
  <si>
    <t>Citizenship in the Community</t>
  </si>
  <si>
    <t>Citizenship in the Nation</t>
  </si>
  <si>
    <t>Family Life</t>
  </si>
  <si>
    <t>Communication</t>
  </si>
  <si>
    <t>Citizenship in the World</t>
  </si>
  <si>
    <t>Star</t>
  </si>
  <si>
    <t>Life</t>
  </si>
  <si>
    <t>Eagle</t>
  </si>
  <si>
    <r>
      <t xml:space="preserve">Hiking    </t>
    </r>
    <r>
      <rPr>
        <b/>
        <i/>
        <sz val="10"/>
        <rFont val="Arial"/>
        <family val="2"/>
      </rPr>
      <t>-or-</t>
    </r>
  </si>
  <si>
    <r>
      <t xml:space="preserve">Swimming    </t>
    </r>
    <r>
      <rPr>
        <b/>
        <i/>
        <sz val="10"/>
        <rFont val="Arial"/>
        <family val="2"/>
      </rPr>
      <t>-or-</t>
    </r>
  </si>
  <si>
    <t>Eagle Required Merit Badges</t>
  </si>
  <si>
    <t>Elective Merit Badges (con't)</t>
  </si>
  <si>
    <t>Eagle Req'd Merit Badges</t>
  </si>
  <si>
    <t>Total Merit Badges</t>
  </si>
  <si>
    <t>Merit Badges</t>
  </si>
  <si>
    <t xml:space="preserve">     Completed</t>
  </si>
  <si>
    <r>
      <t>C</t>
    </r>
    <r>
      <rPr>
        <sz val="10"/>
        <rFont val="Arial"/>
        <family val="2"/>
      </rPr>
      <t xml:space="preserve"> - The Merit Badge has been</t>
    </r>
  </si>
  <si>
    <t xml:space="preserve">     Merit Badges</t>
  </si>
  <si>
    <r>
      <t>#</t>
    </r>
    <r>
      <rPr>
        <sz val="10"/>
        <rFont val="Arial"/>
        <family val="2"/>
      </rPr>
      <t xml:space="preserve"> - The number of completed</t>
    </r>
  </si>
  <si>
    <r>
      <t xml:space="preserve">First, I wouldn't recommend unprotecting the spreadsheet.  It has been locked for your protection.  Basically, it has been locked to keep you from messing up the formulas.  It's designed as such that if you are getting a message telling you that a cell is protected, then you are trying to type in the wrong box.  But if you must know, the password is:  </t>
    </r>
    <r>
      <rPr>
        <b/>
        <sz val="10"/>
        <rFont val="Arial"/>
        <family val="2"/>
      </rPr>
      <t>eagle</t>
    </r>
  </si>
  <si>
    <t>EagleTrax 1.0</t>
  </si>
  <si>
    <t>EagleTrax 1.1</t>
  </si>
  <si>
    <t>- Fixed cell protection issues on Elective MB page.</t>
  </si>
  <si>
    <t>EagleTrax 1.2</t>
  </si>
  <si>
    <t>EagleTrax 1.3</t>
  </si>
  <si>
    <t>- Added Attendance pages for Campouts, Troop Meetings, and Outings.</t>
  </si>
  <si>
    <t>Troop Meeting Attendance</t>
  </si>
  <si>
    <t xml:space="preserve">Number of Troop Meetings Attended: </t>
  </si>
  <si>
    <t>Date</t>
  </si>
  <si>
    <t>What was covered (Bowline, 1st Class First Aid, etc)</t>
  </si>
  <si>
    <r>
      <t xml:space="preserve">   Enter </t>
    </r>
    <r>
      <rPr>
        <b/>
        <sz val="10"/>
        <rFont val="Arial"/>
        <family val="2"/>
      </rPr>
      <t>A</t>
    </r>
    <r>
      <rPr>
        <sz val="10"/>
        <rFont val="Arial"/>
        <family val="2"/>
      </rPr>
      <t xml:space="preserve"> to indicated Attendance at the Event.</t>
    </r>
  </si>
  <si>
    <t>Non-Troop Meeting &amp; Non-Campout Outings</t>
  </si>
  <si>
    <t xml:space="preserve">Total Non-Troop Meeting &amp; Non-Campout Outings Attended: </t>
  </si>
  <si>
    <r>
      <t xml:space="preserve">   Enter </t>
    </r>
    <r>
      <rPr>
        <b/>
        <sz val="10"/>
        <rFont val="Arial"/>
        <family val="2"/>
      </rPr>
      <t>A</t>
    </r>
    <r>
      <rPr>
        <sz val="10"/>
        <rFont val="Arial"/>
        <family val="2"/>
      </rPr>
      <t xml:space="preserve"> to indicated Attendance at the Outing.</t>
    </r>
  </si>
  <si>
    <t>Nights Camping    Nights Camping    Nights Camping    Nights Camping    Nights Camping    Nights Camping    Nights Camping    Nights Camping    Nights Camping    Nights Camping    Nights Camping    Nights Camping    Nights Camping    Nights Camping</t>
  </si>
  <si>
    <t>Nights Camping</t>
  </si>
  <si>
    <t xml:space="preserve">Total Nights Camped: </t>
  </si>
  <si>
    <t xml:space="preserve">Total Campouts Attended: </t>
  </si>
  <si>
    <t>Campout Location</t>
  </si>
  <si>
    <r>
      <t xml:space="preserve">   Enter </t>
    </r>
    <r>
      <rPr>
        <sz val="10"/>
        <rFont val="Arial"/>
        <family val="2"/>
      </rPr>
      <t>a</t>
    </r>
    <r>
      <rPr>
        <b/>
        <sz val="10"/>
        <rFont val="Arial"/>
        <family val="2"/>
      </rPr>
      <t xml:space="preserve"> # </t>
    </r>
    <r>
      <rPr>
        <sz val="10"/>
        <rFont val="Arial"/>
        <family val="2"/>
      </rPr>
      <t>(number)</t>
    </r>
    <r>
      <rPr>
        <sz val="10"/>
        <rFont val="Arial"/>
        <family val="2"/>
      </rPr>
      <t xml:space="preserve"> to indicated how many nights the scout camped.</t>
    </r>
  </si>
  <si>
    <t>EagleTrax 1.4</t>
  </si>
  <si>
    <t>- Added Contact Information page</t>
  </si>
  <si>
    <t xml:space="preserve">Scout's Full Name: </t>
  </si>
  <si>
    <t xml:space="preserve">Birthday: </t>
  </si>
  <si>
    <t>Primary Adult</t>
  </si>
  <si>
    <t>Second Adult</t>
  </si>
  <si>
    <t xml:space="preserve">Relationship: </t>
  </si>
  <si>
    <t xml:space="preserve">Name: </t>
  </si>
  <si>
    <t xml:space="preserve">Address: </t>
  </si>
  <si>
    <t xml:space="preserve">City, State  ZIP: </t>
  </si>
  <si>
    <t xml:space="preserve">Home Phone: </t>
  </si>
  <si>
    <t xml:space="preserve">Work Phone: </t>
  </si>
  <si>
    <t xml:space="preserve">Cell Phone: </t>
  </si>
  <si>
    <t xml:space="preserve">Home e-mail: </t>
  </si>
  <si>
    <t xml:space="preserve">Work e-mail: </t>
  </si>
  <si>
    <t>Troop Meetings, Troop Outings</t>
  </si>
  <si>
    <t>and Troop Campouts</t>
  </si>
  <si>
    <t>Troop Meetings Attended</t>
  </si>
  <si>
    <t>Outings Attended</t>
  </si>
  <si>
    <t>Campouts Attended</t>
  </si>
  <si>
    <t>Total Nights Camping</t>
  </si>
  <si>
    <t>Order of the Arrow</t>
  </si>
  <si>
    <t>Elected</t>
  </si>
  <si>
    <t>Tapped Out</t>
  </si>
  <si>
    <t>Ordeal</t>
  </si>
  <si>
    <t>Brotherhood</t>
  </si>
  <si>
    <t>Vigil</t>
  </si>
  <si>
    <t>Awarded</t>
  </si>
  <si>
    <t>Completed</t>
  </si>
  <si>
    <t>Order of the Arrow    Order of the Arrow</t>
  </si>
  <si>
    <r>
      <t xml:space="preserve">Enter a </t>
    </r>
    <r>
      <rPr>
        <b/>
        <sz val="10"/>
        <rFont val="Arial"/>
        <family val="2"/>
      </rPr>
      <t>Y</t>
    </r>
    <r>
      <rPr>
        <sz val="10"/>
        <rFont val="Arial"/>
        <family val="2"/>
      </rPr>
      <t xml:space="preserve"> in the Completed box to indicated completion.</t>
    </r>
  </si>
  <si>
    <t>Enter the date of completion in the Date box.</t>
  </si>
  <si>
    <t>Nights Camped totals carried over from ScoutTrax:</t>
  </si>
  <si>
    <t>Campouts Attended totals carried over from ScoutTrax:</t>
  </si>
  <si>
    <t xml:space="preserve">Troop Meetings Attended Totals carried over from ScoutTrax: </t>
  </si>
  <si>
    <t>EagleTrax 1.5</t>
  </si>
  <si>
    <t>- Added Order of the Arrow page</t>
  </si>
  <si>
    <t>The Parent Contact Info page is simply there to give you a place to collect parent info for your scouts.  Use it or not.  It will have no effect on the rest of the sheet.  This is just there as a tool for you.</t>
  </si>
  <si>
    <t>The Parent Contact Info page:</t>
  </si>
  <si>
    <t>The Troop Meetings page:</t>
  </si>
  <si>
    <t>The Outings page:</t>
  </si>
  <si>
    <t>The Nights Camping page:</t>
  </si>
  <si>
    <t>The Order of the Arrow page?</t>
  </si>
  <si>
    <t>The Order of the Arrow page gives you a place to collect OA information on your scouts.  Be sure to use the date fields on that page to record the dates that each thing happened.</t>
  </si>
  <si>
    <t>The Troop Meetings page is used to help you keep track of who was present at the regular, onsite weekly Troop Meetings.</t>
  </si>
  <si>
    <t>The Nights Camping page is used to help you keep track of who attended campouts.  It keeps track of both total nights camped, and total campouts attended.  You need to keep track of campouts attended because they count as outings for any requirement that askes for multiple outings.  You need to keep track of total nights camped because of the requirements for Order of the Arrow and Camping Merit Badge.</t>
  </si>
  <si>
    <t>Outings    Outings    Outings    Outings    Outings    Outings    Outings    Outings    Outings    Outings    Outings    Outings    Outings    Outings    Outings    Outings    Outings    Outings    Outings    Outings    Outings    Outings    Outings    Outings</t>
  </si>
  <si>
    <t>EagleTrax 1.6</t>
  </si>
  <si>
    <t>Nuclear Science</t>
  </si>
  <si>
    <t>EagleTrax 1.7</t>
  </si>
  <si>
    <t>- Corrected formula on Troop Meetings page</t>
  </si>
  <si>
    <t>- Reworked rank formulas on Individual Scout pages for aesthetic reasons.</t>
  </si>
  <si>
    <t>Troop Meetings    Troop Meetings    Troop Meetings    Troop Meetings    Troop Meetings    Troop Meetings    Troop Meetings    Troop Meetings    Troop Meetings    Troop Meetings    Troop Meetings    Troop Meetings    Troop Meetings    Troop Meetings    Troop Meetings    Troop Meetings    Troop Meetings    Troop Meetings    Troop Meetings    Troop Meetings    Troop Meetings    Troop Meetings    Troop Meetings    Troop Meetings    Troop Meetings    Troop Meetings</t>
  </si>
  <si>
    <t>EagleTrax 1.8</t>
  </si>
  <si>
    <t>- Fixed incorrect label on Eagle Required page.</t>
  </si>
  <si>
    <t>- Fixed spacing issues on Star, Life, &amp; Eagle pages.</t>
  </si>
  <si>
    <t>- Added missing Elected category on OA page.</t>
  </si>
  <si>
    <t>Troop Outings totals carried over from ScoutTrax</t>
  </si>
  <si>
    <t>EagleTrax 1.9</t>
  </si>
  <si>
    <t>- Fixed carryover formula for Troop Meetings page.</t>
  </si>
  <si>
    <t>- Added carryover row and fixed formula for Outings page.</t>
  </si>
  <si>
    <t>Troubleshooting &amp; Frequently Asked Questions</t>
  </si>
  <si>
    <t xml:space="preserve">If neither of these has helped, then please e-mail me and ask.  However, I ask that you please exhaust the above resources before you e-mail me.  I get several e-mails per day asking for help, and to be honest, if they ask a question which I've already covered in these instructions and/or the FAQ page, I'm very likely to ignore the e-mail.  Please read before you e-mail me. </t>
  </si>
  <si>
    <t>First, most issues can be solved by carefully reading these instructions.  I encourage you to re-read this entire page before you do anything else.  If that doesn't help, then the home site has a troubleshooting and FAQ page:</t>
  </si>
  <si>
    <t>http://trax.boy-scouts.net/faq.htm</t>
  </si>
  <si>
    <t>- Unprotected Vigil row on OA page to allow data entry</t>
  </si>
  <si>
    <t>- Added a row for Board of Review on each rank page</t>
  </si>
  <si>
    <t>EagleTrax 1.10</t>
  </si>
  <si>
    <t>Star Board of Review date:</t>
  </si>
  <si>
    <t>Star    Star    Star    Star    Star    Star    Star    Star    Star    Star    Star    Star    Star</t>
  </si>
  <si>
    <t>Board of Review date from First Class:</t>
  </si>
  <si>
    <t>Board of Review date from Star:</t>
  </si>
  <si>
    <t>Life Board of Review date:</t>
  </si>
  <si>
    <t>Board of Review date from Life:</t>
  </si>
  <si>
    <t>Board of Review Dates:</t>
  </si>
  <si>
    <t>First Class:</t>
  </si>
  <si>
    <t>Star:</t>
  </si>
  <si>
    <t>Life:</t>
  </si>
  <si>
    <t>- Modified formulas to make spreadsheet work on both Microsoft Excel and OpenOffice Calc.</t>
  </si>
  <si>
    <t>EagleTrax 1.11</t>
  </si>
  <si>
    <t>- Fixed incorrect cell references to OA dates on Individual Scout pages.</t>
  </si>
  <si>
    <t>- Cleared unnecessary formatting on Eagle Required MB page.</t>
  </si>
  <si>
    <t>Sustainability</t>
  </si>
  <si>
    <r>
      <t xml:space="preserve">Environmental Science    </t>
    </r>
    <r>
      <rPr>
        <b/>
        <i/>
        <sz val="10"/>
        <rFont val="Arial"/>
        <family val="2"/>
      </rPr>
      <t>-or-</t>
    </r>
  </si>
  <si>
    <t>13.</t>
  </si>
  <si>
    <t>Animation</t>
  </si>
  <si>
    <t>Chess</t>
  </si>
  <si>
    <t>Composite Materials</t>
  </si>
  <si>
    <t>Digital Technology</t>
  </si>
  <si>
    <t>Fire Safety</t>
  </si>
  <si>
    <t>Game Design</t>
  </si>
  <si>
    <t>Geocaching</t>
  </si>
  <si>
    <t>Inventing</t>
  </si>
  <si>
    <t>Kayaking</t>
  </si>
  <si>
    <t>Mining in Society</t>
  </si>
  <si>
    <t>Movie Making</t>
  </si>
  <si>
    <t>Programming</t>
  </si>
  <si>
    <t>Robotics</t>
  </si>
  <si>
    <t>Scouting Heritage</t>
  </si>
  <si>
    <t>Scuba Diving</t>
  </si>
  <si>
    <t>Search and Rescue</t>
  </si>
  <si>
    <t>Signs, Signals, and Codes</t>
  </si>
  <si>
    <t>Water Sports</t>
  </si>
  <si>
    <t>Welding</t>
  </si>
  <si>
    <t>Star Requirements</t>
  </si>
  <si>
    <t xml:space="preserve">Be active in your troop and patrol for at least 4 months as a First Class Scout. </t>
  </si>
  <si>
    <t>Demonstrate Scout spirit by living the Scout Oath and Law.  Tell how you have done your duty to God and how you have lived the Scout Oath and Law in your everyday life.</t>
  </si>
  <si>
    <t>Earn a total of six (6) merit badges, including four (4) from the list of required Eagle Merit Badges.</t>
  </si>
  <si>
    <t>% Completed</t>
  </si>
  <si>
    <t>% Complete</t>
  </si>
  <si>
    <t>Total Completed</t>
  </si>
  <si>
    <t>While a First Class Scout, participate in six hours of service through one or more service projects approved by your Scoutmaster.</t>
  </si>
  <si>
    <t>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t>
  </si>
  <si>
    <t>With your parent or guardian, complete the exercises in the pamphlet How to Protect Your Children From Child Abuse: A Parent's Guide and earn the Cyber Chip Award for your grade.</t>
  </si>
  <si>
    <t>Complete your board of review for the Star rank.</t>
  </si>
  <si>
    <t>Life Requirements</t>
  </si>
  <si>
    <t xml:space="preserve">Be active in your troop and patrol for at least 6 months as a Star Scout. </t>
  </si>
  <si>
    <t>Earn a total of eleven (11) merit badges, including seven (7) from the list of required Eagle Merit Badges.</t>
  </si>
  <si>
    <t>While a Star Scout, participate in six hours of service through one or more service projects approved by your Scoutmaster.</t>
  </si>
  <si>
    <t>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t>
  </si>
  <si>
    <t>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t>
  </si>
  <si>
    <t>Complete your board of review for the Life rank.</t>
  </si>
  <si>
    <t>Eagle Requirements</t>
  </si>
  <si>
    <t xml:space="preserve">Be active in your troop and patrol for at least 6 months as a Life Scout. </t>
  </si>
  <si>
    <t>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t>
  </si>
  <si>
    <t>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t>
  </si>
  <si>
    <t>Earn a total of twenty one (21) merit badges, including thirteen (13) from the list of required Eagle Merit Badges.</t>
  </si>
  <si>
    <r>
      <t xml:space="preserve">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t>
    </r>
    <r>
      <rPr>
        <i/>
        <sz val="10"/>
        <color indexed="8"/>
        <rFont val="Arial"/>
        <family val="2"/>
      </rPr>
      <t>Eagle Scout Service Project Workbook</t>
    </r>
    <r>
      <rPr>
        <sz val="10"/>
        <color indexed="8"/>
        <rFont val="Arial"/>
        <family val="2"/>
      </rPr>
      <t xml:space="preserve"> in meeting this requirement.</t>
    </r>
  </si>
  <si>
    <t>%</t>
  </si>
  <si>
    <t>Completion</t>
  </si>
  <si>
    <t>Palms</t>
  </si>
  <si>
    <t>Eagle    Eagle    Eagle    Eagle    Eagle    Eagle    Eagle    Eagle    Eagle    Eagle    Eagle    Eagle    Eagle    Eagle</t>
  </si>
  <si>
    <t>Life    Life    Life    Life    Life    Life    Life    Life    Life    Life    Life    Life    Life    Life    Life    Life    Life    Life</t>
  </si>
  <si>
    <t>Eagle Board of Review date:</t>
  </si>
  <si>
    <t>EagleTrax 2.0</t>
  </si>
  <si>
    <t>- Updated for new Boy Scout program starting January 1, 2016</t>
  </si>
  <si>
    <t>Immediately after you download:</t>
  </si>
  <si>
    <t>How to enter credit on the Merit Badges, Star, Life, &amp; Eagle pages:</t>
  </si>
  <si>
    <t xml:space="preserve">2.  You have my permission to post this spreadsheet on any server willing to host it.  I will, however, ask that if you DO post this spreadsheet on a server somewhere, that you occasionally check back to the mirror site that will host this sheet to check for updates (to make sure you have the latest version available.  </t>
  </si>
  <si>
    <t>trax@oradat.com</t>
  </si>
  <si>
    <t>Huge amounts of thanks to Frank Steele for creating these sheets originally.  He has since moved on from Scouting.  Thank you for your hard work over the years.</t>
  </si>
  <si>
    <t xml:space="preserve">If the % Completed shows 100 and </t>
  </si>
  <si>
    <t>not a "C", then the Board of Review</t>
  </si>
  <si>
    <t>date needs to be entered</t>
  </si>
  <si>
    <t>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t>
  </si>
  <si>
    <t>- Support for 20 Scouts.  Whaaaaaaat?!?!?!?!?!</t>
  </si>
  <si>
    <r>
      <t xml:space="preserve">Elective Merit Badges
</t>
    </r>
    <r>
      <rPr>
        <sz val="8"/>
        <rFont val="Arial"/>
        <family val="2"/>
      </rPr>
      <t>Information on badges can be found at boyslife.org/merit-badges/</t>
    </r>
  </si>
  <si>
    <t>You must save your spreadsheet to your hard drive.  If you don't, it won't let you propagate the names throughout the spreadsheet, and it will act as though the spreadsheet is read-only.</t>
  </si>
  <si>
    <t>You will never enter any information on the individual scout pages.  Those pages are for you to occasionally print out and hand to the parents.  You can use them to let a parent know what their son has and has not completed.</t>
  </si>
  <si>
    <t>The Outings pages is used to help you keep track of who attended various functions and outings by the troop.  This page should not include regular Troop Meetings, and it should not include any campouts.</t>
  </si>
  <si>
    <t>- Fixed incorrect Eagle Required Merit Badge references on Individual Scout pages..</t>
  </si>
  <si>
    <t>- Fixed missing formulas to propagate scouts' names on the Troop Meetings page, the Outings page, the Nights Camping page, and the Order of the Arrow page.</t>
  </si>
  <si>
    <t>- Corrected various propagation errors in Individual Scout pages.</t>
  </si>
  <si>
    <t>- Added Nuclear Science Merit Badge</t>
  </si>
  <si>
    <t>Outing Activity (Trip to Fire station, Troop Hike in Park, etc)</t>
  </si>
  <si>
    <r>
      <t xml:space="preserve">Emergency Preparedness    </t>
    </r>
    <r>
      <rPr>
        <b/>
        <i/>
        <sz val="10"/>
        <rFont val="Arial"/>
        <family val="2"/>
      </rPr>
      <t>-or-</t>
    </r>
  </si>
  <si>
    <t>Architecture and Landscape Architecture</t>
  </si>
  <si>
    <t>Automotive Maintenance</t>
  </si>
  <si>
    <t>Electricity</t>
  </si>
  <si>
    <t>Graphic Arts</t>
  </si>
  <si>
    <t>Horsemanship</t>
  </si>
  <si>
    <t>While a First Class Scout, participate in a Scoutmaster conference.</t>
  </si>
  <si>
    <t>While a Star Scout, participate in a Scoutmaster conference.</t>
  </si>
  <si>
    <t>While a Life Scout, participate in a Scoutmaster conference.</t>
  </si>
  <si>
    <t>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t>
  </si>
  <si>
    <t>EagleTrax 2.1</t>
  </si>
  <si>
    <t>- Fixed formulas related to counting merit badges.  Was looking for a 'C' on those pages</t>
  </si>
  <si>
    <t>Elective Merit Badges</t>
  </si>
  <si>
    <t>- Fixed Eagle summary on the Scout pages.</t>
  </si>
  <si>
    <t>EagleTrax 2.2</t>
  </si>
  <si>
    <t>About the version 2.0 changes</t>
  </si>
  <si>
    <t>EagleTrax 2.3</t>
  </si>
  <si>
    <t>- Added 'Partial' entry option on merit badge pages.  Entering a 'P' will show the badge is in progress/partially completed.</t>
  </si>
  <si>
    <r>
      <t>To enter credit on the any of these pages, enter any character</t>
    </r>
    <r>
      <rPr>
        <sz val="10"/>
        <rFont val="Arial"/>
        <family val="2"/>
      </rPr>
      <t xml:space="preserve"> as a boy completes each requirement.  Some requirements, such as those asking for a certain number of service hours may have the number of hours performed entered instead.  For merit badges, a 'P' may be entered to show a badge is in progress/partially completed.</t>
    </r>
  </si>
  <si>
    <t>Double-Click on the Tabs at the bottom of the page that say "Scout 1", "Scout 2", etc.  That will highlight the text.  Simply type the boy's name on the tab.  That will cause his name to proliferate throughout the spreadsheet.  Open Office users will need to unlock the sheet first and then save and reopen for the names to propagate</t>
  </si>
  <si>
    <t>- Corrected formulas to work with Open Office without requiring enabling regex on user end</t>
  </si>
  <si>
    <t>Future Merit Badge #1</t>
  </si>
  <si>
    <t>Future Merit Badge #2</t>
  </si>
  <si>
    <t>Future Merit Badge #3</t>
  </si>
  <si>
    <t>Future Merit Badge #4</t>
  </si>
  <si>
    <t>Future Merit Badge #5</t>
  </si>
  <si>
    <t>Future Merit Badge #6</t>
  </si>
  <si>
    <t>Future Merit Badge #7</t>
  </si>
  <si>
    <t>Future Merit Badge #8</t>
  </si>
  <si>
    <t>Future Merit Badge #9</t>
  </si>
  <si>
    <t>Future Merit Badge #10</t>
  </si>
  <si>
    <t>- Fixed formula error in calculating the earned merit badges on the Star, Life and Eagle pages</t>
  </si>
  <si>
    <t>- Added a few future merit badges to the bottom the the elective tab.</t>
  </si>
  <si>
    <t>EagleTrax 2.4</t>
  </si>
  <si>
    <t>EagleTrax 2.5</t>
  </si>
  <si>
    <t>- Corrected a locked cell issue on the Elective MB tab.  Now you can track your custom badges.</t>
  </si>
  <si>
    <t>EagleTrax 2.6</t>
  </si>
  <si>
    <t>- Corrected formating issue on Elective MB tab.</t>
  </si>
  <si>
    <t>- Added color bands to the Electvie MB tab to make it a little easier to not get so lost</t>
  </si>
  <si>
    <t>Hiking activity / distance</t>
  </si>
  <si>
    <t xml:space="preserve">Total Non-Troop Meeting &amp; Non-Campout Hiking Attended: </t>
  </si>
  <si>
    <r>
      <t xml:space="preserve">   Enter anything</t>
    </r>
    <r>
      <rPr>
        <sz val="10"/>
        <rFont val="Arial"/>
        <family val="2"/>
      </rPr>
      <t xml:space="preserve"> to indicated Attendance at the Outing.</t>
    </r>
  </si>
  <si>
    <t>Hiking Record</t>
  </si>
  <si>
    <t>Hiking    Hiking    Hiking    Hiking    Hiking    Hiking    Hiking    Hiking    Hiking    Hiking    Hiking    Hiking    Hiking    Hiking    Hiking    Hiking    Hiking    Hiking    Hiking    Hiking    Hiking    Hiking    Hiking    Hiking    Hiking    Hiking    Hiking    Hiking</t>
  </si>
  <si>
    <t>EagleTrax 2.7</t>
  </si>
  <si>
    <t>- Added Hiking tab</t>
  </si>
  <si>
    <t>- Corrected Scout tabs to include all the expanded elective merit badges in the total count</t>
  </si>
  <si>
    <t>EagleTrax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</si>
</sst>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mm/dd/yy;@"/>
    <numFmt numFmtId="166" formatCode="[$-409]d\-mmm\-yy;@"/>
    <numFmt numFmtId="167" formatCode="[$-409]mmmm\ d\,\ yyyy;@"/>
  </numFmts>
  <fonts count="33" x14ac:knownFonts="1">
    <font>
      <sz val="10"/>
      <name val="Arial"/>
    </font>
    <font>
      <sz val="10"/>
      <name val="Arial"/>
      <family val="2"/>
    </font>
    <font>
      <b/>
      <sz val="10"/>
      <name val="Arial"/>
      <family val="2"/>
    </font>
    <font>
      <sz val="10"/>
      <name val="Arial"/>
      <family val="2"/>
    </font>
    <font>
      <b/>
      <sz val="12"/>
      <name val="Arial"/>
      <family val="2"/>
    </font>
    <font>
      <b/>
      <u/>
      <sz val="10"/>
      <name val="Arial"/>
      <family val="2"/>
    </font>
    <font>
      <sz val="9"/>
      <name val="Arial"/>
      <family val="2"/>
    </font>
    <font>
      <b/>
      <sz val="14"/>
      <name val="Arial"/>
      <family val="2"/>
    </font>
    <font>
      <u/>
      <sz val="10"/>
      <color indexed="12"/>
      <name val="Arial"/>
      <family val="2"/>
    </font>
    <font>
      <b/>
      <sz val="18"/>
      <name val="Arial"/>
      <family val="2"/>
    </font>
    <font>
      <b/>
      <i/>
      <sz val="10"/>
      <name val="Arial"/>
      <family val="2"/>
    </font>
    <font>
      <sz val="8"/>
      <name val="Arial"/>
      <family val="2"/>
    </font>
    <font>
      <sz val="10"/>
      <name val="Arial Narrow"/>
      <family val="2"/>
    </font>
    <font>
      <b/>
      <sz val="10"/>
      <name val="Arial Narrow"/>
      <family val="2"/>
    </font>
    <font>
      <sz val="10"/>
      <color indexed="8"/>
      <name val="Arial"/>
      <family val="2"/>
    </font>
    <font>
      <sz val="9"/>
      <color indexed="81"/>
      <name val="Tahoma"/>
      <family val="2"/>
    </font>
    <font>
      <i/>
      <sz val="10"/>
      <color indexed="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s>
  <fills count="2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22"/>
        <bgColor indexed="22"/>
      </patternFill>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s>
  <cellStyleXfs count="46">
    <xf numFmtId="0" fontId="0" fillId="0" borderId="0"/>
    <xf numFmtId="0" fontId="8" fillId="0" borderId="0" applyNumberFormat="0" applyFill="0" applyBorder="0" applyAlignment="0" applyProtection="0">
      <alignment vertical="top"/>
      <protection locked="0"/>
    </xf>
    <xf numFmtId="0" fontId="3" fillId="0" borderId="0"/>
    <xf numFmtId="0" fontId="3"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7"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2" borderId="0" applyNumberFormat="0" applyBorder="0" applyAlignment="0" applyProtection="0"/>
    <xf numFmtId="0" fontId="18" fillId="10" borderId="0" applyNumberFormat="0" applyBorder="0" applyAlignment="0" applyProtection="0"/>
    <xf numFmtId="0" fontId="18" fillId="7" borderId="0" applyNumberFormat="0" applyBorder="0" applyAlignment="0" applyProtection="0"/>
    <xf numFmtId="0" fontId="18" fillId="1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20" fillId="20" borderId="33" applyNumberFormat="0" applyAlignment="0" applyProtection="0"/>
    <xf numFmtId="0" fontId="21" fillId="21" borderId="34" applyNumberFormat="0" applyAlignment="0" applyProtection="0"/>
    <xf numFmtId="0" fontId="22" fillId="0" borderId="0" applyNumberFormat="0" applyFill="0" applyBorder="0" applyAlignment="0" applyProtection="0"/>
    <xf numFmtId="0" fontId="23" fillId="10" borderId="0" applyNumberFormat="0" applyBorder="0" applyAlignment="0" applyProtection="0"/>
    <xf numFmtId="0" fontId="24" fillId="0" borderId="35" applyNumberFormat="0" applyFill="0" applyAlignment="0" applyProtection="0"/>
    <xf numFmtId="0" fontId="25" fillId="0" borderId="36" applyNumberFormat="0" applyFill="0" applyAlignment="0" applyProtection="0"/>
    <xf numFmtId="0" fontId="26" fillId="0" borderId="37" applyNumberFormat="0" applyFill="0" applyAlignment="0" applyProtection="0"/>
    <xf numFmtId="0" fontId="26" fillId="0" borderId="0" applyNumberFormat="0" applyFill="0" applyBorder="0" applyAlignment="0" applyProtection="0"/>
    <xf numFmtId="0" fontId="8" fillId="0" borderId="0" applyNumberFormat="0" applyFill="0" applyBorder="0" applyAlignment="0" applyProtection="0">
      <alignment vertical="top"/>
      <protection locked="0"/>
    </xf>
    <xf numFmtId="0" fontId="27" fillId="11" borderId="33" applyNumberFormat="0" applyAlignment="0" applyProtection="0"/>
    <xf numFmtId="0" fontId="28" fillId="0" borderId="38" applyNumberFormat="0" applyFill="0" applyAlignment="0" applyProtection="0"/>
    <xf numFmtId="0" fontId="29" fillId="11" borderId="0" applyNumberFormat="0" applyBorder="0" applyAlignment="0" applyProtection="0"/>
    <xf numFmtId="0" fontId="3" fillId="8" borderId="39" applyNumberFormat="0" applyFont="0" applyAlignment="0" applyProtection="0"/>
    <xf numFmtId="0" fontId="30" fillId="20" borderId="40" applyNumberFormat="0" applyAlignment="0" applyProtection="0"/>
    <xf numFmtId="0" fontId="31" fillId="0" borderId="0" applyNumberFormat="0" applyFill="0" applyBorder="0" applyAlignment="0" applyProtection="0"/>
    <xf numFmtId="0" fontId="32" fillId="0" borderId="41" applyNumberFormat="0" applyFill="0" applyAlignment="0" applyProtection="0"/>
    <xf numFmtId="0" fontId="28" fillId="0" borderId="0" applyNumberFormat="0" applyFill="0" applyBorder="0" applyAlignment="0" applyProtection="0"/>
  </cellStyleXfs>
  <cellXfs count="296">
    <xf numFmtId="0" fontId="0" fillId="0" borderId="0" xfId="0"/>
    <xf numFmtId="0" fontId="2" fillId="0" borderId="0" xfId="0" applyFont="1"/>
    <xf numFmtId="0" fontId="0" fillId="0" borderId="0" xfId="0" applyBorder="1"/>
    <xf numFmtId="0" fontId="0" fillId="0" borderId="0" xfId="0" applyAlignment="1">
      <alignment horizontal="center"/>
    </xf>
    <xf numFmtId="0" fontId="2" fillId="0" borderId="0" xfId="0" applyFont="1" applyBorder="1" applyAlignment="1">
      <alignment horizontal="left"/>
    </xf>
    <xf numFmtId="0" fontId="0" fillId="0" borderId="0" xfId="0" applyBorder="1" applyAlignment="1">
      <alignment horizontal="center"/>
    </xf>
    <xf numFmtId="0" fontId="0" fillId="0" borderId="0" xfId="0" applyAlignment="1">
      <alignment wrapText="1"/>
    </xf>
    <xf numFmtId="164" fontId="0" fillId="0" borderId="0" xfId="0" applyNumberFormat="1" applyAlignment="1">
      <alignment horizontal="center"/>
    </xf>
    <xf numFmtId="0" fontId="0" fillId="0" borderId="0" xfId="0" quotePrefix="1"/>
    <xf numFmtId="0" fontId="3" fillId="0" borderId="0" xfId="0" applyFont="1" applyAlignment="1">
      <alignment vertical="top"/>
    </xf>
    <xf numFmtId="0" fontId="3" fillId="0" borderId="0" xfId="0" applyFont="1" applyAlignment="1">
      <alignment horizontal="left" vertical="top"/>
    </xf>
    <xf numFmtId="0" fontId="3" fillId="0" borderId="0" xfId="0" applyFont="1" applyBorder="1" applyAlignment="1">
      <alignment vertical="top"/>
    </xf>
    <xf numFmtId="0" fontId="3" fillId="0" borderId="0" xfId="0" applyFont="1" applyAlignment="1">
      <alignment horizontal="center" vertical="center" wrapText="1"/>
    </xf>
    <xf numFmtId="0" fontId="3" fillId="0" borderId="0" xfId="0" applyFont="1" applyAlignment="1">
      <alignment vertical="top" wrapText="1"/>
    </xf>
    <xf numFmtId="0" fontId="3" fillId="0" borderId="1" xfId="0" applyFont="1" applyBorder="1" applyAlignment="1">
      <alignment vertical="top" wrapText="1"/>
    </xf>
    <xf numFmtId="0" fontId="4" fillId="0" borderId="0" xfId="0" applyFont="1" applyBorder="1" applyAlignment="1">
      <alignment horizontal="center" vertical="top" wrapText="1"/>
    </xf>
    <xf numFmtId="0" fontId="3" fillId="0" borderId="0" xfId="0" applyFont="1" applyBorder="1" applyAlignment="1">
      <alignment horizontal="center" vertical="center" wrapText="1"/>
    </xf>
    <xf numFmtId="0" fontId="3" fillId="0" borderId="0" xfId="0" applyFont="1" applyBorder="1" applyAlignment="1">
      <alignment horizontal="center"/>
    </xf>
    <xf numFmtId="0" fontId="2" fillId="0" borderId="0" xfId="0" applyFont="1" applyBorder="1" applyAlignment="1"/>
    <xf numFmtId="0" fontId="7" fillId="0" borderId="0" xfId="0" applyFont="1" applyFill="1" applyBorder="1" applyAlignment="1">
      <alignment vertical="center"/>
    </xf>
    <xf numFmtId="0" fontId="0" fillId="0" borderId="0" xfId="0" applyFill="1" applyBorder="1"/>
    <xf numFmtId="0" fontId="3" fillId="0" borderId="0" xfId="0" applyFont="1" applyBorder="1" applyAlignment="1"/>
    <xf numFmtId="0" fontId="3" fillId="0" borderId="9" xfId="0" applyFont="1" applyBorder="1" applyAlignment="1">
      <alignment horizontal="left" vertical="top"/>
    </xf>
    <xf numFmtId="0" fontId="3" fillId="0" borderId="0" xfId="0" applyFont="1" applyBorder="1" applyAlignment="1">
      <alignment horizontal="left" vertical="top"/>
    </xf>
    <xf numFmtId="0" fontId="3" fillId="2" borderId="9" xfId="0" applyFont="1" applyFill="1" applyBorder="1" applyAlignment="1">
      <alignment horizontal="right" vertical="top"/>
    </xf>
    <xf numFmtId="0" fontId="3"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horizontal="left" vertical="top"/>
    </xf>
    <xf numFmtId="0" fontId="0" fillId="0" borderId="11" xfId="0" applyFill="1" applyBorder="1"/>
    <xf numFmtId="0" fontId="3" fillId="2" borderId="1" xfId="0" applyFont="1" applyFill="1" applyBorder="1" applyAlignment="1">
      <alignment horizontal="left" vertical="top"/>
    </xf>
    <xf numFmtId="0" fontId="3" fillId="2" borderId="1" xfId="0" applyFont="1" applyFill="1" applyBorder="1" applyAlignment="1">
      <alignment horizontal="center" vertical="center"/>
    </xf>
    <xf numFmtId="0" fontId="2" fillId="0" borderId="0" xfId="0" applyFont="1" applyFill="1" applyBorder="1"/>
    <xf numFmtId="0" fontId="3" fillId="0" borderId="1" xfId="0" applyFont="1" applyFill="1" applyBorder="1" applyAlignment="1">
      <alignment vertical="top" wrapText="1"/>
    </xf>
    <xf numFmtId="0" fontId="3" fillId="0" borderId="1" xfId="0" applyNumberFormat="1" applyFont="1" applyBorder="1" applyAlignment="1">
      <alignment vertical="top"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top" wrapText="1"/>
    </xf>
    <xf numFmtId="0" fontId="0" fillId="0" borderId="1" xfId="0" quotePrefix="1" applyBorder="1" applyAlignment="1">
      <alignment horizontal="center" vertical="center"/>
    </xf>
    <xf numFmtId="0" fontId="4" fillId="0" borderId="0" xfId="0" applyFont="1" applyFill="1" applyBorder="1" applyAlignment="1">
      <alignment horizontal="center" vertical="center" textRotation="90"/>
    </xf>
    <xf numFmtId="0" fontId="4" fillId="0" borderId="2" xfId="0" applyFont="1" applyFill="1" applyBorder="1" applyAlignment="1">
      <alignment horizontal="left" vertical="center" wrapText="1"/>
    </xf>
    <xf numFmtId="0" fontId="0" fillId="0" borderId="0" xfId="0" applyBorder="1" applyAlignment="1">
      <alignment horizontal="center" vertical="center"/>
    </xf>
    <xf numFmtId="0" fontId="2" fillId="2" borderId="2" xfId="0" applyFont="1" applyFill="1" applyBorder="1" applyAlignment="1">
      <alignment horizontal="left" vertical="top"/>
    </xf>
    <xf numFmtId="0" fontId="0" fillId="2" borderId="14" xfId="0" applyFill="1" applyBorder="1" applyAlignment="1">
      <alignment horizontal="center"/>
    </xf>
    <xf numFmtId="0" fontId="0" fillId="2" borderId="9" xfId="0" applyFill="1" applyBorder="1"/>
    <xf numFmtId="0" fontId="0" fillId="0" borderId="1" xfId="0" applyBorder="1"/>
    <xf numFmtId="0" fontId="0" fillId="2" borderId="1" xfId="0" applyFill="1" applyBorder="1"/>
    <xf numFmtId="0" fontId="0" fillId="2" borderId="1" xfId="0" applyFill="1" applyBorder="1" applyAlignment="1">
      <alignment horizontal="center"/>
    </xf>
    <xf numFmtId="0" fontId="3" fillId="0" borderId="1" xfId="0" applyNumberFormat="1" applyFont="1" applyBorder="1" applyAlignment="1" applyProtection="1">
      <alignment horizontal="center" vertical="center" wrapText="1"/>
      <protection locked="0"/>
    </xf>
    <xf numFmtId="0" fontId="4" fillId="0" borderId="0" xfId="0" applyFont="1" applyFill="1" applyBorder="1" applyAlignment="1" applyProtection="1">
      <alignment horizontal="center" vertical="center" textRotation="90"/>
    </xf>
    <xf numFmtId="0" fontId="0" fillId="0" borderId="0" xfId="0" applyProtection="1"/>
    <xf numFmtId="0" fontId="3" fillId="2" borderId="1" xfId="0" applyNumberFormat="1" applyFont="1" applyFill="1" applyBorder="1" applyAlignment="1" applyProtection="1">
      <alignment horizontal="center" vertical="center" wrapText="1"/>
    </xf>
    <xf numFmtId="165" fontId="0" fillId="0" borderId="0" xfId="0" applyNumberFormat="1" applyAlignment="1">
      <alignment horizontal="center"/>
    </xf>
    <xf numFmtId="0" fontId="2" fillId="0" borderId="0" xfId="0" applyFont="1" applyAlignment="1">
      <alignment vertical="top"/>
    </xf>
    <xf numFmtId="165" fontId="0" fillId="0" borderId="0" xfId="0" applyNumberFormat="1" applyAlignment="1">
      <alignment horizontal="center" vertical="top"/>
    </xf>
    <xf numFmtId="0" fontId="4" fillId="0" borderId="4" xfId="0" applyFont="1" applyFill="1" applyBorder="1" applyAlignment="1" applyProtection="1">
      <alignment horizontal="center" textRotation="90"/>
    </xf>
    <xf numFmtId="0" fontId="4" fillId="0" borderId="15" xfId="0" applyFont="1" applyBorder="1" applyAlignment="1" applyProtection="1"/>
    <xf numFmtId="0" fontId="0" fillId="0" borderId="6" xfId="0" applyBorder="1" applyProtection="1"/>
    <xf numFmtId="0" fontId="0" fillId="0" borderId="9" xfId="0" applyBorder="1" applyProtection="1"/>
    <xf numFmtId="0" fontId="2" fillId="0" borderId="6" xfId="0" applyFont="1" applyFill="1" applyBorder="1" applyAlignment="1" applyProtection="1">
      <alignment horizontal="center"/>
    </xf>
    <xf numFmtId="0" fontId="2" fillId="0" borderId="9" xfId="0" applyFont="1" applyBorder="1" applyAlignment="1" applyProtection="1">
      <alignment horizontal="left"/>
    </xf>
    <xf numFmtId="165" fontId="3" fillId="0" borderId="5" xfId="0" applyNumberFormat="1" applyFont="1" applyFill="1" applyBorder="1" applyAlignment="1" applyProtection="1">
      <alignment horizontal="center"/>
    </xf>
    <xf numFmtId="0" fontId="2" fillId="0" borderId="16"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0" xfId="0" applyFont="1" applyAlignment="1" applyProtection="1">
      <alignment horizontal="left"/>
    </xf>
    <xf numFmtId="0" fontId="0" fillId="2" borderId="7" xfId="0" applyFill="1" applyBorder="1" applyAlignment="1" applyProtection="1">
      <alignment horizontal="center"/>
    </xf>
    <xf numFmtId="165" fontId="3" fillId="0" borderId="1" xfId="0" applyNumberFormat="1" applyFont="1" applyFill="1" applyBorder="1" applyAlignment="1" applyProtection="1">
      <alignment horizontal="center"/>
      <protection locked="0"/>
    </xf>
    <xf numFmtId="0" fontId="0" fillId="0" borderId="13" xfId="0" applyBorder="1" applyAlignment="1" applyProtection="1">
      <protection locked="0"/>
    </xf>
    <xf numFmtId="0" fontId="0" fillId="0" borderId="1" xfId="0" applyBorder="1" applyAlignment="1" applyProtection="1">
      <alignment horizontal="center"/>
      <protection locked="0"/>
    </xf>
    <xf numFmtId="0" fontId="0" fillId="0" borderId="13" xfId="0" applyBorder="1" applyAlignment="1" applyProtection="1">
      <alignment horizontal="left"/>
      <protection locked="0"/>
    </xf>
    <xf numFmtId="0" fontId="0" fillId="0" borderId="1" xfId="0" applyBorder="1" applyAlignment="1" applyProtection="1">
      <alignment horizontal="left"/>
      <protection locked="0"/>
    </xf>
    <xf numFmtId="0" fontId="0" fillId="0" borderId="3" xfId="0"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13" xfId="0" applyFill="1" applyBorder="1" applyAlignment="1" applyProtection="1">
      <alignment horizontal="left"/>
      <protection locked="0"/>
    </xf>
    <xf numFmtId="0" fontId="0" fillId="0" borderId="1" xfId="0" applyBorder="1" applyProtection="1">
      <protection locked="0"/>
    </xf>
    <xf numFmtId="0" fontId="6" fillId="0" borderId="13" xfId="0" applyFont="1" applyFill="1" applyBorder="1" applyAlignment="1" applyProtection="1">
      <alignment horizontal="left"/>
      <protection locked="0"/>
    </xf>
    <xf numFmtId="0" fontId="1" fillId="0" borderId="13" xfId="0" applyFont="1" applyBorder="1" applyAlignment="1" applyProtection="1">
      <alignment horizontal="left"/>
      <protection locked="0"/>
    </xf>
    <xf numFmtId="0" fontId="6" fillId="0" borderId="13" xfId="0" applyFont="1" applyBorder="1" applyAlignment="1" applyProtection="1">
      <alignment horizontal="left"/>
      <protection locked="0"/>
    </xf>
    <xf numFmtId="0" fontId="0" fillId="0" borderId="14" xfId="0" applyBorder="1" applyAlignment="1" applyProtection="1">
      <alignment horizontal="left"/>
      <protection locked="0"/>
    </xf>
    <xf numFmtId="0" fontId="0" fillId="0" borderId="14" xfId="0" applyBorder="1" applyProtection="1">
      <protection locked="0"/>
    </xf>
    <xf numFmtId="0" fontId="2" fillId="0" borderId="5" xfId="0"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Alignment="1" applyProtection="1">
      <alignment horizontal="left"/>
    </xf>
    <xf numFmtId="0" fontId="4" fillId="0" borderId="0" xfId="0" applyFont="1"/>
    <xf numFmtId="0" fontId="2" fillId="0" borderId="0" xfId="0" applyFont="1" applyAlignment="1">
      <alignment horizontal="right"/>
    </xf>
    <xf numFmtId="0" fontId="0" fillId="0" borderId="0" xfId="0" applyProtection="1">
      <protection locked="0"/>
    </xf>
    <xf numFmtId="0" fontId="2" fillId="0" borderId="0" xfId="0" applyFont="1" applyAlignment="1"/>
    <xf numFmtId="0" fontId="2" fillId="0" borderId="0" xfId="0" applyFont="1" applyAlignment="1">
      <alignment horizontal="center"/>
    </xf>
    <xf numFmtId="0" fontId="2" fillId="0" borderId="0" xfId="0" applyFont="1" applyBorder="1" applyAlignment="1">
      <alignment horizontal="right"/>
    </xf>
    <xf numFmtId="0" fontId="0" fillId="0" borderId="9" xfId="0" applyBorder="1" applyProtection="1">
      <protection locked="0"/>
    </xf>
    <xf numFmtId="0" fontId="0" fillId="0" borderId="0" xfId="0" applyBorder="1" applyProtection="1">
      <protection locked="0"/>
    </xf>
    <xf numFmtId="0" fontId="2" fillId="0" borderId="12" xfId="0" applyFont="1" applyBorder="1" applyAlignment="1">
      <alignment horizontal="right"/>
    </xf>
    <xf numFmtId="0" fontId="0" fillId="0" borderId="10" xfId="0" applyBorder="1" applyProtection="1">
      <protection locked="0"/>
    </xf>
    <xf numFmtId="0" fontId="0" fillId="0" borderId="12" xfId="0" applyBorder="1" applyProtection="1">
      <protection locked="0"/>
    </xf>
    <xf numFmtId="0" fontId="2" fillId="0" borderId="0" xfId="0" applyFont="1" applyAlignment="1" applyProtection="1"/>
    <xf numFmtId="0" fontId="2" fillId="2" borderId="4" xfId="0" applyFont="1" applyFill="1" applyBorder="1"/>
    <xf numFmtId="0" fontId="0" fillId="2" borderId="15" xfId="0" applyFill="1" applyBorder="1"/>
    <xf numFmtId="0" fontId="2" fillId="2" borderId="5" xfId="0" applyFont="1" applyFill="1" applyBorder="1"/>
    <xf numFmtId="0" fontId="0" fillId="2" borderId="10" xfId="0" applyFill="1" applyBorder="1"/>
    <xf numFmtId="0" fontId="3" fillId="2" borderId="1" xfId="0" applyFont="1" applyFill="1" applyBorder="1"/>
    <xf numFmtId="0" fontId="0" fillId="0" borderId="17" xfId="0" applyBorder="1" applyAlignment="1">
      <alignment horizontal="center" textRotation="90"/>
    </xf>
    <xf numFmtId="0" fontId="0" fillId="0" borderId="18" xfId="0" applyBorder="1" applyAlignment="1">
      <alignment horizontal="center" textRotation="90"/>
    </xf>
    <xf numFmtId="0" fontId="0" fillId="0" borderId="18" xfId="0" applyNumberFormat="1" applyBorder="1" applyAlignment="1" applyProtection="1">
      <alignment horizontal="center"/>
      <protection locked="0"/>
    </xf>
    <xf numFmtId="0" fontId="0" fillId="0" borderId="0" xfId="0" applyAlignment="1">
      <alignment horizontal="center" vertical="center"/>
    </xf>
    <xf numFmtId="0" fontId="0" fillId="0" borderId="0" xfId="0" applyNumberFormat="1" applyBorder="1" applyAlignment="1">
      <alignment horizontal="center"/>
    </xf>
    <xf numFmtId="0" fontId="0" fillId="0" borderId="0" xfId="0" applyNumberFormat="1" applyAlignment="1">
      <alignment horizontal="center"/>
    </xf>
    <xf numFmtId="0" fontId="0" fillId="0" borderId="2" xfId="0" applyBorder="1" applyAlignment="1">
      <alignment horizontal="center" textRotation="90"/>
    </xf>
    <xf numFmtId="0" fontId="0" fillId="0" borderId="2" xfId="0" applyNumberFormat="1" applyBorder="1" applyAlignment="1" applyProtection="1">
      <alignment horizontal="center"/>
      <protection locked="0"/>
    </xf>
    <xf numFmtId="0" fontId="0" fillId="0" borderId="19" xfId="0" applyBorder="1"/>
    <xf numFmtId="0" fontId="0" fillId="0" borderId="0" xfId="0" applyAlignment="1">
      <alignment horizontal="left" vertical="center"/>
    </xf>
    <xf numFmtId="0" fontId="3" fillId="0" borderId="0" xfId="0" applyFont="1" applyBorder="1" applyAlignment="1" applyProtection="1">
      <alignment horizontal="right"/>
    </xf>
    <xf numFmtId="165" fontId="3" fillId="0" borderId="6" xfId="0" applyNumberFormat="1" applyFont="1" applyFill="1" applyBorder="1" applyAlignment="1" applyProtection="1">
      <alignment horizont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xf>
    <xf numFmtId="0" fontId="3" fillId="0" borderId="10" xfId="0" applyFont="1" applyBorder="1" applyAlignment="1" applyProtection="1">
      <alignment horizontal="right"/>
    </xf>
    <xf numFmtId="0" fontId="12" fillId="0" borderId="1" xfId="0" applyFont="1" applyFill="1" applyBorder="1" applyAlignment="1" applyProtection="1">
      <alignment horizontal="center"/>
      <protection locked="0"/>
    </xf>
    <xf numFmtId="0" fontId="0" fillId="0" borderId="17" xfId="0" applyBorder="1" applyAlignment="1" applyProtection="1">
      <alignment horizontal="center" vertical="center"/>
      <protection locked="0"/>
    </xf>
    <xf numFmtId="0" fontId="3" fillId="0" borderId="1" xfId="0" applyFont="1" applyFill="1" applyBorder="1" applyAlignment="1" applyProtection="1">
      <alignment horizontal="center"/>
      <protection locked="0"/>
    </xf>
    <xf numFmtId="0" fontId="2" fillId="2" borderId="7" xfId="0" applyFont="1" applyFill="1" applyBorder="1"/>
    <xf numFmtId="0" fontId="2" fillId="2" borderId="7" xfId="0" applyFont="1" applyFill="1" applyBorder="1" applyAlignment="1">
      <alignment horizontal="center"/>
    </xf>
    <xf numFmtId="0" fontId="12" fillId="0" borderId="1" xfId="0" applyFont="1" applyFill="1" applyBorder="1" applyAlignment="1">
      <alignment horizontal="center" textRotation="90" wrapText="1"/>
    </xf>
    <xf numFmtId="0" fontId="4" fillId="0" borderId="0" xfId="0" applyFont="1" applyFill="1" applyBorder="1" applyAlignment="1">
      <alignment vertical="center" textRotation="90"/>
    </xf>
    <xf numFmtId="0" fontId="0" fillId="0" borderId="20" xfId="0" applyBorder="1"/>
    <xf numFmtId="0" fontId="0" fillId="0" borderId="21" xfId="0" applyBorder="1" applyAlignment="1" applyProtection="1">
      <alignment horizontal="center" vertical="center"/>
      <protection locked="0"/>
    </xf>
    <xf numFmtId="0" fontId="0" fillId="0" borderId="22" xfId="0" applyNumberFormat="1" applyBorder="1" applyAlignment="1" applyProtection="1">
      <alignment horizontal="center"/>
      <protection locked="0"/>
    </xf>
    <xf numFmtId="0" fontId="0" fillId="0" borderId="4" xfId="0" applyNumberFormat="1" applyBorder="1" applyAlignment="1" applyProtection="1">
      <alignment horizontal="center"/>
      <protection locked="0"/>
    </xf>
    <xf numFmtId="0" fontId="0" fillId="0" borderId="23" xfId="0" applyFill="1" applyBorder="1"/>
    <xf numFmtId="0" fontId="2" fillId="0" borderId="0" xfId="0" applyFont="1" applyAlignment="1">
      <alignment horizontal="left" vertical="top"/>
    </xf>
    <xf numFmtId="0" fontId="3" fillId="0" borderId="0" xfId="0" applyFont="1" applyBorder="1" applyAlignment="1" applyProtection="1">
      <alignment horizontal="right" vertical="center"/>
    </xf>
    <xf numFmtId="0" fontId="13" fillId="0" borderId="16" xfId="0" applyFont="1" applyFill="1" applyBorder="1" applyAlignment="1" applyProtection="1">
      <alignment horizontal="center"/>
    </xf>
    <xf numFmtId="16" fontId="0" fillId="0" borderId="18" xfId="0" applyNumberFormat="1" applyBorder="1" applyAlignment="1" applyProtection="1">
      <alignment horizontal="center"/>
      <protection locked="0"/>
    </xf>
    <xf numFmtId="0" fontId="0" fillId="0" borderId="24" xfId="0" applyBorder="1" applyAlignment="1" applyProtection="1">
      <alignment horizontal="center" vertical="center"/>
      <protection locked="0"/>
    </xf>
    <xf numFmtId="0" fontId="0" fillId="0" borderId="23" xfId="0" applyNumberFormat="1" applyBorder="1" applyAlignment="1" applyProtection="1">
      <alignment horizontal="center"/>
      <protection locked="0"/>
    </xf>
    <xf numFmtId="0" fontId="0" fillId="0" borderId="25" xfId="0" applyBorder="1" applyAlignment="1" applyProtection="1">
      <alignment horizontal="center" vertical="center"/>
      <protection locked="0"/>
    </xf>
    <xf numFmtId="0" fontId="0" fillId="0" borderId="26" xfId="0" applyNumberFormat="1" applyBorder="1" applyAlignment="1" applyProtection="1">
      <alignment horizontal="center"/>
      <protection locked="0"/>
    </xf>
    <xf numFmtId="0" fontId="3" fillId="0" borderId="0" xfId="0" applyFont="1"/>
    <xf numFmtId="165" fontId="3" fillId="0" borderId="0" xfId="0" applyNumberFormat="1" applyFont="1" applyAlignment="1">
      <alignment horizontal="center"/>
    </xf>
    <xf numFmtId="0" fontId="3" fillId="0" borderId="0" xfId="0" quotePrefix="1" applyFont="1"/>
    <xf numFmtId="0" fontId="2" fillId="0" borderId="0" xfId="0" applyFont="1" applyAlignment="1">
      <alignment horizontal="right" vertical="center" wrapText="1" indent="1"/>
    </xf>
    <xf numFmtId="0" fontId="12" fillId="0" borderId="13" xfId="0" applyFont="1" applyFill="1" applyBorder="1" applyAlignment="1">
      <alignment horizontal="center" textRotation="90" wrapText="1"/>
    </xf>
    <xf numFmtId="0" fontId="12" fillId="0" borderId="14" xfId="0" applyFont="1" applyFill="1" applyBorder="1" applyAlignment="1">
      <alignment horizontal="center" textRotation="90" wrapText="1"/>
    </xf>
    <xf numFmtId="0" fontId="4" fillId="0" borderId="13" xfId="0" applyFont="1" applyFill="1" applyBorder="1" applyAlignment="1">
      <alignment horizontal="left" vertical="center" wrapText="1"/>
    </xf>
    <xf numFmtId="166" fontId="3" fillId="0" borderId="1" xfId="0" applyNumberFormat="1" applyFont="1" applyBorder="1" applyAlignment="1" applyProtection="1">
      <alignment horizontal="center" vertical="center" textRotation="90" wrapText="1"/>
      <protection locked="0"/>
    </xf>
    <xf numFmtId="0" fontId="2" fillId="2" borderId="6" xfId="0" applyFont="1" applyFill="1" applyBorder="1" applyAlignment="1">
      <alignment horizontal="left" indent="1"/>
    </xf>
    <xf numFmtId="0" fontId="2" fillId="2" borderId="4" xfId="0" applyFont="1" applyFill="1" applyBorder="1" applyAlignment="1">
      <alignment horizontal="left" vertical="top"/>
    </xf>
    <xf numFmtId="0" fontId="3" fillId="2" borderId="15" xfId="0" applyFont="1" applyFill="1" applyBorder="1" applyAlignment="1">
      <alignment horizontal="center" vertical="center"/>
    </xf>
    <xf numFmtId="0" fontId="2" fillId="2" borderId="6" xfId="0" applyFont="1" applyFill="1" applyBorder="1"/>
    <xf numFmtId="0" fontId="0" fillId="2" borderId="6" xfId="0" applyFill="1" applyBorder="1"/>
    <xf numFmtId="0" fontId="0" fillId="2" borderId="5" xfId="0" applyFill="1" applyBorder="1"/>
    <xf numFmtId="165" fontId="3" fillId="0" borderId="0" xfId="0" applyNumberFormat="1" applyFont="1" applyAlignment="1">
      <alignment horizontal="center" vertical="top"/>
    </xf>
    <xf numFmtId="0" fontId="3"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vertical="top"/>
    </xf>
    <xf numFmtId="0" fontId="0" fillId="0" borderId="1" xfId="0" applyBorder="1" applyAlignment="1">
      <alignment horizontal="center" vertical="center"/>
    </xf>
    <xf numFmtId="0" fontId="3" fillId="0" borderId="1" xfId="0" quotePrefix="1" applyFont="1" applyBorder="1" applyAlignment="1">
      <alignment horizontal="center" vertical="center"/>
    </xf>
    <xf numFmtId="0" fontId="4" fillId="0" borderId="13" xfId="0" applyFont="1" applyFill="1" applyBorder="1" applyAlignment="1">
      <alignment horizontal="center" vertical="center" wrapText="1"/>
    </xf>
    <xf numFmtId="0" fontId="3" fillId="0" borderId="1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Alignment="1" applyProtection="1"/>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vertical="top" wrapText="1"/>
    </xf>
    <xf numFmtId="0" fontId="3" fillId="0" borderId="1" xfId="0" applyFont="1" applyBorder="1" applyAlignment="1" applyProtection="1">
      <alignment vertical="top" wrapText="1"/>
    </xf>
    <xf numFmtId="0" fontId="14" fillId="0" borderId="1" xfId="0" applyNumberFormat="1" applyFont="1" applyBorder="1" applyAlignment="1">
      <alignment vertical="top" wrapText="1"/>
    </xf>
    <xf numFmtId="0" fontId="3" fillId="0" borderId="0" xfId="0" applyFont="1" applyFill="1" applyBorder="1" applyAlignment="1">
      <alignment horizontal="right" vertical="center" wrapText="1"/>
    </xf>
    <xf numFmtId="0" fontId="13" fillId="0" borderId="3" xfId="0" applyFont="1" applyFill="1" applyBorder="1" applyAlignment="1">
      <alignment horizontal="center" wrapText="1"/>
    </xf>
    <xf numFmtId="0" fontId="3" fillId="0" borderId="14"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4" fillId="0" borderId="0" xfId="0" applyFont="1" applyBorder="1" applyAlignment="1">
      <alignment horizontal="center" vertical="center" wrapText="1"/>
    </xf>
    <xf numFmtId="49" fontId="3" fillId="0" borderId="1" xfId="0" applyNumberFormat="1" applyFont="1" applyBorder="1" applyAlignment="1" applyProtection="1">
      <alignment horizontal="center" vertical="center" textRotation="90" wrapText="1"/>
      <protection locked="0"/>
    </xf>
    <xf numFmtId="166" fontId="3" fillId="5" borderId="1" xfId="0" applyNumberFormat="1" applyFont="1" applyFill="1" applyBorder="1" applyAlignment="1" applyProtection="1">
      <alignment horizontal="center" vertical="center" textRotation="90" wrapText="1"/>
    </xf>
    <xf numFmtId="0" fontId="4" fillId="3" borderId="4" xfId="0" applyFont="1" applyFill="1" applyBorder="1" applyAlignment="1">
      <alignment horizontal="center" vertical="center" textRotation="90"/>
    </xf>
    <xf numFmtId="0" fontId="4" fillId="3" borderId="6" xfId="0" applyFont="1" applyFill="1" applyBorder="1" applyAlignment="1">
      <alignment horizontal="center" vertical="center" textRotation="90"/>
    </xf>
    <xf numFmtId="0" fontId="4" fillId="0" borderId="2" xfId="0" applyFont="1" applyFill="1" applyBorder="1" applyAlignment="1">
      <alignment horizontal="center" vertical="center" wrapText="1"/>
    </xf>
    <xf numFmtId="0" fontId="3" fillId="0" borderId="1" xfId="0" applyNumberFormat="1" applyFont="1" applyBorder="1" applyAlignment="1" applyProtection="1">
      <alignment horizontal="center" vertical="top" wrapText="1"/>
      <protection locked="0"/>
    </xf>
    <xf numFmtId="0" fontId="0" fillId="0" borderId="1" xfId="0" applyNumberFormat="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xf>
    <xf numFmtId="0" fontId="0" fillId="2" borderId="11" xfId="0" applyFill="1" applyBorder="1"/>
    <xf numFmtId="0" fontId="0" fillId="2" borderId="2" xfId="0" applyFill="1" applyBorder="1" applyAlignment="1">
      <alignment horizontal="center"/>
    </xf>
    <xf numFmtId="0" fontId="0" fillId="0" borderId="1" xfId="0" applyBorder="1" applyAlignment="1">
      <alignment horizontal="left" vertical="center"/>
    </xf>
    <xf numFmtId="0" fontId="0" fillId="2" borderId="3" xfId="0" applyFill="1" applyBorder="1"/>
    <xf numFmtId="0" fontId="2" fillId="2" borderId="3" xfId="0"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left"/>
    </xf>
    <xf numFmtId="0" fontId="3" fillId="0" borderId="1" xfId="0" applyFont="1" applyFill="1" applyBorder="1" applyAlignment="1">
      <alignment horizontal="center" vertical="top" wrapText="1"/>
    </xf>
    <xf numFmtId="167" fontId="0" fillId="2" borderId="5" xfId="0" applyNumberFormat="1" applyFill="1" applyBorder="1" applyAlignment="1">
      <alignment horizontal="left" indent="2"/>
    </xf>
    <xf numFmtId="167" fontId="0" fillId="2" borderId="6" xfId="0" applyNumberFormat="1" applyFill="1" applyBorder="1" applyAlignment="1">
      <alignment horizontal="left" indent="2"/>
    </xf>
    <xf numFmtId="0" fontId="3" fillId="0" borderId="0" xfId="2"/>
    <xf numFmtId="0" fontId="2" fillId="0" borderId="0" xfId="2" applyFont="1"/>
    <xf numFmtId="0" fontId="2" fillId="0" borderId="0" xfId="2" applyFont="1" applyAlignment="1"/>
    <xf numFmtId="0" fontId="13" fillId="5" borderId="1" xfId="0" applyFont="1" applyFill="1" applyBorder="1" applyAlignment="1">
      <alignment horizontal="center" vertical="center" wrapText="1"/>
    </xf>
    <xf numFmtId="0" fontId="3" fillId="0" borderId="1" xfId="0" applyFont="1" applyBorder="1" applyProtection="1">
      <protection locked="0"/>
    </xf>
    <xf numFmtId="0" fontId="3" fillId="0" borderId="0" xfId="3"/>
    <xf numFmtId="0" fontId="3" fillId="0" borderId="0" xfId="3"/>
    <xf numFmtId="0" fontId="1" fillId="0" borderId="0" xfId="0" quotePrefix="1" applyFont="1"/>
    <xf numFmtId="0" fontId="1" fillId="0" borderId="1" xfId="0" applyFont="1" applyBorder="1" applyAlignment="1">
      <alignment vertical="top" wrapText="1"/>
    </xf>
    <xf numFmtId="0" fontId="1" fillId="0" borderId="1" xfId="0" applyFont="1" applyFill="1" applyBorder="1" applyAlignment="1">
      <alignment vertical="top" wrapText="1"/>
    </xf>
    <xf numFmtId="0" fontId="1" fillId="0" borderId="13" xfId="0" applyFont="1" applyBorder="1" applyAlignment="1" applyProtection="1">
      <alignment vertical="top" wrapText="1"/>
    </xf>
    <xf numFmtId="0" fontId="1" fillId="0" borderId="1" xfId="0" applyFont="1" applyBorder="1" applyAlignment="1" applyProtection="1">
      <alignment vertical="top" wrapText="1"/>
    </xf>
    <xf numFmtId="0" fontId="1" fillId="0" borderId="1" xfId="0" applyNumberFormat="1" applyFont="1" applyBorder="1" applyAlignment="1" applyProtection="1">
      <alignment horizontal="center" vertical="top" wrapText="1"/>
      <protection locked="0"/>
    </xf>
    <xf numFmtId="165" fontId="1" fillId="0" borderId="0" xfId="0" applyNumberFormat="1" applyFont="1" applyAlignment="1">
      <alignment horizontal="center"/>
    </xf>
    <xf numFmtId="0" fontId="1" fillId="22" borderId="1" xfId="0" applyFont="1" applyFill="1" applyBorder="1" applyAlignment="1">
      <alignment vertical="top" wrapText="1"/>
    </xf>
    <xf numFmtId="0" fontId="1" fillId="22" borderId="1" xfId="0" applyNumberFormat="1" applyFont="1" applyFill="1" applyBorder="1" applyAlignment="1" applyProtection="1">
      <alignment horizontal="center" vertical="top" wrapText="1"/>
      <protection locked="0"/>
    </xf>
    <xf numFmtId="0" fontId="0" fillId="22" borderId="1" xfId="0" applyNumberFormat="1" applyFill="1" applyBorder="1" applyAlignment="1" applyProtection="1">
      <alignment horizontal="center" vertical="center" wrapText="1"/>
      <protection locked="0"/>
    </xf>
    <xf numFmtId="0" fontId="3" fillId="22" borderId="1" xfId="0" applyFont="1" applyFill="1" applyBorder="1" applyAlignment="1">
      <alignment vertical="top" wrapText="1"/>
    </xf>
    <xf numFmtId="0" fontId="3" fillId="23" borderId="1" xfId="0" applyFont="1" applyFill="1" applyBorder="1" applyAlignment="1">
      <alignment vertical="top" wrapText="1"/>
    </xf>
    <xf numFmtId="0" fontId="1" fillId="23" borderId="1" xfId="0" applyNumberFormat="1" applyFont="1" applyFill="1" applyBorder="1" applyAlignment="1" applyProtection="1">
      <alignment horizontal="center" vertical="top" wrapText="1"/>
      <protection locked="0"/>
    </xf>
    <xf numFmtId="0" fontId="3" fillId="23" borderId="1" xfId="0" applyNumberFormat="1" applyFont="1" applyFill="1" applyBorder="1" applyAlignment="1" applyProtection="1">
      <alignment horizontal="center" vertical="center" wrapText="1"/>
      <protection locked="0"/>
    </xf>
    <xf numFmtId="0" fontId="3" fillId="24" borderId="1" xfId="0" applyFont="1" applyFill="1" applyBorder="1" applyAlignment="1">
      <alignment vertical="top" wrapText="1"/>
    </xf>
    <xf numFmtId="0" fontId="1" fillId="24" borderId="1" xfId="0" applyNumberFormat="1" applyFont="1" applyFill="1" applyBorder="1" applyAlignment="1" applyProtection="1">
      <alignment horizontal="center" vertical="top" wrapText="1"/>
      <protection locked="0"/>
    </xf>
    <xf numFmtId="0" fontId="3" fillId="24" borderId="1" xfId="0" applyNumberFormat="1" applyFont="1" applyFill="1" applyBorder="1" applyAlignment="1" applyProtection="1">
      <alignment horizontal="center" vertical="top" wrapText="1"/>
      <protection locked="0"/>
    </xf>
    <xf numFmtId="0" fontId="0" fillId="24" borderId="1" xfId="0" applyNumberFormat="1" applyFill="1" applyBorder="1" applyAlignment="1" applyProtection="1">
      <alignment horizontal="center" vertical="center" wrapText="1"/>
      <protection locked="0"/>
    </xf>
    <xf numFmtId="0" fontId="3" fillId="24" borderId="1" xfId="0" applyNumberFormat="1" applyFont="1" applyFill="1" applyBorder="1" applyAlignment="1" applyProtection="1">
      <alignment horizontal="center" vertical="center" wrapText="1"/>
      <protection locked="0"/>
    </xf>
    <xf numFmtId="0" fontId="3" fillId="23" borderId="1" xfId="0" applyFont="1" applyFill="1" applyBorder="1" applyAlignment="1">
      <alignment vertical="top"/>
    </xf>
    <xf numFmtId="0" fontId="3" fillId="5"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textRotation="90" wrapText="1"/>
      <protection locked="0"/>
    </xf>
    <xf numFmtId="0" fontId="1" fillId="0" borderId="17" xfId="0" applyFont="1" applyBorder="1" applyAlignment="1" applyProtection="1">
      <alignment horizontal="center" vertical="center"/>
      <protection locked="0"/>
    </xf>
    <xf numFmtId="0" fontId="1" fillId="22" borderId="1" xfId="0" applyNumberFormat="1" applyFont="1" applyFill="1" applyBorder="1" applyAlignment="1" applyProtection="1">
      <alignment horizontal="center" vertical="center" wrapText="1"/>
      <protection locked="0"/>
    </xf>
    <xf numFmtId="0" fontId="1" fillId="23" borderId="1" xfId="0" applyNumberFormat="1" applyFont="1" applyFill="1" applyBorder="1" applyAlignment="1" applyProtection="1">
      <alignment horizontal="center" vertical="center" wrapText="1"/>
      <protection locked="0"/>
    </xf>
    <xf numFmtId="0" fontId="1" fillId="24"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vertical="top" wrapText="1"/>
      <protection locked="0"/>
    </xf>
    <xf numFmtId="14" fontId="0" fillId="0" borderId="0" xfId="0" applyNumberFormat="1"/>
    <xf numFmtId="49" fontId="1" fillId="0" borderId="1" xfId="0" applyNumberFormat="1" applyFont="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49" fontId="1" fillId="24" borderId="1" xfId="0" applyNumberFormat="1" applyFont="1" applyFill="1" applyBorder="1" applyAlignment="1" applyProtection="1">
      <alignment horizontal="center" vertical="center"/>
      <protection locked="0"/>
    </xf>
    <xf numFmtId="0" fontId="1" fillId="24" borderId="1" xfId="0" applyFont="1" applyFill="1" applyBorder="1" applyAlignment="1">
      <alignment vertical="top" wrapText="1"/>
    </xf>
    <xf numFmtId="0" fontId="1" fillId="24" borderId="1" xfId="0" applyFont="1" applyFill="1" applyBorder="1" applyAlignment="1" applyProtection="1">
      <alignment vertical="top" wrapText="1"/>
      <protection locked="0"/>
    </xf>
    <xf numFmtId="165" fontId="1" fillId="0" borderId="1" xfId="0" applyNumberFormat="1" applyFont="1" applyFill="1" applyBorder="1" applyAlignment="1" applyProtection="1">
      <alignment horizontal="center"/>
      <protection locked="0"/>
    </xf>
    <xf numFmtId="0" fontId="1" fillId="0" borderId="1" xfId="0" applyFont="1" applyBorder="1" applyAlignment="1" applyProtection="1">
      <alignment horizontal="center"/>
      <protection locked="0"/>
    </xf>
    <xf numFmtId="0" fontId="2" fillId="0" borderId="12" xfId="0" applyFont="1" applyBorder="1" applyAlignment="1" applyProtection="1">
      <alignment horizontal="right" vertical="center"/>
    </xf>
    <xf numFmtId="165" fontId="1" fillId="0" borderId="5" xfId="0" applyNumberFormat="1" applyFont="1" applyFill="1" applyBorder="1" applyAlignment="1" applyProtection="1">
      <alignment horizontal="center"/>
    </xf>
    <xf numFmtId="0" fontId="3" fillId="0" borderId="0" xfId="3" quotePrefix="1" applyFont="1" applyAlignment="1">
      <alignment horizontal="left" vertical="top"/>
    </xf>
    <xf numFmtId="0" fontId="3" fillId="0" borderId="0" xfId="3" quotePrefix="1" applyAlignment="1">
      <alignment horizontal="left" vertical="top"/>
    </xf>
    <xf numFmtId="0" fontId="0" fillId="0" borderId="0" xfId="0" quotePrefix="1" applyAlignment="1">
      <alignment wrapText="1"/>
    </xf>
    <xf numFmtId="0" fontId="0" fillId="0" borderId="0" xfId="0" applyAlignment="1">
      <alignment wrapText="1"/>
    </xf>
    <xf numFmtId="0" fontId="3" fillId="0" borderId="0" xfId="0" applyFont="1" applyAlignment="1">
      <alignment horizontal="left" vertical="top" wrapText="1"/>
    </xf>
    <xf numFmtId="0" fontId="8" fillId="0" borderId="0" xfId="1" applyAlignment="1" applyProtection="1">
      <alignment horizontal="left" vertical="top"/>
    </xf>
    <xf numFmtId="0" fontId="0" fillId="0" borderId="0" xfId="0" quotePrefix="1" applyAlignment="1">
      <alignment horizontal="left" vertical="top" wrapText="1"/>
    </xf>
    <xf numFmtId="0" fontId="1" fillId="0" borderId="0" xfId="0" quotePrefix="1"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2" fillId="0" borderId="0" xfId="0" applyFont="1" applyAlignment="1">
      <alignment horizontal="left"/>
    </xf>
    <xf numFmtId="0" fontId="8" fillId="0" borderId="0" xfId="1" applyAlignment="1" applyProtection="1">
      <alignment horizontal="left" vertical="top" wrapText="1"/>
    </xf>
    <xf numFmtId="0" fontId="5" fillId="0" borderId="0" xfId="0" applyFont="1" applyAlignment="1">
      <alignment horizontal="left"/>
    </xf>
    <xf numFmtId="0" fontId="1" fillId="0" borderId="0" xfId="2" applyFont="1" applyAlignment="1">
      <alignment horizontal="left" wrapText="1"/>
    </xf>
    <xf numFmtId="0" fontId="3" fillId="0" borderId="0" xfId="2" applyAlignment="1">
      <alignment horizontal="left" wrapText="1"/>
    </xf>
    <xf numFmtId="0" fontId="1" fillId="0" borderId="0" xfId="2" applyFont="1" applyAlignment="1">
      <alignment horizontal="left" vertical="top" wrapText="1"/>
    </xf>
    <xf numFmtId="0" fontId="3" fillId="0" borderId="0" xfId="2" applyAlignment="1">
      <alignment horizontal="left" vertical="top" wrapText="1"/>
    </xf>
    <xf numFmtId="0" fontId="1" fillId="0" borderId="0" xfId="0" applyFont="1" applyAlignment="1">
      <alignment horizontal="left" wrapText="1"/>
    </xf>
    <xf numFmtId="0" fontId="1" fillId="0" borderId="0" xfId="0" applyFont="1" applyAlignment="1">
      <alignment horizontal="left" vertical="top" wrapText="1"/>
    </xf>
    <xf numFmtId="0" fontId="0" fillId="0" borderId="0" xfId="0" quotePrefix="1" applyAlignment="1">
      <alignment horizontal="left"/>
    </xf>
    <xf numFmtId="0" fontId="0" fillId="0" borderId="0" xfId="0" quotePrefix="1" applyAlignment="1">
      <alignment horizontal="left" vertical="top"/>
    </xf>
    <xf numFmtId="0" fontId="2" fillId="0" borderId="0" xfId="3" applyFont="1" applyAlignment="1">
      <alignment horizontal="left"/>
    </xf>
    <xf numFmtId="0" fontId="8" fillId="0" borderId="0" xfId="37" applyAlignment="1" applyProtection="1">
      <alignment horizontal="left"/>
    </xf>
    <xf numFmtId="0" fontId="3" fillId="0" borderId="0" xfId="3" applyFont="1" applyAlignment="1">
      <alignment horizontal="left" vertical="top" wrapText="1"/>
    </xf>
    <xf numFmtId="0" fontId="3" fillId="0" borderId="0" xfId="3" applyAlignment="1">
      <alignment horizontal="left" vertical="top" wrapText="1"/>
    </xf>
    <xf numFmtId="0" fontId="1" fillId="0" borderId="0" xfId="0" quotePrefix="1" applyFont="1" applyAlignment="1">
      <alignment horizontal="left" wrapText="1"/>
    </xf>
    <xf numFmtId="0" fontId="0" fillId="0" borderId="0" xfId="0" quotePrefix="1" applyAlignment="1">
      <alignment horizontal="left" wrapText="1"/>
    </xf>
    <xf numFmtId="0" fontId="4" fillId="3" borderId="0" xfId="0" applyNumberFormat="1" applyFont="1" applyFill="1" applyBorder="1" applyAlignment="1" applyProtection="1">
      <alignment horizontal="center" vertical="center" textRotation="90"/>
    </xf>
    <xf numFmtId="0" fontId="12" fillId="0" borderId="3" xfId="0" applyFont="1" applyBorder="1" applyAlignment="1" applyProtection="1">
      <alignment horizontal="center" textRotation="90"/>
    </xf>
    <xf numFmtId="0" fontId="12" fillId="0" borderId="8" xfId="0" applyFont="1" applyBorder="1" applyAlignment="1" applyProtection="1">
      <alignment horizontal="center" textRotation="90"/>
    </xf>
    <xf numFmtId="0" fontId="12" fillId="0" borderId="27" xfId="0" applyFont="1" applyBorder="1" applyAlignment="1" applyProtection="1">
      <alignment horizontal="center" textRotation="90"/>
    </xf>
    <xf numFmtId="0" fontId="4" fillId="3" borderId="0" xfId="0" applyFont="1" applyFill="1" applyBorder="1" applyAlignment="1" applyProtection="1">
      <alignment horizontal="center" textRotation="90"/>
    </xf>
    <xf numFmtId="0" fontId="0" fillId="0" borderId="6" xfId="0" applyBorder="1" applyAlignment="1" applyProtection="1">
      <alignment horizontal="center" vertical="top"/>
    </xf>
    <xf numFmtId="0" fontId="0" fillId="0" borderId="9" xfId="0" applyBorder="1" applyAlignment="1" applyProtection="1">
      <alignment horizontal="center" vertical="top"/>
    </xf>
    <xf numFmtId="0" fontId="4" fillId="0" borderId="6" xfId="0" applyFont="1" applyBorder="1" applyAlignment="1" applyProtection="1">
      <alignment horizontal="center" vertical="center"/>
    </xf>
    <xf numFmtId="0" fontId="4" fillId="0" borderId="9" xfId="0" applyFont="1" applyBorder="1" applyAlignment="1" applyProtection="1">
      <alignment horizontal="center" vertical="center"/>
    </xf>
    <xf numFmtId="0" fontId="13" fillId="0" borderId="28" xfId="0" applyFont="1" applyBorder="1" applyAlignment="1">
      <alignment horizontal="center" textRotation="90"/>
    </xf>
    <xf numFmtId="0" fontId="13" fillId="0" borderId="32" xfId="0" applyFont="1" applyBorder="1" applyAlignment="1">
      <alignment horizontal="center" textRotation="90"/>
    </xf>
    <xf numFmtId="0" fontId="13" fillId="0" borderId="29" xfId="0" applyFont="1" applyBorder="1" applyAlignment="1">
      <alignment horizontal="center" textRotation="90"/>
    </xf>
    <xf numFmtId="0" fontId="4" fillId="3" borderId="3" xfId="0" applyFont="1" applyFill="1" applyBorder="1" applyAlignment="1">
      <alignment horizontal="center" vertical="center" textRotation="90"/>
    </xf>
    <xf numFmtId="0" fontId="4" fillId="3" borderId="8" xfId="0" applyFont="1" applyFill="1" applyBorder="1" applyAlignment="1">
      <alignment horizontal="center" vertical="center" textRotation="90"/>
    </xf>
    <xf numFmtId="0" fontId="4" fillId="3" borderId="7" xfId="0" applyFont="1" applyFill="1" applyBorder="1" applyAlignment="1">
      <alignment horizontal="center" vertical="center" textRotation="90"/>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4" borderId="15" xfId="0" applyFont="1" applyFill="1" applyBorder="1" applyAlignment="1">
      <alignment horizontal="center" vertical="center" textRotation="90"/>
    </xf>
    <xf numFmtId="0" fontId="4" fillId="4" borderId="9" xfId="0" applyFont="1" applyFill="1" applyBorder="1" applyAlignment="1">
      <alignment horizontal="center" vertical="center" textRotation="90"/>
    </xf>
    <xf numFmtId="0" fontId="4" fillId="4" borderId="11" xfId="0" applyFont="1" applyFill="1" applyBorder="1" applyAlignment="1">
      <alignment horizontal="center" vertical="center" textRotation="90"/>
    </xf>
    <xf numFmtId="0" fontId="4" fillId="4" borderId="0" xfId="0" applyFont="1" applyFill="1" applyBorder="1" applyAlignment="1">
      <alignment horizontal="center" vertical="center" textRotation="90"/>
    </xf>
    <xf numFmtId="0" fontId="4" fillId="3" borderId="11" xfId="0" applyFont="1" applyFill="1" applyBorder="1" applyAlignment="1">
      <alignment horizontal="center" vertical="center" textRotation="90"/>
    </xf>
    <xf numFmtId="0" fontId="4" fillId="3" borderId="0" xfId="0" applyFont="1" applyFill="1" applyBorder="1" applyAlignment="1">
      <alignment horizontal="center" vertical="center" textRotation="90"/>
    </xf>
    <xf numFmtId="0" fontId="4" fillId="3" borderId="4" xfId="0" applyFont="1" applyFill="1" applyBorder="1" applyAlignment="1">
      <alignment horizontal="center" vertical="center" textRotation="90"/>
    </xf>
    <xf numFmtId="0" fontId="4" fillId="3" borderId="6" xfId="0" applyFont="1" applyFill="1" applyBorder="1" applyAlignment="1">
      <alignment horizontal="center" vertical="center" textRotation="90"/>
    </xf>
    <xf numFmtId="0" fontId="4" fillId="3" borderId="1" xfId="0" applyFont="1" applyFill="1" applyBorder="1" applyAlignment="1" applyProtection="1">
      <alignment horizontal="center" vertical="center" textRotation="90"/>
    </xf>
    <xf numFmtId="0" fontId="0" fillId="0" borderId="1" xfId="0" applyBorder="1" applyAlignment="1">
      <alignment horizontal="center" vertical="center"/>
    </xf>
    <xf numFmtId="0" fontId="0" fillId="0" borderId="1" xfId="0" applyBorder="1" applyAlignment="1">
      <alignment horizontal="left" vertical="center" wrapText="1"/>
    </xf>
    <xf numFmtId="0" fontId="7" fillId="3" borderId="1" xfId="0" applyFont="1" applyFill="1" applyBorder="1" applyAlignment="1">
      <alignment horizontal="center" vertical="center"/>
    </xf>
    <xf numFmtId="0" fontId="0" fillId="0" borderId="1" xfId="0" applyBorder="1" applyAlignment="1">
      <alignment horizontal="left" wrapText="1"/>
    </xf>
    <xf numFmtId="0" fontId="9" fillId="3"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5" xfId="0" applyFont="1" applyFill="1" applyBorder="1" applyAlignment="1">
      <alignment horizontal="left" vertical="center"/>
    </xf>
    <xf numFmtId="0" fontId="9" fillId="3" borderId="10" xfId="0" applyFont="1" applyFill="1" applyBorder="1" applyAlignment="1">
      <alignment horizontal="left" vertical="center"/>
    </xf>
    <xf numFmtId="0" fontId="3" fillId="0" borderId="1" xfId="0" applyFont="1" applyFill="1" applyBorder="1" applyAlignment="1">
      <alignment horizontal="left" vertical="top" wrapText="1"/>
    </xf>
    <xf numFmtId="0" fontId="0" fillId="0" borderId="1" xfId="0" applyBorder="1" applyAlignment="1">
      <alignment horizontal="center" vertical="top"/>
    </xf>
  </cellXfs>
  <cellStyles count="46">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Explanatory Text 2" xfId="31" xr:uid="{00000000-0005-0000-0000-00001B000000}"/>
    <cellStyle name="Good 2" xfId="32" xr:uid="{00000000-0005-0000-0000-00001C000000}"/>
    <cellStyle name="Heading 1 2" xfId="33" xr:uid="{00000000-0005-0000-0000-00001D000000}"/>
    <cellStyle name="Heading 2 2" xfId="34" xr:uid="{00000000-0005-0000-0000-00001E000000}"/>
    <cellStyle name="Heading 3 2" xfId="35" xr:uid="{00000000-0005-0000-0000-00001F000000}"/>
    <cellStyle name="Heading 4 2" xfId="36" xr:uid="{00000000-0005-0000-0000-000020000000}"/>
    <cellStyle name="Hyperlink" xfId="1" builtinId="8"/>
    <cellStyle name="Hyperlink 2" xfId="37" xr:uid="{00000000-0005-0000-0000-000022000000}"/>
    <cellStyle name="Input 2" xfId="38" xr:uid="{00000000-0005-0000-0000-000023000000}"/>
    <cellStyle name="Linked Cell 2" xfId="39" xr:uid="{00000000-0005-0000-0000-000024000000}"/>
    <cellStyle name="Neutral 2" xfId="40" xr:uid="{00000000-0005-0000-0000-000025000000}"/>
    <cellStyle name="Normal" xfId="0" builtinId="0"/>
    <cellStyle name="Normal 2" xfId="3" xr:uid="{00000000-0005-0000-0000-000027000000}"/>
    <cellStyle name="Normal 3" xfId="2" xr:uid="{00000000-0005-0000-0000-000028000000}"/>
    <cellStyle name="Note 2" xfId="41" xr:uid="{00000000-0005-0000-0000-000029000000}"/>
    <cellStyle name="Output 2" xfId="42" xr:uid="{00000000-0005-0000-0000-00002A000000}"/>
    <cellStyle name="Title 2" xfId="43" xr:uid="{00000000-0005-0000-0000-00002B000000}"/>
    <cellStyle name="Total 2" xfId="44" xr:uid="{00000000-0005-0000-0000-00002C000000}"/>
    <cellStyle name="Warning Text 2" xfId="45" xr:uid="{00000000-0005-0000-0000-00002D000000}"/>
  </cellStyles>
  <dxfs count="4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patternType="solid">
          <fgColor auto="1"/>
          <bgColor theme="0" tint="-0.34998626667073579"/>
        </patternFill>
      </fill>
    </dxf>
    <dxf>
      <font>
        <color auto="1"/>
      </font>
      <fill>
        <patternFill patternType="solid">
          <fgColor auto="1"/>
          <bgColor theme="0" tint="-0.34998626667073579"/>
        </patternFill>
      </fill>
    </dxf>
    <dxf>
      <font>
        <color auto="1"/>
      </font>
      <fill>
        <patternFill patternType="solid">
          <fgColor auto="1"/>
          <bgColor theme="0" tint="-0.34998626667073579"/>
        </patternFill>
      </fill>
    </dxf>
    <dxf>
      <font>
        <color auto="1"/>
      </font>
      <fill>
        <patternFill patternType="solid">
          <fgColor auto="1"/>
          <bgColor theme="0" tint="-0.34998626667073579"/>
        </patternFill>
      </fill>
    </dxf>
    <dxf>
      <font>
        <color auto="1"/>
      </font>
      <fill>
        <patternFill patternType="solid">
          <fgColor auto="1"/>
          <bgColor theme="0"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g" /></Relationships>
</file>

<file path=xl/drawings/_rels/drawing2.xml.rels><?xml version="1.0" encoding="UTF-8" standalone="yes"?>
<Relationships xmlns="http://schemas.openxmlformats.org/package/2006/relationships"><Relationship Id="rId1" Type="http://schemas.openxmlformats.org/officeDocument/2006/relationships/image" Target="../media/image2.jpg" /></Relationships>
</file>

<file path=xl/drawings/_rels/drawing3.xml.rels><?xml version="1.0" encoding="UTF-8" standalone="yes"?>
<Relationships xmlns="http://schemas.openxmlformats.org/package/2006/relationships"><Relationship Id="rId1" Type="http://schemas.openxmlformats.org/officeDocument/2006/relationships/image" Target="../media/image3.jpg" /></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742950</xdr:colOff>
      <xdr:row>1</xdr:row>
      <xdr:rowOff>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0"/>
          <a:ext cx="74295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771525</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0"/>
          <a:ext cx="77152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762000</xdr:colOff>
      <xdr:row>1</xdr:row>
      <xdr:rowOff>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0"/>
          <a:ext cx="76200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x.boy-scouts.net/faq.htm" TargetMode="External" /><Relationship Id="rId2" Type="http://schemas.openxmlformats.org/officeDocument/2006/relationships/hyperlink" Target="http://trax.boy-scouts.net/" TargetMode="External" /><Relationship Id="rId1" Type="http://schemas.openxmlformats.org/officeDocument/2006/relationships/hyperlink" Target="http://trax.boy-scouts.net/" TargetMode="External" /><Relationship Id="rId5" Type="http://schemas.openxmlformats.org/officeDocument/2006/relationships/printerSettings" Target="../printerSettings/printerSettings1.bin" /><Relationship Id="rId4" Type="http://schemas.openxmlformats.org/officeDocument/2006/relationships/hyperlink" Target="mailto:trax@oradat.com" TargetMode="External" /></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1" Type="http://schemas.openxmlformats.org/officeDocument/2006/relationships/printerSettings" Target="../printerSettings/printerSettings10.bin" /><Relationship Id="rId4" Type="http://schemas.openxmlformats.org/officeDocument/2006/relationships/comments" Target="../comments1.xml" /></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1" Type="http://schemas.openxmlformats.org/officeDocument/2006/relationships/printerSettings" Target="../printerSettings/printerSettings11.bin" /><Relationship Id="rId4" Type="http://schemas.openxmlformats.org/officeDocument/2006/relationships/comments" Target="../comments2.xml" /></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12.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J93"/>
  <sheetViews>
    <sheetView showGridLines="0" topLeftCell="A22" workbookViewId="0" xr3:uid="{AEA406A1-0E4B-5B11-9CD5-51D6E497D94C}">
      <selection activeCell="E3" sqref="E3"/>
    </sheetView>
  </sheetViews>
  <sheetFormatPr defaultRowHeight="12.75" x14ac:dyDescent="0.15"/>
  <cols>
    <col min="1" max="1" width="4.1796875" customWidth="1"/>
    <col min="2" max="2" width="14.6953125" customWidth="1"/>
    <col min="3" max="3" width="9.16796875" bestFit="1" customWidth="1"/>
    <col min="5" max="5" width="11.0546875" customWidth="1"/>
    <col min="9" max="9" width="8.8984375" customWidth="1"/>
    <col min="10" max="10" width="7.28125" customWidth="1"/>
  </cols>
  <sheetData>
    <row r="1" spans="1:10" x14ac:dyDescent="0.15">
      <c r="A1" s="243" t="s">
        <v>2</v>
      </c>
      <c r="B1" s="243"/>
      <c r="C1" s="243"/>
      <c r="D1" s="243"/>
      <c r="E1" s="243"/>
      <c r="F1" s="243"/>
      <c r="G1" s="243"/>
      <c r="H1" s="243"/>
      <c r="I1" s="243"/>
      <c r="J1" s="243"/>
    </row>
    <row r="2" spans="1:10" ht="9" customHeight="1" x14ac:dyDescent="0.15"/>
    <row r="3" spans="1:10" ht="18.75" customHeight="1" x14ac:dyDescent="0.15">
      <c r="A3" s="186" t="s">
        <v>308</v>
      </c>
      <c r="B3" s="185"/>
      <c r="C3" s="185"/>
      <c r="D3" s="185"/>
      <c r="E3" s="185"/>
      <c r="F3" s="185"/>
      <c r="G3" s="185"/>
      <c r="H3" s="185"/>
      <c r="I3" s="185"/>
      <c r="J3" s="185"/>
    </row>
    <row r="4" spans="1:10" ht="25.5" customHeight="1" x14ac:dyDescent="0.15">
      <c r="A4" s="185"/>
      <c r="B4" s="244" t="s">
        <v>319</v>
      </c>
      <c r="C4" s="245"/>
      <c r="D4" s="245"/>
      <c r="E4" s="245"/>
      <c r="F4" s="245"/>
      <c r="G4" s="245"/>
      <c r="H4" s="245"/>
      <c r="I4" s="245"/>
      <c r="J4" s="245"/>
    </row>
    <row r="5" spans="1:10" ht="18.75" customHeight="1" x14ac:dyDescent="0.15">
      <c r="A5" s="187" t="s">
        <v>1</v>
      </c>
      <c r="B5" s="187"/>
      <c r="C5" s="187"/>
      <c r="D5" s="187"/>
      <c r="E5" s="187"/>
      <c r="F5" s="187"/>
      <c r="G5" s="187"/>
      <c r="H5" s="187"/>
      <c r="I5" s="187"/>
      <c r="J5" s="187"/>
    </row>
    <row r="6" spans="1:10" ht="53.25" customHeight="1" x14ac:dyDescent="0.15">
      <c r="A6" s="185"/>
      <c r="B6" s="246" t="s">
        <v>346</v>
      </c>
      <c r="C6" s="247"/>
      <c r="D6" s="247"/>
      <c r="E6" s="247"/>
      <c r="F6" s="247"/>
      <c r="G6" s="247"/>
      <c r="H6" s="247"/>
      <c r="I6" s="247"/>
      <c r="J6" s="247"/>
    </row>
    <row r="7" spans="1:10" ht="18.75" customHeight="1" x14ac:dyDescent="0.15">
      <c r="A7" s="241" t="s">
        <v>309</v>
      </c>
      <c r="B7" s="241"/>
      <c r="C7" s="241"/>
      <c r="D7" s="241"/>
      <c r="E7" s="241"/>
      <c r="F7" s="241"/>
      <c r="G7" s="241"/>
      <c r="H7" s="241"/>
      <c r="I7" s="241"/>
      <c r="J7" s="241"/>
    </row>
    <row r="8" spans="1:10" ht="53.25" customHeight="1" x14ac:dyDescent="0.15">
      <c r="B8" s="249" t="s">
        <v>345</v>
      </c>
      <c r="C8" s="239"/>
      <c r="D8" s="239"/>
      <c r="E8" s="239"/>
      <c r="F8" s="239"/>
      <c r="G8" s="239"/>
      <c r="H8" s="239"/>
      <c r="I8" s="239"/>
      <c r="J8" s="239"/>
    </row>
    <row r="9" spans="1:10" ht="20.25" customHeight="1" x14ac:dyDescent="0.15">
      <c r="A9" s="241" t="s">
        <v>3</v>
      </c>
      <c r="B9" s="241"/>
      <c r="C9" s="241"/>
      <c r="D9" s="241"/>
      <c r="E9" s="241"/>
      <c r="F9" s="241"/>
      <c r="G9" s="241"/>
      <c r="H9" s="241"/>
      <c r="I9" s="241"/>
      <c r="J9" s="241"/>
    </row>
    <row r="10" spans="1:10" ht="39" customHeight="1" x14ac:dyDescent="0.15">
      <c r="B10" s="248" t="s">
        <v>320</v>
      </c>
      <c r="C10" s="240"/>
      <c r="D10" s="240"/>
      <c r="E10" s="240"/>
      <c r="F10" s="240"/>
      <c r="G10" s="240"/>
      <c r="H10" s="240"/>
      <c r="I10" s="240"/>
      <c r="J10" s="240"/>
    </row>
    <row r="11" spans="1:10" ht="20.25" customHeight="1" x14ac:dyDescent="0.15">
      <c r="A11" s="241" t="s">
        <v>210</v>
      </c>
      <c r="B11" s="241"/>
      <c r="C11" s="241"/>
      <c r="D11" s="241"/>
      <c r="E11" s="241"/>
      <c r="F11" s="241"/>
      <c r="G11" s="241"/>
      <c r="H11" s="241"/>
      <c r="I11" s="241"/>
      <c r="J11" s="241"/>
    </row>
    <row r="12" spans="1:10" ht="25.5" customHeight="1" x14ac:dyDescent="0.15">
      <c r="B12" s="239" t="s">
        <v>209</v>
      </c>
      <c r="C12" s="239"/>
      <c r="D12" s="239"/>
      <c r="E12" s="239"/>
      <c r="F12" s="239"/>
      <c r="G12" s="239"/>
      <c r="H12" s="239"/>
      <c r="I12" s="239"/>
      <c r="J12" s="239"/>
    </row>
    <row r="13" spans="1:10" ht="20.25" customHeight="1" x14ac:dyDescent="0.15">
      <c r="A13" s="241" t="s">
        <v>211</v>
      </c>
      <c r="B13" s="241"/>
      <c r="C13" s="241"/>
      <c r="D13" s="241"/>
      <c r="E13" s="241"/>
      <c r="F13" s="241"/>
      <c r="G13" s="241"/>
      <c r="H13" s="241"/>
      <c r="I13" s="241"/>
      <c r="J13" s="241"/>
    </row>
    <row r="14" spans="1:10" ht="27.75" customHeight="1" x14ac:dyDescent="0.15">
      <c r="B14" s="239" t="s">
        <v>216</v>
      </c>
      <c r="C14" s="239"/>
      <c r="D14" s="239"/>
      <c r="E14" s="239"/>
      <c r="F14" s="239"/>
      <c r="G14" s="239"/>
      <c r="H14" s="239"/>
      <c r="I14" s="239"/>
      <c r="J14" s="239"/>
    </row>
    <row r="15" spans="1:10" ht="20.25" customHeight="1" x14ac:dyDescent="0.15">
      <c r="A15" s="241" t="s">
        <v>212</v>
      </c>
      <c r="B15" s="241"/>
      <c r="C15" s="241"/>
      <c r="D15" s="241"/>
      <c r="E15" s="241"/>
      <c r="F15" s="241"/>
      <c r="G15" s="241"/>
      <c r="H15" s="241"/>
      <c r="I15" s="241"/>
      <c r="J15" s="241"/>
    </row>
    <row r="16" spans="1:10" ht="28.5" customHeight="1" x14ac:dyDescent="0.15">
      <c r="B16" s="249" t="s">
        <v>321</v>
      </c>
      <c r="C16" s="239"/>
      <c r="D16" s="239"/>
      <c r="E16" s="239"/>
      <c r="F16" s="239"/>
      <c r="G16" s="239"/>
      <c r="H16" s="239"/>
      <c r="I16" s="239"/>
      <c r="J16" s="239"/>
    </row>
    <row r="17" spans="1:10" ht="20.25" customHeight="1" x14ac:dyDescent="0.15">
      <c r="A17" s="241" t="s">
        <v>213</v>
      </c>
      <c r="B17" s="241"/>
      <c r="C17" s="241"/>
      <c r="D17" s="241"/>
      <c r="E17" s="241"/>
      <c r="F17" s="241"/>
      <c r="G17" s="241"/>
      <c r="H17" s="241"/>
      <c r="I17" s="241"/>
      <c r="J17" s="241"/>
    </row>
    <row r="18" spans="1:10" ht="65.25" customHeight="1" x14ac:dyDescent="0.15">
      <c r="B18" s="239" t="s">
        <v>217</v>
      </c>
      <c r="C18" s="239"/>
      <c r="D18" s="239"/>
      <c r="E18" s="239"/>
      <c r="F18" s="239"/>
      <c r="G18" s="239"/>
      <c r="H18" s="239"/>
      <c r="I18" s="239"/>
      <c r="J18" s="239"/>
    </row>
    <row r="19" spans="1:10" ht="20.25" customHeight="1" x14ac:dyDescent="0.15">
      <c r="A19" s="241" t="s">
        <v>214</v>
      </c>
      <c r="B19" s="241"/>
      <c r="C19" s="241"/>
      <c r="D19" s="241"/>
      <c r="E19" s="241"/>
      <c r="F19" s="241"/>
      <c r="G19" s="241"/>
      <c r="H19" s="241"/>
      <c r="I19" s="241"/>
      <c r="J19" s="241"/>
    </row>
    <row r="20" spans="1:10" ht="26.25" customHeight="1" x14ac:dyDescent="0.15">
      <c r="B20" s="239" t="s">
        <v>215</v>
      </c>
      <c r="C20" s="239"/>
      <c r="D20" s="239"/>
      <c r="E20" s="239"/>
      <c r="F20" s="239"/>
      <c r="G20" s="239"/>
      <c r="H20" s="239"/>
      <c r="I20" s="239"/>
      <c r="J20" s="239"/>
    </row>
    <row r="21" spans="1:10" ht="20.25" customHeight="1" x14ac:dyDescent="0.15">
      <c r="A21" s="241" t="s">
        <v>233</v>
      </c>
      <c r="B21" s="241"/>
      <c r="C21" s="241"/>
      <c r="D21" s="241"/>
      <c r="E21" s="241"/>
      <c r="F21" s="241"/>
      <c r="G21" s="241"/>
      <c r="H21" s="241"/>
      <c r="I21" s="241"/>
      <c r="J21" s="241"/>
    </row>
    <row r="22" spans="1:10" ht="38.25" customHeight="1" x14ac:dyDescent="0.15">
      <c r="A22" s="126"/>
      <c r="B22" s="235" t="s">
        <v>235</v>
      </c>
      <c r="C22" s="235"/>
      <c r="D22" s="235"/>
      <c r="E22" s="235"/>
      <c r="F22" s="235"/>
      <c r="G22" s="235"/>
      <c r="H22" s="235"/>
      <c r="I22" s="235"/>
      <c r="J22" s="235"/>
    </row>
    <row r="23" spans="1:10" ht="12.75" customHeight="1" x14ac:dyDescent="0.15">
      <c r="A23" s="126"/>
      <c r="B23" s="126"/>
      <c r="C23" s="236" t="s">
        <v>236</v>
      </c>
      <c r="D23" s="236"/>
      <c r="E23" s="236"/>
      <c r="F23" s="126"/>
      <c r="G23" s="126"/>
      <c r="H23" s="126"/>
      <c r="I23" s="126"/>
      <c r="J23" s="126"/>
    </row>
    <row r="24" spans="1:10" ht="51" customHeight="1" x14ac:dyDescent="0.15">
      <c r="B24" s="239" t="s">
        <v>234</v>
      </c>
      <c r="C24" s="239"/>
      <c r="D24" s="239"/>
      <c r="E24" s="239"/>
      <c r="F24" s="239"/>
      <c r="G24" s="239"/>
      <c r="H24" s="239"/>
      <c r="I24" s="239"/>
      <c r="J24" s="239"/>
    </row>
    <row r="25" spans="1:10" ht="20.25" customHeight="1" x14ac:dyDescent="0.15">
      <c r="A25" s="241" t="s">
        <v>4</v>
      </c>
      <c r="B25" s="241"/>
      <c r="C25" s="241"/>
      <c r="D25" s="241"/>
      <c r="E25" s="241"/>
      <c r="F25" s="241"/>
      <c r="G25" s="241"/>
      <c r="H25" s="241"/>
      <c r="I25" s="241"/>
      <c r="J25" s="241"/>
    </row>
    <row r="26" spans="1:10" ht="51" customHeight="1" x14ac:dyDescent="0.15">
      <c r="B26" s="240" t="s">
        <v>151</v>
      </c>
      <c r="C26" s="240"/>
      <c r="D26" s="240"/>
      <c r="E26" s="240"/>
      <c r="F26" s="240"/>
      <c r="G26" s="240"/>
      <c r="H26" s="240"/>
      <c r="I26" s="240"/>
      <c r="J26" s="240"/>
    </row>
    <row r="28" spans="1:10" x14ac:dyDescent="0.15">
      <c r="A28" s="241" t="s">
        <v>5</v>
      </c>
      <c r="B28" s="241"/>
      <c r="C28" s="241"/>
      <c r="D28" s="241"/>
      <c r="E28" s="241"/>
      <c r="F28" s="241"/>
      <c r="G28" s="241"/>
      <c r="H28" s="241"/>
      <c r="I28" s="241"/>
      <c r="J28" s="241"/>
    </row>
    <row r="29" spans="1:10" s="6" customFormat="1" ht="28.5" customHeight="1" x14ac:dyDescent="0.15">
      <c r="B29" s="239" t="s">
        <v>6</v>
      </c>
      <c r="C29" s="239"/>
      <c r="D29" s="239"/>
      <c r="E29" s="239"/>
      <c r="F29" s="239"/>
      <c r="G29" s="239"/>
      <c r="H29" s="239"/>
      <c r="I29" s="239"/>
      <c r="J29" s="239"/>
    </row>
    <row r="30" spans="1:10" ht="53.25" customHeight="1" x14ac:dyDescent="0.15">
      <c r="B30" s="235" t="s">
        <v>310</v>
      </c>
      <c r="C30" s="239"/>
      <c r="D30" s="239"/>
      <c r="E30" s="239"/>
      <c r="F30" s="239"/>
      <c r="G30" s="239"/>
      <c r="H30" s="239"/>
      <c r="I30" s="239"/>
      <c r="J30" s="239"/>
    </row>
    <row r="31" spans="1:10" ht="20.25" customHeight="1" x14ac:dyDescent="0.15">
      <c r="B31" s="239" t="s">
        <v>17</v>
      </c>
      <c r="C31" s="239"/>
      <c r="D31" s="239"/>
      <c r="E31" s="242" t="s">
        <v>18</v>
      </c>
      <c r="F31" s="242"/>
      <c r="G31" s="242"/>
      <c r="H31" s="242"/>
      <c r="I31" s="242"/>
      <c r="J31" s="242"/>
    </row>
    <row r="32" spans="1:10" ht="29.25" customHeight="1" x14ac:dyDescent="0.15">
      <c r="B32" s="239" t="s">
        <v>7</v>
      </c>
      <c r="C32" s="239"/>
      <c r="D32" s="239"/>
      <c r="E32" s="239"/>
      <c r="F32" s="239"/>
      <c r="G32" s="239"/>
      <c r="H32" s="239"/>
      <c r="I32" s="239"/>
      <c r="J32" s="239"/>
    </row>
    <row r="33" spans="1:10" ht="27.75" customHeight="1" x14ac:dyDescent="0.15">
      <c r="B33" s="239" t="s">
        <v>8</v>
      </c>
      <c r="C33" s="239"/>
      <c r="D33" s="239"/>
      <c r="E33" s="239"/>
      <c r="F33" s="239"/>
      <c r="G33" s="239"/>
      <c r="H33" s="239"/>
      <c r="I33" s="239"/>
      <c r="J33" s="239"/>
    </row>
    <row r="34" spans="1:10" x14ac:dyDescent="0.15">
      <c r="A34" s="252" t="s">
        <v>9</v>
      </c>
      <c r="B34" s="252"/>
      <c r="C34" s="252"/>
      <c r="D34" s="252"/>
      <c r="E34" s="252"/>
      <c r="F34" s="252"/>
      <c r="G34" s="252"/>
      <c r="H34" s="252"/>
      <c r="I34" s="252"/>
      <c r="J34" s="252"/>
    </row>
    <row r="35" spans="1:10" x14ac:dyDescent="0.15">
      <c r="A35" s="190"/>
      <c r="B35" s="253" t="s">
        <v>311</v>
      </c>
      <c r="C35" s="253"/>
      <c r="D35" s="253"/>
      <c r="E35" s="253"/>
      <c r="F35" s="253"/>
      <c r="G35" s="253"/>
      <c r="H35" s="253"/>
      <c r="I35" s="253"/>
      <c r="J35" s="253"/>
    </row>
    <row r="36" spans="1:10" ht="19.5" customHeight="1" x14ac:dyDescent="0.15">
      <c r="A36" s="252" t="s">
        <v>342</v>
      </c>
      <c r="B36" s="252"/>
      <c r="C36" s="252"/>
      <c r="D36" s="252"/>
      <c r="E36" s="252"/>
      <c r="F36" s="252"/>
      <c r="G36" s="252"/>
      <c r="H36" s="252"/>
      <c r="I36" s="252"/>
      <c r="J36" s="252"/>
    </row>
    <row r="37" spans="1:10" ht="28.5" customHeight="1" x14ac:dyDescent="0.15">
      <c r="A37" s="191"/>
      <c r="B37" s="254" t="s">
        <v>312</v>
      </c>
      <c r="C37" s="255"/>
      <c r="D37" s="255"/>
      <c r="E37" s="255"/>
      <c r="F37" s="255"/>
      <c r="G37" s="255"/>
      <c r="H37" s="255"/>
      <c r="I37" s="255"/>
      <c r="J37" s="255"/>
    </row>
    <row r="39" spans="1:10" x14ac:dyDescent="0.15">
      <c r="A39" s="241" t="s">
        <v>10</v>
      </c>
      <c r="B39" s="241"/>
      <c r="C39" s="241"/>
      <c r="D39" s="241"/>
      <c r="E39" s="241"/>
      <c r="F39" s="241"/>
      <c r="G39" s="241"/>
      <c r="H39" s="241"/>
      <c r="I39" s="241"/>
      <c r="J39" s="241"/>
    </row>
    <row r="40" spans="1:10" x14ac:dyDescent="0.15">
      <c r="B40" s="1" t="s">
        <v>152</v>
      </c>
      <c r="C40" s="51">
        <v>38541</v>
      </c>
      <c r="D40" s="8" t="s">
        <v>11</v>
      </c>
    </row>
    <row r="41" spans="1:10" x14ac:dyDescent="0.15">
      <c r="C41" s="51"/>
    </row>
    <row r="42" spans="1:10" x14ac:dyDescent="0.15">
      <c r="B42" s="1" t="s">
        <v>153</v>
      </c>
      <c r="C42" s="51">
        <v>38548</v>
      </c>
      <c r="D42" s="8" t="s">
        <v>154</v>
      </c>
    </row>
    <row r="43" spans="1:10" x14ac:dyDescent="0.15">
      <c r="C43" s="51"/>
      <c r="D43" s="8"/>
    </row>
    <row r="44" spans="1:10" ht="25.5" customHeight="1" x14ac:dyDescent="0.15">
      <c r="B44" s="52" t="s">
        <v>155</v>
      </c>
      <c r="C44" s="53">
        <v>38613</v>
      </c>
      <c r="D44" s="256" t="s">
        <v>322</v>
      </c>
      <c r="E44" s="257"/>
      <c r="F44" s="257"/>
      <c r="G44" s="257"/>
      <c r="H44" s="257"/>
      <c r="I44" s="257"/>
      <c r="J44" s="257"/>
    </row>
    <row r="45" spans="1:10" x14ac:dyDescent="0.15">
      <c r="B45" s="1"/>
      <c r="C45" s="51"/>
      <c r="D45" s="8"/>
    </row>
    <row r="46" spans="1:10" ht="12.75" customHeight="1" x14ac:dyDescent="0.15">
      <c r="B46" s="52" t="s">
        <v>156</v>
      </c>
      <c r="C46" s="53">
        <v>39172</v>
      </c>
      <c r="D46" s="237" t="s">
        <v>157</v>
      </c>
      <c r="E46" s="237"/>
      <c r="F46" s="237"/>
      <c r="G46" s="237"/>
      <c r="H46" s="237"/>
      <c r="I46" s="237"/>
      <c r="J46" s="237"/>
    </row>
    <row r="47" spans="1:10" x14ac:dyDescent="0.15">
      <c r="B47" s="1"/>
      <c r="C47" s="51"/>
      <c r="D47" s="8"/>
    </row>
    <row r="48" spans="1:10" x14ac:dyDescent="0.15">
      <c r="B48" s="52" t="s">
        <v>172</v>
      </c>
      <c r="C48" s="53">
        <v>39175</v>
      </c>
      <c r="D48" s="237" t="s">
        <v>173</v>
      </c>
      <c r="E48" s="237"/>
      <c r="F48" s="237"/>
      <c r="G48" s="237"/>
      <c r="H48" s="237"/>
      <c r="I48" s="237"/>
      <c r="J48" s="237"/>
    </row>
    <row r="49" spans="2:10" x14ac:dyDescent="0.15">
      <c r="C49" s="51"/>
    </row>
    <row r="50" spans="2:10" x14ac:dyDescent="0.15">
      <c r="B50" s="52" t="s">
        <v>207</v>
      </c>
      <c r="C50" s="53">
        <v>39181</v>
      </c>
      <c r="D50" s="237" t="s">
        <v>208</v>
      </c>
      <c r="E50" s="237"/>
      <c r="F50" s="237"/>
      <c r="G50" s="237"/>
      <c r="H50" s="237"/>
      <c r="I50" s="237"/>
      <c r="J50" s="237"/>
    </row>
    <row r="51" spans="2:10" x14ac:dyDescent="0.15">
      <c r="C51" s="51"/>
    </row>
    <row r="52" spans="2:10" ht="38.25" customHeight="1" x14ac:dyDescent="0.15">
      <c r="B52" s="52" t="s">
        <v>219</v>
      </c>
      <c r="C52" s="53">
        <v>39185</v>
      </c>
      <c r="D52" s="238" t="s">
        <v>323</v>
      </c>
      <c r="E52" s="237"/>
      <c r="F52" s="237"/>
      <c r="G52" s="237"/>
      <c r="H52" s="237"/>
      <c r="I52" s="237"/>
      <c r="J52" s="237"/>
    </row>
    <row r="53" spans="2:10" x14ac:dyDescent="0.15">
      <c r="C53" s="51"/>
    </row>
    <row r="54" spans="2:10" ht="12.75" customHeight="1" x14ac:dyDescent="0.15">
      <c r="B54" s="52" t="s">
        <v>221</v>
      </c>
      <c r="C54" s="53">
        <v>39187</v>
      </c>
      <c r="D54" s="237" t="s">
        <v>222</v>
      </c>
      <c r="E54" s="237"/>
      <c r="F54" s="237"/>
      <c r="G54" s="237"/>
      <c r="H54" s="237"/>
      <c r="I54" s="237"/>
      <c r="J54" s="237"/>
    </row>
    <row r="55" spans="2:10" x14ac:dyDescent="0.15">
      <c r="C55" s="51"/>
      <c r="D55" s="192" t="s">
        <v>324</v>
      </c>
    </row>
    <row r="56" spans="2:10" x14ac:dyDescent="0.15">
      <c r="C56" s="51"/>
      <c r="D56" t="s">
        <v>223</v>
      </c>
    </row>
    <row r="57" spans="2:10" x14ac:dyDescent="0.15">
      <c r="C57" s="51"/>
      <c r="D57" s="192" t="s">
        <v>325</v>
      </c>
    </row>
    <row r="58" spans="2:10" x14ac:dyDescent="0.15">
      <c r="C58" s="51"/>
    </row>
    <row r="59" spans="2:10" x14ac:dyDescent="0.15">
      <c r="B59" s="52" t="s">
        <v>225</v>
      </c>
      <c r="C59" s="53">
        <v>39387</v>
      </c>
      <c r="D59" s="237" t="s">
        <v>226</v>
      </c>
      <c r="E59" s="237"/>
      <c r="F59" s="237"/>
      <c r="G59" s="237"/>
      <c r="H59" s="237"/>
      <c r="I59" s="237"/>
      <c r="J59" s="237"/>
    </row>
    <row r="60" spans="2:10" x14ac:dyDescent="0.15">
      <c r="C60" s="7"/>
      <c r="D60" s="251" t="s">
        <v>227</v>
      </c>
      <c r="E60" s="251"/>
      <c r="F60" s="251"/>
      <c r="G60" s="251"/>
      <c r="H60" s="251"/>
      <c r="I60" s="251"/>
      <c r="J60" s="251"/>
    </row>
    <row r="61" spans="2:10" x14ac:dyDescent="0.15">
      <c r="C61" s="7"/>
      <c r="D61" s="251" t="s">
        <v>228</v>
      </c>
      <c r="E61" s="251"/>
      <c r="F61" s="251"/>
      <c r="G61" s="251"/>
      <c r="H61" s="251"/>
      <c r="I61" s="251"/>
      <c r="J61" s="251"/>
    </row>
    <row r="62" spans="2:10" x14ac:dyDescent="0.15">
      <c r="C62" s="7"/>
    </row>
    <row r="63" spans="2:10" x14ac:dyDescent="0.15">
      <c r="B63" s="52" t="s">
        <v>230</v>
      </c>
      <c r="C63" s="53">
        <v>39630</v>
      </c>
      <c r="D63" s="237" t="s">
        <v>231</v>
      </c>
      <c r="E63" s="237"/>
      <c r="F63" s="237"/>
      <c r="G63" s="237"/>
      <c r="H63" s="237"/>
      <c r="I63" s="237"/>
      <c r="J63" s="237"/>
    </row>
    <row r="64" spans="2:10" x14ac:dyDescent="0.15">
      <c r="C64" s="7"/>
      <c r="D64" s="237" t="s">
        <v>232</v>
      </c>
      <c r="E64" s="237"/>
      <c r="F64" s="237"/>
      <c r="G64" s="237"/>
      <c r="H64" s="237"/>
      <c r="I64" s="237"/>
      <c r="J64" s="237"/>
    </row>
    <row r="65" spans="2:10" x14ac:dyDescent="0.15">
      <c r="C65" s="7"/>
      <c r="D65" s="250" t="s">
        <v>237</v>
      </c>
      <c r="E65" s="250"/>
      <c r="F65" s="250"/>
      <c r="G65" s="250"/>
      <c r="H65" s="250"/>
      <c r="I65" s="250"/>
      <c r="J65" s="250"/>
    </row>
    <row r="66" spans="2:10" x14ac:dyDescent="0.15">
      <c r="C66" s="7"/>
    </row>
    <row r="67" spans="2:10" x14ac:dyDescent="0.15">
      <c r="B67" s="1" t="s">
        <v>239</v>
      </c>
      <c r="C67" s="135">
        <v>39638</v>
      </c>
      <c r="D67" s="136" t="s">
        <v>238</v>
      </c>
      <c r="E67" s="134"/>
      <c r="F67" s="134"/>
      <c r="G67" s="134"/>
      <c r="H67" s="134"/>
    </row>
    <row r="68" spans="2:10" x14ac:dyDescent="0.15">
      <c r="C68" s="7"/>
    </row>
    <row r="69" spans="2:10" ht="25.5" customHeight="1" x14ac:dyDescent="0.15">
      <c r="B69" s="52" t="s">
        <v>251</v>
      </c>
      <c r="C69" s="148">
        <v>39920</v>
      </c>
      <c r="D69" s="233" t="s">
        <v>250</v>
      </c>
      <c r="E69" s="234"/>
      <c r="F69" s="234"/>
      <c r="G69" s="234"/>
      <c r="H69" s="234"/>
      <c r="I69" s="234"/>
      <c r="J69" s="234"/>
    </row>
    <row r="70" spans="2:10" x14ac:dyDescent="0.15">
      <c r="C70" s="7"/>
      <c r="D70" s="8" t="s">
        <v>252</v>
      </c>
    </row>
    <row r="71" spans="2:10" x14ac:dyDescent="0.15">
      <c r="C71" s="7"/>
      <c r="D71" s="8" t="s">
        <v>253</v>
      </c>
    </row>
    <row r="72" spans="2:10" x14ac:dyDescent="0.15">
      <c r="C72" s="7"/>
    </row>
    <row r="73" spans="2:10" x14ac:dyDescent="0.15">
      <c r="B73" s="1" t="s">
        <v>306</v>
      </c>
      <c r="C73" s="135">
        <v>42354</v>
      </c>
      <c r="D73" s="136" t="s">
        <v>307</v>
      </c>
      <c r="E73" s="134"/>
      <c r="F73" s="134"/>
      <c r="G73" s="134"/>
      <c r="H73" s="134"/>
    </row>
    <row r="74" spans="2:10" x14ac:dyDescent="0.15">
      <c r="C74" s="7"/>
      <c r="D74" s="231" t="s">
        <v>317</v>
      </c>
      <c r="E74" s="232"/>
      <c r="F74" s="232"/>
      <c r="G74" s="232"/>
      <c r="H74" s="232"/>
      <c r="I74" s="232"/>
      <c r="J74" s="232"/>
    </row>
    <row r="75" spans="2:10" x14ac:dyDescent="0.15">
      <c r="C75" s="7"/>
    </row>
    <row r="76" spans="2:10" x14ac:dyDescent="0.15">
      <c r="B76" s="1" t="s">
        <v>337</v>
      </c>
      <c r="C76" s="135">
        <v>42397</v>
      </c>
      <c r="D76" s="192" t="s">
        <v>338</v>
      </c>
      <c r="E76" s="134"/>
      <c r="F76" s="134"/>
      <c r="G76" s="134"/>
      <c r="H76" s="134"/>
    </row>
    <row r="77" spans="2:10" x14ac:dyDescent="0.15">
      <c r="C77" s="7"/>
    </row>
    <row r="78" spans="2:10" x14ac:dyDescent="0.15">
      <c r="B78" s="1" t="s">
        <v>341</v>
      </c>
      <c r="C78" s="198">
        <v>42412</v>
      </c>
      <c r="D78" s="192" t="s">
        <v>340</v>
      </c>
      <c r="E78" s="134"/>
      <c r="F78" s="134"/>
      <c r="G78" s="134"/>
      <c r="H78" s="134"/>
    </row>
    <row r="79" spans="2:10" x14ac:dyDescent="0.15">
      <c r="C79" s="7"/>
    </row>
    <row r="80" spans="2:10" x14ac:dyDescent="0.15">
      <c r="B80" s="1" t="s">
        <v>343</v>
      </c>
      <c r="C80" s="198">
        <v>42479</v>
      </c>
      <c r="D80" s="192" t="s">
        <v>344</v>
      </c>
      <c r="E80" s="134"/>
      <c r="F80" s="134"/>
      <c r="G80" s="134"/>
    </row>
    <row r="81" spans="2:4" x14ac:dyDescent="0.15">
      <c r="C81" s="7"/>
      <c r="D81" s="192" t="s">
        <v>347</v>
      </c>
    </row>
    <row r="82" spans="2:4" x14ac:dyDescent="0.15">
      <c r="B82" s="1"/>
      <c r="C82" s="198"/>
    </row>
    <row r="83" spans="2:4" x14ac:dyDescent="0.15">
      <c r="B83" s="1" t="s">
        <v>360</v>
      </c>
      <c r="C83" s="198">
        <v>42480</v>
      </c>
      <c r="D83" s="192" t="s">
        <v>358</v>
      </c>
    </row>
    <row r="84" spans="2:4" x14ac:dyDescent="0.15">
      <c r="D84" s="192" t="s">
        <v>359</v>
      </c>
    </row>
    <row r="86" spans="2:4" x14ac:dyDescent="0.15">
      <c r="B86" s="1" t="s">
        <v>361</v>
      </c>
      <c r="C86" s="221">
        <v>42557</v>
      </c>
      <c r="D86" s="192" t="s">
        <v>362</v>
      </c>
    </row>
    <row r="88" spans="2:4" x14ac:dyDescent="0.15">
      <c r="B88" s="1" t="s">
        <v>363</v>
      </c>
      <c r="C88" s="221">
        <v>42564</v>
      </c>
      <c r="D88" s="192" t="s">
        <v>364</v>
      </c>
    </row>
    <row r="89" spans="2:4" x14ac:dyDescent="0.15">
      <c r="D89" s="8" t="s">
        <v>365</v>
      </c>
    </row>
    <row r="91" spans="2:4" x14ac:dyDescent="0.15">
      <c r="B91" s="1" t="s">
        <v>371</v>
      </c>
      <c r="C91" s="221">
        <v>42853</v>
      </c>
      <c r="D91" s="192" t="s">
        <v>372</v>
      </c>
    </row>
    <row r="93" spans="2:4" x14ac:dyDescent="0.15">
      <c r="B93" s="1" t="s">
        <v>374</v>
      </c>
      <c r="C93" s="221">
        <v>43293</v>
      </c>
      <c r="D93" s="192" t="s">
        <v>373</v>
      </c>
    </row>
  </sheetData>
  <sheetProtection algorithmName="SHA-512" hashValue="N0cbpULTkfgxcajeqStS2DbC3wJfSlAIijknvUNecoN5EPYDHj3vNMgVrOwcwVHzhShj+j2sIYT2cRRp9qJAHg==" saltValue="W7iKJb59ITYpKFdjS228ng==" spinCount="100000" sheet="1" selectLockedCells="1" selectUnlockedCells="1"/>
  <mergeCells count="49">
    <mergeCell ref="A34:J34"/>
    <mergeCell ref="B35:J35"/>
    <mergeCell ref="A36:J36"/>
    <mergeCell ref="B37:J37"/>
    <mergeCell ref="D44:J44"/>
    <mergeCell ref="A39:J39"/>
    <mergeCell ref="D65:J65"/>
    <mergeCell ref="D60:J60"/>
    <mergeCell ref="D61:J61"/>
    <mergeCell ref="D46:J46"/>
    <mergeCell ref="D48:J48"/>
    <mergeCell ref="D64:J64"/>
    <mergeCell ref="A1:J1"/>
    <mergeCell ref="A11:J11"/>
    <mergeCell ref="B4:J4"/>
    <mergeCell ref="B6:J6"/>
    <mergeCell ref="B33:J33"/>
    <mergeCell ref="A13:J13"/>
    <mergeCell ref="B12:J12"/>
    <mergeCell ref="B10:J10"/>
    <mergeCell ref="A9:J9"/>
    <mergeCell ref="A7:J7"/>
    <mergeCell ref="B8:J8"/>
    <mergeCell ref="A15:J15"/>
    <mergeCell ref="B16:J16"/>
    <mergeCell ref="B14:J14"/>
    <mergeCell ref="B29:J29"/>
    <mergeCell ref="A28:J28"/>
    <mergeCell ref="A17:J17"/>
    <mergeCell ref="A19:J19"/>
    <mergeCell ref="B20:J20"/>
    <mergeCell ref="B18:J18"/>
    <mergeCell ref="A21:J21"/>
    <mergeCell ref="D74:J74"/>
    <mergeCell ref="D69:J69"/>
    <mergeCell ref="B22:J22"/>
    <mergeCell ref="C23:E23"/>
    <mergeCell ref="D54:J54"/>
    <mergeCell ref="D52:J52"/>
    <mergeCell ref="B24:J24"/>
    <mergeCell ref="B26:J26"/>
    <mergeCell ref="A25:J25"/>
    <mergeCell ref="D50:J50"/>
    <mergeCell ref="B31:D31"/>
    <mergeCell ref="B32:J32"/>
    <mergeCell ref="D59:J59"/>
    <mergeCell ref="D63:J63"/>
    <mergeCell ref="B30:J30"/>
    <mergeCell ref="E31:J31"/>
  </mergeCells>
  <phoneticPr fontId="11" type="noConversion"/>
  <hyperlinks>
    <hyperlink ref="E31" r:id="rId1" xr:uid="{00000000-0004-0000-0000-000000000000}"/>
    <hyperlink ref="E31:J31" r:id="rId2" display="http://trax.boy-scouts.net" xr:uid="{00000000-0004-0000-0000-000001000000}"/>
    <hyperlink ref="C23" r:id="rId3" xr:uid="{00000000-0004-0000-0000-000002000000}"/>
    <hyperlink ref="B35" r:id="rId4" xr:uid="{00000000-0004-0000-0000-000003000000}"/>
  </hyperlinks>
  <pageMargins left="0.75" right="0.75" top="1" bottom="1" header="0.5" footer="0.5"/>
  <pageSetup orientation="portrait" horizontalDpi="4294967293" r:id="rId5"/>
  <headerFooter alignWithMargins="0">
    <oddHeader xml:space="preserve">&amp;C&amp;"Arial,Bold"&amp;12EagleTrax
&amp;10Version 1.11
for the Boy Scout Handbook (c)1998&amp;"Arial,Regular"
</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11">
    <pageSetUpPr fitToPage="1"/>
  </sheetPr>
  <dimension ref="A1:X59"/>
  <sheetViews>
    <sheetView showGridLines="0" workbookViewId="0" xr3:uid="{7BE570AB-09E9-518F-B8F7-3F91B7162CA9}">
      <pane xSplit="3" ySplit="2" topLeftCell="D3" activePane="bottomRight" state="frozen"/>
      <selection pane="bottomLeft" activeCell="A3" sqref="A3"/>
      <selection pane="topRight" activeCell="D1" sqref="D1"/>
      <selection pane="bottomRight" activeCell="D3" sqref="D3"/>
    </sheetView>
  </sheetViews>
  <sheetFormatPr defaultRowHeight="12.75" x14ac:dyDescent="0.15"/>
  <cols>
    <col min="1" max="1" width="3.37109375" style="49" customWidth="1"/>
    <col min="2" max="2" width="3.37109375" style="156" customWidth="1"/>
    <col min="3" max="3" width="52.3203125" customWidth="1"/>
    <col min="4" max="23" width="3.91015625" customWidth="1"/>
    <col min="24" max="24" width="3.37109375" customWidth="1"/>
  </cols>
  <sheetData>
    <row r="1" spans="1:24" ht="75" customHeight="1" x14ac:dyDescent="0.15">
      <c r="A1" s="285" t="s">
        <v>241</v>
      </c>
      <c r="B1" s="154"/>
      <c r="C1" s="153" t="s">
        <v>276</v>
      </c>
      <c r="D1" s="119" t="e">
        <f ca="1">'Scout 1'!$A1</f>
        <v>#VALUE!</v>
      </c>
      <c r="E1" s="119" t="e">
        <f ca="1">'Scout 2'!$A1</f>
        <v>#VALUE!</v>
      </c>
      <c r="F1" s="119" t="e">
        <f ca="1">'Scout 3'!$A1</f>
        <v>#VALUE!</v>
      </c>
      <c r="G1" s="119" t="e">
        <f ca="1">'Scout 4'!$A1</f>
        <v>#VALUE!</v>
      </c>
      <c r="H1" s="119" t="e">
        <f ca="1">'Scout 5'!$A1</f>
        <v>#VALUE!</v>
      </c>
      <c r="I1" s="119" t="e">
        <f ca="1">'Scout 6'!$A1</f>
        <v>#VALUE!</v>
      </c>
      <c r="J1" s="119" t="e">
        <f ca="1">'Scout 7'!$A1</f>
        <v>#VALUE!</v>
      </c>
      <c r="K1" s="119" t="e">
        <f ca="1">'Scout 8'!$A1</f>
        <v>#VALUE!</v>
      </c>
      <c r="L1" s="119" t="e">
        <f ca="1">'Scout 9'!$A1</f>
        <v>#VALUE!</v>
      </c>
      <c r="M1" s="119" t="e">
        <f ca="1">'Scout 10'!$A1</f>
        <v>#VALUE!</v>
      </c>
      <c r="N1" s="119" t="e">
        <f ca="1">'Scout 11'!$A1</f>
        <v>#VALUE!</v>
      </c>
      <c r="O1" s="119" t="e">
        <f ca="1">'Scout 12'!$A1</f>
        <v>#VALUE!</v>
      </c>
      <c r="P1" s="119" t="e">
        <f ca="1">'Scout 13'!$A1</f>
        <v>#VALUE!</v>
      </c>
      <c r="Q1" s="119" t="e">
        <f ca="1">'Scout 14'!$A1</f>
        <v>#VALUE!</v>
      </c>
      <c r="R1" s="119" t="e">
        <f ca="1">'Scout 15'!$A1</f>
        <v>#VALUE!</v>
      </c>
      <c r="S1" s="119" t="e">
        <f ca="1">'Scout 16'!$A1</f>
        <v>#VALUE!</v>
      </c>
      <c r="T1" s="119" t="e">
        <f ca="1">'Scout 17'!$A1</f>
        <v>#VALUE!</v>
      </c>
      <c r="U1" s="119" t="e">
        <f ca="1">'Scout 18'!$A1</f>
        <v>#VALUE!</v>
      </c>
      <c r="V1" s="119" t="e">
        <f ca="1">'Scout 19'!$A1</f>
        <v>#VALUE!</v>
      </c>
      <c r="W1" s="119" t="e">
        <f ca="1">'Scout 20'!$A1</f>
        <v>#VALUE!</v>
      </c>
      <c r="X1" s="285" t="s">
        <v>241</v>
      </c>
    </row>
    <row r="2" spans="1:24" x14ac:dyDescent="0.15">
      <c r="A2" s="285"/>
      <c r="B2" s="155"/>
      <c r="C2" s="161" t="s">
        <v>280</v>
      </c>
      <c r="D2" s="162" t="str">
        <f>IF(OR(SUMPRODUCT(ISTEXT(D5:D6)*1)+SUMPRODUCT(ISTEXT(D8:D11)*1)+COUNTIF(D12,"C")&gt;0,SUM(D8,D5,D7)&gt;0), IF(AND((SUMPRODUCT(ISTEXT(D5:D6)*1)+SUMPRODUCT(ISTEXT(D8:D11)*1)+COUNTIF(D12,"C")+MIN(D7,6)+COUNTIF(D8,"&gt;5")+COUNTIF(D5,"&gt;3"))&gt;12,D7&lt;&gt;""),"C",((SUMPRODUCT(ISTEXT(D5:D6)*1)+SUMPRODUCT(ISTEXT(D8:D11)*1)+COUNTIF(D12,"C")+IF(D7="",0,MIN(D7,6))+COUNTIF(D8,"&gt;5")+COUNTIF(D5,"&gt;3")))/13*100),"")</f>
        <v/>
      </c>
      <c r="E2" s="162" t="str">
        <f t="shared" ref="E2:W2" si="0">IF(OR(SUMPRODUCT(ISTEXT(E5:E6)*1)+SUMPRODUCT(ISTEXT(E8:E11)*1)+COUNTIF(E12,"C")&gt;0,SUM(E8,E5,E7)&gt;0), IF(AND((SUMPRODUCT(ISTEXT(E5:E6)*1)+SUMPRODUCT(ISTEXT(E8:E11)*1)+COUNTIF(E12,"C")+MIN(E7,6)+COUNTIF(E8,"&gt;5")+COUNTIF(E5,"&gt;3"))&gt;12,E7&lt;&gt;""),"C",((SUMPRODUCT(ISTEXT(E5:E6)*1)+SUMPRODUCT(ISTEXT(E8:E11)*1)+COUNTIF(E12,"C")+IF(E7="",0,MIN(E7,6))+COUNTIF(E8,"&gt;5")+COUNTIF(E5,"&gt;3")))/13*100),"")</f>
        <v/>
      </c>
      <c r="F2" s="162" t="str">
        <f t="shared" si="0"/>
        <v/>
      </c>
      <c r="G2" s="162" t="str">
        <f t="shared" si="0"/>
        <v/>
      </c>
      <c r="H2" s="162" t="str">
        <f t="shared" si="0"/>
        <v/>
      </c>
      <c r="I2" s="162" t="str">
        <f t="shared" si="0"/>
        <v/>
      </c>
      <c r="J2" s="162" t="str">
        <f t="shared" si="0"/>
        <v/>
      </c>
      <c r="K2" s="162" t="str">
        <f t="shared" si="0"/>
        <v/>
      </c>
      <c r="L2" s="162" t="str">
        <f t="shared" si="0"/>
        <v/>
      </c>
      <c r="M2" s="162" t="str">
        <f t="shared" si="0"/>
        <v/>
      </c>
      <c r="N2" s="162" t="str">
        <f t="shared" si="0"/>
        <v/>
      </c>
      <c r="O2" s="162" t="str">
        <f t="shared" si="0"/>
        <v/>
      </c>
      <c r="P2" s="162" t="str">
        <f t="shared" si="0"/>
        <v/>
      </c>
      <c r="Q2" s="162" t="str">
        <f t="shared" si="0"/>
        <v/>
      </c>
      <c r="R2" s="162" t="str">
        <f t="shared" si="0"/>
        <v/>
      </c>
      <c r="S2" s="162" t="str">
        <f t="shared" si="0"/>
        <v/>
      </c>
      <c r="T2" s="162" t="str">
        <f t="shared" si="0"/>
        <v/>
      </c>
      <c r="U2" s="162" t="str">
        <f t="shared" si="0"/>
        <v/>
      </c>
      <c r="V2" s="162" t="str">
        <f t="shared" si="0"/>
        <v/>
      </c>
      <c r="W2" s="162" t="str">
        <f t="shared" si="0"/>
        <v/>
      </c>
      <c r="X2" s="285"/>
    </row>
    <row r="3" spans="1:24" ht="52.5" customHeight="1" x14ac:dyDescent="0.15">
      <c r="A3" s="285"/>
      <c r="B3" s="155"/>
      <c r="C3" s="137" t="s">
        <v>242</v>
      </c>
      <c r="D3" s="141"/>
      <c r="E3" s="141"/>
      <c r="F3" s="141"/>
      <c r="G3" s="141"/>
      <c r="H3" s="141"/>
      <c r="I3" s="141"/>
      <c r="J3" s="141"/>
      <c r="K3" s="141"/>
      <c r="L3" s="141"/>
      <c r="M3" s="141"/>
      <c r="N3" s="141"/>
      <c r="O3" s="141"/>
      <c r="P3" s="141"/>
      <c r="Q3" s="141"/>
      <c r="R3" s="141"/>
      <c r="S3" s="141"/>
      <c r="T3" s="141"/>
      <c r="U3" s="141"/>
      <c r="V3" s="141"/>
      <c r="W3" s="141"/>
      <c r="X3" s="285"/>
    </row>
    <row r="4" spans="1:24" ht="12.75" customHeight="1" x14ac:dyDescent="0.15">
      <c r="A4" s="285"/>
      <c r="B4" s="154"/>
      <c r="C4" s="140"/>
      <c r="D4" s="138"/>
      <c r="E4" s="138"/>
      <c r="F4" s="138"/>
      <c r="G4" s="138"/>
      <c r="H4" s="138"/>
      <c r="I4" s="138"/>
      <c r="J4" s="138"/>
      <c r="K4" s="138"/>
      <c r="L4" s="138"/>
      <c r="M4" s="138"/>
      <c r="N4" s="138"/>
      <c r="O4" s="138"/>
      <c r="P4" s="138"/>
      <c r="Q4" s="138"/>
      <c r="R4" s="139"/>
      <c r="S4" s="139"/>
      <c r="T4" s="139"/>
      <c r="U4" s="139"/>
      <c r="V4" s="139"/>
      <c r="W4" s="139"/>
      <c r="X4" s="285"/>
    </row>
    <row r="5" spans="1:24" ht="24" x14ac:dyDescent="0.15">
      <c r="A5" s="285"/>
      <c r="B5" s="157">
        <v>1</v>
      </c>
      <c r="C5" s="158" t="s">
        <v>277</v>
      </c>
      <c r="D5" s="213"/>
      <c r="E5" s="149"/>
      <c r="F5" s="149"/>
      <c r="G5" s="149"/>
      <c r="H5" s="149"/>
      <c r="I5" s="149"/>
      <c r="J5" s="149"/>
      <c r="K5" s="149"/>
      <c r="L5" s="149"/>
      <c r="M5" s="149"/>
      <c r="N5" s="149"/>
      <c r="O5" s="149"/>
      <c r="P5" s="149"/>
      <c r="Q5" s="149"/>
      <c r="R5" s="149"/>
      <c r="S5" s="149"/>
      <c r="T5" s="149"/>
      <c r="U5" s="149"/>
      <c r="V5" s="149"/>
      <c r="W5" s="149"/>
      <c r="X5" s="285"/>
    </row>
    <row r="6" spans="1:24" ht="35.25" x14ac:dyDescent="0.15">
      <c r="A6" s="285"/>
      <c r="B6" s="157">
        <v>2</v>
      </c>
      <c r="C6" s="158" t="s">
        <v>278</v>
      </c>
      <c r="D6" s="213"/>
      <c r="E6" s="149"/>
      <c r="F6" s="149"/>
      <c r="G6" s="149"/>
      <c r="H6" s="149"/>
      <c r="I6" s="149"/>
      <c r="J6" s="149"/>
      <c r="K6" s="149"/>
      <c r="L6" s="149"/>
      <c r="M6" s="149"/>
      <c r="N6" s="149"/>
      <c r="O6" s="149"/>
      <c r="P6" s="149"/>
      <c r="Q6" s="149"/>
      <c r="R6" s="149"/>
      <c r="S6" s="149"/>
      <c r="T6" s="149"/>
      <c r="U6" s="149"/>
      <c r="V6" s="149"/>
      <c r="W6" s="149"/>
      <c r="X6" s="285"/>
    </row>
    <row r="7" spans="1:24" ht="24" x14ac:dyDescent="0.15">
      <c r="A7" s="285"/>
      <c r="B7" s="157">
        <v>3</v>
      </c>
      <c r="C7" s="158" t="s">
        <v>279</v>
      </c>
      <c r="D7" s="50" t="str">
        <f>IF(OR('MB - Elective'!D2&lt;&gt;"",'MB - EagleRequired'!D2&lt;&gt;""),MIN(2,IF(SUMPRODUCT(ISTEXT('MB - EagleRequired'!D12:D13)*1)-COUNTIF('MB - EagleRequired'!D12:D13,"P")&gt;1,1,0)+IF(SUMPRODUCT(ISTEXT('MB - EagleRequired'!D10:D11)*1)-COUNTIF('MB - EagleRequired'!D10:D11,"P")&gt;1,1,0)+IF(SUMPRODUCT(ISTEXT('MB - EagleRequired'!D15:D17)*1)-COUNTIF('MB - EagleRequired'!D15:D17,"P")&gt;1,SUMPRODUCT(ISTEXT('MB - EagleRequired'!D15:D17)*1)-1,0)+IF('MB - Elective'!D2="",0,'MB - Elective'!D2))+MIN(4,SUMPRODUCT(ISTEXT('MB - EagleRequired'!D3:D9)*1)-COUNTIF('MB - EagleRequired'!D3:D9,"P")+(SUMPRODUCT(ISTEXT('MB - EagleRequired'!D18:D19)*1)-COUNTIF('MB - EagleRequired'!D18:D19,"P")+SUMPRODUCT(ISTEXT('MB - EagleRequired'!D14)*1)-COUNTIF('MB - EagleRequired'!D14,"P")+MIN(1,SUMPRODUCT(ISTEXT('MB - EagleRequired'!D10:D11)*1)-COUNTIF('MB - EagleRequired'!D10:D11,"P"))+MIN(1,SUMPRODUCT(ISTEXT('MB - EagleRequired'!D12:D13)*1)-COUNTIF('MB - EagleRequired'!D12:D13,"P"))+MIN(1,SUMPRODUCT(ISTEXT('MB - EagleRequired'!D15:D17)*1)-COUNTIF('MB - EagleRequired'!D15:D17,"P")))),"")</f>
        <v/>
      </c>
      <c r="E7" s="50" t="str">
        <f>IF(OR('MB - Elective'!E2&lt;&gt;"",'MB - EagleRequired'!E2&lt;&gt;""),MIN(2,IF(SUMPRODUCT(ISTEXT('MB - EagleRequired'!E12:E13)*1)-COUNTIF('MB - EagleRequired'!E12:E13,"P")&gt;1,1,0)+IF(SUMPRODUCT(ISTEXT('MB - EagleRequired'!E10:E11)*1)-COUNTIF('MB - EagleRequired'!E10:E11,"P")&gt;1,1,0)+IF(SUMPRODUCT(ISTEXT('MB - EagleRequired'!E15:E17)*1)-COUNTIF('MB - EagleRequired'!E15:E17,"P")&gt;1,SUMPRODUCT(ISTEXT('MB - EagleRequired'!E15:E17)*1)-1,0)+IF('MB - Elective'!E2="",0,'MB - Elective'!E2))+MIN(4,SUMPRODUCT(ISTEXT('MB - EagleRequired'!E3:E9)*1)-COUNTIF('MB - EagleRequired'!E3:E9,"P")+(SUMPRODUCT(ISTEXT('MB - EagleRequired'!E18:E19)*1)-COUNTIF('MB - EagleRequired'!E18:E19,"P")+SUMPRODUCT(ISTEXT('MB - EagleRequired'!E14)*1)-COUNTIF('MB - EagleRequired'!E14,"P")+MIN(1,SUMPRODUCT(ISTEXT('MB - EagleRequired'!E10:E11)*1)-COUNTIF('MB - EagleRequired'!E10:E11,"P"))+MIN(1,SUMPRODUCT(ISTEXT('MB - EagleRequired'!E12:E13)*1)-COUNTIF('MB - EagleRequired'!E12:E13,"P"))+MIN(1,SUMPRODUCT(ISTEXT('MB - EagleRequired'!E15:E17)*1)-COUNTIF('MB - EagleRequired'!E15:E17,"P")))),"")</f>
        <v/>
      </c>
      <c r="F7" s="50" t="str">
        <f>IF(OR('MB - Elective'!F2&lt;&gt;"",'MB - EagleRequired'!F2&lt;&gt;""),MIN(2,IF(SUMPRODUCT(ISTEXT('MB - EagleRequired'!F12:F13)*1)-COUNTIF('MB - EagleRequired'!F12:F13,"P")&gt;1,1,0)+IF(SUMPRODUCT(ISTEXT('MB - EagleRequired'!F10:F11)*1)-COUNTIF('MB - EagleRequired'!F10:F11,"P")&gt;1,1,0)+IF(SUMPRODUCT(ISTEXT('MB - EagleRequired'!F15:F17)*1)-COUNTIF('MB - EagleRequired'!F15:F17,"P")&gt;1,SUMPRODUCT(ISTEXT('MB - EagleRequired'!F15:F17)*1)-1,0)+IF('MB - Elective'!F2="",0,'MB - Elective'!F2))+MIN(4,SUMPRODUCT(ISTEXT('MB - EagleRequired'!F3:F9)*1)-COUNTIF('MB - EagleRequired'!F3:F9,"P")+(SUMPRODUCT(ISTEXT('MB - EagleRequired'!F18:F19)*1)-COUNTIF('MB - EagleRequired'!F18:F19,"P")+SUMPRODUCT(ISTEXT('MB - EagleRequired'!F14)*1)-COUNTIF('MB - EagleRequired'!F14,"P")+MIN(1,SUMPRODUCT(ISTEXT('MB - EagleRequired'!F10:F11)*1)-COUNTIF('MB - EagleRequired'!F10:F11,"P"))+MIN(1,SUMPRODUCT(ISTEXT('MB - EagleRequired'!F12:F13)*1)-COUNTIF('MB - EagleRequired'!F12:F13,"P"))+MIN(1,SUMPRODUCT(ISTEXT('MB - EagleRequired'!F15:F17)*1)-COUNTIF('MB - EagleRequired'!F15:F17,"P")))),"")</f>
        <v/>
      </c>
      <c r="G7" s="50" t="str">
        <f>IF(OR('MB - Elective'!G2&lt;&gt;"",'MB - EagleRequired'!G2&lt;&gt;""),MIN(2,IF(SUMPRODUCT(ISTEXT('MB - EagleRequired'!G12:G13)*1)-COUNTIF('MB - EagleRequired'!G12:G13,"P")&gt;1,1,0)+IF(SUMPRODUCT(ISTEXT('MB - EagleRequired'!G10:G11)*1)-COUNTIF('MB - EagleRequired'!G10:G11,"P")&gt;1,1,0)+IF(SUMPRODUCT(ISTEXT('MB - EagleRequired'!G15:G17)*1)-COUNTIF('MB - EagleRequired'!G15:G17,"P")&gt;1,SUMPRODUCT(ISTEXT('MB - EagleRequired'!G15:G17)*1)-1,0)+IF('MB - Elective'!G2="",0,'MB - Elective'!G2))+MIN(4,SUMPRODUCT(ISTEXT('MB - EagleRequired'!G3:G9)*1)-COUNTIF('MB - EagleRequired'!G3:G9,"P")+(SUMPRODUCT(ISTEXT('MB - EagleRequired'!G18:G19)*1)-COUNTIF('MB - EagleRequired'!G18:G19,"P")+SUMPRODUCT(ISTEXT('MB - EagleRequired'!G14)*1)-COUNTIF('MB - EagleRequired'!G14,"P")+MIN(1,SUMPRODUCT(ISTEXT('MB - EagleRequired'!G10:G11)*1)-COUNTIF('MB - EagleRequired'!G10:G11,"P"))+MIN(1,SUMPRODUCT(ISTEXT('MB - EagleRequired'!G12:G13)*1)-COUNTIF('MB - EagleRequired'!G12:G13,"P"))+MIN(1,SUMPRODUCT(ISTEXT('MB - EagleRequired'!G15:G17)*1)-COUNTIF('MB - EagleRequired'!G15:G17,"P")))),"")</f>
        <v/>
      </c>
      <c r="H7" s="50" t="str">
        <f>IF(OR('MB - Elective'!H2&lt;&gt;"",'MB - EagleRequired'!H2&lt;&gt;""),MIN(2,IF(SUMPRODUCT(ISTEXT('MB - EagleRequired'!H12:H13)*1)-COUNTIF('MB - EagleRequired'!H12:H13,"P")&gt;1,1,0)+IF(SUMPRODUCT(ISTEXT('MB - EagleRequired'!H10:H11)*1)-COUNTIF('MB - EagleRequired'!H10:H11,"P")&gt;1,1,0)+IF(SUMPRODUCT(ISTEXT('MB - EagleRequired'!H15:H17)*1)-COUNTIF('MB - EagleRequired'!H15:H17,"P")&gt;1,SUMPRODUCT(ISTEXT('MB - EagleRequired'!H15:H17)*1)-1,0)+IF('MB - Elective'!H2="",0,'MB - Elective'!H2))+MIN(4,SUMPRODUCT(ISTEXT('MB - EagleRequired'!H3:H9)*1)-COUNTIF('MB - EagleRequired'!H3:H9,"P")+(SUMPRODUCT(ISTEXT('MB - EagleRequired'!H18:H19)*1)-COUNTIF('MB - EagleRequired'!H18:H19,"P")+SUMPRODUCT(ISTEXT('MB - EagleRequired'!H14)*1)-COUNTIF('MB - EagleRequired'!H14,"P")+MIN(1,SUMPRODUCT(ISTEXT('MB - EagleRequired'!H10:H11)*1)-COUNTIF('MB - EagleRequired'!H10:H11,"P"))+MIN(1,SUMPRODUCT(ISTEXT('MB - EagleRequired'!H12:H13)*1)-COUNTIF('MB - EagleRequired'!H12:H13,"P"))+MIN(1,SUMPRODUCT(ISTEXT('MB - EagleRequired'!H15:H17)*1)-COUNTIF('MB - EagleRequired'!H15:H17,"P")))),"")</f>
        <v/>
      </c>
      <c r="I7" s="50" t="str">
        <f>IF(OR('MB - Elective'!I2&lt;&gt;"",'MB - EagleRequired'!I2&lt;&gt;""),MIN(2,IF(SUMPRODUCT(ISTEXT('MB - EagleRequired'!I12:I13)*1)-COUNTIF('MB - EagleRequired'!I12:I13,"P")&gt;1,1,0)+IF(SUMPRODUCT(ISTEXT('MB - EagleRequired'!I10:I11)*1)-COUNTIF('MB - EagleRequired'!I10:I11,"P")&gt;1,1,0)+IF(SUMPRODUCT(ISTEXT('MB - EagleRequired'!I15:I17)*1)-COUNTIF('MB - EagleRequired'!I15:I17,"P")&gt;1,SUMPRODUCT(ISTEXT('MB - EagleRequired'!I15:I17)*1)-1,0)+IF('MB - Elective'!I2="",0,'MB - Elective'!I2))+MIN(4,SUMPRODUCT(ISTEXT('MB - EagleRequired'!I3:I9)*1)-COUNTIF('MB - EagleRequired'!I3:I9,"P")+(SUMPRODUCT(ISTEXT('MB - EagleRequired'!I18:I19)*1)-COUNTIF('MB - EagleRequired'!I18:I19,"P")+SUMPRODUCT(ISTEXT('MB - EagleRequired'!I14)*1)-COUNTIF('MB - EagleRequired'!I14,"P")+MIN(1,SUMPRODUCT(ISTEXT('MB - EagleRequired'!I10:I11)*1)-COUNTIF('MB - EagleRequired'!I10:I11,"P"))+MIN(1,SUMPRODUCT(ISTEXT('MB - EagleRequired'!I12:I13)*1)-COUNTIF('MB - EagleRequired'!I12:I13,"P"))+MIN(1,SUMPRODUCT(ISTEXT('MB - EagleRequired'!I15:I17)*1)-COUNTIF('MB - EagleRequired'!I15:I17,"P")))),"")</f>
        <v/>
      </c>
      <c r="J7" s="50" t="str">
        <f>IF(OR('MB - Elective'!J2&lt;&gt;"",'MB - EagleRequired'!J2&lt;&gt;""),MIN(2,IF(SUMPRODUCT(ISTEXT('MB - EagleRequired'!J12:J13)*1)-COUNTIF('MB - EagleRequired'!J12:J13,"P")&gt;1,1,0)+IF(SUMPRODUCT(ISTEXT('MB - EagleRequired'!J10:J11)*1)-COUNTIF('MB - EagleRequired'!J10:J11,"P")&gt;1,1,0)+IF(SUMPRODUCT(ISTEXT('MB - EagleRequired'!J15:J17)*1)-COUNTIF('MB - EagleRequired'!J15:J17,"P")&gt;1,SUMPRODUCT(ISTEXT('MB - EagleRequired'!J15:J17)*1)-1,0)+IF('MB - Elective'!J2="",0,'MB - Elective'!J2))+MIN(4,SUMPRODUCT(ISTEXT('MB - EagleRequired'!J3:J9)*1)-COUNTIF('MB - EagleRequired'!J3:J9,"P")+(SUMPRODUCT(ISTEXT('MB - EagleRequired'!J18:J19)*1)-COUNTIF('MB - EagleRequired'!J18:J19,"P")+SUMPRODUCT(ISTEXT('MB - EagleRequired'!J14)*1)-COUNTIF('MB - EagleRequired'!J14,"P")+MIN(1,SUMPRODUCT(ISTEXT('MB - EagleRequired'!J10:J11)*1)-COUNTIF('MB - EagleRequired'!J10:J11,"P"))+MIN(1,SUMPRODUCT(ISTEXT('MB - EagleRequired'!J12:J13)*1)-COUNTIF('MB - EagleRequired'!J12:J13,"P"))+MIN(1,SUMPRODUCT(ISTEXT('MB - EagleRequired'!J15:J17)*1)-COUNTIF('MB - EagleRequired'!J15:J17,"P")))),"")</f>
        <v/>
      </c>
      <c r="K7" s="50" t="str">
        <f>IF(OR('MB - Elective'!K2&lt;&gt;"",'MB - EagleRequired'!K2&lt;&gt;""),MIN(2,IF(SUMPRODUCT(ISTEXT('MB - EagleRequired'!K12:K13)*1)-COUNTIF('MB - EagleRequired'!K12:K13,"P")&gt;1,1,0)+IF(SUMPRODUCT(ISTEXT('MB - EagleRequired'!K10:K11)*1)-COUNTIF('MB - EagleRequired'!K10:K11,"P")&gt;1,1,0)+IF(SUMPRODUCT(ISTEXT('MB - EagleRequired'!K15:K17)*1)-COUNTIF('MB - EagleRequired'!K15:K17,"P")&gt;1,SUMPRODUCT(ISTEXT('MB - EagleRequired'!K15:K17)*1)-1,0)+IF('MB - Elective'!K2="",0,'MB - Elective'!K2))+MIN(4,SUMPRODUCT(ISTEXT('MB - EagleRequired'!K3:K9)*1)-COUNTIF('MB - EagleRequired'!K3:K9,"P")+(SUMPRODUCT(ISTEXT('MB - EagleRequired'!K18:K19)*1)-COUNTIF('MB - EagleRequired'!K18:K19,"P")+SUMPRODUCT(ISTEXT('MB - EagleRequired'!K14)*1)-COUNTIF('MB - EagleRequired'!K14,"P")+MIN(1,SUMPRODUCT(ISTEXT('MB - EagleRequired'!K10:K11)*1)-COUNTIF('MB - EagleRequired'!K10:K11,"P"))+MIN(1,SUMPRODUCT(ISTEXT('MB - EagleRequired'!K12:K13)*1)-COUNTIF('MB - EagleRequired'!K12:K13,"P"))+MIN(1,SUMPRODUCT(ISTEXT('MB - EagleRequired'!K15:K17)*1)-COUNTIF('MB - EagleRequired'!K15:K17,"P")))),"")</f>
        <v/>
      </c>
      <c r="L7" s="50" t="str">
        <f>IF(OR('MB - Elective'!L2&lt;&gt;"",'MB - EagleRequired'!L2&lt;&gt;""),MIN(2,IF(SUMPRODUCT(ISTEXT('MB - EagleRequired'!L12:L13)*1)-COUNTIF('MB - EagleRequired'!L12:L13,"P")&gt;1,1,0)+IF(SUMPRODUCT(ISTEXT('MB - EagleRequired'!L10:L11)*1)-COUNTIF('MB - EagleRequired'!L10:L11,"P")&gt;1,1,0)+IF(SUMPRODUCT(ISTEXT('MB - EagleRequired'!L15:L17)*1)-COUNTIF('MB - EagleRequired'!L15:L17,"P")&gt;1,SUMPRODUCT(ISTEXT('MB - EagleRequired'!L15:L17)*1)-1,0)+IF('MB - Elective'!L2="",0,'MB - Elective'!L2))+MIN(4,SUMPRODUCT(ISTEXT('MB - EagleRequired'!L3:L9)*1)-COUNTIF('MB - EagleRequired'!L3:L9,"P")+(SUMPRODUCT(ISTEXT('MB - EagleRequired'!L18:L19)*1)-COUNTIF('MB - EagleRequired'!L18:L19,"P")+SUMPRODUCT(ISTEXT('MB - EagleRequired'!L14)*1)-COUNTIF('MB - EagleRequired'!L14,"P")+MIN(1,SUMPRODUCT(ISTEXT('MB - EagleRequired'!L10:L11)*1)-COUNTIF('MB - EagleRequired'!L10:L11,"P"))+MIN(1,SUMPRODUCT(ISTEXT('MB - EagleRequired'!L12:L13)*1)-COUNTIF('MB - EagleRequired'!L12:L13,"P"))+MIN(1,SUMPRODUCT(ISTEXT('MB - EagleRequired'!L15:L17)*1)-COUNTIF('MB - EagleRequired'!L15:L17,"P")))),"")</f>
        <v/>
      </c>
      <c r="M7" s="50" t="str">
        <f>IF(OR('MB - Elective'!M2&lt;&gt;"",'MB - EagleRequired'!M2&lt;&gt;""),MIN(2,IF(SUMPRODUCT(ISTEXT('MB - EagleRequired'!M12:M13)*1)-COUNTIF('MB - EagleRequired'!M12:M13,"P")&gt;1,1,0)+IF(SUMPRODUCT(ISTEXT('MB - EagleRequired'!M10:M11)*1)-COUNTIF('MB - EagleRequired'!M10:M11,"P")&gt;1,1,0)+IF(SUMPRODUCT(ISTEXT('MB - EagleRequired'!M15:M17)*1)-COUNTIF('MB - EagleRequired'!M15:M17,"P")&gt;1,SUMPRODUCT(ISTEXT('MB - EagleRequired'!M15:M17)*1)-1,0)+IF('MB - Elective'!M2="",0,'MB - Elective'!M2))+MIN(4,SUMPRODUCT(ISTEXT('MB - EagleRequired'!M3:M9)*1)-COUNTIF('MB - EagleRequired'!M3:M9,"P")+(SUMPRODUCT(ISTEXT('MB - EagleRequired'!M18:M19)*1)-COUNTIF('MB - EagleRequired'!M18:M19,"P")+SUMPRODUCT(ISTEXT('MB - EagleRequired'!M14)*1)-COUNTIF('MB - EagleRequired'!M14,"P")+MIN(1,SUMPRODUCT(ISTEXT('MB - EagleRequired'!M10:M11)*1)-COUNTIF('MB - EagleRequired'!M10:M11,"P"))+MIN(1,SUMPRODUCT(ISTEXT('MB - EagleRequired'!M12:M13)*1)-COUNTIF('MB - EagleRequired'!M12:M13,"P"))+MIN(1,SUMPRODUCT(ISTEXT('MB - EagleRequired'!M15:M17)*1)-COUNTIF('MB - EagleRequired'!M15:M17,"P")))),"")</f>
        <v/>
      </c>
      <c r="N7" s="50" t="str">
        <f>IF(OR('MB - Elective'!N2&lt;&gt;"",'MB - EagleRequired'!N2&lt;&gt;""),MIN(2,IF(SUMPRODUCT(ISTEXT('MB - EagleRequired'!N12:N13)*1)-COUNTIF('MB - EagleRequired'!N12:N13,"P")&gt;1,1,0)+IF(SUMPRODUCT(ISTEXT('MB - EagleRequired'!N10:N11)*1)-COUNTIF('MB - EagleRequired'!N10:N11,"P")&gt;1,1,0)+IF(SUMPRODUCT(ISTEXT('MB - EagleRequired'!N15:N17)*1)-COUNTIF('MB - EagleRequired'!N15:N17,"P")&gt;1,SUMPRODUCT(ISTEXT('MB - EagleRequired'!N15:N17)*1)-1,0)+IF('MB - Elective'!N2="",0,'MB - Elective'!N2))+MIN(4,SUMPRODUCT(ISTEXT('MB - EagleRequired'!N3:N9)*1)-COUNTIF('MB - EagleRequired'!N3:N9,"P")+(SUMPRODUCT(ISTEXT('MB - EagleRequired'!N18:N19)*1)-COUNTIF('MB - EagleRequired'!N18:N19,"P")+SUMPRODUCT(ISTEXT('MB - EagleRequired'!N14)*1)-COUNTIF('MB - EagleRequired'!N14,"P")+MIN(1,SUMPRODUCT(ISTEXT('MB - EagleRequired'!N10:N11)*1)-COUNTIF('MB - EagleRequired'!N10:N11,"P"))+MIN(1,SUMPRODUCT(ISTEXT('MB - EagleRequired'!N12:N13)*1)-COUNTIF('MB - EagleRequired'!N12:N13,"P"))+MIN(1,SUMPRODUCT(ISTEXT('MB - EagleRequired'!N15:N17)*1)-COUNTIF('MB - EagleRequired'!N15:N17,"P")))),"")</f>
        <v/>
      </c>
      <c r="O7" s="50" t="str">
        <f>IF(OR('MB - Elective'!O2&lt;&gt;"",'MB - EagleRequired'!O2&lt;&gt;""),MIN(2,IF(SUMPRODUCT(ISTEXT('MB - EagleRequired'!O12:O13)*1)-COUNTIF('MB - EagleRequired'!O12:O13,"P")&gt;1,1,0)+IF(SUMPRODUCT(ISTEXT('MB - EagleRequired'!O10:O11)*1)-COUNTIF('MB - EagleRequired'!O10:O11,"P")&gt;1,1,0)+IF(SUMPRODUCT(ISTEXT('MB - EagleRequired'!O15:O17)*1)-COUNTIF('MB - EagleRequired'!O15:O17,"P")&gt;1,SUMPRODUCT(ISTEXT('MB - EagleRequired'!O15:O17)*1)-1,0)+IF('MB - Elective'!O2="",0,'MB - Elective'!O2))+MIN(4,SUMPRODUCT(ISTEXT('MB - EagleRequired'!O3:O9)*1)-COUNTIF('MB - EagleRequired'!O3:O9,"P")+(SUMPRODUCT(ISTEXT('MB - EagleRequired'!O18:O19)*1)-COUNTIF('MB - EagleRequired'!O18:O19,"P")+SUMPRODUCT(ISTEXT('MB - EagleRequired'!O14)*1)-COUNTIF('MB - EagleRequired'!O14,"P")+MIN(1,SUMPRODUCT(ISTEXT('MB - EagleRequired'!O10:O11)*1)-COUNTIF('MB - EagleRequired'!O10:O11,"P"))+MIN(1,SUMPRODUCT(ISTEXT('MB - EagleRequired'!O12:O13)*1)-COUNTIF('MB - EagleRequired'!O12:O13,"P"))+MIN(1,SUMPRODUCT(ISTEXT('MB - EagleRequired'!O15:O17)*1)-COUNTIF('MB - EagleRequired'!O15:O17,"P")))),"")</f>
        <v/>
      </c>
      <c r="P7" s="50" t="str">
        <f>IF(OR('MB - Elective'!P2&lt;&gt;"",'MB - EagleRequired'!P2&lt;&gt;""),MIN(2,IF(SUMPRODUCT(ISTEXT('MB - EagleRequired'!P12:P13)*1)-COUNTIF('MB - EagleRequired'!P12:P13,"P")&gt;1,1,0)+IF(SUMPRODUCT(ISTEXT('MB - EagleRequired'!P10:P11)*1)-COUNTIF('MB - EagleRequired'!P10:P11,"P")&gt;1,1,0)+IF(SUMPRODUCT(ISTEXT('MB - EagleRequired'!P15:P17)*1)-COUNTIF('MB - EagleRequired'!P15:P17,"P")&gt;1,SUMPRODUCT(ISTEXT('MB - EagleRequired'!P15:P17)*1)-1,0)+IF('MB - Elective'!P2="",0,'MB - Elective'!P2))+MIN(4,SUMPRODUCT(ISTEXT('MB - EagleRequired'!P3:P9)*1)-COUNTIF('MB - EagleRequired'!P3:P9,"P")+(SUMPRODUCT(ISTEXT('MB - EagleRequired'!P18:P19)*1)-COUNTIF('MB - EagleRequired'!P18:P19,"P")+SUMPRODUCT(ISTEXT('MB - EagleRequired'!P14)*1)-COUNTIF('MB - EagleRequired'!P14,"P")+MIN(1,SUMPRODUCT(ISTEXT('MB - EagleRequired'!P10:P11)*1)-COUNTIF('MB - EagleRequired'!P10:P11,"P"))+MIN(1,SUMPRODUCT(ISTEXT('MB - EagleRequired'!P12:P13)*1)-COUNTIF('MB - EagleRequired'!P12:P13,"P"))+MIN(1,SUMPRODUCT(ISTEXT('MB - EagleRequired'!P15:P17)*1)-COUNTIF('MB - EagleRequired'!P15:P17,"P")))),"")</f>
        <v/>
      </c>
      <c r="Q7" s="50" t="str">
        <f>IF(OR('MB - Elective'!Q2&lt;&gt;"",'MB - EagleRequired'!Q2&lt;&gt;""),MIN(2,IF(SUMPRODUCT(ISTEXT('MB - EagleRequired'!Q12:Q13)*1)-COUNTIF('MB - EagleRequired'!Q12:Q13,"P")&gt;1,1,0)+IF(SUMPRODUCT(ISTEXT('MB - EagleRequired'!Q10:Q11)*1)-COUNTIF('MB - EagleRequired'!Q10:Q11,"P")&gt;1,1,0)+IF(SUMPRODUCT(ISTEXT('MB - EagleRequired'!Q15:Q17)*1)-COUNTIF('MB - EagleRequired'!Q15:Q17,"P")&gt;1,SUMPRODUCT(ISTEXT('MB - EagleRequired'!Q15:Q17)*1)-1,0)+IF('MB - Elective'!Q2="",0,'MB - Elective'!Q2))+MIN(4,SUMPRODUCT(ISTEXT('MB - EagleRequired'!Q3:Q9)*1)-COUNTIF('MB - EagleRequired'!Q3:Q9,"P")+(SUMPRODUCT(ISTEXT('MB - EagleRequired'!Q18:Q19)*1)-COUNTIF('MB - EagleRequired'!Q18:Q19,"P")+SUMPRODUCT(ISTEXT('MB - EagleRequired'!Q14)*1)-COUNTIF('MB - EagleRequired'!Q14,"P")+MIN(1,SUMPRODUCT(ISTEXT('MB - EagleRequired'!Q10:Q11)*1)-COUNTIF('MB - EagleRequired'!Q10:Q11,"P"))+MIN(1,SUMPRODUCT(ISTEXT('MB - EagleRequired'!Q12:Q13)*1)-COUNTIF('MB - EagleRequired'!Q12:Q13,"P"))+MIN(1,SUMPRODUCT(ISTEXT('MB - EagleRequired'!Q15:Q17)*1)-COUNTIF('MB - EagleRequired'!Q15:Q17,"P")))),"")</f>
        <v/>
      </c>
      <c r="R7" s="50" t="str">
        <f>IF(OR('MB - Elective'!R2&lt;&gt;"",'MB - EagleRequired'!R2&lt;&gt;""),MIN(2,IF(SUMPRODUCT(ISTEXT('MB - EagleRequired'!R12:R13)*1)-COUNTIF('MB - EagleRequired'!R12:R13,"P")&gt;1,1,0)+IF(SUMPRODUCT(ISTEXT('MB - EagleRequired'!R10:R11)*1)-COUNTIF('MB - EagleRequired'!R10:R11,"P")&gt;1,1,0)+IF(SUMPRODUCT(ISTEXT('MB - EagleRequired'!R15:R17)*1)-COUNTIF('MB - EagleRequired'!R15:R17,"P")&gt;1,SUMPRODUCT(ISTEXT('MB - EagleRequired'!R15:R17)*1)-1,0)+IF('MB - Elective'!R2="",0,'MB - Elective'!R2))+MIN(4,SUMPRODUCT(ISTEXT('MB - EagleRequired'!R3:R9)*1)-COUNTIF('MB - EagleRequired'!R3:R9,"P")+(SUMPRODUCT(ISTEXT('MB - EagleRequired'!R18:R19)*1)-COUNTIF('MB - EagleRequired'!R18:R19,"P")+SUMPRODUCT(ISTEXT('MB - EagleRequired'!R14)*1)-COUNTIF('MB - EagleRequired'!R14,"P")+MIN(1,SUMPRODUCT(ISTEXT('MB - EagleRequired'!R10:R11)*1)-COUNTIF('MB - EagleRequired'!R10:R11,"P"))+MIN(1,SUMPRODUCT(ISTEXT('MB - EagleRequired'!R12:R13)*1)-COUNTIF('MB - EagleRequired'!R12:R13,"P"))+MIN(1,SUMPRODUCT(ISTEXT('MB - EagleRequired'!R15:R17)*1)-COUNTIF('MB - EagleRequired'!R15:R17,"P")))),"")</f>
        <v/>
      </c>
      <c r="S7" s="50" t="str">
        <f>IF(OR('MB - Elective'!S2&lt;&gt;"",'MB - EagleRequired'!S2&lt;&gt;""),MIN(2,IF(SUMPRODUCT(ISTEXT('MB - EagleRequired'!S12:S13)*1)-COUNTIF('MB - EagleRequired'!S12:S13,"P")&gt;1,1,0)+IF(SUMPRODUCT(ISTEXT('MB - EagleRequired'!S10:S11)*1)-COUNTIF('MB - EagleRequired'!S10:S11,"P")&gt;1,1,0)+IF(SUMPRODUCT(ISTEXT('MB - EagleRequired'!S15:S17)*1)-COUNTIF('MB - EagleRequired'!S15:S17,"P")&gt;1,SUMPRODUCT(ISTEXT('MB - EagleRequired'!S15:S17)*1)-1,0)+IF('MB - Elective'!S2="",0,'MB - Elective'!S2))+MIN(4,SUMPRODUCT(ISTEXT('MB - EagleRequired'!S3:S9)*1)-COUNTIF('MB - EagleRequired'!S3:S9,"P")+(SUMPRODUCT(ISTEXT('MB - EagleRequired'!S18:S19)*1)-COUNTIF('MB - EagleRequired'!S18:S19,"P")+SUMPRODUCT(ISTEXT('MB - EagleRequired'!S14)*1)-COUNTIF('MB - EagleRequired'!S14,"P")+MIN(1,SUMPRODUCT(ISTEXT('MB - EagleRequired'!S10:S11)*1)-COUNTIF('MB - EagleRequired'!S10:S11,"P"))+MIN(1,SUMPRODUCT(ISTEXT('MB - EagleRequired'!S12:S13)*1)-COUNTIF('MB - EagleRequired'!S12:S13,"P"))+MIN(1,SUMPRODUCT(ISTEXT('MB - EagleRequired'!S15:S17)*1)-COUNTIF('MB - EagleRequired'!S15:S17,"P")))),"")</f>
        <v/>
      </c>
      <c r="T7" s="50" t="str">
        <f>IF(OR('MB - Elective'!T2&lt;&gt;"",'MB - EagleRequired'!T2&lt;&gt;""),MIN(2,IF(SUMPRODUCT(ISTEXT('MB - EagleRequired'!T12:T13)*1)-COUNTIF('MB - EagleRequired'!T12:T13,"P")&gt;1,1,0)+IF(SUMPRODUCT(ISTEXT('MB - EagleRequired'!T10:T11)*1)-COUNTIF('MB - EagleRequired'!T10:T11,"P")&gt;1,1,0)+IF(SUMPRODUCT(ISTEXT('MB - EagleRequired'!T15:T17)*1)-COUNTIF('MB - EagleRequired'!T15:T17,"P")&gt;1,SUMPRODUCT(ISTEXT('MB - EagleRequired'!T15:T17)*1)-1,0)+IF('MB - Elective'!T2="",0,'MB - Elective'!T2))+MIN(4,SUMPRODUCT(ISTEXT('MB - EagleRequired'!T3:T9)*1)-COUNTIF('MB - EagleRequired'!T3:T9,"P")+(SUMPRODUCT(ISTEXT('MB - EagleRequired'!T18:T19)*1)-COUNTIF('MB - EagleRequired'!T18:T19,"P")+SUMPRODUCT(ISTEXT('MB - EagleRequired'!T14)*1)-COUNTIF('MB - EagleRequired'!T14,"P")+MIN(1,SUMPRODUCT(ISTEXT('MB - EagleRequired'!T10:T11)*1)-COUNTIF('MB - EagleRequired'!T10:T11,"P"))+MIN(1,SUMPRODUCT(ISTEXT('MB - EagleRequired'!T12:T13)*1)-COUNTIF('MB - EagleRequired'!T12:T13,"P"))+MIN(1,SUMPRODUCT(ISTEXT('MB - EagleRequired'!T15:T17)*1)-COUNTIF('MB - EagleRequired'!T15:T17,"P")))),"")</f>
        <v/>
      </c>
      <c r="U7" s="50" t="str">
        <f>IF(OR('MB - Elective'!U2&lt;&gt;"",'MB - EagleRequired'!U2&lt;&gt;""),MIN(2,IF(SUMPRODUCT(ISTEXT('MB - EagleRequired'!U12:U13)*1)-COUNTIF('MB - EagleRequired'!U12:U13,"P")&gt;1,1,0)+IF(SUMPRODUCT(ISTEXT('MB - EagleRequired'!U10:U11)*1)-COUNTIF('MB - EagleRequired'!U10:U11,"P")&gt;1,1,0)+IF(SUMPRODUCT(ISTEXT('MB - EagleRequired'!U15:U17)*1)-COUNTIF('MB - EagleRequired'!U15:U17,"P")&gt;1,SUMPRODUCT(ISTEXT('MB - EagleRequired'!U15:U17)*1)-1,0)+IF('MB - Elective'!U2="",0,'MB - Elective'!U2))+MIN(4,SUMPRODUCT(ISTEXT('MB - EagleRequired'!U3:U9)*1)-COUNTIF('MB - EagleRequired'!U3:U9,"P")+(SUMPRODUCT(ISTEXT('MB - EagleRequired'!U18:U19)*1)-COUNTIF('MB - EagleRequired'!U18:U19,"P")+SUMPRODUCT(ISTEXT('MB - EagleRequired'!U14)*1)-COUNTIF('MB - EagleRequired'!U14,"P")+MIN(1,SUMPRODUCT(ISTEXT('MB - EagleRequired'!U10:U11)*1)-COUNTIF('MB - EagleRequired'!U10:U11,"P"))+MIN(1,SUMPRODUCT(ISTEXT('MB - EagleRequired'!U12:U13)*1)-COUNTIF('MB - EagleRequired'!U12:U13,"P"))+MIN(1,SUMPRODUCT(ISTEXT('MB - EagleRequired'!U15:U17)*1)-COUNTIF('MB - EagleRequired'!U15:U17,"P")))),"")</f>
        <v/>
      </c>
      <c r="V7" s="50" t="str">
        <f>IF(OR('MB - Elective'!V2&lt;&gt;"",'MB - EagleRequired'!V2&lt;&gt;""),MIN(2,IF(SUMPRODUCT(ISTEXT('MB - EagleRequired'!V12:V13)*1)-COUNTIF('MB - EagleRequired'!V12:V13,"P")&gt;1,1,0)+IF(SUMPRODUCT(ISTEXT('MB - EagleRequired'!V10:V11)*1)-COUNTIF('MB - EagleRequired'!V10:V11,"P")&gt;1,1,0)+IF(SUMPRODUCT(ISTEXT('MB - EagleRequired'!V15:V17)*1)-COUNTIF('MB - EagleRequired'!V15:V17,"P")&gt;1,SUMPRODUCT(ISTEXT('MB - EagleRequired'!V15:V17)*1)-1,0)+IF('MB - Elective'!V2="",0,'MB - Elective'!V2))+MIN(4,SUMPRODUCT(ISTEXT('MB - EagleRequired'!V3:V9)*1)-COUNTIF('MB - EagleRequired'!V3:V9,"P")+(SUMPRODUCT(ISTEXT('MB - EagleRequired'!V18:V19)*1)-COUNTIF('MB - EagleRequired'!V18:V19,"P")+SUMPRODUCT(ISTEXT('MB - EagleRequired'!V14)*1)-COUNTIF('MB - EagleRequired'!V14,"P")+MIN(1,SUMPRODUCT(ISTEXT('MB - EagleRequired'!V10:V11)*1)-COUNTIF('MB - EagleRequired'!V10:V11,"P"))+MIN(1,SUMPRODUCT(ISTEXT('MB - EagleRequired'!V12:V13)*1)-COUNTIF('MB - EagleRequired'!V12:V13,"P"))+MIN(1,SUMPRODUCT(ISTEXT('MB - EagleRequired'!V15:V17)*1)-COUNTIF('MB - EagleRequired'!V15:V17,"P")))),"")</f>
        <v/>
      </c>
      <c r="W7" s="50" t="str">
        <f>IF(OR('MB - Elective'!W2&lt;&gt;"",'MB - EagleRequired'!W2&lt;&gt;""),MIN(2,IF(SUMPRODUCT(ISTEXT('MB - EagleRequired'!W12:W13)*1)-COUNTIF('MB - EagleRequired'!W12:W13,"P")&gt;1,1,0)+IF(SUMPRODUCT(ISTEXT('MB - EagleRequired'!W10:W11)*1)-COUNTIF('MB - EagleRequired'!W10:W11,"P")&gt;1,1,0)+IF(SUMPRODUCT(ISTEXT('MB - EagleRequired'!W15:W17)*1)-COUNTIF('MB - EagleRequired'!W15:W17,"P")&gt;1,SUMPRODUCT(ISTEXT('MB - EagleRequired'!W15:W17)*1)-1,0)+IF('MB - Elective'!W2="",0,'MB - Elective'!W2))+MIN(4,SUMPRODUCT(ISTEXT('MB - EagleRequired'!W3:W9)*1)-COUNTIF('MB - EagleRequired'!W3:W9,"P")+(SUMPRODUCT(ISTEXT('MB - EagleRequired'!W18:W19)*1)-COUNTIF('MB - EagleRequired'!W18:W19,"P")+SUMPRODUCT(ISTEXT('MB - EagleRequired'!W14)*1)-COUNTIF('MB - EagleRequired'!W14,"P")+MIN(1,SUMPRODUCT(ISTEXT('MB - EagleRequired'!W10:W11)*1)-COUNTIF('MB - EagleRequired'!W10:W11,"P"))+MIN(1,SUMPRODUCT(ISTEXT('MB - EagleRequired'!W12:W13)*1)-COUNTIF('MB - EagleRequired'!W12:W13,"P"))+MIN(1,SUMPRODUCT(ISTEXT('MB - EagleRequired'!W15:W17)*1)-COUNTIF('MB - EagleRequired'!W15:W17,"P")))),"")</f>
        <v/>
      </c>
      <c r="X7" s="285"/>
    </row>
    <row r="8" spans="1:24" ht="35.25" x14ac:dyDescent="0.15">
      <c r="A8" s="285"/>
      <c r="B8" s="157">
        <v>4</v>
      </c>
      <c r="C8" s="158" t="s">
        <v>283</v>
      </c>
      <c r="D8" s="213"/>
      <c r="E8" s="149"/>
      <c r="F8" s="149"/>
      <c r="G8" s="149"/>
      <c r="H8" s="149"/>
      <c r="I8" s="149"/>
      <c r="J8" s="149"/>
      <c r="K8" s="149"/>
      <c r="L8" s="149"/>
      <c r="M8" s="149"/>
      <c r="N8" s="149"/>
      <c r="O8" s="149"/>
      <c r="P8" s="149"/>
      <c r="Q8" s="149"/>
      <c r="R8" s="149"/>
      <c r="S8" s="149"/>
      <c r="T8" s="149"/>
      <c r="U8" s="149"/>
      <c r="V8" s="149"/>
      <c r="W8" s="149"/>
      <c r="X8" s="285"/>
    </row>
    <row r="9" spans="1:24" ht="69.75" x14ac:dyDescent="0.15">
      <c r="A9" s="285"/>
      <c r="B9" s="157">
        <v>5</v>
      </c>
      <c r="C9" s="158" t="s">
        <v>284</v>
      </c>
      <c r="D9" s="213"/>
      <c r="E9" s="149"/>
      <c r="F9" s="149"/>
      <c r="G9" s="149"/>
      <c r="H9" s="149"/>
      <c r="I9" s="149"/>
      <c r="J9" s="149"/>
      <c r="K9" s="149"/>
      <c r="L9" s="149"/>
      <c r="M9" s="149"/>
      <c r="N9" s="149"/>
      <c r="O9" s="149"/>
      <c r="P9" s="149"/>
      <c r="Q9" s="149"/>
      <c r="R9" s="149"/>
      <c r="S9" s="149"/>
      <c r="T9" s="149"/>
      <c r="U9" s="149"/>
      <c r="V9" s="149"/>
      <c r="W9" s="149"/>
      <c r="X9" s="285"/>
    </row>
    <row r="10" spans="1:24" ht="39.6" customHeight="1" x14ac:dyDescent="0.15">
      <c r="A10" s="285"/>
      <c r="B10" s="154">
        <v>6</v>
      </c>
      <c r="C10" s="160" t="s">
        <v>285</v>
      </c>
      <c r="D10" s="214"/>
      <c r="E10" s="47"/>
      <c r="F10" s="47"/>
      <c r="G10" s="47"/>
      <c r="H10" s="47"/>
      <c r="I10" s="47"/>
      <c r="J10" s="47"/>
      <c r="K10" s="47"/>
      <c r="L10" s="47"/>
      <c r="M10" s="47"/>
      <c r="N10" s="47"/>
      <c r="O10" s="47"/>
      <c r="P10" s="47"/>
      <c r="Q10" s="47"/>
      <c r="R10" s="47"/>
      <c r="S10" s="47"/>
      <c r="T10" s="47"/>
      <c r="U10" s="47"/>
      <c r="V10" s="47"/>
      <c r="W10" s="47"/>
      <c r="X10" s="285"/>
    </row>
    <row r="11" spans="1:24" ht="24" x14ac:dyDescent="0.15">
      <c r="A11" s="285"/>
      <c r="B11" s="157">
        <v>7</v>
      </c>
      <c r="C11" s="195" t="s">
        <v>333</v>
      </c>
      <c r="D11" s="214"/>
      <c r="E11" s="47"/>
      <c r="F11" s="47"/>
      <c r="G11" s="47"/>
      <c r="H11" s="47"/>
      <c r="I11" s="47"/>
      <c r="J11" s="47"/>
      <c r="K11" s="47"/>
      <c r="L11" s="47"/>
      <c r="M11" s="47"/>
      <c r="N11" s="47"/>
      <c r="O11" s="47"/>
      <c r="P11" s="47"/>
      <c r="Q11" s="47"/>
      <c r="R11" s="47"/>
      <c r="S11" s="47"/>
      <c r="T11" s="47"/>
      <c r="U11" s="47"/>
      <c r="V11" s="47"/>
      <c r="W11" s="47"/>
      <c r="X11" s="285"/>
    </row>
    <row r="12" spans="1:24" x14ac:dyDescent="0.15">
      <c r="A12" s="285"/>
      <c r="B12" s="154">
        <v>8</v>
      </c>
      <c r="C12" s="159" t="s">
        <v>286</v>
      </c>
      <c r="D12" s="212" t="str">
        <f>IF(NOT(ISERR(DATEVALUE(D14))), "C", "")</f>
        <v/>
      </c>
      <c r="E12" s="212" t="str">
        <f t="shared" ref="E12:W12" si="1">IF(NOT(ISERR(DATEVALUE(E14))), "C", "")</f>
        <v/>
      </c>
      <c r="F12" s="212" t="str">
        <f t="shared" si="1"/>
        <v/>
      </c>
      <c r="G12" s="212" t="str">
        <f t="shared" si="1"/>
        <v/>
      </c>
      <c r="H12" s="212" t="str">
        <f t="shared" si="1"/>
        <v/>
      </c>
      <c r="I12" s="212" t="str">
        <f t="shared" si="1"/>
        <v/>
      </c>
      <c r="J12" s="212" t="str">
        <f t="shared" si="1"/>
        <v/>
      </c>
      <c r="K12" s="212" t="str">
        <f t="shared" si="1"/>
        <v/>
      </c>
      <c r="L12" s="212" t="str">
        <f t="shared" si="1"/>
        <v/>
      </c>
      <c r="M12" s="212" t="str">
        <f t="shared" si="1"/>
        <v/>
      </c>
      <c r="N12" s="212" t="str">
        <f t="shared" si="1"/>
        <v/>
      </c>
      <c r="O12" s="212" t="str">
        <f t="shared" si="1"/>
        <v/>
      </c>
      <c r="P12" s="212" t="str">
        <f t="shared" si="1"/>
        <v/>
      </c>
      <c r="Q12" s="212" t="str">
        <f t="shared" si="1"/>
        <v/>
      </c>
      <c r="R12" s="212" t="str">
        <f t="shared" si="1"/>
        <v/>
      </c>
      <c r="S12" s="212" t="str">
        <f t="shared" si="1"/>
        <v/>
      </c>
      <c r="T12" s="212" t="str">
        <f t="shared" si="1"/>
        <v/>
      </c>
      <c r="U12" s="212" t="str">
        <f t="shared" si="1"/>
        <v/>
      </c>
      <c r="V12" s="212" t="str">
        <f t="shared" si="1"/>
        <v/>
      </c>
      <c r="W12" s="212" t="str">
        <f t="shared" si="1"/>
        <v/>
      </c>
      <c r="X12" s="285"/>
    </row>
    <row r="13" spans="1:24" x14ac:dyDescent="0.15">
      <c r="A13" s="285"/>
      <c r="B13" s="155"/>
      <c r="X13" s="285"/>
    </row>
    <row r="14" spans="1:24" ht="52.5" customHeight="1" x14ac:dyDescent="0.15">
      <c r="A14" s="285"/>
      <c r="B14" s="155"/>
      <c r="C14" s="137" t="s">
        <v>240</v>
      </c>
      <c r="D14" s="215"/>
      <c r="E14" s="166"/>
      <c r="F14" s="166"/>
      <c r="G14" s="166"/>
      <c r="H14" s="166"/>
      <c r="I14" s="166"/>
      <c r="J14" s="166"/>
      <c r="K14" s="166"/>
      <c r="L14" s="166"/>
      <c r="M14" s="166"/>
      <c r="N14" s="166"/>
      <c r="O14" s="166"/>
      <c r="P14" s="166"/>
      <c r="Q14" s="166"/>
      <c r="R14" s="166"/>
      <c r="S14" s="166"/>
      <c r="T14" s="166"/>
      <c r="U14" s="166"/>
      <c r="V14" s="166"/>
      <c r="W14" s="166"/>
      <c r="X14" s="285"/>
    </row>
    <row r="15" spans="1:24" x14ac:dyDescent="0.15">
      <c r="A15" s="48"/>
      <c r="B15" s="155"/>
      <c r="X15" s="38"/>
    </row>
    <row r="16" spans="1:24" x14ac:dyDescent="0.15">
      <c r="A16" s="48"/>
      <c r="B16" s="155"/>
      <c r="X16" s="38"/>
    </row>
    <row r="17" spans="1:24" x14ac:dyDescent="0.15">
      <c r="A17" s="48"/>
      <c r="B17" s="155"/>
      <c r="X17" s="38"/>
    </row>
    <row r="18" spans="1:24" x14ac:dyDescent="0.15">
      <c r="A18" s="48"/>
      <c r="B18" s="155"/>
      <c r="X18" s="38"/>
    </row>
    <row r="19" spans="1:24" ht="12.75" customHeight="1" x14ac:dyDescent="0.15">
      <c r="A19" s="48"/>
      <c r="B19" s="155"/>
      <c r="X19" s="38"/>
    </row>
    <row r="20" spans="1:24" x14ac:dyDescent="0.15">
      <c r="A20" s="48"/>
      <c r="B20" s="155"/>
      <c r="X20" s="38"/>
    </row>
    <row r="21" spans="1:24" x14ac:dyDescent="0.15">
      <c r="A21" s="48"/>
      <c r="B21" s="155"/>
      <c r="X21" s="38"/>
    </row>
    <row r="22" spans="1:24" x14ac:dyDescent="0.15">
      <c r="A22" s="48"/>
      <c r="B22" s="155"/>
      <c r="X22" s="38"/>
    </row>
    <row r="23" spans="1:24" x14ac:dyDescent="0.15">
      <c r="A23" s="48"/>
      <c r="B23" s="155"/>
      <c r="X23" s="38"/>
    </row>
    <row r="24" spans="1:24" x14ac:dyDescent="0.15">
      <c r="A24" s="48"/>
      <c r="B24" s="155"/>
      <c r="X24" s="38"/>
    </row>
    <row r="25" spans="1:24" ht="12.75" customHeight="1" x14ac:dyDescent="0.15">
      <c r="A25" s="48"/>
      <c r="B25" s="155"/>
      <c r="X25" s="38"/>
    </row>
    <row r="26" spans="1:24" x14ac:dyDescent="0.15">
      <c r="A26" s="48"/>
      <c r="B26" s="155"/>
      <c r="X26" s="38"/>
    </row>
    <row r="27" spans="1:24" x14ac:dyDescent="0.15">
      <c r="A27" s="48"/>
      <c r="B27" s="155"/>
      <c r="X27" s="38"/>
    </row>
    <row r="28" spans="1:24" x14ac:dyDescent="0.15">
      <c r="A28" s="48"/>
      <c r="B28" s="155"/>
      <c r="X28" s="38"/>
    </row>
    <row r="29" spans="1:24" ht="15" customHeight="1" x14ac:dyDescent="0.15">
      <c r="A29" s="48"/>
      <c r="B29" s="155"/>
      <c r="X29" s="38"/>
    </row>
    <row r="30" spans="1:24" x14ac:dyDescent="0.15">
      <c r="A30" s="48"/>
      <c r="B30" s="155"/>
      <c r="X30" s="38"/>
    </row>
    <row r="31" spans="1:24" ht="12.75" customHeight="1" x14ac:dyDescent="0.15">
      <c r="A31" s="48"/>
      <c r="B31" s="155"/>
      <c r="X31" s="38"/>
    </row>
    <row r="32" spans="1:24" x14ac:dyDescent="0.15">
      <c r="A32" s="48"/>
      <c r="B32" s="155"/>
      <c r="X32" s="38"/>
    </row>
    <row r="33" spans="1:24" ht="14.25" customHeight="1" x14ac:dyDescent="0.15">
      <c r="A33" s="48"/>
      <c r="B33" s="155"/>
      <c r="X33" s="38"/>
    </row>
    <row r="34" spans="1:24" x14ac:dyDescent="0.15">
      <c r="A34" s="48"/>
      <c r="B34" s="155"/>
      <c r="X34" s="38"/>
    </row>
    <row r="35" spans="1:24" x14ac:dyDescent="0.15">
      <c r="A35" s="48"/>
      <c r="B35" s="155"/>
      <c r="X35" s="38"/>
    </row>
    <row r="36" spans="1:24" x14ac:dyDescent="0.15">
      <c r="A36" s="48"/>
      <c r="B36" s="155"/>
      <c r="X36" s="38"/>
    </row>
    <row r="37" spans="1:24" x14ac:dyDescent="0.15">
      <c r="A37" s="48"/>
      <c r="B37" s="155"/>
      <c r="X37" s="38"/>
    </row>
    <row r="38" spans="1:24" x14ac:dyDescent="0.15">
      <c r="A38" s="48"/>
      <c r="B38" s="155"/>
      <c r="X38" s="38"/>
    </row>
    <row r="39" spans="1:24" ht="12.75" customHeight="1" x14ac:dyDescent="0.15">
      <c r="A39" s="48"/>
      <c r="B39" s="155"/>
      <c r="X39" s="38"/>
    </row>
    <row r="40" spans="1:24" x14ac:dyDescent="0.15">
      <c r="A40" s="48"/>
      <c r="B40" s="155"/>
      <c r="X40" s="38"/>
    </row>
    <row r="41" spans="1:24" ht="12.75" customHeight="1" x14ac:dyDescent="0.15">
      <c r="A41" s="48"/>
      <c r="B41" s="155"/>
      <c r="X41" s="38"/>
    </row>
    <row r="42" spans="1:24" x14ac:dyDescent="0.15">
      <c r="A42" s="48"/>
      <c r="B42" s="155"/>
      <c r="X42" s="38"/>
    </row>
    <row r="43" spans="1:24" x14ac:dyDescent="0.15">
      <c r="A43" s="48"/>
      <c r="B43" s="155"/>
      <c r="X43" s="38"/>
    </row>
    <row r="44" spans="1:24" ht="12.75" customHeight="1" x14ac:dyDescent="0.15">
      <c r="A44" s="48"/>
      <c r="B44" s="155"/>
      <c r="X44" s="38"/>
    </row>
    <row r="45" spans="1:24" ht="12.75" customHeight="1" x14ac:dyDescent="0.15">
      <c r="A45" s="48"/>
      <c r="B45" s="155"/>
      <c r="X45" s="38"/>
    </row>
    <row r="46" spans="1:24" x14ac:dyDescent="0.15">
      <c r="A46" s="48"/>
      <c r="B46" s="155"/>
      <c r="X46" s="38"/>
    </row>
    <row r="47" spans="1:24" x14ac:dyDescent="0.15">
      <c r="A47" s="48"/>
      <c r="B47" s="155"/>
      <c r="X47" s="38"/>
    </row>
    <row r="48" spans="1:24" x14ac:dyDescent="0.15">
      <c r="A48" s="48"/>
      <c r="B48" s="155"/>
      <c r="X48" s="38"/>
    </row>
    <row r="49" spans="1:24" ht="12.75" customHeight="1" x14ac:dyDescent="0.15">
      <c r="A49" s="48"/>
      <c r="B49" s="155"/>
      <c r="X49" s="38"/>
    </row>
    <row r="50" spans="1:24" x14ac:dyDescent="0.15">
      <c r="A50" s="48"/>
      <c r="B50" s="155"/>
      <c r="X50" s="38"/>
    </row>
    <row r="51" spans="1:24" ht="12.75" customHeight="1" x14ac:dyDescent="0.15">
      <c r="A51" s="48"/>
      <c r="B51" s="155"/>
      <c r="X51" s="38"/>
    </row>
    <row r="52" spans="1:24" x14ac:dyDescent="0.15">
      <c r="A52" s="48"/>
      <c r="B52" s="155"/>
      <c r="X52" s="38"/>
    </row>
    <row r="53" spans="1:24" x14ac:dyDescent="0.15">
      <c r="A53" s="48"/>
      <c r="B53" s="155"/>
      <c r="X53" s="38"/>
    </row>
    <row r="54" spans="1:24" ht="12.75" customHeight="1" x14ac:dyDescent="0.15">
      <c r="A54" s="48"/>
      <c r="B54" s="155"/>
      <c r="X54" s="38"/>
    </row>
    <row r="55" spans="1:24" x14ac:dyDescent="0.15">
      <c r="A55" s="48"/>
      <c r="B55" s="155"/>
      <c r="X55" s="38"/>
    </row>
    <row r="56" spans="1:24" x14ac:dyDescent="0.15">
      <c r="A56" s="48"/>
      <c r="B56" s="155"/>
      <c r="X56" s="38"/>
    </row>
    <row r="57" spans="1:24" x14ac:dyDescent="0.15">
      <c r="A57" s="48"/>
      <c r="B57" s="155"/>
      <c r="X57" s="38"/>
    </row>
    <row r="58" spans="1:24" ht="12.75" customHeight="1" x14ac:dyDescent="0.15">
      <c r="A58" s="48"/>
      <c r="B58" s="155"/>
      <c r="X58" s="38"/>
    </row>
    <row r="59" spans="1:24" ht="12" customHeight="1" x14ac:dyDescent="0.15">
      <c r="A59" s="48"/>
      <c r="B59" s="155"/>
      <c r="X59" s="38"/>
    </row>
  </sheetData>
  <sheetProtection algorithmName="SHA-512" hashValue="g54zANaXAMksO2ylnIudEecGk36tKkIQrbu3QQikZpoAnQs66Wh+Z0/L6nNBpPv0kUoQ4WWO9hHe7KCMyH36+A==" saltValue="nZRX6vjmn3nTvzDxh+aP2A==" spinCount="100000" sheet="1" objects="1" scenarios="1" selectLockedCells="1"/>
  <mergeCells count="2">
    <mergeCell ref="X1:X14"/>
    <mergeCell ref="A1:A14"/>
  </mergeCells>
  <phoneticPr fontId="11" type="noConversion"/>
  <pageMargins left="0.72" right="0.25" top="1" bottom="0.5" header="0.5" footer="0.25"/>
  <pageSetup scale="83" orientation="portrait" r:id="rId1"/>
  <headerFooter alignWithMargins="0">
    <oddHeader>&amp;C&amp;"Arial,Bold"&amp;14EagleTrax
&amp;12Star - &amp;D</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1">
    <pageSetUpPr fitToPage="1"/>
  </sheetPr>
  <dimension ref="A1:X59"/>
  <sheetViews>
    <sheetView showGridLines="0" tabSelected="1" workbookViewId="0" xr3:uid="{65FA3815-DCC1-5481-872F-D2879ED395ED}">
      <pane xSplit="3" ySplit="2" topLeftCell="D3" activePane="bottomRight" state="frozen"/>
      <selection pane="bottomLeft" activeCell="A3" sqref="A3"/>
      <selection pane="topRight" activeCell="D1" sqref="D1"/>
      <selection pane="bottomRight" activeCell="D5" sqref="D5"/>
    </sheetView>
  </sheetViews>
  <sheetFormatPr defaultRowHeight="12.75" x14ac:dyDescent="0.15"/>
  <cols>
    <col min="1" max="1" width="3.37109375" style="49" customWidth="1"/>
    <col min="2" max="2" width="3.37109375" style="156" customWidth="1"/>
    <col min="3" max="3" width="52.3203125" customWidth="1"/>
    <col min="4" max="23" width="3.91015625" customWidth="1"/>
    <col min="24" max="24" width="3.37109375" customWidth="1"/>
  </cols>
  <sheetData>
    <row r="1" spans="1:24" ht="75" customHeight="1" x14ac:dyDescent="0.15">
      <c r="A1" s="285" t="s">
        <v>304</v>
      </c>
      <c r="B1" s="154"/>
      <c r="C1" s="153" t="s">
        <v>287</v>
      </c>
      <c r="D1" s="119" t="e">
        <f ca="1">'Scout 1'!$A1</f>
        <v>#VALUE!</v>
      </c>
      <c r="E1" s="119" t="e">
        <f ca="1">'Scout 2'!$A1</f>
        <v>#VALUE!</v>
      </c>
      <c r="F1" s="119" t="e">
        <f ca="1">'Scout 3'!$A1</f>
        <v>#VALUE!</v>
      </c>
      <c r="G1" s="119" t="e">
        <f ca="1">'Scout 4'!$A1</f>
        <v>#VALUE!</v>
      </c>
      <c r="H1" s="119" t="e">
        <f ca="1">'Scout 5'!$A1</f>
        <v>#VALUE!</v>
      </c>
      <c r="I1" s="119" t="e">
        <f ca="1">'Scout 6'!$A1</f>
        <v>#VALUE!</v>
      </c>
      <c r="J1" s="119" t="e">
        <f ca="1">'Scout 7'!$A1</f>
        <v>#VALUE!</v>
      </c>
      <c r="K1" s="119" t="e">
        <f ca="1">'Scout 8'!$A1</f>
        <v>#VALUE!</v>
      </c>
      <c r="L1" s="119" t="e">
        <f ca="1">'Scout 9'!$A1</f>
        <v>#VALUE!</v>
      </c>
      <c r="M1" s="119" t="e">
        <f ca="1">'Scout 10'!$A1</f>
        <v>#VALUE!</v>
      </c>
      <c r="N1" s="119" t="e">
        <f ca="1">'Scout 11'!$A1</f>
        <v>#VALUE!</v>
      </c>
      <c r="O1" s="119" t="e">
        <f ca="1">'Scout 12'!$A1</f>
        <v>#VALUE!</v>
      </c>
      <c r="P1" s="119" t="e">
        <f ca="1">'Scout 13'!$A1</f>
        <v>#VALUE!</v>
      </c>
      <c r="Q1" s="119" t="e">
        <f ca="1">'Scout 14'!$A1</f>
        <v>#VALUE!</v>
      </c>
      <c r="R1" s="119" t="e">
        <f ca="1">'Scout 15'!$A1</f>
        <v>#VALUE!</v>
      </c>
      <c r="S1" s="119" t="e">
        <f ca="1">'Scout 16'!$A1</f>
        <v>#VALUE!</v>
      </c>
      <c r="T1" s="119" t="e">
        <f ca="1">'Scout 17'!$A1</f>
        <v>#VALUE!</v>
      </c>
      <c r="U1" s="119" t="e">
        <f ca="1">'Scout 18'!$A1</f>
        <v>#VALUE!</v>
      </c>
      <c r="V1" s="119" t="e">
        <f ca="1">'Scout 19'!$A1</f>
        <v>#VALUE!</v>
      </c>
      <c r="W1" s="119" t="e">
        <f ca="1">'Scout 20'!$A1</f>
        <v>#VALUE!</v>
      </c>
      <c r="X1" s="285" t="s">
        <v>304</v>
      </c>
    </row>
    <row r="2" spans="1:24" x14ac:dyDescent="0.15">
      <c r="A2" s="285"/>
      <c r="B2" s="155"/>
      <c r="C2" s="161" t="s">
        <v>280</v>
      </c>
      <c r="D2" s="162" t="str">
        <f>IF(OR(SUMPRODUCT(ISTEXT(D5:D6)*1)+SUMPRODUCT(ISTEXT(D8:D11)*1)+COUNTIF(D12,"C")&gt;0,SUM(D5,D7,D8)&gt;0), IF(AND(SUMPRODUCT(ISTEXT(D5:D6)*1)+SUMPRODUCT(ISTEXT(D8:D11)*1)+COUNTIF(D12,"C")+MIN(D7,11)+COUNTIF(D8,"&gt;5")+COUNTIF(D5,"&gt;5")&gt;17,D7&lt;&gt;""),"C",(SUMPRODUCT(ISTEXT(D5:D6)*1)+SUMPRODUCT(ISTEXT(D8:D11)*1)+COUNTIF(D12,"C")+IF(D7="",0,MIN(D7,11))+COUNTIF(D8,"&gt;5")+COUNTIF(D5,"&gt;5"))/18*100),"")</f>
        <v/>
      </c>
      <c r="E2" s="162" t="str">
        <f t="shared" ref="E2:W2" si="0">IF(OR(SUMPRODUCT(ISTEXT(E5:E6)*1)+SUMPRODUCT(ISTEXT(E8:E11)*1)+COUNTIF(E12,"C")&gt;0,SUM(E5,E7,E8)&gt;0), IF(AND(SUMPRODUCT(ISTEXT(E5:E6)*1)+SUMPRODUCT(ISTEXT(E8:E11)*1)+COUNTIF(E12,"C")+MIN(E7,11)+COUNTIF(E8,"&gt;5")+COUNTIF(E5,"&gt;5")&gt;17,E7&lt;&gt;""),"C",(SUMPRODUCT(ISTEXT(E5:E6)*1)+SUMPRODUCT(ISTEXT(E8:E11)*1)+COUNTIF(E12,"C")+IF(E7="",0,MIN(E7,11))+COUNTIF(E8,"&gt;5")+COUNTIF(E5,"&gt;5"))/18*100),"")</f>
        <v/>
      </c>
      <c r="F2" s="162" t="str">
        <f t="shared" si="0"/>
        <v/>
      </c>
      <c r="G2" s="162" t="str">
        <f t="shared" si="0"/>
        <v/>
      </c>
      <c r="H2" s="162" t="str">
        <f t="shared" si="0"/>
        <v/>
      </c>
      <c r="I2" s="162" t="str">
        <f t="shared" si="0"/>
        <v/>
      </c>
      <c r="J2" s="162" t="str">
        <f t="shared" si="0"/>
        <v/>
      </c>
      <c r="K2" s="162" t="str">
        <f t="shared" si="0"/>
        <v/>
      </c>
      <c r="L2" s="162" t="str">
        <f t="shared" si="0"/>
        <v/>
      </c>
      <c r="M2" s="162" t="str">
        <f t="shared" si="0"/>
        <v/>
      </c>
      <c r="N2" s="162" t="str">
        <f t="shared" si="0"/>
        <v/>
      </c>
      <c r="O2" s="162" t="str">
        <f t="shared" si="0"/>
        <v/>
      </c>
      <c r="P2" s="162" t="str">
        <f t="shared" si="0"/>
        <v/>
      </c>
      <c r="Q2" s="162" t="str">
        <f t="shared" si="0"/>
        <v/>
      </c>
      <c r="R2" s="162" t="str">
        <f t="shared" si="0"/>
        <v/>
      </c>
      <c r="S2" s="162" t="str">
        <f t="shared" si="0"/>
        <v/>
      </c>
      <c r="T2" s="162" t="str">
        <f t="shared" si="0"/>
        <v/>
      </c>
      <c r="U2" s="162" t="str">
        <f t="shared" si="0"/>
        <v/>
      </c>
      <c r="V2" s="162" t="str">
        <f t="shared" si="0"/>
        <v/>
      </c>
      <c r="W2" s="162" t="str">
        <f t="shared" si="0"/>
        <v/>
      </c>
      <c r="X2" s="285"/>
    </row>
    <row r="3" spans="1:24" ht="52.5" customHeight="1" x14ac:dyDescent="0.15">
      <c r="A3" s="285"/>
      <c r="B3" s="155"/>
      <c r="C3" s="137" t="s">
        <v>243</v>
      </c>
      <c r="D3" s="167" t="str">
        <f>IF(ISERROR(DATEVALUE(Star!D14)),"",DATEVALUE(Star!D14))</f>
        <v/>
      </c>
      <c r="E3" s="167" t="str">
        <f>IF(ISERROR(DATEVALUE(Star!E14)),"",DATEVALUE(Star!E14))</f>
        <v/>
      </c>
      <c r="F3" s="167" t="str">
        <f>IF(ISERROR(DATEVALUE(Star!F14)),"",DATEVALUE(Star!F14))</f>
        <v/>
      </c>
      <c r="G3" s="167" t="str">
        <f>IF(ISERROR(DATEVALUE(Star!G14)),"",DATEVALUE(Star!G14))</f>
        <v/>
      </c>
      <c r="H3" s="167" t="str">
        <f>IF(ISERROR(DATEVALUE(Star!H14)),"",DATEVALUE(Star!H14))</f>
        <v/>
      </c>
      <c r="I3" s="167" t="str">
        <f>IF(ISERROR(DATEVALUE(Star!I14)),"",DATEVALUE(Star!I14))</f>
        <v/>
      </c>
      <c r="J3" s="167" t="str">
        <f>IF(ISERROR(DATEVALUE(Star!J14)),"",DATEVALUE(Star!J14))</f>
        <v/>
      </c>
      <c r="K3" s="167" t="str">
        <f>IF(ISERROR(DATEVALUE(Star!K14)),"",DATEVALUE(Star!K14))</f>
        <v/>
      </c>
      <c r="L3" s="167" t="str">
        <f>IF(ISERROR(DATEVALUE(Star!L14)),"",DATEVALUE(Star!L14))</f>
        <v/>
      </c>
      <c r="M3" s="167" t="str">
        <f>IF(ISERROR(DATEVALUE(Star!M14)),"",DATEVALUE(Star!M14))</f>
        <v/>
      </c>
      <c r="N3" s="167" t="str">
        <f>IF(ISERROR(DATEVALUE(Star!N14)),"",DATEVALUE(Star!N14))</f>
        <v/>
      </c>
      <c r="O3" s="167" t="str">
        <f>IF(ISERROR(DATEVALUE(Star!O14)),"",DATEVALUE(Star!O14))</f>
        <v/>
      </c>
      <c r="P3" s="167" t="str">
        <f>IF(ISERROR(DATEVALUE(Star!P14)),"",DATEVALUE(Star!P14))</f>
        <v/>
      </c>
      <c r="Q3" s="167" t="str">
        <f>IF(ISERROR(DATEVALUE(Star!Q14)),"",DATEVALUE(Star!Q14))</f>
        <v/>
      </c>
      <c r="R3" s="167" t="str">
        <f>IF(ISERROR(DATEVALUE(Star!R14)),"",DATEVALUE(Star!R14))</f>
        <v/>
      </c>
      <c r="S3" s="167" t="str">
        <f>IF(ISERROR(DATEVALUE(Star!S14)),"",DATEVALUE(Star!S14))</f>
        <v/>
      </c>
      <c r="T3" s="167" t="str">
        <f>IF(ISERROR(DATEVALUE(Star!T14)),"",DATEVALUE(Star!T14))</f>
        <v/>
      </c>
      <c r="U3" s="167" t="str">
        <f>IF(ISERROR(DATEVALUE(Star!U14)),"",DATEVALUE(Star!U14))</f>
        <v/>
      </c>
      <c r="V3" s="167" t="str">
        <f>IF(ISERROR(DATEVALUE(Star!V14)),"",DATEVALUE(Star!V14))</f>
        <v/>
      </c>
      <c r="W3" s="167" t="str">
        <f>IF(ISERROR(DATEVALUE(Star!W14)),"",DATEVALUE(Star!W14))</f>
        <v/>
      </c>
      <c r="X3" s="285"/>
    </row>
    <row r="4" spans="1:24" ht="12.75" customHeight="1" x14ac:dyDescent="0.15">
      <c r="A4" s="285"/>
      <c r="B4" s="154"/>
      <c r="C4" s="140"/>
      <c r="D4" s="138"/>
      <c r="E4" s="138"/>
      <c r="F4" s="138"/>
      <c r="G4" s="138"/>
      <c r="H4" s="138"/>
      <c r="I4" s="138"/>
      <c r="J4" s="138"/>
      <c r="K4" s="138"/>
      <c r="L4" s="138"/>
      <c r="M4" s="138"/>
      <c r="N4" s="138"/>
      <c r="O4" s="138"/>
      <c r="P4" s="138"/>
      <c r="Q4" s="138"/>
      <c r="R4" s="139"/>
      <c r="S4" s="139"/>
      <c r="T4" s="139"/>
      <c r="U4" s="139"/>
      <c r="V4" s="139"/>
      <c r="W4" s="139"/>
      <c r="X4" s="285"/>
    </row>
    <row r="5" spans="1:24" ht="24" x14ac:dyDescent="0.15">
      <c r="A5" s="285"/>
      <c r="B5" s="157">
        <v>1</v>
      </c>
      <c r="C5" s="158" t="s">
        <v>288</v>
      </c>
      <c r="D5" s="213"/>
      <c r="E5" s="213"/>
      <c r="F5" s="149"/>
      <c r="G5" s="149"/>
      <c r="H5" s="149"/>
      <c r="I5" s="149"/>
      <c r="J5" s="149"/>
      <c r="K5" s="149"/>
      <c r="L5" s="149"/>
      <c r="M5" s="149"/>
      <c r="N5" s="149"/>
      <c r="O5" s="149"/>
      <c r="P5" s="149"/>
      <c r="Q5" s="149"/>
      <c r="R5" s="149"/>
      <c r="S5" s="149"/>
      <c r="T5" s="149"/>
      <c r="U5" s="149"/>
      <c r="V5" s="149"/>
      <c r="W5" s="149"/>
      <c r="X5" s="285"/>
    </row>
    <row r="6" spans="1:24" ht="35.25" x14ac:dyDescent="0.15">
      <c r="A6" s="285"/>
      <c r="B6" s="157">
        <v>2</v>
      </c>
      <c r="C6" s="158" t="s">
        <v>278</v>
      </c>
      <c r="D6" s="213"/>
      <c r="E6" s="213"/>
      <c r="F6" s="149"/>
      <c r="G6" s="149"/>
      <c r="H6" s="149"/>
      <c r="I6" s="149"/>
      <c r="J6" s="149"/>
      <c r="K6" s="149"/>
      <c r="L6" s="149"/>
      <c r="M6" s="149"/>
      <c r="N6" s="149"/>
      <c r="O6" s="149"/>
      <c r="P6" s="149"/>
      <c r="Q6" s="149"/>
      <c r="R6" s="149"/>
      <c r="S6" s="149"/>
      <c r="T6" s="149"/>
      <c r="U6" s="149"/>
      <c r="V6" s="149"/>
      <c r="W6" s="149"/>
      <c r="X6" s="285"/>
    </row>
    <row r="7" spans="1:24" ht="24" x14ac:dyDescent="0.15">
      <c r="A7" s="285"/>
      <c r="B7" s="157">
        <v>3</v>
      </c>
      <c r="C7" s="158" t="s">
        <v>289</v>
      </c>
      <c r="D7" s="50" t="str">
        <f>IF(OR('MB - Elective'!D2&lt;&gt;"",'MB - EagleRequired'!D2&lt;&gt;""),MIN(4,IF(SUMPRODUCT(ISTEXT('MB - EagleRequired'!D12:D13)*1)-COUNTIF('MB - EagleRequired'!D12:D13,"P")&gt;1,1,0)+IF(SUMPRODUCT(ISTEXT('MB - EagleRequired'!D10:D11)*1)-COUNTIF('MB - EagleRequired'!D10:D11,"P")&gt;1,1,0)+IF(SUMPRODUCT(ISTEXT('MB - EagleRequired'!D15:D17)*1)-COUNTIF('MB - EagleRequired'!D15:D17,"P")&gt;1,SUMPRODUCT(ISTEXT('MB - EagleRequired'!D15:D17)*1)-1,0)+IF('MB - Elective'!D2="",0,'MB - Elective'!D2))+MIN(7,SUMPRODUCT(ISTEXT('MB - EagleRequired'!D3:D9)*1)-COUNTIF('MB - EagleRequired'!D3:D9,"P")+(SUMPRODUCT(ISTEXT('MB - EagleRequired'!D18:D19)*1)-COUNTIF('MB - EagleRequired'!D18:D19,"P")+SUMPRODUCT(ISTEXT('MB - EagleRequired'!D14)*1)-COUNTIF('MB - EagleRequired'!D14,"P")+MIN(1,SUMPRODUCT(ISTEXT('MB - EagleRequired'!D10:D11)*1)-COUNTIF('MB - EagleRequired'!D10:D11,"P"))+MIN(1,SUMPRODUCT(ISTEXT('MB - EagleRequired'!D12:D13)*1)-COUNTIF('MB - EagleRequired'!D12:D13,"P"))+MIN(1,SUMPRODUCT(ISTEXT('MB - EagleRequired'!D15:D17)*1)-COUNTIF('MB - EagleRequired'!D15:D17,"P")))),"")</f>
        <v/>
      </c>
      <c r="E7" s="50" t="str">
        <f>IF(OR('MB - Elective'!E2&lt;&gt;"",'MB - EagleRequired'!E2&lt;&gt;""),MIN(4,IF(SUMPRODUCT(ISTEXT('MB - EagleRequired'!E12:E13)*1)-COUNTIF('MB - EagleRequired'!E12:E13,"P")&gt;1,1,0)+IF(SUMPRODUCT(ISTEXT('MB - EagleRequired'!E10:E11)*1)-COUNTIF('MB - EagleRequired'!E10:E11,"P")&gt;1,1,0)+IF(SUMPRODUCT(ISTEXT('MB - EagleRequired'!E15:E17)*1)-COUNTIF('MB - EagleRequired'!E15:E17,"P")&gt;1,SUMPRODUCT(ISTEXT('MB - EagleRequired'!E15:E17)*1)-1,0)+IF('MB - Elective'!E2="",0,'MB - Elective'!E2))+MIN(7,SUMPRODUCT(ISTEXT('MB - EagleRequired'!E3:E9)*1)-COUNTIF('MB - EagleRequired'!E3:E9,"P")+(SUMPRODUCT(ISTEXT('MB - EagleRequired'!E18:E19)*1)-COUNTIF('MB - EagleRequired'!E18:E19,"P")+SUMPRODUCT(ISTEXT('MB - EagleRequired'!E14)*1)-COUNTIF('MB - EagleRequired'!E14,"P")+MIN(1,SUMPRODUCT(ISTEXT('MB - EagleRequired'!E10:E11)*1)-COUNTIF('MB - EagleRequired'!E10:E11,"P"))+MIN(1,SUMPRODUCT(ISTEXT('MB - EagleRequired'!E12:E13)*1)-COUNTIF('MB - EagleRequired'!E12:E13,"P"))+MIN(1,SUMPRODUCT(ISTEXT('MB - EagleRequired'!E15:E17)*1)-COUNTIF('MB - EagleRequired'!E15:E17,"P")))),"")</f>
        <v/>
      </c>
      <c r="F7" s="50" t="str">
        <f>IF(OR('MB - Elective'!F2&lt;&gt;"",'MB - EagleRequired'!F2&lt;&gt;""),MIN(4,IF(SUMPRODUCT(ISTEXT('MB - EagleRequired'!F12:F13)*1)-COUNTIF('MB - EagleRequired'!F12:F13,"P")&gt;1,1,0)+IF(SUMPRODUCT(ISTEXT('MB - EagleRequired'!F10:F11)*1)-COUNTIF('MB - EagleRequired'!F10:F11,"P")&gt;1,1,0)+IF(SUMPRODUCT(ISTEXT('MB - EagleRequired'!F15:F17)*1)-COUNTIF('MB - EagleRequired'!F15:F17,"P")&gt;1,SUMPRODUCT(ISTEXT('MB - EagleRequired'!F15:F17)*1)-1,0)+IF('MB - Elective'!F2="",0,'MB - Elective'!F2))+MIN(7,SUMPRODUCT(ISTEXT('MB - EagleRequired'!F3:F9)*1)-COUNTIF('MB - EagleRequired'!F3:F9,"P")+(SUMPRODUCT(ISTEXT('MB - EagleRequired'!F18:F19)*1)-COUNTIF('MB - EagleRequired'!F18:F19,"P")+SUMPRODUCT(ISTEXT('MB - EagleRequired'!F14)*1)-COUNTIF('MB - EagleRequired'!F14,"P")+MIN(1,SUMPRODUCT(ISTEXT('MB - EagleRequired'!F10:F11)*1)-COUNTIF('MB - EagleRequired'!F10:F11,"P"))+MIN(1,SUMPRODUCT(ISTEXT('MB - EagleRequired'!F12:F13)*1)-COUNTIF('MB - EagleRequired'!F12:F13,"P"))+MIN(1,SUMPRODUCT(ISTEXT('MB - EagleRequired'!F15:F17)*1)-COUNTIF('MB - EagleRequired'!F15:F17,"P")))),"")</f>
        <v/>
      </c>
      <c r="G7" s="50" t="str">
        <f>IF(OR('MB - Elective'!G2&lt;&gt;"",'MB - EagleRequired'!G2&lt;&gt;""),MIN(4,IF(SUMPRODUCT(ISTEXT('MB - EagleRequired'!G12:G13)*1)-COUNTIF('MB - EagleRequired'!G12:G13,"P")&gt;1,1,0)+IF(SUMPRODUCT(ISTEXT('MB - EagleRequired'!G10:G11)*1)-COUNTIF('MB - EagleRequired'!G10:G11,"P")&gt;1,1,0)+IF(SUMPRODUCT(ISTEXT('MB - EagleRequired'!G15:G17)*1)-COUNTIF('MB - EagleRequired'!G15:G17,"P")&gt;1,SUMPRODUCT(ISTEXT('MB - EagleRequired'!G15:G17)*1)-1,0)+IF('MB - Elective'!G2="",0,'MB - Elective'!G2))+MIN(7,SUMPRODUCT(ISTEXT('MB - EagleRequired'!G3:G9)*1)-COUNTIF('MB - EagleRequired'!G3:G9,"P")+(SUMPRODUCT(ISTEXT('MB - EagleRequired'!G18:G19)*1)-COUNTIF('MB - EagleRequired'!G18:G19,"P")+SUMPRODUCT(ISTEXT('MB - EagleRequired'!G14)*1)-COUNTIF('MB - EagleRequired'!G14,"P")+MIN(1,SUMPRODUCT(ISTEXT('MB - EagleRequired'!G10:G11)*1)-COUNTIF('MB - EagleRequired'!G10:G11,"P"))+MIN(1,SUMPRODUCT(ISTEXT('MB - EagleRequired'!G12:G13)*1)-COUNTIF('MB - EagleRequired'!G12:G13,"P"))+MIN(1,SUMPRODUCT(ISTEXT('MB - EagleRequired'!G15:G17)*1)-COUNTIF('MB - EagleRequired'!G15:G17,"P")))),"")</f>
        <v/>
      </c>
      <c r="H7" s="50" t="str">
        <f>IF(OR('MB - Elective'!H2&lt;&gt;"",'MB - EagleRequired'!H2&lt;&gt;""),MIN(4,IF(SUMPRODUCT(ISTEXT('MB - EagleRequired'!H12:H13)*1)-COUNTIF('MB - EagleRequired'!H12:H13,"P")&gt;1,1,0)+IF(SUMPRODUCT(ISTEXT('MB - EagleRequired'!H10:H11)*1)-COUNTIF('MB - EagleRequired'!H10:H11,"P")&gt;1,1,0)+IF(SUMPRODUCT(ISTEXT('MB - EagleRequired'!H15:H17)*1)-COUNTIF('MB - EagleRequired'!H15:H17,"P")&gt;1,SUMPRODUCT(ISTEXT('MB - EagleRequired'!H15:H17)*1)-1,0)+IF('MB - Elective'!H2="",0,'MB - Elective'!H2))+MIN(7,SUMPRODUCT(ISTEXT('MB - EagleRequired'!H3:H9)*1)-COUNTIF('MB - EagleRequired'!H3:H9,"P")+(SUMPRODUCT(ISTEXT('MB - EagleRequired'!H18:H19)*1)-COUNTIF('MB - EagleRequired'!H18:H19,"P")+SUMPRODUCT(ISTEXT('MB - EagleRequired'!H14)*1)-COUNTIF('MB - EagleRequired'!H14,"P")+MIN(1,SUMPRODUCT(ISTEXT('MB - EagleRequired'!H10:H11)*1)-COUNTIF('MB - EagleRequired'!H10:H11,"P"))+MIN(1,SUMPRODUCT(ISTEXT('MB - EagleRequired'!H12:H13)*1)-COUNTIF('MB - EagleRequired'!H12:H13,"P"))+MIN(1,SUMPRODUCT(ISTEXT('MB - EagleRequired'!H15:H17)*1)-COUNTIF('MB - EagleRequired'!H15:H17,"P")))),"")</f>
        <v/>
      </c>
      <c r="I7" s="50" t="str">
        <f>IF(OR('MB - Elective'!I2&lt;&gt;"",'MB - EagleRequired'!I2&lt;&gt;""),MIN(4,IF(SUMPRODUCT(ISTEXT('MB - EagleRequired'!I12:I13)*1)-COUNTIF('MB - EagleRequired'!I12:I13,"P")&gt;1,1,0)+IF(SUMPRODUCT(ISTEXT('MB - EagleRequired'!I10:I11)*1)-COUNTIF('MB - EagleRequired'!I10:I11,"P")&gt;1,1,0)+IF(SUMPRODUCT(ISTEXT('MB - EagleRequired'!I15:I17)*1)-COUNTIF('MB - EagleRequired'!I15:I17,"P")&gt;1,SUMPRODUCT(ISTEXT('MB - EagleRequired'!I15:I17)*1)-1,0)+IF('MB - Elective'!I2="",0,'MB - Elective'!I2))+MIN(7,SUMPRODUCT(ISTEXT('MB - EagleRequired'!I3:I9)*1)-COUNTIF('MB - EagleRequired'!I3:I9,"P")+(SUMPRODUCT(ISTEXT('MB - EagleRequired'!I18:I19)*1)-COUNTIF('MB - EagleRequired'!I18:I19,"P")+SUMPRODUCT(ISTEXT('MB - EagleRequired'!I14)*1)-COUNTIF('MB - EagleRequired'!I14,"P")+MIN(1,SUMPRODUCT(ISTEXT('MB - EagleRequired'!I10:I11)*1)-COUNTIF('MB - EagleRequired'!I10:I11,"P"))+MIN(1,SUMPRODUCT(ISTEXT('MB - EagleRequired'!I12:I13)*1)-COUNTIF('MB - EagleRequired'!I12:I13,"P"))+MIN(1,SUMPRODUCT(ISTEXT('MB - EagleRequired'!I15:I17)*1)-COUNTIF('MB - EagleRequired'!I15:I17,"P")))),"")</f>
        <v/>
      </c>
      <c r="J7" s="50" t="str">
        <f>IF(OR('MB - Elective'!J2&lt;&gt;"",'MB - EagleRequired'!J2&lt;&gt;""),MIN(4,IF(SUMPRODUCT(ISTEXT('MB - EagleRequired'!J12:J13)*1)-COUNTIF('MB - EagleRequired'!J12:J13,"P")&gt;1,1,0)+IF(SUMPRODUCT(ISTEXT('MB - EagleRequired'!J10:J11)*1)-COUNTIF('MB - EagleRequired'!J10:J11,"P")&gt;1,1,0)+IF(SUMPRODUCT(ISTEXT('MB - EagleRequired'!J15:J17)*1)-COUNTIF('MB - EagleRequired'!J15:J17,"P")&gt;1,SUMPRODUCT(ISTEXT('MB - EagleRequired'!J15:J17)*1)-1,0)+IF('MB - Elective'!J2="",0,'MB - Elective'!J2))+MIN(7,SUMPRODUCT(ISTEXT('MB - EagleRequired'!J3:J9)*1)-COUNTIF('MB - EagleRequired'!J3:J9,"P")+(SUMPRODUCT(ISTEXT('MB - EagleRequired'!J18:J19)*1)-COUNTIF('MB - EagleRequired'!J18:J19,"P")+SUMPRODUCT(ISTEXT('MB - EagleRequired'!J14)*1)-COUNTIF('MB - EagleRequired'!J14,"P")+MIN(1,SUMPRODUCT(ISTEXT('MB - EagleRequired'!J10:J11)*1)-COUNTIF('MB - EagleRequired'!J10:J11,"P"))+MIN(1,SUMPRODUCT(ISTEXT('MB - EagleRequired'!J12:J13)*1)-COUNTIF('MB - EagleRequired'!J12:J13,"P"))+MIN(1,SUMPRODUCT(ISTEXT('MB - EagleRequired'!J15:J17)*1)-COUNTIF('MB - EagleRequired'!J15:J17,"P")))),"")</f>
        <v/>
      </c>
      <c r="K7" s="50" t="str">
        <f>IF(OR('MB - Elective'!K2&lt;&gt;"",'MB - EagleRequired'!K2&lt;&gt;""),MIN(4,IF(SUMPRODUCT(ISTEXT('MB - EagleRequired'!K12:K13)*1)-COUNTIF('MB - EagleRequired'!K12:K13,"P")&gt;1,1,0)+IF(SUMPRODUCT(ISTEXT('MB - EagleRequired'!K10:K11)*1)-COUNTIF('MB - EagleRequired'!K10:K11,"P")&gt;1,1,0)+IF(SUMPRODUCT(ISTEXT('MB - EagleRequired'!K15:K17)*1)-COUNTIF('MB - EagleRequired'!K15:K17,"P")&gt;1,SUMPRODUCT(ISTEXT('MB - EagleRequired'!K15:K17)*1)-1,0)+IF('MB - Elective'!K2="",0,'MB - Elective'!K2))+MIN(7,SUMPRODUCT(ISTEXT('MB - EagleRequired'!K3:K9)*1)-COUNTIF('MB - EagleRequired'!K3:K9,"P")+(SUMPRODUCT(ISTEXT('MB - EagleRequired'!K18:K19)*1)-COUNTIF('MB - EagleRequired'!K18:K19,"P")+SUMPRODUCT(ISTEXT('MB - EagleRequired'!K14)*1)-COUNTIF('MB - EagleRequired'!K14,"P")+MIN(1,SUMPRODUCT(ISTEXT('MB - EagleRequired'!K10:K11)*1)-COUNTIF('MB - EagleRequired'!K10:K11,"P"))+MIN(1,SUMPRODUCT(ISTEXT('MB - EagleRequired'!K12:K13)*1)-COUNTIF('MB - EagleRequired'!K12:K13,"P"))+MIN(1,SUMPRODUCT(ISTEXT('MB - EagleRequired'!K15:K17)*1)-COUNTIF('MB - EagleRequired'!K15:K17,"P")))),"")</f>
        <v/>
      </c>
      <c r="L7" s="50" t="str">
        <f>IF(OR('MB - Elective'!L2&lt;&gt;"",'MB - EagleRequired'!L2&lt;&gt;""),MIN(4,IF(SUMPRODUCT(ISTEXT('MB - EagleRequired'!L12:L13)*1)-COUNTIF('MB - EagleRequired'!L12:L13,"P")&gt;1,1,0)+IF(SUMPRODUCT(ISTEXT('MB - EagleRequired'!L10:L11)*1)-COUNTIF('MB - EagleRequired'!L10:L11,"P")&gt;1,1,0)+IF(SUMPRODUCT(ISTEXT('MB - EagleRequired'!L15:L17)*1)-COUNTIF('MB - EagleRequired'!L15:L17,"P")&gt;1,SUMPRODUCT(ISTEXT('MB - EagleRequired'!L15:L17)*1)-1,0)+IF('MB - Elective'!L2="",0,'MB - Elective'!L2))+MIN(7,SUMPRODUCT(ISTEXT('MB - EagleRequired'!L3:L9)*1)-COUNTIF('MB - EagleRequired'!L3:L9,"P")+(SUMPRODUCT(ISTEXT('MB - EagleRequired'!L18:L19)*1)-COUNTIF('MB - EagleRequired'!L18:L19,"P")+SUMPRODUCT(ISTEXT('MB - EagleRequired'!L14)*1)-COUNTIF('MB - EagleRequired'!L14,"P")+MIN(1,SUMPRODUCT(ISTEXT('MB - EagleRequired'!L10:L11)*1)-COUNTIF('MB - EagleRequired'!L10:L11,"P"))+MIN(1,SUMPRODUCT(ISTEXT('MB - EagleRequired'!L12:L13)*1)-COUNTIF('MB - EagleRequired'!L12:L13,"P"))+MIN(1,SUMPRODUCT(ISTEXT('MB - EagleRequired'!L15:L17)*1)-COUNTIF('MB - EagleRequired'!L15:L17,"P")))),"")</f>
        <v/>
      </c>
      <c r="M7" s="50" t="str">
        <f>IF(OR('MB - Elective'!M2&lt;&gt;"",'MB - EagleRequired'!M2&lt;&gt;""),MIN(4,IF(SUMPRODUCT(ISTEXT('MB - EagleRequired'!M12:M13)*1)-COUNTIF('MB - EagleRequired'!M12:M13,"P")&gt;1,1,0)+IF(SUMPRODUCT(ISTEXT('MB - EagleRequired'!M10:M11)*1)-COUNTIF('MB - EagleRequired'!M10:M11,"P")&gt;1,1,0)+IF(SUMPRODUCT(ISTEXT('MB - EagleRequired'!M15:M17)*1)-COUNTIF('MB - EagleRequired'!M15:M17,"P")&gt;1,SUMPRODUCT(ISTEXT('MB - EagleRequired'!M15:M17)*1)-1,0)+IF('MB - Elective'!M2="",0,'MB - Elective'!M2))+MIN(7,SUMPRODUCT(ISTEXT('MB - EagleRequired'!M3:M9)*1)-COUNTIF('MB - EagleRequired'!M3:M9,"P")+(SUMPRODUCT(ISTEXT('MB - EagleRequired'!M18:M19)*1)-COUNTIF('MB - EagleRequired'!M18:M19,"P")+SUMPRODUCT(ISTEXT('MB - EagleRequired'!M14)*1)-COUNTIF('MB - EagleRequired'!M14,"P")+MIN(1,SUMPRODUCT(ISTEXT('MB - EagleRequired'!M10:M11)*1)-COUNTIF('MB - EagleRequired'!M10:M11,"P"))+MIN(1,SUMPRODUCT(ISTEXT('MB - EagleRequired'!M12:M13)*1)-COUNTIF('MB - EagleRequired'!M12:M13,"P"))+MIN(1,SUMPRODUCT(ISTEXT('MB - EagleRequired'!M15:M17)*1)-COUNTIF('MB - EagleRequired'!M15:M17,"P")))),"")</f>
        <v/>
      </c>
      <c r="N7" s="50" t="str">
        <f>IF(OR('MB - Elective'!N2&lt;&gt;"",'MB - EagleRequired'!N2&lt;&gt;""),MIN(4,IF(SUMPRODUCT(ISTEXT('MB - EagleRequired'!N12:N13)*1)-COUNTIF('MB - EagleRequired'!N12:N13,"P")&gt;1,1,0)+IF(SUMPRODUCT(ISTEXT('MB - EagleRequired'!N10:N11)*1)-COUNTIF('MB - EagleRequired'!N10:N11,"P")&gt;1,1,0)+IF(SUMPRODUCT(ISTEXT('MB - EagleRequired'!N15:N17)*1)-COUNTIF('MB - EagleRequired'!N15:N17,"P")&gt;1,SUMPRODUCT(ISTEXT('MB - EagleRequired'!N15:N17)*1)-1,0)+IF('MB - Elective'!N2="",0,'MB - Elective'!N2))+MIN(7,SUMPRODUCT(ISTEXT('MB - EagleRequired'!N3:N9)*1)-COUNTIF('MB - EagleRequired'!N3:N9,"P")+(SUMPRODUCT(ISTEXT('MB - EagleRequired'!N18:N19)*1)-COUNTIF('MB - EagleRequired'!N18:N19,"P")+SUMPRODUCT(ISTEXT('MB - EagleRequired'!N14)*1)-COUNTIF('MB - EagleRequired'!N14,"P")+MIN(1,SUMPRODUCT(ISTEXT('MB - EagleRequired'!N10:N11)*1)-COUNTIF('MB - EagleRequired'!N10:N11,"P"))+MIN(1,SUMPRODUCT(ISTEXT('MB - EagleRequired'!N12:N13)*1)-COUNTIF('MB - EagleRequired'!N12:N13,"P"))+MIN(1,SUMPRODUCT(ISTEXT('MB - EagleRequired'!N15:N17)*1)-COUNTIF('MB - EagleRequired'!N15:N17,"P")))),"")</f>
        <v/>
      </c>
      <c r="O7" s="50" t="str">
        <f>IF(OR('MB - Elective'!O2&lt;&gt;"",'MB - EagleRequired'!O2&lt;&gt;""),MIN(4,IF(SUMPRODUCT(ISTEXT('MB - EagleRequired'!O12:O13)*1)-COUNTIF('MB - EagleRequired'!O12:O13,"P")&gt;1,1,0)+IF(SUMPRODUCT(ISTEXT('MB - EagleRequired'!O10:O11)*1)-COUNTIF('MB - EagleRequired'!O10:O11,"P")&gt;1,1,0)+IF(SUMPRODUCT(ISTEXT('MB - EagleRequired'!O15:O17)*1)-COUNTIF('MB - EagleRequired'!O15:O17,"P")&gt;1,SUMPRODUCT(ISTEXT('MB - EagleRequired'!O15:O17)*1)-1,0)+IF('MB - Elective'!O2="",0,'MB - Elective'!O2))+MIN(7,SUMPRODUCT(ISTEXT('MB - EagleRequired'!O3:O9)*1)-COUNTIF('MB - EagleRequired'!O3:O9,"P")+(SUMPRODUCT(ISTEXT('MB - EagleRequired'!O18:O19)*1)-COUNTIF('MB - EagleRequired'!O18:O19,"P")+SUMPRODUCT(ISTEXT('MB - EagleRequired'!O14)*1)-COUNTIF('MB - EagleRequired'!O14,"P")+MIN(1,SUMPRODUCT(ISTEXT('MB - EagleRequired'!O10:O11)*1)-COUNTIF('MB - EagleRequired'!O10:O11,"P"))+MIN(1,SUMPRODUCT(ISTEXT('MB - EagleRequired'!O12:O13)*1)-COUNTIF('MB - EagleRequired'!O12:O13,"P"))+MIN(1,SUMPRODUCT(ISTEXT('MB - EagleRequired'!O15:O17)*1)-COUNTIF('MB - EagleRequired'!O15:O17,"P")))),"")</f>
        <v/>
      </c>
      <c r="P7" s="50" t="str">
        <f>IF(OR('MB - Elective'!P2&lt;&gt;"",'MB - EagleRequired'!P2&lt;&gt;""),MIN(4,IF(SUMPRODUCT(ISTEXT('MB - EagleRequired'!P12:P13)*1)-COUNTIF('MB - EagleRequired'!P12:P13,"P")&gt;1,1,0)+IF(SUMPRODUCT(ISTEXT('MB - EagleRequired'!P10:P11)*1)-COUNTIF('MB - EagleRequired'!P10:P11,"P")&gt;1,1,0)+IF(SUMPRODUCT(ISTEXT('MB - EagleRequired'!P15:P17)*1)-COUNTIF('MB - EagleRequired'!P15:P17,"P")&gt;1,SUMPRODUCT(ISTEXT('MB - EagleRequired'!P15:P17)*1)-1,0)+IF('MB - Elective'!P2="",0,'MB - Elective'!P2))+MIN(7,SUMPRODUCT(ISTEXT('MB - EagleRequired'!P3:P9)*1)-COUNTIF('MB - EagleRequired'!P3:P9,"P")+(SUMPRODUCT(ISTEXT('MB - EagleRequired'!P18:P19)*1)-COUNTIF('MB - EagleRequired'!P18:P19,"P")+SUMPRODUCT(ISTEXT('MB - EagleRequired'!P14)*1)-COUNTIF('MB - EagleRequired'!P14,"P")+MIN(1,SUMPRODUCT(ISTEXT('MB - EagleRequired'!P10:P11)*1)-COUNTIF('MB - EagleRequired'!P10:P11,"P"))+MIN(1,SUMPRODUCT(ISTEXT('MB - EagleRequired'!P12:P13)*1)-COUNTIF('MB - EagleRequired'!P12:P13,"P"))+MIN(1,SUMPRODUCT(ISTEXT('MB - EagleRequired'!P15:P17)*1)-COUNTIF('MB - EagleRequired'!P15:P17,"P")))),"")</f>
        <v/>
      </c>
      <c r="Q7" s="50" t="str">
        <f>IF(OR('MB - Elective'!Q2&lt;&gt;"",'MB - EagleRequired'!Q2&lt;&gt;""),MIN(4,IF(SUMPRODUCT(ISTEXT('MB - EagleRequired'!Q12:Q13)*1)-COUNTIF('MB - EagleRequired'!Q12:Q13,"P")&gt;1,1,0)+IF(SUMPRODUCT(ISTEXT('MB - EagleRequired'!Q10:Q11)*1)-COUNTIF('MB - EagleRequired'!Q10:Q11,"P")&gt;1,1,0)+IF(SUMPRODUCT(ISTEXT('MB - EagleRequired'!Q15:Q17)*1)-COUNTIF('MB - EagleRequired'!Q15:Q17,"P")&gt;1,SUMPRODUCT(ISTEXT('MB - EagleRequired'!Q15:Q17)*1)-1,0)+IF('MB - Elective'!Q2="",0,'MB - Elective'!Q2))+MIN(7,SUMPRODUCT(ISTEXT('MB - EagleRequired'!Q3:Q9)*1)-COUNTIF('MB - EagleRequired'!Q3:Q9,"P")+(SUMPRODUCT(ISTEXT('MB - EagleRequired'!Q18:Q19)*1)-COUNTIF('MB - EagleRequired'!Q18:Q19,"P")+SUMPRODUCT(ISTEXT('MB - EagleRequired'!Q14)*1)-COUNTIF('MB - EagleRequired'!Q14,"P")+MIN(1,SUMPRODUCT(ISTEXT('MB - EagleRequired'!Q10:Q11)*1)-COUNTIF('MB - EagleRequired'!Q10:Q11,"P"))+MIN(1,SUMPRODUCT(ISTEXT('MB - EagleRequired'!Q12:Q13)*1)-COUNTIF('MB - EagleRequired'!Q12:Q13,"P"))+MIN(1,SUMPRODUCT(ISTEXT('MB - EagleRequired'!Q15:Q17)*1)-COUNTIF('MB - EagleRequired'!Q15:Q17,"P")))),"")</f>
        <v/>
      </c>
      <c r="R7" s="50" t="str">
        <f>IF(OR('MB - Elective'!R2&lt;&gt;"",'MB - EagleRequired'!R2&lt;&gt;""),MIN(4,IF(SUMPRODUCT(ISTEXT('MB - EagleRequired'!R12:R13)*1)-COUNTIF('MB - EagleRequired'!R12:R13,"P")&gt;1,1,0)+IF(SUMPRODUCT(ISTEXT('MB - EagleRequired'!R10:R11)*1)-COUNTIF('MB - EagleRequired'!R10:R11,"P")&gt;1,1,0)+IF(SUMPRODUCT(ISTEXT('MB - EagleRequired'!R15:R17)*1)-COUNTIF('MB - EagleRequired'!R15:R17,"P")&gt;1,SUMPRODUCT(ISTEXT('MB - EagleRequired'!R15:R17)*1)-1,0)+IF('MB - Elective'!R2="",0,'MB - Elective'!R2))+MIN(7,SUMPRODUCT(ISTEXT('MB - EagleRequired'!R3:R9)*1)-COUNTIF('MB - EagleRequired'!R3:R9,"P")+(SUMPRODUCT(ISTEXT('MB - EagleRequired'!R18:R19)*1)-COUNTIF('MB - EagleRequired'!R18:R19,"P")+SUMPRODUCT(ISTEXT('MB - EagleRequired'!R14)*1)-COUNTIF('MB - EagleRequired'!R14,"P")+MIN(1,SUMPRODUCT(ISTEXT('MB - EagleRequired'!R10:R11)*1)-COUNTIF('MB - EagleRequired'!R10:R11,"P"))+MIN(1,SUMPRODUCT(ISTEXT('MB - EagleRequired'!R12:R13)*1)-COUNTIF('MB - EagleRequired'!R12:R13,"P"))+MIN(1,SUMPRODUCT(ISTEXT('MB - EagleRequired'!R15:R17)*1)-COUNTIF('MB - EagleRequired'!R15:R17,"P")))),"")</f>
        <v/>
      </c>
      <c r="S7" s="50" t="str">
        <f>IF(OR('MB - Elective'!S2&lt;&gt;"",'MB - EagleRequired'!S2&lt;&gt;""),MIN(4,IF(SUMPRODUCT(ISTEXT('MB - EagleRequired'!S12:S13)*1)-COUNTIF('MB - EagleRequired'!S12:S13,"P")&gt;1,1,0)+IF(SUMPRODUCT(ISTEXT('MB - EagleRequired'!S10:S11)*1)-COUNTIF('MB - EagleRequired'!S10:S11,"P")&gt;1,1,0)+IF(SUMPRODUCT(ISTEXT('MB - EagleRequired'!S15:S17)*1)-COUNTIF('MB - EagleRequired'!S15:S17,"P")&gt;1,SUMPRODUCT(ISTEXT('MB - EagleRequired'!S15:S17)*1)-1,0)+IF('MB - Elective'!S2="",0,'MB - Elective'!S2))+MIN(7,SUMPRODUCT(ISTEXT('MB - EagleRequired'!S3:S9)*1)-COUNTIF('MB - EagleRequired'!S3:S9,"P")+(SUMPRODUCT(ISTEXT('MB - EagleRequired'!S18:S19)*1)-COUNTIF('MB - EagleRequired'!S18:S19,"P")+SUMPRODUCT(ISTEXT('MB - EagleRequired'!S14)*1)-COUNTIF('MB - EagleRequired'!S14,"P")+MIN(1,SUMPRODUCT(ISTEXT('MB - EagleRequired'!S10:S11)*1)-COUNTIF('MB - EagleRequired'!S10:S11,"P"))+MIN(1,SUMPRODUCT(ISTEXT('MB - EagleRequired'!S12:S13)*1)-COUNTIF('MB - EagleRequired'!S12:S13,"P"))+MIN(1,SUMPRODUCT(ISTEXT('MB - EagleRequired'!S15:S17)*1)-COUNTIF('MB - EagleRequired'!S15:S17,"P")))),"")</f>
        <v/>
      </c>
      <c r="T7" s="50" t="str">
        <f>IF(OR('MB - Elective'!T2&lt;&gt;"",'MB - EagleRequired'!T2&lt;&gt;""),MIN(4,IF(SUMPRODUCT(ISTEXT('MB - EagleRequired'!T12:T13)*1)-COUNTIF('MB - EagleRequired'!T12:T13,"P")&gt;1,1,0)+IF(SUMPRODUCT(ISTEXT('MB - EagleRequired'!T10:T11)*1)-COUNTIF('MB - EagleRequired'!T10:T11,"P")&gt;1,1,0)+IF(SUMPRODUCT(ISTEXT('MB - EagleRequired'!T15:T17)*1)-COUNTIF('MB - EagleRequired'!T15:T17,"P")&gt;1,SUMPRODUCT(ISTEXT('MB - EagleRequired'!T15:T17)*1)-1,0)+IF('MB - Elective'!T2="",0,'MB - Elective'!T2))+MIN(7,SUMPRODUCT(ISTEXT('MB - EagleRequired'!T3:T9)*1)-COUNTIF('MB - EagleRequired'!T3:T9,"P")+(SUMPRODUCT(ISTEXT('MB - EagleRequired'!T18:T19)*1)-COUNTIF('MB - EagleRequired'!T18:T19,"P")+SUMPRODUCT(ISTEXT('MB - EagleRequired'!T14)*1)-COUNTIF('MB - EagleRequired'!T14,"P")+MIN(1,SUMPRODUCT(ISTEXT('MB - EagleRequired'!T10:T11)*1)-COUNTIF('MB - EagleRequired'!T10:T11,"P"))+MIN(1,SUMPRODUCT(ISTEXT('MB - EagleRequired'!T12:T13)*1)-COUNTIF('MB - EagleRequired'!T12:T13,"P"))+MIN(1,SUMPRODUCT(ISTEXT('MB - EagleRequired'!T15:T17)*1)-COUNTIF('MB - EagleRequired'!T15:T17,"P")))),"")</f>
        <v/>
      </c>
      <c r="U7" s="50" t="str">
        <f>IF(OR('MB - Elective'!U2&lt;&gt;"",'MB - EagleRequired'!U2&lt;&gt;""),MIN(4,IF(SUMPRODUCT(ISTEXT('MB - EagleRequired'!U12:U13)*1)-COUNTIF('MB - EagleRequired'!U12:U13,"P")&gt;1,1,0)+IF(SUMPRODUCT(ISTEXT('MB - EagleRequired'!U10:U11)*1)-COUNTIF('MB - EagleRequired'!U10:U11,"P")&gt;1,1,0)+IF(SUMPRODUCT(ISTEXT('MB - EagleRequired'!U15:U17)*1)-COUNTIF('MB - EagleRequired'!U15:U17,"P")&gt;1,SUMPRODUCT(ISTEXT('MB - EagleRequired'!U15:U17)*1)-1,0)+IF('MB - Elective'!U2="",0,'MB - Elective'!U2))+MIN(7,SUMPRODUCT(ISTEXT('MB - EagleRequired'!U3:U9)*1)-COUNTIF('MB - EagleRequired'!U3:U9,"P")+(SUMPRODUCT(ISTEXT('MB - EagleRequired'!U18:U19)*1)-COUNTIF('MB - EagleRequired'!U18:U19,"P")+SUMPRODUCT(ISTEXT('MB - EagleRequired'!U14)*1)-COUNTIF('MB - EagleRequired'!U14,"P")+MIN(1,SUMPRODUCT(ISTEXT('MB - EagleRequired'!U10:U11)*1)-COUNTIF('MB - EagleRequired'!U10:U11,"P"))+MIN(1,SUMPRODUCT(ISTEXT('MB - EagleRequired'!U12:U13)*1)-COUNTIF('MB - EagleRequired'!U12:U13,"P"))+MIN(1,SUMPRODUCT(ISTEXT('MB - EagleRequired'!U15:U17)*1)-COUNTIF('MB - EagleRequired'!U15:U17,"P")))),"")</f>
        <v/>
      </c>
      <c r="V7" s="50" t="str">
        <f>IF(OR('MB - Elective'!V2&lt;&gt;"",'MB - EagleRequired'!V2&lt;&gt;""),MIN(4,IF(SUMPRODUCT(ISTEXT('MB - EagleRequired'!V12:V13)*1)-COUNTIF('MB - EagleRequired'!V12:V13,"P")&gt;1,1,0)+IF(SUMPRODUCT(ISTEXT('MB - EagleRequired'!V10:V11)*1)-COUNTIF('MB - EagleRequired'!V10:V11,"P")&gt;1,1,0)+IF(SUMPRODUCT(ISTEXT('MB - EagleRequired'!V15:V17)*1)-COUNTIF('MB - EagleRequired'!V15:V17,"P")&gt;1,SUMPRODUCT(ISTEXT('MB - EagleRequired'!V15:V17)*1)-1,0)+IF('MB - Elective'!V2="",0,'MB - Elective'!V2))+MIN(7,SUMPRODUCT(ISTEXT('MB - EagleRequired'!V3:V9)*1)-COUNTIF('MB - EagleRequired'!V3:V9,"P")+(SUMPRODUCT(ISTEXT('MB - EagleRequired'!V18:V19)*1)-COUNTIF('MB - EagleRequired'!V18:V19,"P")+SUMPRODUCT(ISTEXT('MB - EagleRequired'!V14)*1)-COUNTIF('MB - EagleRequired'!V14,"P")+MIN(1,SUMPRODUCT(ISTEXT('MB - EagleRequired'!V10:V11)*1)-COUNTIF('MB - EagleRequired'!V10:V11,"P"))+MIN(1,SUMPRODUCT(ISTEXT('MB - EagleRequired'!V12:V13)*1)-COUNTIF('MB - EagleRequired'!V12:V13,"P"))+MIN(1,SUMPRODUCT(ISTEXT('MB - EagleRequired'!V15:V17)*1)-COUNTIF('MB - EagleRequired'!V15:V17,"P")))),"")</f>
        <v/>
      </c>
      <c r="W7" s="50" t="str">
        <f>IF(OR('MB - Elective'!W2&lt;&gt;"",'MB - EagleRequired'!W2&lt;&gt;""),MIN(4,IF(SUMPRODUCT(ISTEXT('MB - EagleRequired'!W12:W13)*1)-COUNTIF('MB - EagleRequired'!W12:W13,"P")&gt;1,1,0)+IF(SUMPRODUCT(ISTEXT('MB - EagleRequired'!W10:W11)*1)-COUNTIF('MB - EagleRequired'!W10:W11,"P")&gt;1,1,0)+IF(SUMPRODUCT(ISTEXT('MB - EagleRequired'!W15:W17)*1)-COUNTIF('MB - EagleRequired'!W15:W17,"P")&gt;1,SUMPRODUCT(ISTEXT('MB - EagleRequired'!W15:W17)*1)-1,0)+IF('MB - Elective'!W2="",0,'MB - Elective'!W2))+MIN(7,SUMPRODUCT(ISTEXT('MB - EagleRequired'!W3:W9)*1)-COUNTIF('MB - EagleRequired'!W3:W9,"P")+(SUMPRODUCT(ISTEXT('MB - EagleRequired'!W18:W19)*1)-COUNTIF('MB - EagleRequired'!W18:W19,"P")+SUMPRODUCT(ISTEXT('MB - EagleRequired'!W14)*1)-COUNTIF('MB - EagleRequired'!W14,"P")+MIN(1,SUMPRODUCT(ISTEXT('MB - EagleRequired'!W10:W11)*1)-COUNTIF('MB - EagleRequired'!W10:W11,"P"))+MIN(1,SUMPRODUCT(ISTEXT('MB - EagleRequired'!W12:W13)*1)-COUNTIF('MB - EagleRequired'!W12:W13,"P"))+MIN(1,SUMPRODUCT(ISTEXT('MB - EagleRequired'!W15:W17)*1)-COUNTIF('MB - EagleRequired'!W15:W17,"P")))),"")</f>
        <v/>
      </c>
      <c r="X7" s="285"/>
    </row>
    <row r="8" spans="1:24" ht="24" x14ac:dyDescent="0.15">
      <c r="A8" s="285"/>
      <c r="B8" s="157">
        <v>4</v>
      </c>
      <c r="C8" s="158" t="s">
        <v>290</v>
      </c>
      <c r="D8" s="213"/>
      <c r="E8" s="213"/>
      <c r="F8" s="149"/>
      <c r="G8" s="149"/>
      <c r="H8" s="149"/>
      <c r="I8" s="149"/>
      <c r="J8" s="149"/>
      <c r="K8" s="149"/>
      <c r="L8" s="149"/>
      <c r="M8" s="149"/>
      <c r="N8" s="149"/>
      <c r="O8" s="149"/>
      <c r="P8" s="149"/>
      <c r="Q8" s="149"/>
      <c r="R8" s="149"/>
      <c r="S8" s="149"/>
      <c r="T8" s="149"/>
      <c r="U8" s="149"/>
      <c r="V8" s="149"/>
      <c r="W8" s="149"/>
      <c r="X8" s="285"/>
    </row>
    <row r="9" spans="1:24" ht="69.75" x14ac:dyDescent="0.15">
      <c r="A9" s="285"/>
      <c r="B9" s="157">
        <v>5</v>
      </c>
      <c r="C9" s="158" t="s">
        <v>291</v>
      </c>
      <c r="D9" s="213"/>
      <c r="E9" s="213"/>
      <c r="F9" s="149"/>
      <c r="G9" s="149"/>
      <c r="H9" s="149"/>
      <c r="I9" s="149"/>
      <c r="J9" s="149"/>
      <c r="K9" s="149"/>
      <c r="L9" s="149"/>
      <c r="M9" s="149"/>
      <c r="N9" s="149"/>
      <c r="O9" s="149"/>
      <c r="P9" s="149"/>
      <c r="Q9" s="149"/>
      <c r="R9" s="149"/>
      <c r="S9" s="149"/>
      <c r="T9" s="149"/>
      <c r="U9" s="149"/>
      <c r="V9" s="149"/>
      <c r="W9" s="149"/>
      <c r="X9" s="285"/>
    </row>
    <row r="10" spans="1:24" ht="150" x14ac:dyDescent="0.15">
      <c r="A10" s="285"/>
      <c r="B10" s="154">
        <v>6</v>
      </c>
      <c r="C10" s="160" t="s">
        <v>292</v>
      </c>
      <c r="D10" s="214"/>
      <c r="E10" s="214"/>
      <c r="F10" s="47"/>
      <c r="G10" s="47"/>
      <c r="H10" s="47"/>
      <c r="I10" s="47"/>
      <c r="J10" s="47"/>
      <c r="K10" s="47"/>
      <c r="L10" s="47"/>
      <c r="M10" s="47"/>
      <c r="N10" s="47"/>
      <c r="O10" s="47"/>
      <c r="P10" s="47"/>
      <c r="Q10" s="47"/>
      <c r="R10" s="47"/>
      <c r="S10" s="47"/>
      <c r="T10" s="47"/>
      <c r="U10" s="47"/>
      <c r="V10" s="47"/>
      <c r="W10" s="47"/>
      <c r="X10" s="285"/>
    </row>
    <row r="11" spans="1:24" x14ac:dyDescent="0.15">
      <c r="A11" s="285"/>
      <c r="B11" s="157">
        <v>7</v>
      </c>
      <c r="C11" s="195" t="s">
        <v>334</v>
      </c>
      <c r="D11" s="214"/>
      <c r="E11" s="214"/>
      <c r="F11" s="47"/>
      <c r="G11" s="47"/>
      <c r="H11" s="47"/>
      <c r="I11" s="47"/>
      <c r="J11" s="47"/>
      <c r="K11" s="47"/>
      <c r="L11" s="47"/>
      <c r="M11" s="47"/>
      <c r="N11" s="47"/>
      <c r="O11" s="47"/>
      <c r="P11" s="47"/>
      <c r="Q11" s="47"/>
      <c r="R11" s="47"/>
      <c r="S11" s="47"/>
      <c r="T11" s="47"/>
      <c r="U11" s="47"/>
      <c r="V11" s="47"/>
      <c r="W11" s="47"/>
      <c r="X11" s="285"/>
    </row>
    <row r="12" spans="1:24" x14ac:dyDescent="0.15">
      <c r="A12" s="285"/>
      <c r="B12" s="154">
        <v>8</v>
      </c>
      <c r="C12" s="159" t="s">
        <v>293</v>
      </c>
      <c r="D12" s="212" t="str">
        <f>IF(NOT(ISERR(DATEVALUE(D14))), "C", "")</f>
        <v/>
      </c>
      <c r="E12" s="212" t="str">
        <f t="shared" ref="E12:W12" si="1">IF(NOT(ISERR(DATEVALUE(E14))), "C", "")</f>
        <v/>
      </c>
      <c r="F12" s="212" t="str">
        <f t="shared" si="1"/>
        <v/>
      </c>
      <c r="G12" s="212" t="str">
        <f t="shared" si="1"/>
        <v/>
      </c>
      <c r="H12" s="212" t="str">
        <f t="shared" si="1"/>
        <v/>
      </c>
      <c r="I12" s="212" t="str">
        <f t="shared" si="1"/>
        <v/>
      </c>
      <c r="J12" s="212" t="str">
        <f t="shared" si="1"/>
        <v/>
      </c>
      <c r="K12" s="212" t="str">
        <f t="shared" si="1"/>
        <v/>
      </c>
      <c r="L12" s="212" t="str">
        <f t="shared" si="1"/>
        <v/>
      </c>
      <c r="M12" s="212" t="str">
        <f t="shared" si="1"/>
        <v/>
      </c>
      <c r="N12" s="212" t="str">
        <f t="shared" si="1"/>
        <v/>
      </c>
      <c r="O12" s="212" t="str">
        <f t="shared" si="1"/>
        <v/>
      </c>
      <c r="P12" s="212" t="str">
        <f t="shared" si="1"/>
        <v/>
      </c>
      <c r="Q12" s="212" t="str">
        <f t="shared" si="1"/>
        <v/>
      </c>
      <c r="R12" s="212" t="str">
        <f t="shared" si="1"/>
        <v/>
      </c>
      <c r="S12" s="212" t="str">
        <f t="shared" si="1"/>
        <v/>
      </c>
      <c r="T12" s="212" t="str">
        <f t="shared" si="1"/>
        <v/>
      </c>
      <c r="U12" s="212" t="str">
        <f t="shared" si="1"/>
        <v/>
      </c>
      <c r="V12" s="212" t="str">
        <f t="shared" si="1"/>
        <v/>
      </c>
      <c r="W12" s="212" t="str">
        <f t="shared" si="1"/>
        <v/>
      </c>
      <c r="X12" s="285"/>
    </row>
    <row r="13" spans="1:24" x14ac:dyDescent="0.15">
      <c r="A13" s="285"/>
      <c r="B13" s="155"/>
      <c r="D13" s="3"/>
      <c r="E13" s="3"/>
      <c r="F13" s="3"/>
      <c r="G13" s="3"/>
      <c r="H13" s="3"/>
      <c r="I13" s="3"/>
      <c r="J13" s="3"/>
      <c r="K13" s="3"/>
      <c r="L13" s="3"/>
      <c r="M13" s="3"/>
      <c r="N13" s="3"/>
      <c r="O13" s="3"/>
      <c r="P13" s="3"/>
      <c r="Q13" s="3"/>
      <c r="R13" s="3"/>
      <c r="S13" s="3"/>
      <c r="T13" s="3"/>
      <c r="U13" s="3"/>
      <c r="V13" s="3"/>
      <c r="W13" s="3"/>
      <c r="X13" s="285"/>
    </row>
    <row r="14" spans="1:24" ht="52.5" customHeight="1" x14ac:dyDescent="0.15">
      <c r="A14" s="285"/>
      <c r="B14" s="155"/>
      <c r="C14" s="137" t="s">
        <v>244</v>
      </c>
      <c r="D14" s="215"/>
      <c r="E14" s="215"/>
      <c r="F14" s="166"/>
      <c r="G14" s="166"/>
      <c r="H14" s="166"/>
      <c r="I14" s="166"/>
      <c r="J14" s="166"/>
      <c r="K14" s="166"/>
      <c r="L14" s="166"/>
      <c r="M14" s="166"/>
      <c r="N14" s="166"/>
      <c r="O14" s="166"/>
      <c r="P14" s="166"/>
      <c r="Q14" s="166"/>
      <c r="R14" s="166"/>
      <c r="S14" s="166"/>
      <c r="T14" s="166"/>
      <c r="U14" s="166"/>
      <c r="V14" s="166"/>
      <c r="W14" s="166"/>
      <c r="X14" s="285"/>
    </row>
    <row r="15" spans="1:24" x14ac:dyDescent="0.15">
      <c r="A15" s="48"/>
      <c r="B15" s="155"/>
      <c r="X15" s="38"/>
    </row>
    <row r="16" spans="1:24" x14ac:dyDescent="0.15">
      <c r="A16" s="48"/>
      <c r="B16" s="155"/>
      <c r="X16" s="38"/>
    </row>
    <row r="17" spans="1:24" x14ac:dyDescent="0.15">
      <c r="A17" s="48"/>
      <c r="B17" s="155"/>
      <c r="X17" s="38"/>
    </row>
    <row r="18" spans="1:24" x14ac:dyDescent="0.15">
      <c r="A18" s="48"/>
      <c r="B18" s="155"/>
      <c r="X18" s="38"/>
    </row>
    <row r="19" spans="1:24" ht="12.75" customHeight="1" x14ac:dyDescent="0.15">
      <c r="A19" s="48"/>
      <c r="B19" s="155"/>
      <c r="X19" s="38"/>
    </row>
    <row r="20" spans="1:24" x14ac:dyDescent="0.15">
      <c r="A20" s="48"/>
      <c r="B20" s="155"/>
      <c r="X20" s="38"/>
    </row>
    <row r="21" spans="1:24" x14ac:dyDescent="0.15">
      <c r="A21" s="48"/>
      <c r="B21" s="155"/>
      <c r="X21" s="38"/>
    </row>
    <row r="22" spans="1:24" x14ac:dyDescent="0.15">
      <c r="A22" s="48"/>
      <c r="B22" s="155"/>
      <c r="X22" s="38"/>
    </row>
    <row r="23" spans="1:24" x14ac:dyDescent="0.15">
      <c r="A23" s="48"/>
      <c r="B23" s="155"/>
      <c r="X23" s="38"/>
    </row>
    <row r="24" spans="1:24" x14ac:dyDescent="0.15">
      <c r="A24" s="48"/>
      <c r="B24" s="155"/>
      <c r="X24" s="38"/>
    </row>
    <row r="25" spans="1:24" ht="12.75" customHeight="1" x14ac:dyDescent="0.15">
      <c r="A25" s="48"/>
      <c r="B25" s="155"/>
      <c r="X25" s="38"/>
    </row>
    <row r="26" spans="1:24" x14ac:dyDescent="0.15">
      <c r="A26" s="48"/>
      <c r="B26" s="155"/>
      <c r="X26" s="38"/>
    </row>
    <row r="27" spans="1:24" x14ac:dyDescent="0.15">
      <c r="A27" s="48"/>
      <c r="B27" s="155"/>
      <c r="X27" s="38"/>
    </row>
    <row r="28" spans="1:24" x14ac:dyDescent="0.15">
      <c r="A28" s="48"/>
      <c r="B28" s="155"/>
      <c r="X28" s="38"/>
    </row>
    <row r="29" spans="1:24" ht="15" customHeight="1" x14ac:dyDescent="0.15">
      <c r="A29" s="48"/>
      <c r="B29" s="155"/>
      <c r="X29" s="38"/>
    </row>
    <row r="30" spans="1:24" x14ac:dyDescent="0.15">
      <c r="A30" s="48"/>
      <c r="B30" s="155"/>
      <c r="X30" s="38"/>
    </row>
    <row r="31" spans="1:24" ht="12.75" customHeight="1" x14ac:dyDescent="0.15">
      <c r="A31" s="48"/>
      <c r="B31" s="155"/>
      <c r="X31" s="38"/>
    </row>
    <row r="32" spans="1:24" x14ac:dyDescent="0.15">
      <c r="A32" s="48"/>
      <c r="B32" s="155"/>
      <c r="X32" s="38"/>
    </row>
    <row r="33" spans="1:24" ht="14.25" customHeight="1" x14ac:dyDescent="0.15">
      <c r="A33" s="48"/>
      <c r="B33" s="155"/>
      <c r="X33" s="38"/>
    </row>
    <row r="34" spans="1:24" x14ac:dyDescent="0.15">
      <c r="A34" s="48"/>
      <c r="B34" s="155"/>
      <c r="X34" s="38"/>
    </row>
    <row r="35" spans="1:24" x14ac:dyDescent="0.15">
      <c r="A35" s="48"/>
      <c r="B35" s="155"/>
      <c r="X35" s="38"/>
    </row>
    <row r="36" spans="1:24" x14ac:dyDescent="0.15">
      <c r="A36" s="48"/>
      <c r="B36" s="155"/>
      <c r="X36" s="38"/>
    </row>
    <row r="37" spans="1:24" x14ac:dyDescent="0.15">
      <c r="A37" s="48"/>
      <c r="B37" s="155"/>
      <c r="X37" s="38"/>
    </row>
    <row r="38" spans="1:24" x14ac:dyDescent="0.15">
      <c r="A38" s="48"/>
      <c r="B38" s="155"/>
      <c r="X38" s="38"/>
    </row>
    <row r="39" spans="1:24" ht="12.75" customHeight="1" x14ac:dyDescent="0.15">
      <c r="A39" s="48"/>
      <c r="B39" s="155"/>
      <c r="X39" s="38"/>
    </row>
    <row r="40" spans="1:24" x14ac:dyDescent="0.15">
      <c r="A40" s="48"/>
      <c r="B40" s="155"/>
      <c r="X40" s="38"/>
    </row>
    <row r="41" spans="1:24" ht="12.75" customHeight="1" x14ac:dyDescent="0.15">
      <c r="A41" s="48"/>
      <c r="B41" s="155"/>
      <c r="X41" s="38"/>
    </row>
    <row r="42" spans="1:24" x14ac:dyDescent="0.15">
      <c r="A42" s="48"/>
      <c r="B42" s="155"/>
      <c r="X42" s="38"/>
    </row>
    <row r="43" spans="1:24" x14ac:dyDescent="0.15">
      <c r="A43" s="48"/>
      <c r="B43" s="155"/>
      <c r="X43" s="38"/>
    </row>
    <row r="44" spans="1:24" ht="12.75" customHeight="1" x14ac:dyDescent="0.15">
      <c r="A44" s="48"/>
      <c r="B44" s="155"/>
      <c r="X44" s="38"/>
    </row>
    <row r="45" spans="1:24" ht="12.75" customHeight="1" x14ac:dyDescent="0.15">
      <c r="A45" s="48"/>
      <c r="B45" s="155"/>
      <c r="X45" s="38"/>
    </row>
    <row r="46" spans="1:24" x14ac:dyDescent="0.15">
      <c r="A46" s="48"/>
      <c r="B46" s="155"/>
      <c r="X46" s="38"/>
    </row>
    <row r="47" spans="1:24" x14ac:dyDescent="0.15">
      <c r="A47" s="48"/>
      <c r="B47" s="155"/>
      <c r="X47" s="38"/>
    </row>
    <row r="48" spans="1:24" x14ac:dyDescent="0.15">
      <c r="A48" s="48"/>
      <c r="B48" s="155"/>
      <c r="X48" s="38"/>
    </row>
    <row r="49" spans="1:24" ht="12.75" customHeight="1" x14ac:dyDescent="0.15">
      <c r="A49" s="48"/>
      <c r="B49" s="155"/>
      <c r="X49" s="38"/>
    </row>
    <row r="50" spans="1:24" x14ac:dyDescent="0.15">
      <c r="A50" s="48"/>
      <c r="B50" s="155"/>
      <c r="X50" s="38"/>
    </row>
    <row r="51" spans="1:24" ht="12.75" customHeight="1" x14ac:dyDescent="0.15">
      <c r="A51" s="48"/>
      <c r="B51" s="155"/>
      <c r="X51" s="38"/>
    </row>
    <row r="52" spans="1:24" x14ac:dyDescent="0.15">
      <c r="A52" s="48"/>
      <c r="B52" s="155"/>
      <c r="X52" s="38"/>
    </row>
    <row r="53" spans="1:24" x14ac:dyDescent="0.15">
      <c r="A53" s="48"/>
      <c r="B53" s="155"/>
      <c r="X53" s="38"/>
    </row>
    <row r="54" spans="1:24" ht="12.75" customHeight="1" x14ac:dyDescent="0.15">
      <c r="A54" s="48"/>
      <c r="B54" s="155"/>
      <c r="X54" s="38"/>
    </row>
    <row r="55" spans="1:24" x14ac:dyDescent="0.15">
      <c r="A55" s="48"/>
      <c r="B55" s="155"/>
      <c r="X55" s="38"/>
    </row>
    <row r="56" spans="1:24" x14ac:dyDescent="0.15">
      <c r="A56" s="48"/>
      <c r="B56" s="155"/>
      <c r="X56" s="38"/>
    </row>
    <row r="57" spans="1:24" x14ac:dyDescent="0.15">
      <c r="A57" s="48"/>
      <c r="B57" s="155"/>
      <c r="X57" s="38"/>
    </row>
    <row r="58" spans="1:24" ht="12.75" customHeight="1" x14ac:dyDescent="0.15">
      <c r="A58" s="48"/>
      <c r="B58" s="155"/>
      <c r="X58" s="38"/>
    </row>
    <row r="59" spans="1:24" ht="12" customHeight="1" x14ac:dyDescent="0.15">
      <c r="A59" s="48"/>
      <c r="B59" s="155"/>
      <c r="X59" s="38"/>
    </row>
  </sheetData>
  <sheetProtection password="C658" sheet="1" objects="1" scenarios="1" selectLockedCells="1"/>
  <mergeCells count="2">
    <mergeCell ref="A1:A14"/>
    <mergeCell ref="X1:X14"/>
  </mergeCells>
  <phoneticPr fontId="11" type="noConversion"/>
  <pageMargins left="0.72" right="0.25" top="1" bottom="0.5" header="0.5" footer="0.25"/>
  <pageSetup scale="83" orientation="portrait" r:id="rId1"/>
  <headerFooter alignWithMargins="0">
    <oddHeader>&amp;C&amp;"Arial,Bold"&amp;14EagleTrax
&amp;12Life - &amp;D</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12">
    <pageSetUpPr fitToPage="1"/>
  </sheetPr>
  <dimension ref="A1:X58"/>
  <sheetViews>
    <sheetView showGridLines="0" workbookViewId="0" xr3:uid="{FF0BDA26-1AD6-5648-BD9A-E01AA4DDCA7C}">
      <pane xSplit="3" ySplit="2" topLeftCell="D3" activePane="bottomRight" state="frozen"/>
      <selection pane="bottomLeft" activeCell="A3" sqref="A3"/>
      <selection pane="topRight" activeCell="D1" sqref="D1"/>
      <selection pane="bottomRight" activeCell="D5" sqref="D5"/>
    </sheetView>
  </sheetViews>
  <sheetFormatPr defaultRowHeight="12.75" x14ac:dyDescent="0.15"/>
  <cols>
    <col min="1" max="1" width="3.37109375" style="49" customWidth="1"/>
    <col min="2" max="2" width="3.37109375" style="156" customWidth="1"/>
    <col min="3" max="3" width="52.3203125" customWidth="1"/>
    <col min="4" max="23" width="3.91015625" customWidth="1"/>
    <col min="24" max="24" width="3.37109375" customWidth="1"/>
  </cols>
  <sheetData>
    <row r="1" spans="1:24" ht="75" customHeight="1" x14ac:dyDescent="0.15">
      <c r="A1" s="285" t="s">
        <v>303</v>
      </c>
      <c r="B1" s="154"/>
      <c r="C1" s="153" t="s">
        <v>294</v>
      </c>
      <c r="D1" s="119" t="e">
        <f ca="1">'Scout 1'!$A1</f>
        <v>#VALUE!</v>
      </c>
      <c r="E1" s="119" t="e">
        <f ca="1">'Scout 2'!$A1</f>
        <v>#VALUE!</v>
      </c>
      <c r="F1" s="119" t="e">
        <f ca="1">'Scout 3'!$A1</f>
        <v>#VALUE!</v>
      </c>
      <c r="G1" s="119" t="e">
        <f ca="1">'Scout 4'!$A1</f>
        <v>#VALUE!</v>
      </c>
      <c r="H1" s="119" t="e">
        <f ca="1">'Scout 5'!$A1</f>
        <v>#VALUE!</v>
      </c>
      <c r="I1" s="119" t="e">
        <f ca="1">'Scout 6'!$A1</f>
        <v>#VALUE!</v>
      </c>
      <c r="J1" s="119" t="e">
        <f ca="1">'Scout 7'!$A1</f>
        <v>#VALUE!</v>
      </c>
      <c r="K1" s="119" t="e">
        <f ca="1">'Scout 8'!$A1</f>
        <v>#VALUE!</v>
      </c>
      <c r="L1" s="119" t="e">
        <f ca="1">'Scout 9'!$A1</f>
        <v>#VALUE!</v>
      </c>
      <c r="M1" s="119" t="e">
        <f ca="1">'Scout 10'!$A1</f>
        <v>#VALUE!</v>
      </c>
      <c r="N1" s="119" t="e">
        <f ca="1">'Scout 11'!$A1</f>
        <v>#VALUE!</v>
      </c>
      <c r="O1" s="119" t="e">
        <f ca="1">'Scout 12'!$A1</f>
        <v>#VALUE!</v>
      </c>
      <c r="P1" s="119" t="e">
        <f ca="1">'Scout 13'!$A1</f>
        <v>#VALUE!</v>
      </c>
      <c r="Q1" s="119" t="e">
        <f ca="1">'Scout 14'!$A1</f>
        <v>#VALUE!</v>
      </c>
      <c r="R1" s="119" t="e">
        <f ca="1">'Scout 15'!$A1</f>
        <v>#VALUE!</v>
      </c>
      <c r="S1" s="119" t="e">
        <f ca="1">'Scout 16'!$A1</f>
        <v>#VALUE!</v>
      </c>
      <c r="T1" s="119" t="e">
        <f ca="1">'Scout 17'!$A1</f>
        <v>#VALUE!</v>
      </c>
      <c r="U1" s="119" t="e">
        <f ca="1">'Scout 18'!$A1</f>
        <v>#VALUE!</v>
      </c>
      <c r="V1" s="119" t="e">
        <f ca="1">'Scout 19'!$A1</f>
        <v>#VALUE!</v>
      </c>
      <c r="W1" s="119" t="e">
        <f ca="1">'Scout 20'!$A1</f>
        <v>#VALUE!</v>
      </c>
      <c r="X1" s="285" t="s">
        <v>303</v>
      </c>
    </row>
    <row r="2" spans="1:24" x14ac:dyDescent="0.15">
      <c r="A2" s="285"/>
      <c r="B2" s="155"/>
      <c r="C2" s="161" t="s">
        <v>280</v>
      </c>
      <c r="D2" s="162" t="str">
        <f>IF(OR(SUMPRODUCT(ISTEXT(D5:D6)*1)+SUMPRODUCT(ISTEXT(D8:D10)*1)+COUNTIF(D11,"C")&gt;0,SUM(D5,D7)&gt;0), IF(AND((SUMPRODUCT(ISTEXT(D5:D6)*1)+SUMPRODUCT(ISTEXT(D8:D10)*1)+COUNTIF(D11,"C")+MIN(D7,21)+COUNTIF(D5,"&gt;5"))&gt;26,D7&lt;&gt;""),"C",((SUMPRODUCT(ISTEXT(D5:D6)*1)+SUMPRODUCT(ISTEXT(D8:D10)*1)+COUNTIF(D11,"C")+IF(D7="",0,MIN(D7,21))+COUNTIF(D5,"&gt;5")))/27*100),"")</f>
        <v/>
      </c>
      <c r="E2" s="162" t="str">
        <f t="shared" ref="E2:W2" si="0">IF(OR(SUMPRODUCT(ISTEXT(E5:E6)*1)+SUMPRODUCT(ISTEXT(E8:E10)*1)+COUNTIF(E11,"C")&gt;0,SUM(E5,E7)&gt;0), IF(AND((SUMPRODUCT(ISTEXT(E5:E6)*1)+SUMPRODUCT(ISTEXT(E8:E10)*1)+COUNTIF(E11,"C")+MIN(E7,21)+COUNTIF(E5,"&gt;5"))&gt;26,E7&lt;&gt;""),"C",((SUMPRODUCT(ISTEXT(E5:E6)*1)+SUMPRODUCT(ISTEXT(E8:E10)*1)+COUNTIF(E11,"C")+IF(E7="",0,MIN(E7,21))+COUNTIF(E5,"&gt;5")))/27*100),"")</f>
        <v/>
      </c>
      <c r="F2" s="162" t="str">
        <f t="shared" si="0"/>
        <v/>
      </c>
      <c r="G2" s="162" t="str">
        <f t="shared" si="0"/>
        <v/>
      </c>
      <c r="H2" s="162" t="str">
        <f t="shared" si="0"/>
        <v/>
      </c>
      <c r="I2" s="162" t="str">
        <f t="shared" si="0"/>
        <v/>
      </c>
      <c r="J2" s="162" t="str">
        <f t="shared" si="0"/>
        <v/>
      </c>
      <c r="K2" s="162" t="str">
        <f t="shared" si="0"/>
        <v/>
      </c>
      <c r="L2" s="162" t="str">
        <f t="shared" si="0"/>
        <v/>
      </c>
      <c r="M2" s="162" t="str">
        <f t="shared" si="0"/>
        <v/>
      </c>
      <c r="N2" s="162" t="str">
        <f t="shared" si="0"/>
        <v/>
      </c>
      <c r="O2" s="162" t="str">
        <f t="shared" si="0"/>
        <v/>
      </c>
      <c r="P2" s="162" t="str">
        <f t="shared" si="0"/>
        <v/>
      </c>
      <c r="Q2" s="162" t="str">
        <f t="shared" si="0"/>
        <v/>
      </c>
      <c r="R2" s="162" t="str">
        <f t="shared" si="0"/>
        <v/>
      </c>
      <c r="S2" s="162" t="str">
        <f t="shared" si="0"/>
        <v/>
      </c>
      <c r="T2" s="162" t="str">
        <f t="shared" si="0"/>
        <v/>
      </c>
      <c r="U2" s="162" t="str">
        <f t="shared" si="0"/>
        <v/>
      </c>
      <c r="V2" s="162" t="str">
        <f t="shared" si="0"/>
        <v/>
      </c>
      <c r="W2" s="162" t="str">
        <f t="shared" si="0"/>
        <v/>
      </c>
      <c r="X2" s="285"/>
    </row>
    <row r="3" spans="1:24" ht="52.5" customHeight="1" x14ac:dyDescent="0.15">
      <c r="A3" s="285"/>
      <c r="B3" s="155"/>
      <c r="C3" s="137" t="s">
        <v>245</v>
      </c>
      <c r="D3" s="167" t="str">
        <f>IF(ISERROR(DATEVALUE(Life!D14)),"",DATEVALUE(Life!D14))</f>
        <v/>
      </c>
      <c r="E3" s="167" t="str">
        <f>IF(ISERROR(DATEVALUE(Life!E14)),"",DATEVALUE(Life!E14))</f>
        <v/>
      </c>
      <c r="F3" s="167" t="str">
        <f>IF(ISERROR(DATEVALUE(Life!F14)),"",DATEVALUE(Life!F14))</f>
        <v/>
      </c>
      <c r="G3" s="167" t="str">
        <f>IF(ISERROR(DATEVALUE(Life!G14)),"",DATEVALUE(Life!G14))</f>
        <v/>
      </c>
      <c r="H3" s="167" t="str">
        <f>IF(ISERROR(DATEVALUE(Life!H14)),"",DATEVALUE(Life!H14))</f>
        <v/>
      </c>
      <c r="I3" s="167" t="str">
        <f>IF(ISERROR(DATEVALUE(Life!I14)),"",DATEVALUE(Life!I14))</f>
        <v/>
      </c>
      <c r="J3" s="167" t="str">
        <f>IF(ISERROR(DATEVALUE(Life!J14)),"",DATEVALUE(Life!J14))</f>
        <v/>
      </c>
      <c r="K3" s="167" t="str">
        <f>IF(ISERROR(DATEVALUE(Life!K14)),"",DATEVALUE(Life!K14))</f>
        <v/>
      </c>
      <c r="L3" s="167" t="str">
        <f>IF(ISERROR(DATEVALUE(Life!L14)),"",DATEVALUE(Life!L14))</f>
        <v/>
      </c>
      <c r="M3" s="167" t="str">
        <f>IF(ISERROR(DATEVALUE(Life!M14)),"",DATEVALUE(Life!M14))</f>
        <v/>
      </c>
      <c r="N3" s="167" t="str">
        <f>IF(ISERROR(DATEVALUE(Life!N14)),"",DATEVALUE(Life!N14))</f>
        <v/>
      </c>
      <c r="O3" s="167" t="str">
        <f>IF(ISERROR(DATEVALUE(Life!O14)),"",DATEVALUE(Life!O14))</f>
        <v/>
      </c>
      <c r="P3" s="167" t="str">
        <f>IF(ISERROR(DATEVALUE(Life!P14)),"",DATEVALUE(Life!P14))</f>
        <v/>
      </c>
      <c r="Q3" s="167" t="str">
        <f>IF(ISERROR(DATEVALUE(Life!Q14)),"",DATEVALUE(Life!Q14))</f>
        <v/>
      </c>
      <c r="R3" s="167" t="str">
        <f>IF(ISERROR(DATEVALUE(Life!R14)),"",DATEVALUE(Life!R14))</f>
        <v/>
      </c>
      <c r="S3" s="167" t="str">
        <f>IF(ISERROR(DATEVALUE(Life!S14)),"",DATEVALUE(Life!S14))</f>
        <v/>
      </c>
      <c r="T3" s="167" t="str">
        <f>IF(ISERROR(DATEVALUE(Life!T14)),"",DATEVALUE(Life!T14))</f>
        <v/>
      </c>
      <c r="U3" s="167" t="str">
        <f>IF(ISERROR(DATEVALUE(Life!U14)),"",DATEVALUE(Life!U14))</f>
        <v/>
      </c>
      <c r="V3" s="167" t="str">
        <f>IF(ISERROR(DATEVALUE(Life!V14)),"",DATEVALUE(Life!V14))</f>
        <v/>
      </c>
      <c r="W3" s="167" t="str">
        <f>IF(ISERROR(DATEVALUE(Life!W14)),"",DATEVALUE(Life!W14))</f>
        <v/>
      </c>
      <c r="X3" s="285"/>
    </row>
    <row r="4" spans="1:24" ht="12.75" customHeight="1" x14ac:dyDescent="0.15">
      <c r="A4" s="285"/>
      <c r="B4" s="154"/>
      <c r="C4" s="140"/>
      <c r="D4" s="138"/>
      <c r="E4" s="138"/>
      <c r="F4" s="138"/>
      <c r="G4" s="138"/>
      <c r="H4" s="138"/>
      <c r="I4" s="138"/>
      <c r="J4" s="138"/>
      <c r="K4" s="138"/>
      <c r="L4" s="138"/>
      <c r="M4" s="138"/>
      <c r="N4" s="138"/>
      <c r="O4" s="138"/>
      <c r="P4" s="138"/>
      <c r="Q4" s="138"/>
      <c r="R4" s="139"/>
      <c r="S4" s="139"/>
      <c r="T4" s="139"/>
      <c r="U4" s="139"/>
      <c r="V4" s="139"/>
      <c r="W4" s="139"/>
      <c r="X4" s="285"/>
    </row>
    <row r="5" spans="1:24" ht="24" x14ac:dyDescent="0.15">
      <c r="A5" s="285"/>
      <c r="B5" s="157">
        <v>1</v>
      </c>
      <c r="C5" s="158" t="s">
        <v>295</v>
      </c>
      <c r="D5" s="213"/>
      <c r="E5" s="149"/>
      <c r="F5" s="149"/>
      <c r="G5" s="149"/>
      <c r="H5" s="149"/>
      <c r="I5" s="149"/>
      <c r="J5" s="149"/>
      <c r="K5" s="149"/>
      <c r="L5" s="149"/>
      <c r="M5" s="149"/>
      <c r="N5" s="149"/>
      <c r="O5" s="149"/>
      <c r="P5" s="149"/>
      <c r="Q5" s="149"/>
      <c r="R5" s="149"/>
      <c r="S5" s="149"/>
      <c r="T5" s="149"/>
      <c r="U5" s="149"/>
      <c r="V5" s="149"/>
      <c r="W5" s="149"/>
      <c r="X5" s="285"/>
    </row>
    <row r="6" spans="1:24" ht="69.75" x14ac:dyDescent="0.15">
      <c r="A6" s="285"/>
      <c r="B6" s="157">
        <v>2</v>
      </c>
      <c r="C6" s="158" t="s">
        <v>297</v>
      </c>
      <c r="D6" s="213"/>
      <c r="E6" s="149"/>
      <c r="F6" s="149"/>
      <c r="G6" s="149"/>
      <c r="H6" s="149"/>
      <c r="I6" s="149"/>
      <c r="J6" s="149"/>
      <c r="K6" s="149"/>
      <c r="L6" s="149"/>
      <c r="M6" s="149"/>
      <c r="N6" s="149"/>
      <c r="O6" s="149"/>
      <c r="P6" s="149"/>
      <c r="Q6" s="149"/>
      <c r="R6" s="149"/>
      <c r="S6" s="149"/>
      <c r="T6" s="149"/>
      <c r="U6" s="149"/>
      <c r="V6" s="149"/>
      <c r="W6" s="149"/>
      <c r="X6" s="285"/>
    </row>
    <row r="7" spans="1:24" ht="24" x14ac:dyDescent="0.15">
      <c r="A7" s="285"/>
      <c r="B7" s="157">
        <v>3</v>
      </c>
      <c r="C7" s="158" t="s">
        <v>298</v>
      </c>
      <c r="D7" s="50" t="str">
        <f>IF(OR('MB - Elective'!D2&lt;&gt;"",'MB - EagleRequired'!D2&lt;&gt;""),MIN(8,IF(SUMPRODUCT(ISTEXT('MB - EagleRequired'!D12:D13)*1)-COUNTIF('MB - EagleRequired'!D12:D13,"P")&gt;1,1,0)+IF(SUMPRODUCT(ISTEXT('MB - EagleRequired'!D10:D11)*1)-COUNTIF('MB - EagleRequired'!D10:D11,"P")&gt;1,1,0)+IF(SUMPRODUCT(ISTEXT('MB - EagleRequired'!D15:D17)*1)-COUNTIF('MB - EagleRequired'!D15:D17,"P")&gt;1,SUMPRODUCT(ISTEXT('MB - EagleRequired'!D15:D17)*1)-1,0)+IF('MB - Elective'!D2="",0,'MB - Elective'!D2))+MIN(13,SUMPRODUCT(ISTEXT('MB - EagleRequired'!D3:D9)*1)-COUNTIF('MB - EagleRequired'!D3:D9,"P")+(SUMPRODUCT(ISTEXT('MB - EagleRequired'!D18:D19)*1)-COUNTIF('MB - EagleRequired'!D18:D19,"P")+SUMPRODUCT(ISTEXT('MB - EagleRequired'!D14)*1)-COUNTIF('MB - EagleRequired'!D14,"P")+MIN(1,SUMPRODUCT(ISTEXT('MB - EagleRequired'!D10:D11)*1)-COUNTIF('MB - EagleRequired'!D10:D11,"P"))+MIN(1,SUMPRODUCT(ISTEXT('MB - EagleRequired'!D12:D13)*1)-COUNTIF('MB - EagleRequired'!D12:D13,"P"))+MIN(1,SUMPRODUCT(ISTEXT('MB - EagleRequired'!D15:D17)*1)-COUNTIF('MB - EagleRequired'!D15:D17,"P")))),"")</f>
        <v/>
      </c>
      <c r="E7" s="50" t="str">
        <f>IF(OR('MB - Elective'!E2&lt;&gt;"",'MB - EagleRequired'!E2&lt;&gt;""),MIN(8,IF(SUMPRODUCT(ISTEXT('MB - EagleRequired'!E12:E13)*1)-COUNTIF('MB - EagleRequired'!E12:E13,"P")&gt;1,1,0)+IF(SUMPRODUCT(ISTEXT('MB - EagleRequired'!E10:E11)*1)-COUNTIF('MB - EagleRequired'!E10:E11,"P")&gt;1,1,0)+IF(SUMPRODUCT(ISTEXT('MB - EagleRequired'!E15:E17)*1)-COUNTIF('MB - EagleRequired'!E15:E17,"P")&gt;1,SUMPRODUCT(ISTEXT('MB - EagleRequired'!E15:E17)*1)-1,0)+IF('MB - Elective'!E2="",0,'MB - Elective'!E2))+MIN(13,SUMPRODUCT(ISTEXT('MB - EagleRequired'!E3:E9)*1)-COUNTIF('MB - EagleRequired'!E3:E9,"P")+(SUMPRODUCT(ISTEXT('MB - EagleRequired'!E18:E19)*1)-COUNTIF('MB - EagleRequired'!E18:E19,"P")+SUMPRODUCT(ISTEXT('MB - EagleRequired'!E14)*1)-COUNTIF('MB - EagleRequired'!E14,"P")+MIN(1,SUMPRODUCT(ISTEXT('MB - EagleRequired'!E10:E11)*1)-COUNTIF('MB - EagleRequired'!E10:E11,"P"))+MIN(1,SUMPRODUCT(ISTEXT('MB - EagleRequired'!E12:E13)*1)-COUNTIF('MB - EagleRequired'!E12:E13,"P"))+MIN(1,SUMPRODUCT(ISTEXT('MB - EagleRequired'!E15:E17)*1)-COUNTIF('MB - EagleRequired'!E15:E17,"P")))),"")</f>
        <v/>
      </c>
      <c r="F7" s="50" t="str">
        <f>IF(OR('MB - Elective'!F2&lt;&gt;"",'MB - EagleRequired'!F2&lt;&gt;""),MIN(8,IF(SUMPRODUCT(ISTEXT('MB - EagleRequired'!F12:F13)*1)-COUNTIF('MB - EagleRequired'!F12:F13,"P")&gt;1,1,0)+IF(SUMPRODUCT(ISTEXT('MB - EagleRequired'!F10:F11)*1)-COUNTIF('MB - EagleRequired'!F10:F11,"P")&gt;1,1,0)+IF(SUMPRODUCT(ISTEXT('MB - EagleRequired'!F15:F17)*1)-COUNTIF('MB - EagleRequired'!F15:F17,"P")&gt;1,SUMPRODUCT(ISTEXT('MB - EagleRequired'!F15:F17)*1)-1,0)+IF('MB - Elective'!F2="",0,'MB - Elective'!F2))+MIN(13,SUMPRODUCT(ISTEXT('MB - EagleRequired'!F3:F9)*1)-COUNTIF('MB - EagleRequired'!F3:F9,"P")+(SUMPRODUCT(ISTEXT('MB - EagleRequired'!F18:F19)*1)-COUNTIF('MB - EagleRequired'!F18:F19,"P")+SUMPRODUCT(ISTEXT('MB - EagleRequired'!F14)*1)-COUNTIF('MB - EagleRequired'!F14,"P")+MIN(1,SUMPRODUCT(ISTEXT('MB - EagleRequired'!F10:F11)*1)-COUNTIF('MB - EagleRequired'!F10:F11,"P"))+MIN(1,SUMPRODUCT(ISTEXT('MB - EagleRequired'!F12:F13)*1)-COUNTIF('MB - EagleRequired'!F12:F13,"P"))+MIN(1,SUMPRODUCT(ISTEXT('MB - EagleRequired'!F15:F17)*1)-COUNTIF('MB - EagleRequired'!F15:F17,"P")))),"")</f>
        <v/>
      </c>
      <c r="G7" s="50" t="str">
        <f>IF(OR('MB - Elective'!G2&lt;&gt;"",'MB - EagleRequired'!G2&lt;&gt;""),MIN(8,IF(SUMPRODUCT(ISTEXT('MB - EagleRequired'!G12:G13)*1)-COUNTIF('MB - EagleRequired'!G12:G13,"P")&gt;1,1,0)+IF(SUMPRODUCT(ISTEXT('MB - EagleRequired'!G10:G11)*1)-COUNTIF('MB - EagleRequired'!G10:G11,"P")&gt;1,1,0)+IF(SUMPRODUCT(ISTEXT('MB - EagleRequired'!G15:G17)*1)-COUNTIF('MB - EagleRequired'!G15:G17,"P")&gt;1,SUMPRODUCT(ISTEXT('MB - EagleRequired'!G15:G17)*1)-1,0)+IF('MB - Elective'!G2="",0,'MB - Elective'!G2))+MIN(13,SUMPRODUCT(ISTEXT('MB - EagleRequired'!G3:G9)*1)-COUNTIF('MB - EagleRequired'!G3:G9,"P")+(SUMPRODUCT(ISTEXT('MB - EagleRequired'!G18:G19)*1)-COUNTIF('MB - EagleRequired'!G18:G19,"P")+SUMPRODUCT(ISTEXT('MB - EagleRequired'!G14)*1)-COUNTIF('MB - EagleRequired'!G14,"P")+MIN(1,SUMPRODUCT(ISTEXT('MB - EagleRequired'!G10:G11)*1)-COUNTIF('MB - EagleRequired'!G10:G11,"P"))+MIN(1,SUMPRODUCT(ISTEXT('MB - EagleRequired'!G12:G13)*1)-COUNTIF('MB - EagleRequired'!G12:G13,"P"))+MIN(1,SUMPRODUCT(ISTEXT('MB - EagleRequired'!G15:G17)*1)-COUNTIF('MB - EagleRequired'!G15:G17,"P")))),"")</f>
        <v/>
      </c>
      <c r="H7" s="50" t="str">
        <f>IF(OR('MB - Elective'!H2&lt;&gt;"",'MB - EagleRequired'!H2&lt;&gt;""),MIN(8,IF(SUMPRODUCT(ISTEXT('MB - EagleRequired'!H12:H13)*1)-COUNTIF('MB - EagleRequired'!H12:H13,"P")&gt;1,1,0)+IF(SUMPRODUCT(ISTEXT('MB - EagleRequired'!H10:H11)*1)-COUNTIF('MB - EagleRequired'!H10:H11,"P")&gt;1,1,0)+IF(SUMPRODUCT(ISTEXT('MB - EagleRequired'!H15:H17)*1)-COUNTIF('MB - EagleRequired'!H15:H17,"P")&gt;1,SUMPRODUCT(ISTEXT('MB - EagleRequired'!H15:H17)*1)-1,0)+IF('MB - Elective'!H2="",0,'MB - Elective'!H2))+MIN(13,SUMPRODUCT(ISTEXT('MB - EagleRequired'!H3:H9)*1)-COUNTIF('MB - EagleRequired'!H3:H9,"P")+(SUMPRODUCT(ISTEXT('MB - EagleRequired'!H18:H19)*1)-COUNTIF('MB - EagleRequired'!H18:H19,"P")+SUMPRODUCT(ISTEXT('MB - EagleRequired'!H14)*1)-COUNTIF('MB - EagleRequired'!H14,"P")+MIN(1,SUMPRODUCT(ISTEXT('MB - EagleRequired'!H10:H11)*1)-COUNTIF('MB - EagleRequired'!H10:H11,"P"))+MIN(1,SUMPRODUCT(ISTEXT('MB - EagleRequired'!H12:H13)*1)-COUNTIF('MB - EagleRequired'!H12:H13,"P"))+MIN(1,SUMPRODUCT(ISTEXT('MB - EagleRequired'!H15:H17)*1)-COUNTIF('MB - EagleRequired'!H15:H17,"P")))),"")</f>
        <v/>
      </c>
      <c r="I7" s="50" t="str">
        <f>IF(OR('MB - Elective'!I2&lt;&gt;"",'MB - EagleRequired'!I2&lt;&gt;""),MIN(8,IF(SUMPRODUCT(ISTEXT('MB - EagleRequired'!I12:I13)*1)-COUNTIF('MB - EagleRequired'!I12:I13,"P")&gt;1,1,0)+IF(SUMPRODUCT(ISTEXT('MB - EagleRequired'!I10:I11)*1)-COUNTIF('MB - EagleRequired'!I10:I11,"P")&gt;1,1,0)+IF(SUMPRODUCT(ISTEXT('MB - EagleRequired'!I15:I17)*1)-COUNTIF('MB - EagleRequired'!I15:I17,"P")&gt;1,SUMPRODUCT(ISTEXT('MB - EagleRequired'!I15:I17)*1)-1,0)+IF('MB - Elective'!I2="",0,'MB - Elective'!I2))+MIN(13,SUMPRODUCT(ISTEXT('MB - EagleRequired'!I3:I9)*1)-COUNTIF('MB - EagleRequired'!I3:I9,"P")+(SUMPRODUCT(ISTEXT('MB - EagleRequired'!I18:I19)*1)-COUNTIF('MB - EagleRequired'!I18:I19,"P")+SUMPRODUCT(ISTEXT('MB - EagleRequired'!I14)*1)-COUNTIF('MB - EagleRequired'!I14,"P")+MIN(1,SUMPRODUCT(ISTEXT('MB - EagleRequired'!I10:I11)*1)-COUNTIF('MB - EagleRequired'!I10:I11,"P"))+MIN(1,SUMPRODUCT(ISTEXT('MB - EagleRequired'!I12:I13)*1)-COUNTIF('MB - EagleRequired'!I12:I13,"P"))+MIN(1,SUMPRODUCT(ISTEXT('MB - EagleRequired'!I15:I17)*1)-COUNTIF('MB - EagleRequired'!I15:I17,"P")))),"")</f>
        <v/>
      </c>
      <c r="J7" s="50" t="str">
        <f>IF(OR('MB - Elective'!J2&lt;&gt;"",'MB - EagleRequired'!J2&lt;&gt;""),MIN(8,IF(SUMPRODUCT(ISTEXT('MB - EagleRequired'!J12:J13)*1)-COUNTIF('MB - EagleRequired'!J12:J13,"P")&gt;1,1,0)+IF(SUMPRODUCT(ISTEXT('MB - EagleRequired'!J10:J11)*1)-COUNTIF('MB - EagleRequired'!J10:J11,"P")&gt;1,1,0)+IF(SUMPRODUCT(ISTEXT('MB - EagleRequired'!J15:J17)*1)-COUNTIF('MB - EagleRequired'!J15:J17,"P")&gt;1,SUMPRODUCT(ISTEXT('MB - EagleRequired'!J15:J17)*1)-1,0)+IF('MB - Elective'!J2="",0,'MB - Elective'!J2))+MIN(13,SUMPRODUCT(ISTEXT('MB - EagleRequired'!J3:J9)*1)-COUNTIF('MB - EagleRequired'!J3:J9,"P")+(SUMPRODUCT(ISTEXT('MB - EagleRequired'!J18:J19)*1)-COUNTIF('MB - EagleRequired'!J18:J19,"P")+SUMPRODUCT(ISTEXT('MB - EagleRequired'!J14)*1)-COUNTIF('MB - EagleRequired'!J14,"P")+MIN(1,SUMPRODUCT(ISTEXT('MB - EagleRequired'!J10:J11)*1)-COUNTIF('MB - EagleRequired'!J10:J11,"P"))+MIN(1,SUMPRODUCT(ISTEXT('MB - EagleRequired'!J12:J13)*1)-COUNTIF('MB - EagleRequired'!J12:J13,"P"))+MIN(1,SUMPRODUCT(ISTEXT('MB - EagleRequired'!J15:J17)*1)-COUNTIF('MB - EagleRequired'!J15:J17,"P")))),"")</f>
        <v/>
      </c>
      <c r="K7" s="50" t="str">
        <f>IF(OR('MB - Elective'!K2&lt;&gt;"",'MB - EagleRequired'!K2&lt;&gt;""),MIN(8,IF(SUMPRODUCT(ISTEXT('MB - EagleRequired'!K12:K13)*1)-COUNTIF('MB - EagleRequired'!K12:K13,"P")&gt;1,1,0)+IF(SUMPRODUCT(ISTEXT('MB - EagleRequired'!K10:K11)*1)-COUNTIF('MB - EagleRequired'!K10:K11,"P")&gt;1,1,0)+IF(SUMPRODUCT(ISTEXT('MB - EagleRequired'!K15:K17)*1)-COUNTIF('MB - EagleRequired'!K15:K17,"P")&gt;1,SUMPRODUCT(ISTEXT('MB - EagleRequired'!K15:K17)*1)-1,0)+IF('MB - Elective'!K2="",0,'MB - Elective'!K2))+MIN(13,SUMPRODUCT(ISTEXT('MB - EagleRequired'!K3:K9)*1)-COUNTIF('MB - EagleRequired'!K3:K9,"P")+(SUMPRODUCT(ISTEXT('MB - EagleRequired'!K18:K19)*1)-COUNTIF('MB - EagleRequired'!K18:K19,"P")+SUMPRODUCT(ISTEXT('MB - EagleRequired'!K14)*1)-COUNTIF('MB - EagleRequired'!K14,"P")+MIN(1,SUMPRODUCT(ISTEXT('MB - EagleRequired'!K10:K11)*1)-COUNTIF('MB - EagleRequired'!K10:K11,"P"))+MIN(1,SUMPRODUCT(ISTEXT('MB - EagleRequired'!K12:K13)*1)-COUNTIF('MB - EagleRequired'!K12:K13,"P"))+MIN(1,SUMPRODUCT(ISTEXT('MB - EagleRequired'!K15:K17)*1)-COUNTIF('MB - EagleRequired'!K15:K17,"P")))),"")</f>
        <v/>
      </c>
      <c r="L7" s="50" t="str">
        <f>IF(OR('MB - Elective'!L2&lt;&gt;"",'MB - EagleRequired'!L2&lt;&gt;""),MIN(8,IF(SUMPRODUCT(ISTEXT('MB - EagleRequired'!L12:L13)*1)-COUNTIF('MB - EagleRequired'!L12:L13,"P")&gt;1,1,0)+IF(SUMPRODUCT(ISTEXT('MB - EagleRequired'!L10:L11)*1)-COUNTIF('MB - EagleRequired'!L10:L11,"P")&gt;1,1,0)+IF(SUMPRODUCT(ISTEXT('MB - EagleRequired'!L15:L17)*1)-COUNTIF('MB - EagleRequired'!L15:L17,"P")&gt;1,SUMPRODUCT(ISTEXT('MB - EagleRequired'!L15:L17)*1)-1,0)+IF('MB - Elective'!L2="",0,'MB - Elective'!L2))+MIN(13,SUMPRODUCT(ISTEXT('MB - EagleRequired'!L3:L9)*1)-COUNTIF('MB - EagleRequired'!L3:L9,"P")+(SUMPRODUCT(ISTEXT('MB - EagleRequired'!L18:L19)*1)-COUNTIF('MB - EagleRequired'!L18:L19,"P")+SUMPRODUCT(ISTEXT('MB - EagleRequired'!L14)*1)-COUNTIF('MB - EagleRequired'!L14,"P")+MIN(1,SUMPRODUCT(ISTEXT('MB - EagleRequired'!L10:L11)*1)-COUNTIF('MB - EagleRequired'!L10:L11,"P"))+MIN(1,SUMPRODUCT(ISTEXT('MB - EagleRequired'!L12:L13)*1)-COUNTIF('MB - EagleRequired'!L12:L13,"P"))+MIN(1,SUMPRODUCT(ISTEXT('MB - EagleRequired'!L15:L17)*1)-COUNTIF('MB - EagleRequired'!L15:L17,"P")))),"")</f>
        <v/>
      </c>
      <c r="M7" s="50" t="str">
        <f>IF(OR('MB - Elective'!M2&lt;&gt;"",'MB - EagleRequired'!M2&lt;&gt;""),MIN(8,IF(SUMPRODUCT(ISTEXT('MB - EagleRequired'!M12:M13)*1)-COUNTIF('MB - EagleRequired'!M12:M13,"P")&gt;1,1,0)+IF(SUMPRODUCT(ISTEXT('MB - EagleRequired'!M10:M11)*1)-COUNTIF('MB - EagleRequired'!M10:M11,"P")&gt;1,1,0)+IF(SUMPRODUCT(ISTEXT('MB - EagleRequired'!M15:M17)*1)-COUNTIF('MB - EagleRequired'!M15:M17,"P")&gt;1,SUMPRODUCT(ISTEXT('MB - EagleRequired'!M15:M17)*1)-1,0)+IF('MB - Elective'!M2="",0,'MB - Elective'!M2))+MIN(13,SUMPRODUCT(ISTEXT('MB - EagleRequired'!M3:M9)*1)-COUNTIF('MB - EagleRequired'!M3:M9,"P")+(SUMPRODUCT(ISTEXT('MB - EagleRequired'!M18:M19)*1)-COUNTIF('MB - EagleRequired'!M18:M19,"P")+SUMPRODUCT(ISTEXT('MB - EagleRequired'!M14)*1)-COUNTIF('MB - EagleRequired'!M14,"P")+MIN(1,SUMPRODUCT(ISTEXT('MB - EagleRequired'!M10:M11)*1)-COUNTIF('MB - EagleRequired'!M10:M11,"P"))+MIN(1,SUMPRODUCT(ISTEXT('MB - EagleRequired'!M12:M13)*1)-COUNTIF('MB - EagleRequired'!M12:M13,"P"))+MIN(1,SUMPRODUCT(ISTEXT('MB - EagleRequired'!M15:M17)*1)-COUNTIF('MB - EagleRequired'!M15:M17,"P")))),"")</f>
        <v/>
      </c>
      <c r="N7" s="50" t="str">
        <f>IF(OR('MB - Elective'!N2&lt;&gt;"",'MB - EagleRequired'!N2&lt;&gt;""),MIN(8,IF(SUMPRODUCT(ISTEXT('MB - EagleRequired'!N12:N13)*1)-COUNTIF('MB - EagleRequired'!N12:N13,"P")&gt;1,1,0)+IF(SUMPRODUCT(ISTEXT('MB - EagleRequired'!N10:N11)*1)-COUNTIF('MB - EagleRequired'!N10:N11,"P")&gt;1,1,0)+IF(SUMPRODUCT(ISTEXT('MB - EagleRequired'!N15:N17)*1)-COUNTIF('MB - EagleRequired'!N15:N17,"P")&gt;1,SUMPRODUCT(ISTEXT('MB - EagleRequired'!N15:N17)*1)-1,0)+IF('MB - Elective'!N2="",0,'MB - Elective'!N2))+MIN(13,SUMPRODUCT(ISTEXT('MB - EagleRequired'!N3:N9)*1)-COUNTIF('MB - EagleRequired'!N3:N9,"P")+(SUMPRODUCT(ISTEXT('MB - EagleRequired'!N18:N19)*1)-COUNTIF('MB - EagleRequired'!N18:N19,"P")+SUMPRODUCT(ISTEXT('MB - EagleRequired'!N14)*1)-COUNTIF('MB - EagleRequired'!N14,"P")+MIN(1,SUMPRODUCT(ISTEXT('MB - EagleRequired'!N10:N11)*1)-COUNTIF('MB - EagleRequired'!N10:N11,"P"))+MIN(1,SUMPRODUCT(ISTEXT('MB - EagleRequired'!N12:N13)*1)-COUNTIF('MB - EagleRequired'!N12:N13,"P"))+MIN(1,SUMPRODUCT(ISTEXT('MB - EagleRequired'!N15:N17)*1)-COUNTIF('MB - EagleRequired'!N15:N17,"P")))),"")</f>
        <v/>
      </c>
      <c r="O7" s="50" t="str">
        <f>IF(OR('MB - Elective'!O2&lt;&gt;"",'MB - EagleRequired'!O2&lt;&gt;""),MIN(8,IF(SUMPRODUCT(ISTEXT('MB - EagleRequired'!O12:O13)*1)-COUNTIF('MB - EagleRequired'!O12:O13,"P")&gt;1,1,0)+IF(SUMPRODUCT(ISTEXT('MB - EagleRequired'!O10:O11)*1)-COUNTIF('MB - EagleRequired'!O10:O11,"P")&gt;1,1,0)+IF(SUMPRODUCT(ISTEXT('MB - EagleRequired'!O15:O17)*1)-COUNTIF('MB - EagleRequired'!O15:O17,"P")&gt;1,SUMPRODUCT(ISTEXT('MB - EagleRequired'!O15:O17)*1)-1,0)+IF('MB - Elective'!O2="",0,'MB - Elective'!O2))+MIN(13,SUMPRODUCT(ISTEXT('MB - EagleRequired'!O3:O9)*1)-COUNTIF('MB - EagleRequired'!O3:O9,"P")+(SUMPRODUCT(ISTEXT('MB - EagleRequired'!O18:O19)*1)-COUNTIF('MB - EagleRequired'!O18:O19,"P")+SUMPRODUCT(ISTEXT('MB - EagleRequired'!O14)*1)-COUNTIF('MB - EagleRequired'!O14,"P")+MIN(1,SUMPRODUCT(ISTEXT('MB - EagleRequired'!O10:O11)*1)-COUNTIF('MB - EagleRequired'!O10:O11,"P"))+MIN(1,SUMPRODUCT(ISTEXT('MB - EagleRequired'!O12:O13)*1)-COUNTIF('MB - EagleRequired'!O12:O13,"P"))+MIN(1,SUMPRODUCT(ISTEXT('MB - EagleRequired'!O15:O17)*1)-COUNTIF('MB - EagleRequired'!O15:O17,"P")))),"")</f>
        <v/>
      </c>
      <c r="P7" s="50" t="str">
        <f>IF(OR('MB - Elective'!P2&lt;&gt;"",'MB - EagleRequired'!P2&lt;&gt;""),MIN(8,IF(SUMPRODUCT(ISTEXT('MB - EagleRequired'!P12:P13)*1)-COUNTIF('MB - EagleRequired'!P12:P13,"P")&gt;1,1,0)+IF(SUMPRODUCT(ISTEXT('MB - EagleRequired'!P10:P11)*1)-COUNTIF('MB - EagleRequired'!P10:P11,"P")&gt;1,1,0)+IF(SUMPRODUCT(ISTEXT('MB - EagleRequired'!P15:P17)*1)-COUNTIF('MB - EagleRequired'!P15:P17,"P")&gt;1,SUMPRODUCT(ISTEXT('MB - EagleRequired'!P15:P17)*1)-1,0)+IF('MB - Elective'!P2="",0,'MB - Elective'!P2))+MIN(13,SUMPRODUCT(ISTEXT('MB - EagleRequired'!P3:P9)*1)-COUNTIF('MB - EagleRequired'!P3:P9,"P")+(SUMPRODUCT(ISTEXT('MB - EagleRequired'!P18:P19)*1)-COUNTIF('MB - EagleRequired'!P18:P19,"P")+SUMPRODUCT(ISTEXT('MB - EagleRequired'!P14)*1)-COUNTIF('MB - EagleRequired'!P14,"P")+MIN(1,SUMPRODUCT(ISTEXT('MB - EagleRequired'!P10:P11)*1)-COUNTIF('MB - EagleRequired'!P10:P11,"P"))+MIN(1,SUMPRODUCT(ISTEXT('MB - EagleRequired'!P12:P13)*1)-COUNTIF('MB - EagleRequired'!P12:P13,"P"))+MIN(1,SUMPRODUCT(ISTEXT('MB - EagleRequired'!P15:P17)*1)-COUNTIF('MB - EagleRequired'!P15:P17,"P")))),"")</f>
        <v/>
      </c>
      <c r="Q7" s="50" t="str">
        <f>IF(OR('MB - Elective'!Q2&lt;&gt;"",'MB - EagleRequired'!Q2&lt;&gt;""),MIN(8,IF(SUMPRODUCT(ISTEXT('MB - EagleRequired'!Q12:Q13)*1)-COUNTIF('MB - EagleRequired'!Q12:Q13,"P")&gt;1,1,0)+IF(SUMPRODUCT(ISTEXT('MB - EagleRequired'!Q10:Q11)*1)-COUNTIF('MB - EagleRequired'!Q10:Q11,"P")&gt;1,1,0)+IF(SUMPRODUCT(ISTEXT('MB - EagleRequired'!Q15:Q17)*1)-COUNTIF('MB - EagleRequired'!Q15:Q17,"P")&gt;1,SUMPRODUCT(ISTEXT('MB - EagleRequired'!Q15:Q17)*1)-1,0)+IF('MB - Elective'!Q2="",0,'MB - Elective'!Q2))+MIN(13,SUMPRODUCT(ISTEXT('MB - EagleRequired'!Q3:Q9)*1)-COUNTIF('MB - EagleRequired'!Q3:Q9,"P")+(SUMPRODUCT(ISTEXT('MB - EagleRequired'!Q18:Q19)*1)-COUNTIF('MB - EagleRequired'!Q18:Q19,"P")+SUMPRODUCT(ISTEXT('MB - EagleRequired'!Q14)*1)-COUNTIF('MB - EagleRequired'!Q14,"P")+MIN(1,SUMPRODUCT(ISTEXT('MB - EagleRequired'!Q10:Q11)*1)-COUNTIF('MB - EagleRequired'!Q10:Q11,"P"))+MIN(1,SUMPRODUCT(ISTEXT('MB - EagleRequired'!Q12:Q13)*1)-COUNTIF('MB - EagleRequired'!Q12:Q13,"P"))+MIN(1,SUMPRODUCT(ISTEXT('MB - EagleRequired'!Q15:Q17)*1)-COUNTIF('MB - EagleRequired'!Q15:Q17,"P")))),"")</f>
        <v/>
      </c>
      <c r="R7" s="50" t="str">
        <f>IF(OR('MB - Elective'!R2&lt;&gt;"",'MB - EagleRequired'!R2&lt;&gt;""),MIN(8,IF(SUMPRODUCT(ISTEXT('MB - EagleRequired'!R12:R13)*1)-COUNTIF('MB - EagleRequired'!R12:R13,"P")&gt;1,1,0)+IF(SUMPRODUCT(ISTEXT('MB - EagleRequired'!R10:R11)*1)-COUNTIF('MB - EagleRequired'!R10:R11,"P")&gt;1,1,0)+IF(SUMPRODUCT(ISTEXT('MB - EagleRequired'!R15:R17)*1)-COUNTIF('MB - EagleRequired'!R15:R17,"P")&gt;1,SUMPRODUCT(ISTEXT('MB - EagleRequired'!R15:R17)*1)-1,0)+IF('MB - Elective'!R2="",0,'MB - Elective'!R2))+MIN(13,SUMPRODUCT(ISTEXT('MB - EagleRequired'!R3:R9)*1)-COUNTIF('MB - EagleRequired'!R3:R9,"P")+(SUMPRODUCT(ISTEXT('MB - EagleRequired'!R18:R19)*1)-COUNTIF('MB - EagleRequired'!R18:R19,"P")+SUMPRODUCT(ISTEXT('MB - EagleRequired'!R14)*1)-COUNTIF('MB - EagleRequired'!R14,"P")+MIN(1,SUMPRODUCT(ISTEXT('MB - EagleRequired'!R10:R11)*1)-COUNTIF('MB - EagleRequired'!R10:R11,"P"))+MIN(1,SUMPRODUCT(ISTEXT('MB - EagleRequired'!R12:R13)*1)-COUNTIF('MB - EagleRequired'!R12:R13,"P"))+MIN(1,SUMPRODUCT(ISTEXT('MB - EagleRequired'!R15:R17)*1)-COUNTIF('MB - EagleRequired'!R15:R17,"P")))),"")</f>
        <v/>
      </c>
      <c r="S7" s="50" t="str">
        <f>IF(OR('MB - Elective'!S2&lt;&gt;"",'MB - EagleRequired'!S2&lt;&gt;""),MIN(8,IF(SUMPRODUCT(ISTEXT('MB - EagleRequired'!S12:S13)*1)-COUNTIF('MB - EagleRequired'!S12:S13,"P")&gt;1,1,0)+IF(SUMPRODUCT(ISTEXT('MB - EagleRequired'!S10:S11)*1)-COUNTIF('MB - EagleRequired'!S10:S11,"P")&gt;1,1,0)+IF(SUMPRODUCT(ISTEXT('MB - EagleRequired'!S15:S17)*1)-COUNTIF('MB - EagleRequired'!S15:S17,"P")&gt;1,SUMPRODUCT(ISTEXT('MB - EagleRequired'!S15:S17)*1)-1,0)+IF('MB - Elective'!S2="",0,'MB - Elective'!S2))+MIN(13,SUMPRODUCT(ISTEXT('MB - EagleRequired'!S3:S9)*1)-COUNTIF('MB - EagleRequired'!S3:S9,"P")+(SUMPRODUCT(ISTEXT('MB - EagleRequired'!S18:S19)*1)-COUNTIF('MB - EagleRequired'!S18:S19,"P")+SUMPRODUCT(ISTEXT('MB - EagleRequired'!S14)*1)-COUNTIF('MB - EagleRequired'!S14,"P")+MIN(1,SUMPRODUCT(ISTEXT('MB - EagleRequired'!S10:S11)*1)-COUNTIF('MB - EagleRequired'!S10:S11,"P"))+MIN(1,SUMPRODUCT(ISTEXT('MB - EagleRequired'!S12:S13)*1)-COUNTIF('MB - EagleRequired'!S12:S13,"P"))+MIN(1,SUMPRODUCT(ISTEXT('MB - EagleRequired'!S15:S17)*1)-COUNTIF('MB - EagleRequired'!S15:S17,"P")))),"")</f>
        <v/>
      </c>
      <c r="T7" s="50" t="str">
        <f>IF(OR('MB - Elective'!T2&lt;&gt;"",'MB - EagleRequired'!T2&lt;&gt;""),MIN(8,IF(SUMPRODUCT(ISTEXT('MB - EagleRequired'!T12:T13)*1)-COUNTIF('MB - EagleRequired'!T12:T13,"P")&gt;1,1,0)+IF(SUMPRODUCT(ISTEXT('MB - EagleRequired'!T10:T11)*1)-COUNTIF('MB - EagleRequired'!T10:T11,"P")&gt;1,1,0)+IF(SUMPRODUCT(ISTEXT('MB - EagleRequired'!T15:T17)*1)-COUNTIF('MB - EagleRequired'!T15:T17,"P")&gt;1,SUMPRODUCT(ISTEXT('MB - EagleRequired'!T15:T17)*1)-1,0)+IF('MB - Elective'!T2="",0,'MB - Elective'!T2))+MIN(13,SUMPRODUCT(ISTEXT('MB - EagleRequired'!T3:T9)*1)-COUNTIF('MB - EagleRequired'!T3:T9,"P")+(SUMPRODUCT(ISTEXT('MB - EagleRequired'!T18:T19)*1)-COUNTIF('MB - EagleRequired'!T18:T19,"P")+SUMPRODUCT(ISTEXT('MB - EagleRequired'!T14)*1)-COUNTIF('MB - EagleRequired'!T14,"P")+MIN(1,SUMPRODUCT(ISTEXT('MB - EagleRequired'!T10:T11)*1)-COUNTIF('MB - EagleRequired'!T10:T11,"P"))+MIN(1,SUMPRODUCT(ISTEXT('MB - EagleRequired'!T12:T13)*1)-COUNTIF('MB - EagleRequired'!T12:T13,"P"))+MIN(1,SUMPRODUCT(ISTEXT('MB - EagleRequired'!T15:T17)*1)-COUNTIF('MB - EagleRequired'!T15:T17,"P")))),"")</f>
        <v/>
      </c>
      <c r="U7" s="50" t="str">
        <f>IF(OR('MB - Elective'!U2&lt;&gt;"",'MB - EagleRequired'!U2&lt;&gt;""),MIN(8,IF(SUMPRODUCT(ISTEXT('MB - EagleRequired'!U12:U13)*1)-COUNTIF('MB - EagleRequired'!U12:U13,"P")&gt;1,1,0)+IF(SUMPRODUCT(ISTEXT('MB - EagleRequired'!U10:U11)*1)-COUNTIF('MB - EagleRequired'!U10:U11,"P")&gt;1,1,0)+IF(SUMPRODUCT(ISTEXT('MB - EagleRequired'!U15:U17)*1)-COUNTIF('MB - EagleRequired'!U15:U17,"P")&gt;1,SUMPRODUCT(ISTEXT('MB - EagleRequired'!U15:U17)*1)-1,0)+IF('MB - Elective'!U2="",0,'MB - Elective'!U2))+MIN(13,SUMPRODUCT(ISTEXT('MB - EagleRequired'!U3:U9)*1)-COUNTIF('MB - EagleRequired'!U3:U9,"P")+(SUMPRODUCT(ISTEXT('MB - EagleRequired'!U18:U19)*1)-COUNTIF('MB - EagleRequired'!U18:U19,"P")+SUMPRODUCT(ISTEXT('MB - EagleRequired'!U14)*1)-COUNTIF('MB - EagleRequired'!U14,"P")+MIN(1,SUMPRODUCT(ISTEXT('MB - EagleRequired'!U10:U11)*1)-COUNTIF('MB - EagleRequired'!U10:U11,"P"))+MIN(1,SUMPRODUCT(ISTEXT('MB - EagleRequired'!U12:U13)*1)-COUNTIF('MB - EagleRequired'!U12:U13,"P"))+MIN(1,SUMPRODUCT(ISTEXT('MB - EagleRequired'!U15:U17)*1)-COUNTIF('MB - EagleRequired'!U15:U17,"P")))),"")</f>
        <v/>
      </c>
      <c r="V7" s="50" t="str">
        <f>IF(OR('MB - Elective'!V2&lt;&gt;"",'MB - EagleRequired'!V2&lt;&gt;""),MIN(8,IF(SUMPRODUCT(ISTEXT('MB - EagleRequired'!V12:V13)*1)-COUNTIF('MB - EagleRequired'!V12:V13,"P")&gt;1,1,0)+IF(SUMPRODUCT(ISTEXT('MB - EagleRequired'!V10:V11)*1)-COUNTIF('MB - EagleRequired'!V10:V11,"P")&gt;1,1,0)+IF(SUMPRODUCT(ISTEXT('MB - EagleRequired'!V15:V17)*1)-COUNTIF('MB - EagleRequired'!V15:V17,"P")&gt;1,SUMPRODUCT(ISTEXT('MB - EagleRequired'!V15:V17)*1)-1,0)+IF('MB - Elective'!V2="",0,'MB - Elective'!V2))+MIN(13,SUMPRODUCT(ISTEXT('MB - EagleRequired'!V3:V9)*1)-COUNTIF('MB - EagleRequired'!V3:V9,"P")+(SUMPRODUCT(ISTEXT('MB - EagleRequired'!V18:V19)*1)-COUNTIF('MB - EagleRequired'!V18:V19,"P")+SUMPRODUCT(ISTEXT('MB - EagleRequired'!V14)*1)-COUNTIF('MB - EagleRequired'!V14,"P")+MIN(1,SUMPRODUCT(ISTEXT('MB - EagleRequired'!V10:V11)*1)-COUNTIF('MB - EagleRequired'!V10:V11,"P"))+MIN(1,SUMPRODUCT(ISTEXT('MB - EagleRequired'!V12:V13)*1)-COUNTIF('MB - EagleRequired'!V12:V13,"P"))+MIN(1,SUMPRODUCT(ISTEXT('MB - EagleRequired'!V15:V17)*1)-COUNTIF('MB - EagleRequired'!V15:V17,"P")))),"")</f>
        <v/>
      </c>
      <c r="W7" s="50" t="str">
        <f>IF(OR('MB - Elective'!W2&lt;&gt;"",'MB - EagleRequired'!W2&lt;&gt;""),MIN(8,IF(SUMPRODUCT(ISTEXT('MB - EagleRequired'!W12:W13)*1)-COUNTIF('MB - EagleRequired'!W12:W13,"P")&gt;1,1,0)+IF(SUMPRODUCT(ISTEXT('MB - EagleRequired'!W10:W11)*1)-COUNTIF('MB - EagleRequired'!W10:W11,"P")&gt;1,1,0)+IF(SUMPRODUCT(ISTEXT('MB - EagleRequired'!W15:W17)*1)-COUNTIF('MB - EagleRequired'!W15:W17,"P")&gt;1,SUMPRODUCT(ISTEXT('MB - EagleRequired'!W15:W17)*1)-1,0)+IF('MB - Elective'!W2="",0,'MB - Elective'!W2))+MIN(13,SUMPRODUCT(ISTEXT('MB - EagleRequired'!W3:W9)*1)-COUNTIF('MB - EagleRequired'!W3:W9,"P")+(SUMPRODUCT(ISTEXT('MB - EagleRequired'!W18:W19)*1)-COUNTIF('MB - EagleRequired'!W18:W19,"P")+SUMPRODUCT(ISTEXT('MB - EagleRequired'!W14)*1)-COUNTIF('MB - EagleRequired'!W14,"P")+MIN(1,SUMPRODUCT(ISTEXT('MB - EagleRequired'!W10:W11)*1)-COUNTIF('MB - EagleRequired'!W10:W11,"P"))+MIN(1,SUMPRODUCT(ISTEXT('MB - EagleRequired'!W12:W13)*1)-COUNTIF('MB - EagleRequired'!W12:W13,"P"))+MIN(1,SUMPRODUCT(ISTEXT('MB - EagleRequired'!W15:W17)*1)-COUNTIF('MB - EagleRequired'!W15:W17,"P")))),"")</f>
        <v/>
      </c>
      <c r="X7" s="285"/>
    </row>
    <row r="8" spans="1:24" ht="69.75" x14ac:dyDescent="0.15">
      <c r="A8" s="285"/>
      <c r="B8" s="157">
        <v>4</v>
      </c>
      <c r="C8" s="158" t="s">
        <v>296</v>
      </c>
      <c r="D8" s="213"/>
      <c r="E8" s="149"/>
      <c r="F8" s="149"/>
      <c r="G8" s="149"/>
      <c r="H8" s="149"/>
      <c r="I8" s="149"/>
      <c r="J8" s="149"/>
      <c r="K8" s="149"/>
      <c r="L8" s="149"/>
      <c r="M8" s="149"/>
      <c r="N8" s="149"/>
      <c r="O8" s="149"/>
      <c r="P8" s="149"/>
      <c r="Q8" s="149"/>
      <c r="R8" s="149"/>
      <c r="S8" s="149"/>
      <c r="T8" s="149"/>
      <c r="U8" s="149"/>
      <c r="V8" s="149"/>
      <c r="W8" s="149"/>
      <c r="X8" s="285"/>
    </row>
    <row r="9" spans="1:24" ht="105" customHeight="1" x14ac:dyDescent="0.15">
      <c r="A9" s="285"/>
      <c r="B9" s="154">
        <v>5</v>
      </c>
      <c r="C9" s="160" t="s">
        <v>299</v>
      </c>
      <c r="D9" s="214"/>
      <c r="E9" s="47"/>
      <c r="F9" s="47"/>
      <c r="G9" s="47"/>
      <c r="H9" s="47"/>
      <c r="I9" s="47"/>
      <c r="J9" s="47"/>
      <c r="K9" s="47"/>
      <c r="L9" s="47"/>
      <c r="M9" s="47"/>
      <c r="N9" s="47"/>
      <c r="O9" s="47"/>
      <c r="P9" s="47"/>
      <c r="Q9" s="47"/>
      <c r="R9" s="47"/>
      <c r="S9" s="47"/>
      <c r="T9" s="47"/>
      <c r="U9" s="47"/>
      <c r="V9" s="47"/>
      <c r="W9" s="47"/>
      <c r="X9" s="285"/>
    </row>
    <row r="10" spans="1:24" x14ac:dyDescent="0.15">
      <c r="A10" s="285"/>
      <c r="B10" s="157">
        <v>6</v>
      </c>
      <c r="C10" s="195" t="s">
        <v>335</v>
      </c>
      <c r="D10" s="214"/>
      <c r="E10" s="47"/>
      <c r="F10" s="47"/>
      <c r="G10" s="47"/>
      <c r="H10" s="47"/>
      <c r="I10" s="47"/>
      <c r="J10" s="47"/>
      <c r="K10" s="47"/>
      <c r="L10" s="47"/>
      <c r="M10" s="47"/>
      <c r="N10" s="47"/>
      <c r="O10" s="47"/>
      <c r="P10" s="47"/>
      <c r="Q10" s="47"/>
      <c r="R10" s="47"/>
      <c r="S10" s="47"/>
      <c r="T10" s="47"/>
      <c r="U10" s="47"/>
      <c r="V10" s="47"/>
      <c r="W10" s="47"/>
      <c r="X10" s="285"/>
    </row>
    <row r="11" spans="1:24" ht="92.45" customHeight="1" x14ac:dyDescent="0.15">
      <c r="A11" s="285"/>
      <c r="B11" s="154">
        <v>7</v>
      </c>
      <c r="C11" s="196" t="s">
        <v>336</v>
      </c>
      <c r="D11" s="212" t="str">
        <f>IF(NOT(ISERR(DATEVALUE(D13))), "C", "")</f>
        <v/>
      </c>
      <c r="E11" s="212" t="str">
        <f t="shared" ref="E11:W11" si="1">IF(NOT(ISERR(DATEVALUE(E13))), "C", "")</f>
        <v/>
      </c>
      <c r="F11" s="212" t="str">
        <f t="shared" si="1"/>
        <v/>
      </c>
      <c r="G11" s="212" t="str">
        <f t="shared" si="1"/>
        <v/>
      </c>
      <c r="H11" s="212" t="str">
        <f t="shared" si="1"/>
        <v/>
      </c>
      <c r="I11" s="212" t="str">
        <f t="shared" si="1"/>
        <v/>
      </c>
      <c r="J11" s="212" t="str">
        <f t="shared" si="1"/>
        <v/>
      </c>
      <c r="K11" s="212" t="str">
        <f t="shared" si="1"/>
        <v/>
      </c>
      <c r="L11" s="212" t="str">
        <f t="shared" si="1"/>
        <v/>
      </c>
      <c r="M11" s="212" t="str">
        <f t="shared" si="1"/>
        <v/>
      </c>
      <c r="N11" s="212" t="str">
        <f t="shared" si="1"/>
        <v/>
      </c>
      <c r="O11" s="212" t="str">
        <f t="shared" si="1"/>
        <v/>
      </c>
      <c r="P11" s="212" t="str">
        <f t="shared" si="1"/>
        <v/>
      </c>
      <c r="Q11" s="212" t="str">
        <f t="shared" si="1"/>
        <v/>
      </c>
      <c r="R11" s="212" t="str">
        <f t="shared" si="1"/>
        <v/>
      </c>
      <c r="S11" s="212" t="str">
        <f t="shared" si="1"/>
        <v/>
      </c>
      <c r="T11" s="212" t="str">
        <f t="shared" si="1"/>
        <v/>
      </c>
      <c r="U11" s="212" t="str">
        <f t="shared" si="1"/>
        <v/>
      </c>
      <c r="V11" s="212" t="str">
        <f t="shared" si="1"/>
        <v/>
      </c>
      <c r="W11" s="212" t="str">
        <f t="shared" si="1"/>
        <v/>
      </c>
      <c r="X11" s="285"/>
    </row>
    <row r="12" spans="1:24" x14ac:dyDescent="0.15">
      <c r="A12" s="285"/>
      <c r="B12" s="155"/>
      <c r="D12" s="3"/>
      <c r="E12" s="3"/>
      <c r="F12" s="3"/>
      <c r="G12" s="3"/>
      <c r="H12" s="3"/>
      <c r="I12" s="3"/>
      <c r="J12" s="3"/>
      <c r="K12" s="3"/>
      <c r="L12" s="3"/>
      <c r="M12" s="3"/>
      <c r="N12" s="3"/>
      <c r="O12" s="3"/>
      <c r="P12" s="3"/>
      <c r="Q12" s="3"/>
      <c r="R12" s="3"/>
      <c r="S12" s="3"/>
      <c r="T12" s="3"/>
      <c r="U12" s="3"/>
      <c r="V12" s="3"/>
      <c r="W12" s="3"/>
      <c r="X12" s="285"/>
    </row>
    <row r="13" spans="1:24" ht="52.5" customHeight="1" x14ac:dyDescent="0.15">
      <c r="A13" s="285"/>
      <c r="B13" s="155"/>
      <c r="C13" s="137" t="s">
        <v>305</v>
      </c>
      <c r="D13" s="215"/>
      <c r="E13" s="166"/>
      <c r="F13" s="166"/>
      <c r="G13" s="166"/>
      <c r="H13" s="166"/>
      <c r="I13" s="166"/>
      <c r="J13" s="166"/>
      <c r="K13" s="166"/>
      <c r="L13" s="166"/>
      <c r="M13" s="166"/>
      <c r="N13" s="166"/>
      <c r="O13" s="166"/>
      <c r="P13" s="166"/>
      <c r="Q13" s="166"/>
      <c r="R13" s="166"/>
      <c r="S13" s="166"/>
      <c r="T13" s="166"/>
      <c r="U13" s="166"/>
      <c r="V13" s="166"/>
      <c r="W13" s="166"/>
      <c r="X13" s="285"/>
    </row>
    <row r="14" spans="1:24" x14ac:dyDescent="0.15">
      <c r="A14" s="48"/>
      <c r="B14" s="155"/>
      <c r="X14" s="38"/>
    </row>
    <row r="15" spans="1:24" x14ac:dyDescent="0.15">
      <c r="A15" s="48"/>
      <c r="B15" s="155"/>
      <c r="X15" s="38"/>
    </row>
    <row r="16" spans="1:24" x14ac:dyDescent="0.15">
      <c r="A16" s="48"/>
      <c r="B16" s="155"/>
      <c r="X16" s="38"/>
    </row>
    <row r="17" spans="1:24" x14ac:dyDescent="0.15">
      <c r="A17" s="48"/>
      <c r="B17" s="155"/>
      <c r="X17" s="38"/>
    </row>
    <row r="18" spans="1:24" ht="12.75" customHeight="1" x14ac:dyDescent="0.15">
      <c r="A18" s="48"/>
      <c r="B18" s="155"/>
      <c r="X18" s="38"/>
    </row>
    <row r="19" spans="1:24" x14ac:dyDescent="0.15">
      <c r="A19" s="48"/>
      <c r="B19" s="155"/>
      <c r="X19" s="38"/>
    </row>
    <row r="20" spans="1:24" x14ac:dyDescent="0.15">
      <c r="A20" s="48"/>
      <c r="B20" s="155"/>
      <c r="X20" s="38"/>
    </row>
    <row r="21" spans="1:24" x14ac:dyDescent="0.15">
      <c r="A21" s="48"/>
      <c r="B21" s="155"/>
      <c r="X21" s="38"/>
    </row>
    <row r="22" spans="1:24" x14ac:dyDescent="0.15">
      <c r="A22" s="48"/>
      <c r="B22" s="155"/>
      <c r="X22" s="38"/>
    </row>
    <row r="23" spans="1:24" x14ac:dyDescent="0.15">
      <c r="A23" s="48"/>
      <c r="B23" s="155"/>
      <c r="X23" s="38"/>
    </row>
    <row r="24" spans="1:24" ht="12.75" customHeight="1" x14ac:dyDescent="0.15">
      <c r="A24" s="48"/>
      <c r="B24" s="155"/>
      <c r="X24" s="38"/>
    </row>
    <row r="25" spans="1:24" x14ac:dyDescent="0.15">
      <c r="A25" s="48"/>
      <c r="B25" s="155"/>
      <c r="X25" s="38"/>
    </row>
    <row r="26" spans="1:24" x14ac:dyDescent="0.15">
      <c r="A26" s="48"/>
      <c r="B26" s="155"/>
      <c r="X26" s="38"/>
    </row>
    <row r="27" spans="1:24" x14ac:dyDescent="0.15">
      <c r="A27" s="48"/>
      <c r="B27" s="155"/>
      <c r="X27" s="38"/>
    </row>
    <row r="28" spans="1:24" ht="15" customHeight="1" x14ac:dyDescent="0.15">
      <c r="A28" s="48"/>
      <c r="B28" s="155"/>
      <c r="X28" s="38"/>
    </row>
    <row r="29" spans="1:24" x14ac:dyDescent="0.15">
      <c r="A29" s="48"/>
      <c r="B29" s="155"/>
      <c r="X29" s="38"/>
    </row>
    <row r="30" spans="1:24" ht="12.75" customHeight="1" x14ac:dyDescent="0.15">
      <c r="A30" s="48"/>
      <c r="B30" s="155"/>
      <c r="X30" s="38"/>
    </row>
    <row r="31" spans="1:24" x14ac:dyDescent="0.15">
      <c r="A31" s="48"/>
      <c r="B31" s="155"/>
      <c r="X31" s="38"/>
    </row>
    <row r="32" spans="1:24" ht="14.25" customHeight="1" x14ac:dyDescent="0.15">
      <c r="A32" s="48"/>
      <c r="B32" s="155"/>
      <c r="X32" s="38"/>
    </row>
    <row r="33" spans="1:24" x14ac:dyDescent="0.15">
      <c r="A33" s="48"/>
      <c r="B33" s="155"/>
      <c r="X33" s="38"/>
    </row>
    <row r="34" spans="1:24" x14ac:dyDescent="0.15">
      <c r="A34" s="48"/>
      <c r="B34" s="155"/>
      <c r="X34" s="38"/>
    </row>
    <row r="35" spans="1:24" x14ac:dyDescent="0.15">
      <c r="A35" s="48"/>
      <c r="B35" s="155"/>
      <c r="X35" s="38"/>
    </row>
    <row r="36" spans="1:24" x14ac:dyDescent="0.15">
      <c r="A36" s="48"/>
      <c r="B36" s="155"/>
      <c r="X36" s="38"/>
    </row>
    <row r="37" spans="1:24" x14ac:dyDescent="0.15">
      <c r="A37" s="48"/>
      <c r="B37" s="155"/>
      <c r="X37" s="38"/>
    </row>
    <row r="38" spans="1:24" ht="12.75" customHeight="1" x14ac:dyDescent="0.15">
      <c r="A38" s="48"/>
      <c r="B38" s="155"/>
      <c r="X38" s="38"/>
    </row>
    <row r="39" spans="1:24" x14ac:dyDescent="0.15">
      <c r="A39" s="48"/>
      <c r="B39" s="155"/>
      <c r="X39" s="38"/>
    </row>
    <row r="40" spans="1:24" ht="12.75" customHeight="1" x14ac:dyDescent="0.15">
      <c r="A40" s="48"/>
      <c r="B40" s="155"/>
      <c r="X40" s="38"/>
    </row>
    <row r="41" spans="1:24" x14ac:dyDescent="0.15">
      <c r="A41" s="48"/>
      <c r="B41" s="155"/>
      <c r="X41" s="38"/>
    </row>
    <row r="42" spans="1:24" x14ac:dyDescent="0.15">
      <c r="A42" s="48"/>
      <c r="B42" s="155"/>
      <c r="X42" s="38"/>
    </row>
    <row r="43" spans="1:24" ht="12.75" customHeight="1" x14ac:dyDescent="0.15">
      <c r="A43" s="48"/>
      <c r="B43" s="155"/>
      <c r="X43" s="38"/>
    </row>
    <row r="44" spans="1:24" ht="12.75" customHeight="1" x14ac:dyDescent="0.15">
      <c r="A44" s="48"/>
      <c r="B44" s="155"/>
      <c r="X44" s="38"/>
    </row>
    <row r="45" spans="1:24" x14ac:dyDescent="0.15">
      <c r="A45" s="48"/>
      <c r="B45" s="155"/>
      <c r="X45" s="38"/>
    </row>
    <row r="46" spans="1:24" x14ac:dyDescent="0.15">
      <c r="A46" s="48"/>
      <c r="B46" s="155"/>
      <c r="X46" s="38"/>
    </row>
    <row r="47" spans="1:24" x14ac:dyDescent="0.15">
      <c r="A47" s="48"/>
      <c r="B47" s="155"/>
      <c r="X47" s="38"/>
    </row>
    <row r="48" spans="1:24" ht="12.75" customHeight="1" x14ac:dyDescent="0.15">
      <c r="A48" s="48"/>
      <c r="B48" s="155"/>
      <c r="X48" s="38"/>
    </row>
    <row r="49" spans="1:24" x14ac:dyDescent="0.15">
      <c r="A49" s="48"/>
      <c r="B49" s="155"/>
      <c r="X49" s="38"/>
    </row>
    <row r="50" spans="1:24" ht="12.75" customHeight="1" x14ac:dyDescent="0.15">
      <c r="A50" s="48"/>
      <c r="B50" s="155"/>
      <c r="X50" s="38"/>
    </row>
    <row r="51" spans="1:24" x14ac:dyDescent="0.15">
      <c r="A51" s="48"/>
      <c r="B51" s="155"/>
      <c r="X51" s="38"/>
    </row>
    <row r="52" spans="1:24" x14ac:dyDescent="0.15">
      <c r="A52" s="48"/>
      <c r="B52" s="155"/>
      <c r="X52" s="38"/>
    </row>
    <row r="53" spans="1:24" ht="12.75" customHeight="1" x14ac:dyDescent="0.15">
      <c r="A53" s="48"/>
      <c r="B53" s="155"/>
      <c r="X53" s="38"/>
    </row>
    <row r="54" spans="1:24" x14ac:dyDescent="0.15">
      <c r="A54" s="48"/>
      <c r="B54" s="155"/>
      <c r="X54" s="38"/>
    </row>
    <row r="55" spans="1:24" x14ac:dyDescent="0.15">
      <c r="A55" s="48"/>
      <c r="B55" s="155"/>
      <c r="X55" s="38"/>
    </row>
    <row r="56" spans="1:24" x14ac:dyDescent="0.15">
      <c r="A56" s="48"/>
      <c r="B56" s="155"/>
      <c r="X56" s="38"/>
    </row>
    <row r="57" spans="1:24" ht="12.75" customHeight="1" x14ac:dyDescent="0.15">
      <c r="A57" s="48"/>
      <c r="B57" s="155"/>
      <c r="X57" s="38"/>
    </row>
    <row r="58" spans="1:24" ht="12" customHeight="1" x14ac:dyDescent="0.15">
      <c r="A58" s="48"/>
      <c r="B58" s="155"/>
      <c r="X58" s="38"/>
    </row>
  </sheetData>
  <sheetProtection password="C658" sheet="1" objects="1" scenarios="1" selectLockedCells="1"/>
  <mergeCells count="2">
    <mergeCell ref="A1:A13"/>
    <mergeCell ref="X1:X13"/>
  </mergeCells>
  <phoneticPr fontId="11" type="noConversion"/>
  <pageMargins left="0.72" right="0.25" top="1" bottom="0.5" header="0.5" footer="0.25"/>
  <pageSetup scale="83" orientation="portrait" r:id="rId1"/>
  <headerFooter alignWithMargins="0">
    <oddHeader>&amp;C&amp;"Arial,Bold"&amp;14EagleTrax
&amp;12Eagle - &amp;D</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N106"/>
  <sheetViews>
    <sheetView showGridLines="0" zoomScaleNormal="100" workbookViewId="0" xr3:uid="{C67EF94B-0B3B-5838-830C-E3A509766221}">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IF(Star!D5&lt;&gt;"",IF(ISNUMBER(Star!D5),Star!D5,"C"),"")</f>
        <v/>
      </c>
      <c r="G3" s="5"/>
      <c r="H3" s="174" t="str">
        <f>'MB - EagleRequired'!B3</f>
        <v>1.</v>
      </c>
      <c r="I3" s="181" t="str">
        <f>'MB - EagleRequired'!C3</f>
        <v>First Aid</v>
      </c>
      <c r="J3" s="174" t="str">
        <f>IF('MB - EagleRequired'!D3&lt;&gt;"",IF(OR(ISNUMBER('MB - EagleRequired'!D3),'MB - EagleRequired'!D3="P"),"P","C"),"")</f>
        <v/>
      </c>
      <c r="K3" s="5"/>
      <c r="L3" s="33" t="str">
        <f>'MB - Elective'!C57</f>
        <v>Inventing</v>
      </c>
      <c r="M3" s="182" t="str">
        <f>IF('MB - Elective'!D57&lt;&gt;"",IF('MB - Elective'!D57="P","P","C"),"")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EagleRequired'!D4&lt;&gt;"",IF(OR(ISNUMBER('MB - EagleRequired'!D4),'MB - EagleRequired'!D4="P"),"P","C"),"")</f>
        <v/>
      </c>
      <c r="K4" s="5"/>
      <c r="L4" s="33" t="str">
        <f>'MB - Elective'!C58</f>
        <v>Journalism</v>
      </c>
      <c r="M4" s="182" t="str">
        <f>IF('MB - Elective'!D58&lt;&gt;"",IF('MB - Elective'!D58="P","P","C"),"")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IF(Star!D6&lt;&gt;"",IF(ISNUMBER(Star!D6),Star!D6,"C"),"")</f>
        <v/>
      </c>
      <c r="G5" s="5"/>
      <c r="H5" s="174" t="str">
        <f>'MB - EagleRequired'!B5</f>
        <v>3.</v>
      </c>
      <c r="I5" s="181" t="str">
        <f>'MB - EagleRequired'!C5</f>
        <v>Citizenship in the Nation</v>
      </c>
      <c r="J5" s="174" t="str">
        <f>IF('MB - EagleRequired'!D5&lt;&gt;"",IF(OR(ISNUMBER('MB - EagleRequired'!D5),'MB - EagleRequired'!D5="P"),"P","C"),"")</f>
        <v/>
      </c>
      <c r="K5" s="5"/>
      <c r="L5" s="33" t="str">
        <f>'MB - Elective'!C59</f>
        <v>Kayaking</v>
      </c>
      <c r="M5" s="182" t="str">
        <f>IF('MB - Elective'!D59&lt;&gt;"",IF('MB - Elective'!D59="P","P","C"),"")</f>
        <v/>
      </c>
      <c r="N5" s="5"/>
    </row>
    <row r="6" spans="1:14" ht="12.75" customHeight="1" x14ac:dyDescent="0.15">
      <c r="A6" s="45" t="s">
        <v>137</v>
      </c>
      <c r="B6" s="46" t="str">
        <f>IF(Star!D2&lt;&gt;"",IF(ISNUMBER(Star!D2),FLOOR(Star!D2,1),"C"),"")</f>
        <v/>
      </c>
      <c r="C6" s="23"/>
      <c r="D6" s="286"/>
      <c r="E6" s="289"/>
      <c r="F6" s="286"/>
      <c r="G6" s="5"/>
      <c r="H6" s="174" t="str">
        <f>'MB - EagleRequired'!B6</f>
        <v>4.</v>
      </c>
      <c r="I6" s="181" t="str">
        <f>'MB - EagleRequired'!C6</f>
        <v>Citizenship in the World</v>
      </c>
      <c r="J6" s="174" t="str">
        <f>IF('MB - EagleRequired'!D6&lt;&gt;"",IF(OR(ISNUMBER('MB - EagleRequired'!D6),'MB - EagleRequired'!D6="P"),"P","C"),"")</f>
        <v/>
      </c>
      <c r="K6" s="5"/>
      <c r="L6" s="33" t="str">
        <f>'MB - Elective'!C60</f>
        <v>Landscape Architecture</v>
      </c>
      <c r="M6" s="182" t="str">
        <f>IF('MB - Elective'!D60&lt;&gt;"",IF('MB - Elective'!D60="P","P","C"),"")</f>
        <v/>
      </c>
      <c r="N6" s="5"/>
    </row>
    <row r="7" spans="1:14" ht="12.75" customHeight="1" x14ac:dyDescent="0.15">
      <c r="A7" s="45" t="s">
        <v>138</v>
      </c>
      <c r="B7" s="46" t="str">
        <f>IF(Life!D2&lt;&gt;"",IF(ISNUMBER(Life!D2),FLOOR(Life!D2,1),"C"),"")</f>
        <v/>
      </c>
      <c r="C7" s="23"/>
      <c r="D7" s="286"/>
      <c r="E7" s="289"/>
      <c r="F7" s="286"/>
      <c r="G7" s="5"/>
      <c r="H7" s="174" t="str">
        <f>'MB - EagleRequired'!B7</f>
        <v>5.</v>
      </c>
      <c r="I7" s="181" t="str">
        <f>'MB - EagleRequired'!C7</f>
        <v>Communication</v>
      </c>
      <c r="J7" s="174" t="str">
        <f>IF('MB - EagleRequired'!D7&lt;&gt;"",IF(OR(ISNUMBER('MB - EagleRequired'!D7),'MB - EagleRequired'!D7="P"),"P","C"),"")</f>
        <v/>
      </c>
      <c r="K7" s="2"/>
      <c r="L7" s="33" t="str">
        <f>'MB - Elective'!C61</f>
        <v>Law</v>
      </c>
      <c r="M7" s="182" t="str">
        <f>IF('MB - Elective'!D61&lt;&gt;"",IF('MB - Elective'!D61="P","P","C"),"")</f>
        <v/>
      </c>
      <c r="N7" s="5"/>
    </row>
    <row r="8" spans="1:14" ht="12.75" customHeight="1" x14ac:dyDescent="0.15">
      <c r="A8" s="45" t="s">
        <v>139</v>
      </c>
      <c r="B8" s="46" t="str">
        <f>IF(Eagle!D2&lt;&gt;"",IF(ISNUMBER(Eagle!D2),FLOOR(Eagle!D2,1),"C"),"")</f>
        <v/>
      </c>
      <c r="C8" s="23"/>
      <c r="D8" s="286">
        <f>Star!B7</f>
        <v>3</v>
      </c>
      <c r="E8" s="289" t="str">
        <f>Star!C7</f>
        <v>Earn a total of six (6) merit badges, including four (4) from the list of required Eagle Merit Badges.</v>
      </c>
      <c r="F8" s="286" t="str">
        <f>IF(Star!D7&lt;&gt;"",IF(ISNUMBER(Star!D7),Star!D7,"C"),"")</f>
        <v/>
      </c>
      <c r="G8" s="5"/>
      <c r="H8" s="174" t="str">
        <f>'MB - EagleRequired'!B8</f>
        <v>6.</v>
      </c>
      <c r="I8" s="181" t="str">
        <f>'MB - EagleRequired'!C8</f>
        <v>Cooking</v>
      </c>
      <c r="J8" s="174" t="str">
        <f>IF('MB - EagleRequired'!D8&lt;&gt;"",IF(OR(ISNUMBER('MB - EagleRequired'!D8),'MB - EagleRequired'!D8="P"),"P","C"),"")</f>
        <v/>
      </c>
      <c r="K8" s="5"/>
      <c r="L8" s="33" t="str">
        <f>'MB - Elective'!C62</f>
        <v>Leatherwork</v>
      </c>
      <c r="M8" s="182" t="str">
        <f>IF('MB - Elective'!D62&lt;&gt;"",IF('MB - Elective'!D62="P","P","C"),"")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EagleRequired'!D9&lt;&gt;"",IF(OR(ISNUMBER('MB - EagleRequired'!D9),'MB - EagleRequired'!D9="P"),"P","C"),"")</f>
        <v/>
      </c>
      <c r="K9" s="5"/>
      <c r="L9" s="33" t="str">
        <f>'MB - Elective'!C63</f>
        <v>Mammal Study</v>
      </c>
      <c r="M9" s="182" t="str">
        <f>IF('MB - Elective'!D63&lt;&gt;"",IF('MB - Elective'!D63="P","P","C"),"")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IF(Star!D8&lt;&gt;"",IF(ISNUMBER(Star!D8),Star!D8,"C"),"")</f>
        <v/>
      </c>
      <c r="G10" s="5"/>
      <c r="H10" s="295" t="str">
        <f>'MB - EagleRequired'!B10</f>
        <v>8.</v>
      </c>
      <c r="I10" s="181" t="str">
        <f>'MB - EagleRequired'!C10</f>
        <v>Emergency Preparedness    -or-</v>
      </c>
      <c r="J10" s="174" t="str">
        <f>IF('MB - EagleRequired'!D10&lt;&gt;"",IF(OR(ISNUMBER('MB - EagleRequired'!D10),'MB - EagleRequired'!D10="P"),"P","C"),"")</f>
        <v/>
      </c>
      <c r="K10" s="5"/>
      <c r="L10" s="33" t="str">
        <f>'MB - Elective'!C64</f>
        <v>Medicine</v>
      </c>
      <c r="M10" s="182" t="str">
        <f>IF('MB - Elective'!D64&lt;&gt;"",IF('MB - Elective'!D64="P","P","C"),"")</f>
        <v/>
      </c>
      <c r="N10" s="5"/>
    </row>
    <row r="11" spans="1:14" x14ac:dyDescent="0.15">
      <c r="C11" s="23"/>
      <c r="D11" s="286"/>
      <c r="E11" s="289"/>
      <c r="F11" s="286"/>
      <c r="G11" s="5"/>
      <c r="H11" s="295"/>
      <c r="I11" s="181" t="str">
        <f>'MB - EagleRequired'!C11</f>
        <v>Lifesaving</v>
      </c>
      <c r="J11" s="174" t="str">
        <f>IF('MB - EagleRequired'!D11&lt;&gt;"",IF(OR(ISNUMBER('MB - EagleRequired'!D11),'MB - EagleRequired'!D11="P"),"P","C"),"")</f>
        <v/>
      </c>
      <c r="K11" s="5"/>
      <c r="L11" s="33" t="str">
        <f>'MB - Elective'!C65</f>
        <v>Metalwork</v>
      </c>
      <c r="M11" s="182" t="str">
        <f>IF('MB - Elective'!D65&lt;&gt;"",IF('MB - Elective'!D65="P","P","C"),"")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EagleRequired'!D12&lt;&gt;"",IF(OR(ISNUMBER('MB - EagleRequired'!D12),'MB - EagleRequired'!D12="P"),"P","C"),"")</f>
        <v/>
      </c>
      <c r="K12" s="5"/>
      <c r="L12" s="33" t="str">
        <f>'MB - Elective'!C66</f>
        <v>Mining in Society</v>
      </c>
      <c r="M12" s="182" t="str">
        <f>IF('MB - Elective'!D66&lt;&gt;"",IF('MB - Elective'!D66="P","P","C"),"")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IF(Star!D9&lt;&gt;"",IF(ISNUMBER(Star!D9),Star!D9,"C"),"")</f>
        <v/>
      </c>
      <c r="G13" s="5"/>
      <c r="H13" s="295"/>
      <c r="I13" s="181" t="str">
        <f>'MB - EagleRequired'!C13</f>
        <v>Sustainability</v>
      </c>
      <c r="J13" s="174" t="str">
        <f>IF('MB - EagleRequired'!D13&lt;&gt;"",IF(OR(ISNUMBER('MB - EagleRequired'!D13),'MB - EagleRequired'!D13="P"),"P","C"),"")</f>
        <v/>
      </c>
      <c r="K13" s="2"/>
      <c r="L13" s="33" t="str">
        <f>'MB - Elective'!C67</f>
        <v>Model Design and Building</v>
      </c>
      <c r="M13" s="182" t="str">
        <f>IF('MB - Elective'!D67&lt;&gt;"",IF('MB - Elective'!D67="P","P","C"),"")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EagleRequired'!D14&lt;&gt;"",IF(OR(ISNUMBER('MB - EagleRequired'!D14),'MB - EagleRequired'!D14="P"),"P","C"),"")</f>
        <v/>
      </c>
      <c r="K14" s="5"/>
      <c r="L14" s="33" t="str">
        <f>'MB - Elective'!C68</f>
        <v>Motorboating</v>
      </c>
      <c r="M14" s="182" t="str">
        <f>IF('MB - Elective'!D68&lt;&gt;"",IF('MB - Elective'!D68="P","P","C"),"")</f>
        <v/>
      </c>
      <c r="N14" s="18"/>
    </row>
    <row r="15" spans="1:14" x14ac:dyDescent="0.15">
      <c r="C15" s="23"/>
      <c r="D15" s="286"/>
      <c r="E15" s="289"/>
      <c r="F15" s="286"/>
      <c r="G15" s="18"/>
      <c r="H15" s="295" t="str">
        <f>'MB - EagleRequired'!B15</f>
        <v>11.</v>
      </c>
      <c r="I15" s="181" t="str">
        <f>'MB - EagleRequired'!C15</f>
        <v>Swimming    -or-</v>
      </c>
      <c r="J15" s="174" t="str">
        <f>IF('MB - EagleRequired'!D15&lt;&gt;"",IF(OR(ISNUMBER('MB - EagleRequired'!D15),'MB - EagleRequired'!D15="P"),"P","C"),"")</f>
        <v/>
      </c>
      <c r="K15" s="5"/>
      <c r="L15" s="33" t="str">
        <f>'MB - Elective'!C69</f>
        <v>Movie Making</v>
      </c>
      <c r="M15" s="182" t="str">
        <f>IF('MB - Elective'!D69&lt;&gt;"",IF('MB - Elective'!D69="P","P","C"),"")</f>
        <v/>
      </c>
      <c r="N15" s="5"/>
    </row>
    <row r="16" spans="1:14" ht="12.75" customHeight="1" x14ac:dyDescent="0.15">
      <c r="D16" s="286"/>
      <c r="E16" s="289"/>
      <c r="F16" s="286"/>
      <c r="G16" s="5"/>
      <c r="H16" s="295"/>
      <c r="I16" s="181" t="str">
        <f>'MB - EagleRequired'!C16</f>
        <v>Hiking    -or-</v>
      </c>
      <c r="J16" s="174" t="str">
        <f>IF('MB - EagleRequired'!D16&lt;&gt;"",IF(OR(ISNUMBER('MB - EagleRequired'!D16),'MB - EagleRequired'!D16="P"),"P","C"),"")</f>
        <v/>
      </c>
      <c r="K16" s="5"/>
      <c r="L16" s="33" t="str">
        <f>'MB - Elective'!C70</f>
        <v>Music</v>
      </c>
      <c r="M16" s="182" t="str">
        <f>IF('MB - Elective'!D70&lt;&gt;"",IF('MB - Elective'!D70="P","P","C"),"")</f>
        <v/>
      </c>
      <c r="N16" s="5"/>
    </row>
    <row r="17" spans="1:14" ht="12.75" customHeight="1" x14ac:dyDescent="0.15">
      <c r="A17" s="94" t="s">
        <v>187</v>
      </c>
      <c r="B17" s="95"/>
      <c r="D17" s="286"/>
      <c r="E17" s="289"/>
      <c r="F17" s="286"/>
      <c r="G17" s="5"/>
      <c r="H17" s="295"/>
      <c r="I17" s="181" t="str">
        <f>'MB - EagleRequired'!C17</f>
        <v>Cycling</v>
      </c>
      <c r="J17" s="174" t="str">
        <f>IF('MB - EagleRequired'!D17&lt;&gt;"",IF(OR(ISNUMBER('MB - EagleRequired'!D17),'MB - EagleRequired'!D17="P"),"P","C"),"")</f>
        <v/>
      </c>
      <c r="K17" s="5"/>
      <c r="L17" s="33" t="str">
        <f>'MB - Elective'!C71</f>
        <v>Nature</v>
      </c>
      <c r="M17" s="182" t="str">
        <f>IF('MB - Elective'!D71&lt;&gt;"",IF('MB - Elective'!D71="P","P","C"),"")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EagleRequired'!D18&lt;&gt;"",IF(OR(ISNUMBER('MB - EagleRequired'!D18),'MB - EagleRequired'!D18="P"),"P","C"),"")</f>
        <v/>
      </c>
      <c r="K18" s="5"/>
      <c r="L18" s="33" t="str">
        <f>'MB - Elective'!C72</f>
        <v>Nuclear Science</v>
      </c>
      <c r="M18" s="182" t="str">
        <f>IF('MB - Elective'!D72&lt;&gt;"",IF('MB - Elective'!D72="P","P","C"),"")</f>
        <v/>
      </c>
      <c r="N18" s="18"/>
    </row>
    <row r="19" spans="1:14" ht="12.75" customHeight="1" x14ac:dyDescent="0.15">
      <c r="A19" s="98" t="s">
        <v>189</v>
      </c>
      <c r="B19" s="46" t="str">
        <f>'Troop Meetings'!D6</f>
        <v/>
      </c>
      <c r="D19" s="286">
        <f>Star!B10</f>
        <v>6</v>
      </c>
      <c r="E19" s="289" t="str">
        <f>Star!C10</f>
        <v>With your parent or guardian, complete the exercises in the pamphlet How to Protect Your Children From Child Abuse: A Parent's Guide and earn the Cyber Chip Award for your grade.</v>
      </c>
      <c r="F19" s="286" t="str">
        <f>IF(Star!D10&lt;&gt;"",IF(ISNUMBER(Star!D10),Star!D10,"C"),"")</f>
        <v/>
      </c>
      <c r="G19" s="5"/>
      <c r="H19" s="174" t="str">
        <f>'MB - EagleRequired'!B19</f>
        <v>13.</v>
      </c>
      <c r="I19" s="181" t="str">
        <f>'MB - EagleRequired'!C19</f>
        <v>Family Life</v>
      </c>
      <c r="J19" s="174" t="str">
        <f>IF('MB - EagleRequired'!D19&lt;&gt;"",IF(OR(ISNUMBER('MB - EagleRequired'!D19),'MB - EagleRequired'!D19="P"),"P","C"),"")</f>
        <v/>
      </c>
      <c r="K19" s="2"/>
      <c r="L19" s="33" t="str">
        <f>'MB - Elective'!C73</f>
        <v>Oceanography</v>
      </c>
      <c r="M19" s="182" t="str">
        <f>IF('MB - Elective'!D73&lt;&gt;"",IF('MB - Elective'!D73="P","P","C"),"")</f>
        <v/>
      </c>
      <c r="N19" s="5"/>
    </row>
    <row r="20" spans="1:14" x14ac:dyDescent="0.15">
      <c r="A20" s="98" t="s">
        <v>190</v>
      </c>
      <c r="B20" s="46" t="str">
        <f>Outings!D6</f>
        <v/>
      </c>
      <c r="C20" s="17"/>
      <c r="D20" s="286"/>
      <c r="E20" s="289"/>
      <c r="F20" s="286"/>
      <c r="G20" s="5"/>
      <c r="H20" s="5"/>
      <c r="K20" s="5"/>
      <c r="L20" s="33" t="str">
        <f>'MB - Elective'!C74</f>
        <v>Orienteering</v>
      </c>
      <c r="M20" s="182" t="str">
        <f>IF('MB - Elective'!D74&lt;&gt;"",IF('MB - Elective'!D74="P","P","C"),"")</f>
        <v/>
      </c>
      <c r="N20" s="5"/>
    </row>
    <row r="21" spans="1:14" ht="12.75" customHeight="1" x14ac:dyDescent="0.15">
      <c r="A21" s="98" t="s">
        <v>191</v>
      </c>
      <c r="B21" s="46" t="str">
        <f>'Nights Camping'!D7</f>
        <v/>
      </c>
      <c r="C21" s="21"/>
      <c r="D21" s="286"/>
      <c r="E21" s="289"/>
      <c r="F21" s="286"/>
      <c r="G21" s="5"/>
      <c r="H21" s="5"/>
      <c r="K21" s="5"/>
      <c r="L21" s="33" t="str">
        <f>'MB - Elective'!C75</f>
        <v>Painting</v>
      </c>
      <c r="M21" s="182" t="str">
        <f>IF('MB - Elective'!D75&lt;&gt;"",IF('MB - Elective'!D75="P","P","C"),"")</f>
        <v/>
      </c>
      <c r="N21" s="5"/>
    </row>
    <row r="22" spans="1:14" ht="12.75" customHeight="1" x14ac:dyDescent="0.15">
      <c r="A22" s="98" t="s">
        <v>192</v>
      </c>
      <c r="B22" s="46" t="str">
        <f>'Nights Camping'!D6</f>
        <v/>
      </c>
      <c r="C22" s="23"/>
      <c r="D22" s="286">
        <f>Star!B11</f>
        <v>7</v>
      </c>
      <c r="E22" s="289" t="str">
        <f>Star!C11</f>
        <v>While a First Class Scout, participate in a Scoutmaster conference.</v>
      </c>
      <c r="F22" s="286" t="str">
        <f>IF(Star!D11&lt;&gt;"",IF(ISNUMBER(Star!D11),Star!D11,"C"),"")</f>
        <v/>
      </c>
      <c r="G22" s="5"/>
      <c r="H22" s="288" t="s">
        <v>339</v>
      </c>
      <c r="I22" s="288"/>
      <c r="J22" s="288"/>
      <c r="K22" s="5"/>
      <c r="L22" s="33" t="str">
        <f>'MB - Elective'!C76</f>
        <v>Pets</v>
      </c>
      <c r="M22" s="182" t="str">
        <f>IF('MB - Elective'!D76&lt;&gt;"",IF('MB - Elective'!D76="P","P","C"),"")</f>
        <v/>
      </c>
      <c r="N22" s="5"/>
    </row>
    <row r="23" spans="1:14" ht="12.75" customHeight="1" x14ac:dyDescent="0.15">
      <c r="C23" s="23"/>
      <c r="D23" s="286"/>
      <c r="E23" s="289"/>
      <c r="F23" s="286"/>
      <c r="G23" s="4"/>
      <c r="H23" s="288"/>
      <c r="I23" s="288"/>
      <c r="J23" s="288"/>
      <c r="K23" s="5"/>
      <c r="L23" s="33" t="str">
        <f>'MB - Elective'!C77</f>
        <v>Photography</v>
      </c>
      <c r="M23" s="182" t="str">
        <f>IF('MB - Elective'!D77&lt;&gt;"",IF('MB - Elective'!D77="P","P","C"),"")</f>
        <v/>
      </c>
      <c r="N23" s="5"/>
    </row>
    <row r="24" spans="1:14" ht="12.75" customHeight="1" x14ac:dyDescent="0.15">
      <c r="C24" s="22"/>
      <c r="D24" s="151">
        <f>Star!B12</f>
        <v>8</v>
      </c>
      <c r="E24" s="44" t="str">
        <f>Star!C12</f>
        <v>Complete your board of review for the Star rank.</v>
      </c>
      <c r="F24" s="180" t="str">
        <f>IF(Star!D12&lt;&gt;"",IF(ISNUMBER(Star!D12),Star!D12,"C"),"")</f>
        <v/>
      </c>
      <c r="G24" s="5"/>
      <c r="H24" s="294" t="str">
        <f>'MB - Elective'!C3</f>
        <v>American Business</v>
      </c>
      <c r="I24" s="294"/>
      <c r="J24" s="182" t="str">
        <f>IF('MB - Elective'!D3&lt;&gt;"",IF('MB - Elective'!D3="P","P","C"),"")</f>
        <v/>
      </c>
      <c r="K24" s="5"/>
      <c r="L24" s="33" t="str">
        <f>'MB - Elective'!C78</f>
        <v>Pioneering</v>
      </c>
      <c r="M24" s="182" t="str">
        <f>IF('MB - Elective'!D78&lt;&gt;"",IF('MB - Elective'!D78="P","P","C"),"")</f>
        <v/>
      </c>
      <c r="N24" s="5"/>
    </row>
    <row r="25" spans="1:14" ht="12.75" customHeight="1" x14ac:dyDescent="0.15">
      <c r="A25" s="94" t="s">
        <v>193</v>
      </c>
      <c r="B25" s="175"/>
      <c r="C25" s="23"/>
      <c r="D25" s="40"/>
      <c r="G25" s="5"/>
      <c r="H25" s="294" t="str">
        <f>'MB - Elective'!C4</f>
        <v>American Culture</v>
      </c>
      <c r="I25" s="294"/>
      <c r="J25" s="182" t="str">
        <f>IF('MB - Elective'!D4&lt;&gt;"",IF('MB - Elective'!D4="P","P","C"),"")</f>
        <v/>
      </c>
      <c r="K25" s="5"/>
      <c r="L25" s="33" t="str">
        <f>'MB - Elective'!C79</f>
        <v>Plant Science</v>
      </c>
      <c r="M25" s="182" t="str">
        <f>IF('MB - Elective'!D79&lt;&gt;"",IF('MB - Elective'!D79="P","P","C"),"")</f>
        <v/>
      </c>
      <c r="N25" s="5"/>
    </row>
    <row r="26" spans="1:14" ht="12.75" customHeight="1" x14ac:dyDescent="0.15">
      <c r="A26" s="98" t="s">
        <v>194</v>
      </c>
      <c r="B26" s="176" t="str">
        <f>IF('Order of the Arrow'!C3&lt;&gt;"","Yes","")</f>
        <v/>
      </c>
      <c r="C26" s="23"/>
      <c r="D26" s="40"/>
      <c r="G26" s="5"/>
      <c r="H26" s="294" t="str">
        <f>'MB - Elective'!C5</f>
        <v>American Heritage</v>
      </c>
      <c r="I26" s="294"/>
      <c r="J26" s="182" t="str">
        <f>IF('MB - Elective'!D5&lt;&gt;"",IF('MB - Elective'!D5="P","P","C"),"")</f>
        <v/>
      </c>
      <c r="K26" s="2"/>
      <c r="L26" s="33" t="str">
        <f>'MB - Elective'!C80</f>
        <v>Plumbing</v>
      </c>
      <c r="M26" s="182" t="str">
        <f>IF('MB - Elective'!D80&lt;&gt;"",IF('MB - Elective'!D80="P","P","C"),"")</f>
        <v/>
      </c>
      <c r="N26" s="4"/>
    </row>
    <row r="27" spans="1:14" ht="12.75" customHeight="1" x14ac:dyDescent="0.15">
      <c r="A27" s="98" t="s">
        <v>195</v>
      </c>
      <c r="B27" s="46" t="str">
        <f>IF('Order of the Arrow'!C4&lt;&gt;"","Yes","")</f>
        <v/>
      </c>
      <c r="C27" s="23"/>
      <c r="D27" s="288" t="s">
        <v>138</v>
      </c>
      <c r="E27" s="288"/>
      <c r="F27" s="288"/>
      <c r="G27" s="4"/>
      <c r="H27" s="294" t="str">
        <f>'MB - Elective'!C6</f>
        <v>American Labor</v>
      </c>
      <c r="I27" s="294"/>
      <c r="J27" s="182" t="str">
        <f>IF('MB - Elective'!D6&lt;&gt;"",IF('MB - Elective'!D6="P","P","C"),"")</f>
        <v/>
      </c>
      <c r="K27" s="5"/>
      <c r="L27" s="33" t="str">
        <f>'MB - Elective'!C81</f>
        <v>Pottery</v>
      </c>
      <c r="M27" s="182" t="str">
        <f>IF('MB - Elective'!D81&lt;&gt;"",IF('MB - Elective'!D81="P","P","C"),"")</f>
        <v/>
      </c>
      <c r="N27" s="5"/>
    </row>
    <row r="28" spans="1:14" ht="12.75" customHeight="1" x14ac:dyDescent="0.15">
      <c r="A28" s="98" t="s">
        <v>196</v>
      </c>
      <c r="B28" s="46" t="str">
        <f>IF('Order of the Arrow'!C5&lt;&gt;"","Yes","")</f>
        <v/>
      </c>
      <c r="C28" s="23"/>
      <c r="D28" s="288"/>
      <c r="E28" s="288"/>
      <c r="F28" s="288"/>
      <c r="G28" s="5"/>
      <c r="H28" s="294" t="str">
        <f>'MB - Elective'!C7</f>
        <v>Animal Science</v>
      </c>
      <c r="I28" s="294"/>
      <c r="J28" s="182" t="str">
        <f>IF('MB - Elective'!D7&lt;&gt;"",IF('MB - Elective'!D7="P","P","C"),"")</f>
        <v/>
      </c>
      <c r="K28" s="5"/>
      <c r="L28" s="33" t="str">
        <f>'MB - Elective'!C82</f>
        <v>Programming</v>
      </c>
      <c r="M28" s="182" t="str">
        <f>IF('MB - Elective'!D82&lt;&gt;"",IF('MB - Elective'!D82="P","P","C"),"")</f>
        <v/>
      </c>
      <c r="N28" s="5"/>
    </row>
    <row r="29" spans="1:14" ht="12.75" customHeight="1" x14ac:dyDescent="0.15">
      <c r="A29" s="98" t="s">
        <v>197</v>
      </c>
      <c r="B29" s="46" t="str">
        <f>IF('Order of the Arrow'!C6&lt;&gt;"","Yes","")</f>
        <v/>
      </c>
      <c r="C29" s="23"/>
      <c r="D29" s="286">
        <f>Life!B5</f>
        <v>1</v>
      </c>
      <c r="E29" s="287" t="str">
        <f>Life!C5</f>
        <v xml:space="preserve">Be active in your troop and patrol for at least 6 months as a Star Scout. </v>
      </c>
      <c r="F29" s="286" t="str">
        <f>IF(Life!D5&lt;&gt;"",IF(ISNUMBER(Life!D5),Life!D5,"C"),"")</f>
        <v/>
      </c>
      <c r="G29" s="5"/>
      <c r="H29" s="294" t="str">
        <f>'MB - Elective'!C8</f>
        <v>Animation</v>
      </c>
      <c r="I29" s="294"/>
      <c r="J29" s="182" t="str">
        <f>IF('MB - Elective'!D8&lt;&gt;"",IF('MB - Elective'!D8="P","P","C"),"")</f>
        <v/>
      </c>
      <c r="K29" s="5"/>
      <c r="L29" s="33" t="str">
        <f>'MB - Elective'!C83</f>
        <v>Public Health</v>
      </c>
      <c r="M29" s="182" t="str">
        <f>IF('MB - Elective'!D83&lt;&gt;"",IF('MB - Elective'!D83="P","P","C"),"")</f>
        <v/>
      </c>
      <c r="N29" s="5"/>
    </row>
    <row r="30" spans="1:14" x14ac:dyDescent="0.15">
      <c r="A30" s="98" t="s">
        <v>198</v>
      </c>
      <c r="B30" s="46" t="str">
        <f>IF('Order of the Arrow'!C7&lt;&gt;"","Yes","")</f>
        <v/>
      </c>
      <c r="C30" s="23"/>
      <c r="D30" s="286"/>
      <c r="E30" s="287"/>
      <c r="F30" s="286"/>
      <c r="G30" s="5"/>
      <c r="H30" s="294" t="str">
        <f>'MB - Elective'!C9</f>
        <v>Archaeology</v>
      </c>
      <c r="I30" s="294"/>
      <c r="J30" s="182" t="str">
        <f>IF('MB - Elective'!D9&lt;&gt;"",IF('MB - Elective'!D9="P","P","C"),"")</f>
        <v/>
      </c>
      <c r="K30" s="5"/>
      <c r="L30" s="33" t="str">
        <f>'MB - Elective'!C84</f>
        <v>Public Speaking</v>
      </c>
      <c r="M30" s="182" t="str">
        <f>IF('MB - Elective'!D84&lt;&gt;"",IF('MB - Elective'!D84="P","P","C"),"")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IF(Life!D6&lt;&gt;"",IF(ISNUMBER(Life!D6),Life!D6,"C"),"")</f>
        <v/>
      </c>
      <c r="G31" s="5"/>
      <c r="H31" s="294" t="str">
        <f>'MB - Elective'!C10</f>
        <v>Archery</v>
      </c>
      <c r="I31" s="294"/>
      <c r="J31" s="182" t="str">
        <f>IF('MB - Elective'!D10&lt;&gt;"",IF('MB - Elective'!D10="P","P","C"),"")</f>
        <v/>
      </c>
      <c r="K31" s="5"/>
      <c r="L31" s="33" t="str">
        <f>'MB - Elective'!C85</f>
        <v>Pulp and Paper</v>
      </c>
      <c r="M31" s="182" t="str">
        <f>IF('MB - Elective'!D85&lt;&gt;"",IF('MB - Elective'!D85="P","P","C"),"")</f>
        <v/>
      </c>
      <c r="N31" s="5"/>
    </row>
    <row r="32" spans="1:14" ht="12.75" customHeight="1" x14ac:dyDescent="0.15">
      <c r="C32" s="23"/>
      <c r="D32" s="286"/>
      <c r="E32" s="287"/>
      <c r="F32" s="286"/>
      <c r="G32" s="5"/>
      <c r="H32" s="294" t="str">
        <f>'MB - Elective'!C11</f>
        <v>Architecture and Landscape Architecture</v>
      </c>
      <c r="I32" s="294"/>
      <c r="J32" s="182" t="str">
        <f>IF('MB - Elective'!D11&lt;&gt;"",IF('MB - Elective'!D11="P","P","C"),"")</f>
        <v/>
      </c>
      <c r="K32" s="5"/>
      <c r="L32" s="33" t="str">
        <f>'MB - Elective'!C86</f>
        <v>Radio</v>
      </c>
      <c r="M32" s="182" t="str">
        <f>IF('MB - Elective'!D86&lt;&gt;"",IF('MB - Elective'!D86="P","P","C"),"")</f>
        <v/>
      </c>
      <c r="N32" s="5"/>
    </row>
    <row r="33" spans="1:14" ht="12.75" customHeight="1" x14ac:dyDescent="0.15">
      <c r="A33" s="94" t="s">
        <v>246</v>
      </c>
      <c r="B33" s="95"/>
      <c r="C33" s="23"/>
      <c r="D33" s="286"/>
      <c r="E33" s="287"/>
      <c r="F33" s="286"/>
      <c r="G33" s="5"/>
      <c r="H33" s="294" t="str">
        <f>'MB - Elective'!C12</f>
        <v>Art</v>
      </c>
      <c r="I33" s="294"/>
      <c r="J33" s="182" t="str">
        <f>IF('MB - Elective'!D12&lt;&gt;"",IF('MB - Elective'!D12="P","P","C"),"")</f>
        <v/>
      </c>
      <c r="K33" s="5"/>
      <c r="L33" s="33" t="str">
        <f>'MB - Elective'!C87</f>
        <v>Railroading</v>
      </c>
      <c r="M33" s="182" t="str">
        <f>IF('MB - Elective'!D87&lt;&gt;"",IF('MB - Elective'!D87="P","P","C"),"")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IF(Life!D7&lt;&gt;"",IF(ISNUMBER(Life!D7),Life!D7,"C"),"")</f>
        <v/>
      </c>
      <c r="G34" s="4"/>
      <c r="H34" s="294" t="str">
        <f>'MB - Elective'!C13</f>
        <v>Astronomy</v>
      </c>
      <c r="I34" s="294"/>
      <c r="J34" s="182" t="str">
        <f>IF('MB - Elective'!D13&lt;&gt;"",IF('MB - Elective'!D13="P","P","C"),"")</f>
        <v/>
      </c>
      <c r="K34" s="5"/>
      <c r="L34" s="33" t="str">
        <f>'MB - Elective'!C88</f>
        <v>Reading</v>
      </c>
      <c r="M34" s="182" t="str">
        <f>IF('MB - Elective'!D88&lt;&gt;"",IF('MB - Elective'!D88="P","P","C"),"")</f>
        <v/>
      </c>
      <c r="N34" s="4"/>
    </row>
    <row r="35" spans="1:14" ht="12.75" customHeight="1" x14ac:dyDescent="0.15">
      <c r="A35" s="184" t="str">
        <f>IF(Star!D3="","",Star!D3)</f>
        <v/>
      </c>
      <c r="B35" s="43"/>
      <c r="C35" s="23"/>
      <c r="D35" s="286"/>
      <c r="E35" s="287"/>
      <c r="F35" s="286"/>
      <c r="G35" s="5"/>
      <c r="H35" s="294" t="str">
        <f>'MB - Elective'!C14</f>
        <v>Athletics</v>
      </c>
      <c r="I35" s="294"/>
      <c r="J35" s="182" t="str">
        <f>IF('MB - Elective'!D14&lt;&gt;"",IF('MB - Elective'!D14="P","P","C"),"")</f>
        <v/>
      </c>
      <c r="K35" s="5"/>
      <c r="L35" s="33" t="str">
        <f>'MB - Elective'!C89</f>
        <v>Reptile and Amphibian Study</v>
      </c>
      <c r="M35" s="182" t="str">
        <f>IF('MB - Elective'!D89&lt;&gt;"",IF('MB - Elective'!D89="P","P","C"),"")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IF(Life!D8&lt;&gt;"",IF(ISNUMBER(Life!D8),Life!D8,"C"),"")</f>
        <v/>
      </c>
      <c r="G36" s="5"/>
      <c r="H36" s="294" t="str">
        <f>'MB - Elective'!C15</f>
        <v>Automotive Maintenance</v>
      </c>
      <c r="I36" s="294"/>
      <c r="J36" s="182" t="str">
        <f>IF('MB - Elective'!D15&lt;&gt;"",IF('MB - Elective'!D15="P","P","C"),"")</f>
        <v/>
      </c>
      <c r="K36" s="2"/>
      <c r="L36" s="33" t="str">
        <f>'MB - Elective'!C90</f>
        <v>Rifle Shooting</v>
      </c>
      <c r="M36" s="182" t="str">
        <f>IF('MB - Elective'!D90&lt;&gt;"",IF('MB - Elective'!D90="P","P","C"),"")</f>
        <v/>
      </c>
      <c r="N36" s="5"/>
    </row>
    <row r="37" spans="1:14" ht="12.75" customHeight="1" x14ac:dyDescent="0.15">
      <c r="A37" s="184" t="str">
        <f>IF(ISERROR(DATEVALUE(Star!D14)),"",DATEVALUE(Star!D14))</f>
        <v/>
      </c>
      <c r="B37" s="43"/>
      <c r="C37" s="23"/>
      <c r="D37" s="286"/>
      <c r="E37" s="287"/>
      <c r="F37" s="286"/>
      <c r="G37" s="5"/>
      <c r="H37" s="294" t="str">
        <f>'MB - Elective'!C16</f>
        <v>Aviation</v>
      </c>
      <c r="I37" s="294"/>
      <c r="J37" s="182" t="str">
        <f>IF('MB - Elective'!D16&lt;&gt;"",IF('MB - Elective'!D16="P","P","C"),"")</f>
        <v/>
      </c>
      <c r="K37" s="5"/>
      <c r="L37" s="33" t="str">
        <f>'MB - Elective'!C91</f>
        <v>Robotics</v>
      </c>
      <c r="M37" s="182" t="str">
        <f>IF('MB - Elective'!D91&lt;&gt;"",IF('MB - Elective'!D91="P","P","C"),"")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IF(Life!D9&lt;&gt;"",IF(ISNUMBER(Life!D9),Life!D9,"C"),"")</f>
        <v/>
      </c>
      <c r="G38" s="5"/>
      <c r="H38" s="294" t="str">
        <f>'MB - Elective'!C17</f>
        <v>Backpacking</v>
      </c>
      <c r="I38" s="294"/>
      <c r="J38" s="182" t="str">
        <f>IF('MB - Elective'!D17&lt;&gt;"",IF('MB - Elective'!D17="P","P","C"),"")</f>
        <v/>
      </c>
      <c r="K38" s="5"/>
      <c r="L38" s="33" t="str">
        <f>'MB - Elective'!C92</f>
        <v>Rowing</v>
      </c>
      <c r="M38" s="182" t="str">
        <f>IF('MB - Elective'!D92&lt;&gt;"",IF('MB - Elective'!D92="P","P","C"),"")</f>
        <v/>
      </c>
      <c r="N38" s="5"/>
    </row>
    <row r="39" spans="1:14" ht="12.75" customHeight="1" x14ac:dyDescent="0.15">
      <c r="A39" s="184" t="str">
        <f>IF(ISERROR(DATEVALUE(Life!D14)),"",DATEVALUE(Life!D14))</f>
        <v/>
      </c>
      <c r="B39" s="43"/>
      <c r="C39" s="5"/>
      <c r="D39" s="286"/>
      <c r="E39" s="287"/>
      <c r="F39" s="286"/>
      <c r="G39" s="5"/>
      <c r="H39" s="294" t="str">
        <f>'MB - Elective'!C18</f>
        <v>Basketry</v>
      </c>
      <c r="I39" s="294"/>
      <c r="J39" s="182" t="str">
        <f>IF('MB - Elective'!D18&lt;&gt;"",IF('MB - Elective'!D18="P","P","C"),"")</f>
        <v/>
      </c>
      <c r="K39" s="5"/>
      <c r="L39" s="33" t="str">
        <f>'MB - Elective'!C93</f>
        <v>Safety</v>
      </c>
      <c r="M39" s="182" t="str">
        <f>IF('MB - Elective'!D93&lt;&gt;"",IF('MB - Elective'!D93="P","P","C"),"")</f>
        <v/>
      </c>
      <c r="N39" s="5"/>
    </row>
    <row r="40" spans="1:14" ht="12.75" customHeight="1" x14ac:dyDescent="0.15">
      <c r="A40" s="142" t="s">
        <v>139</v>
      </c>
      <c r="B40" s="43"/>
      <c r="C40" s="5"/>
      <c r="D40" s="286"/>
      <c r="E40" s="287"/>
      <c r="F40" s="286"/>
      <c r="G40" s="4"/>
      <c r="H40" s="294" t="str">
        <f>'MB - Elective'!C19</f>
        <v>Bird Study</v>
      </c>
      <c r="I40" s="294"/>
      <c r="J40" s="182" t="str">
        <f>IF('MB - Elective'!D19&lt;&gt;"",IF('MB - Elective'!D19="P","P","C"),"")</f>
        <v/>
      </c>
      <c r="K40" s="2"/>
      <c r="L40" s="33" t="str">
        <f>'MB - Elective'!C94</f>
        <v>Salesmanship</v>
      </c>
      <c r="M40" s="182" t="str">
        <f>IF('MB - Elective'!D94&lt;&gt;"",IF('MB - Elective'!D94="P","P","C"),"")</f>
        <v/>
      </c>
      <c r="N40" s="5"/>
    </row>
    <row r="41" spans="1:14" ht="12.75" customHeight="1" x14ac:dyDescent="0.15">
      <c r="A41" s="183" t="str">
        <f>IF(ISERROR(DATEVALUE(Eagle!D13)),"",DATEVALUE(Eagle!D13))</f>
        <v/>
      </c>
      <c r="B41" s="97"/>
      <c r="C41" s="5"/>
      <c r="D41" s="286"/>
      <c r="E41" s="287"/>
      <c r="F41" s="286"/>
      <c r="G41" s="5"/>
      <c r="H41" s="294" t="str">
        <f>'MB - Elective'!C20</f>
        <v>Bugling</v>
      </c>
      <c r="I41" s="294"/>
      <c r="J41" s="182" t="str">
        <f>IF('MB - Elective'!D20&lt;&gt;"",IF('MB - Elective'!D20="P","P","C"),"")</f>
        <v/>
      </c>
      <c r="K41" s="5"/>
      <c r="L41" s="33" t="str">
        <f>'MB - Elective'!C95</f>
        <v>Scholarship</v>
      </c>
      <c r="M41" s="182" t="str">
        <f>IF('MB - Elective'!D95&lt;&gt;"",IF('MB - Elective'!D95="P","P","C"),"")</f>
        <v/>
      </c>
      <c r="N41" s="4"/>
    </row>
    <row r="42" spans="1:14" ht="12.75" customHeight="1" x14ac:dyDescent="0.15">
      <c r="C42" s="5"/>
      <c r="D42" s="286"/>
      <c r="E42" s="287"/>
      <c r="F42" s="286"/>
      <c r="G42" s="5"/>
      <c r="H42" s="294" t="str">
        <f>'MB - Elective'!C21</f>
        <v>Canoeing</v>
      </c>
      <c r="I42" s="294"/>
      <c r="J42" s="182" t="str">
        <f>IF('MB - Elective'!D21&lt;&gt;"",IF('MB - Elective'!D21="P","P","C"),"")</f>
        <v/>
      </c>
      <c r="K42" s="5"/>
      <c r="L42" s="33" t="str">
        <f>'MB - Elective'!C96</f>
        <v>Scouting Heritage</v>
      </c>
      <c r="M42" s="182" t="str">
        <f>IF('MB - Elective'!D96&lt;&gt;"",IF('MB - Elective'!D96="P","P","C"),"")</f>
        <v/>
      </c>
      <c r="N42" s="5"/>
    </row>
    <row r="43" spans="1:14" x14ac:dyDescent="0.15">
      <c r="C43" s="5"/>
      <c r="D43" s="286"/>
      <c r="E43" s="287"/>
      <c r="F43" s="286"/>
      <c r="G43" s="5"/>
      <c r="H43" s="294" t="str">
        <f>'MB - Elective'!C22</f>
        <v>Chemistry</v>
      </c>
      <c r="I43" s="294"/>
      <c r="J43" s="182" t="str">
        <f>IF('MB - Elective'!D22&lt;&gt;"",IF('MB - Elective'!D22="P","P","C"),"")</f>
        <v/>
      </c>
      <c r="K43" s="5"/>
      <c r="L43" s="33" t="str">
        <f>'MB - Elective'!C97</f>
        <v>Scuba Diving</v>
      </c>
      <c r="M43" s="182" t="str">
        <f>IF('MB - Elective'!D97&lt;&gt;"",IF('MB - Elective'!D97="P","P","C"),"")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IF(Life!D10&lt;&gt;"",IF(ISNUMBER(Life!D10),Life!D10,"C"),"")</f>
        <v/>
      </c>
      <c r="G44" s="5"/>
      <c r="H44" s="294" t="str">
        <f>'MB - Elective'!C23</f>
        <v>Chess</v>
      </c>
      <c r="I44" s="294"/>
      <c r="J44" s="182" t="str">
        <f>IF('MB - Elective'!D23&lt;&gt;"",IF('MB - Elective'!D23="P","P","C"),"")</f>
        <v/>
      </c>
      <c r="K44" s="2"/>
      <c r="L44" s="33" t="str">
        <f>'MB - Elective'!C98</f>
        <v>Sculpture</v>
      </c>
      <c r="M44" s="182" t="str">
        <f>IF('MB - Elective'!D98&lt;&gt;"",IF('MB - Elective'!D98="P","P","C"),"")</f>
        <v/>
      </c>
      <c r="N44" s="5"/>
    </row>
    <row r="45" spans="1:14" ht="12.75" customHeight="1" x14ac:dyDescent="0.15">
      <c r="A45" s="145" t="s">
        <v>148</v>
      </c>
      <c r="B45" s="24"/>
      <c r="C45" s="5"/>
      <c r="D45" s="286"/>
      <c r="E45" s="287"/>
      <c r="F45" s="286"/>
      <c r="G45" s="5"/>
      <c r="H45" s="294" t="str">
        <f>'MB - Elective'!C24</f>
        <v>Climbing</v>
      </c>
      <c r="I45" s="294"/>
      <c r="J45" s="182" t="str">
        <f>IF('MB - Elective'!D24&lt;&gt;"",IF('MB - Elective'!D24="P","P","C"),"")</f>
        <v/>
      </c>
      <c r="K45" s="5"/>
      <c r="L45" s="33" t="str">
        <f>'MB - Elective'!C99</f>
        <v>Search and Rescue</v>
      </c>
      <c r="M45" s="182" t="str">
        <f>IF('MB - Elective'!D99&lt;&gt;"",IF('MB - Elective'!D99="P","P","C"),"")</f>
        <v/>
      </c>
      <c r="N45" s="5"/>
    </row>
    <row r="46" spans="1:14" ht="12.75" customHeight="1" x14ac:dyDescent="0.15">
      <c r="A46" s="146" t="s">
        <v>147</v>
      </c>
      <c r="B46" s="24"/>
      <c r="C46" s="5"/>
      <c r="D46" s="286"/>
      <c r="E46" s="287"/>
      <c r="F46" s="286"/>
      <c r="G46" s="4"/>
      <c r="H46" s="294" t="str">
        <f>'MB - Elective'!C25</f>
        <v>Coin Collecting</v>
      </c>
      <c r="I46" s="294"/>
      <c r="J46" s="182" t="str">
        <f>IF('MB - Elective'!D25&lt;&gt;"",IF('MB - Elective'!D25="P","P","C"),"")</f>
        <v/>
      </c>
      <c r="K46" s="5"/>
      <c r="L46" s="33" t="str">
        <f>'MB - Elective'!C100</f>
        <v>Shotgun Shooting</v>
      </c>
      <c r="M46" s="182" t="str">
        <f>IF('MB - Elective'!D100&lt;&gt;"",IF('MB - Elective'!D100="P","P","C"),"")</f>
        <v/>
      </c>
      <c r="N46" s="5"/>
    </row>
    <row r="47" spans="1:14" ht="12.75" customHeight="1" x14ac:dyDescent="0.15">
      <c r="A47" s="145" t="s">
        <v>150</v>
      </c>
      <c r="B47" s="43"/>
      <c r="C47" s="5"/>
      <c r="D47" s="286"/>
      <c r="E47" s="287"/>
      <c r="F47" s="286"/>
      <c r="G47" s="5"/>
      <c r="H47" s="294" t="str">
        <f>'MB - Elective'!C26</f>
        <v>Collections</v>
      </c>
      <c r="I47" s="294"/>
      <c r="J47" s="182" t="str">
        <f>IF('MB - Elective'!D26&lt;&gt;"",IF('MB - Elective'!D26="P","P","C"),"")</f>
        <v/>
      </c>
      <c r="K47" s="5"/>
      <c r="L47" s="33" t="str">
        <f>'MB - Elective'!C101</f>
        <v>Signs, Signals, and Codes</v>
      </c>
      <c r="M47" s="182" t="str">
        <f>IF('MB - Elective'!D101&lt;&gt;"",IF('MB - Elective'!D101="P","P","C"),"")</f>
        <v/>
      </c>
      <c r="N47" s="5"/>
    </row>
    <row r="48" spans="1:14" ht="12.75" customHeight="1" x14ac:dyDescent="0.15">
      <c r="A48" s="147" t="s">
        <v>149</v>
      </c>
      <c r="B48" s="97"/>
      <c r="C48" s="5"/>
      <c r="D48" s="286"/>
      <c r="E48" s="287"/>
      <c r="F48" s="286"/>
      <c r="G48" s="5"/>
      <c r="H48" s="294" t="str">
        <f>'MB - Elective'!C27</f>
        <v>Composite Materials</v>
      </c>
      <c r="I48" s="294"/>
      <c r="J48" s="182" t="str">
        <f>IF('MB - Elective'!D27&lt;&gt;"",IF('MB - Elective'!D27="P","P","C"),"")</f>
        <v/>
      </c>
      <c r="K48" s="5"/>
      <c r="L48" s="33" t="str">
        <f>'MB - Elective'!C102</f>
        <v>Skating</v>
      </c>
      <c r="M48" s="182" t="str">
        <f>IF('MB - Elective'!D102&lt;&gt;"",IF('MB - Elective'!D102="P","P","C"),"")</f>
        <v/>
      </c>
      <c r="N48" s="5"/>
    </row>
    <row r="49" spans="1:14" ht="12.75" customHeight="1" x14ac:dyDescent="0.15">
      <c r="A49" s="2"/>
      <c r="B49" s="2"/>
      <c r="C49" s="2"/>
      <c r="D49" s="286"/>
      <c r="E49" s="287"/>
      <c r="F49" s="286"/>
      <c r="G49" s="5"/>
      <c r="H49" s="294" t="str">
        <f>'MB - Elective'!C28</f>
        <v>Crime Prevention</v>
      </c>
      <c r="I49" s="294"/>
      <c r="J49" s="182" t="str">
        <f>IF('MB - Elective'!D28&lt;&gt;"",IF('MB - Elective'!D28="P","P","C"),"")</f>
        <v/>
      </c>
      <c r="K49" s="2"/>
      <c r="L49" s="33" t="str">
        <f>'MB - Elective'!C103</f>
        <v>Small-Boat Sailing</v>
      </c>
      <c r="M49" s="182" t="str">
        <f>IF('MB - Elective'!D103&lt;&gt;"",IF('MB - Elective'!D103="P","P","C"),"")</f>
        <v/>
      </c>
      <c r="N49" s="5"/>
    </row>
    <row r="50" spans="1:14" ht="12.75" customHeight="1" x14ac:dyDescent="0.15">
      <c r="C50" s="2"/>
      <c r="D50" s="286"/>
      <c r="E50" s="287"/>
      <c r="F50" s="286"/>
      <c r="G50" s="5"/>
      <c r="H50" s="294" t="str">
        <f>'MB - Elective'!C29</f>
        <v>Dentistry</v>
      </c>
      <c r="I50" s="294"/>
      <c r="J50" s="182" t="str">
        <f>IF('MB - Elective'!D29&lt;&gt;"",IF('MB - Elective'!D29="P","P","C"),"")</f>
        <v/>
      </c>
      <c r="K50" s="5"/>
      <c r="L50" s="33" t="str">
        <f>'MB - Elective'!C104</f>
        <v>Snow Sports</v>
      </c>
      <c r="M50" s="182" t="str">
        <f>IF('MB - Elective'!D104&lt;&gt;"",IF('MB - Elective'!D104="P","P","C"),"")</f>
        <v/>
      </c>
      <c r="N50" s="5"/>
    </row>
    <row r="51" spans="1:14" ht="12.75" customHeight="1" x14ac:dyDescent="0.15">
      <c r="C51" s="2"/>
      <c r="D51" s="286"/>
      <c r="E51" s="287"/>
      <c r="F51" s="286"/>
      <c r="G51" s="5"/>
      <c r="H51" s="294" t="str">
        <f>'MB - Elective'!C30</f>
        <v>Digital Technology</v>
      </c>
      <c r="I51" s="294"/>
      <c r="J51" s="182" t="str">
        <f>IF('MB - Elective'!D30&lt;&gt;"",IF('MB - Elective'!D30="P","P","C"),"")</f>
        <v/>
      </c>
      <c r="K51" s="5"/>
      <c r="L51" s="33" t="str">
        <f>'MB - Elective'!C105</f>
        <v>Soil and Water Conservation</v>
      </c>
      <c r="M51" s="182" t="str">
        <f>IF('MB - Elective'!D105&lt;&gt;"",IF('MB - Elective'!D105="P","P","C"),"")</f>
        <v/>
      </c>
      <c r="N51" s="5"/>
    </row>
    <row r="52" spans="1:14" ht="12.75" customHeight="1" x14ac:dyDescent="0.15">
      <c r="A52" s="32" t="s">
        <v>16</v>
      </c>
      <c r="B52" s="26"/>
      <c r="C52" s="2"/>
      <c r="D52" s="286"/>
      <c r="E52" s="287"/>
      <c r="F52" s="286"/>
      <c r="G52" s="5"/>
      <c r="H52" s="294" t="str">
        <f>'MB - Elective'!C31</f>
        <v>Disabilities Awareness</v>
      </c>
      <c r="I52" s="294"/>
      <c r="J52" s="182" t="str">
        <f>IF('MB - Elective'!D31&lt;&gt;"",IF('MB - Elective'!D31="P","P","C"),"")</f>
        <v/>
      </c>
      <c r="K52" s="5"/>
      <c r="L52" s="33" t="str">
        <f>'MB - Elective'!C106</f>
        <v>Space Exploration</v>
      </c>
      <c r="M52" s="182" t="str">
        <f>IF('MB - Elective'!D106&lt;&gt;"",IF('MB - Elective'!D106="P","P","C"),"")</f>
        <v/>
      </c>
      <c r="N52" s="5"/>
    </row>
    <row r="53" spans="1:14" x14ac:dyDescent="0.15">
      <c r="A53" s="25" t="s">
        <v>313</v>
      </c>
      <c r="B53" s="27"/>
      <c r="C53" s="2"/>
      <c r="D53" s="286"/>
      <c r="E53" s="287"/>
      <c r="F53" s="286"/>
      <c r="G53" s="5"/>
      <c r="H53" s="294" t="str">
        <f>'MB - Elective'!C32</f>
        <v>Dog Care</v>
      </c>
      <c r="I53" s="294"/>
      <c r="J53" s="182" t="str">
        <f>IF('MB - Elective'!D32&lt;&gt;"",IF('MB - Elective'!D32="P","P","C"),"")</f>
        <v/>
      </c>
      <c r="K53" s="2"/>
      <c r="L53" s="33" t="str">
        <f>'MB - Elective'!C107</f>
        <v>Sports</v>
      </c>
      <c r="M53" s="182" t="str">
        <f>IF('MB - Elective'!D107&lt;&gt;"",IF('MB - Elective'!D107="P","P","C"),"")</f>
        <v/>
      </c>
      <c r="N53" s="5"/>
    </row>
    <row r="54" spans="1:14" ht="12.75" customHeight="1" x14ac:dyDescent="0.15">
      <c r="A54" s="26" t="s">
        <v>314</v>
      </c>
      <c r="B54" s="27"/>
      <c r="C54" s="2"/>
      <c r="D54" s="286"/>
      <c r="E54" s="287"/>
      <c r="F54" s="286"/>
      <c r="G54" s="5"/>
      <c r="H54" s="294" t="str">
        <f>'MB - Elective'!C33</f>
        <v>Drafting</v>
      </c>
      <c r="I54" s="294"/>
      <c r="J54" s="182" t="str">
        <f>IF('MB - Elective'!D33&lt;&gt;"",IF('MB - Elective'!D33="P","P","C"),"")</f>
        <v/>
      </c>
      <c r="K54" s="5"/>
      <c r="L54" s="33" t="str">
        <f>'MB - Elective'!C108</f>
        <v>Stamp Collecting</v>
      </c>
      <c r="M54" s="182" t="str">
        <f>IF('MB - Elective'!D108&lt;&gt;"",IF('MB - Elective'!D108="P","P","C"),"")</f>
        <v/>
      </c>
      <c r="N54" s="5"/>
    </row>
    <row r="55" spans="1:14" ht="12.75" customHeight="1" x14ac:dyDescent="0.15">
      <c r="A55" s="28" t="s">
        <v>315</v>
      </c>
      <c r="B55" s="27"/>
      <c r="C55" s="2"/>
      <c r="D55" s="286"/>
      <c r="E55" s="287"/>
      <c r="F55" s="286"/>
      <c r="G55" s="4"/>
      <c r="H55" s="294" t="str">
        <f>'MB - Elective'!C34</f>
        <v>Electricity</v>
      </c>
      <c r="I55" s="294"/>
      <c r="J55" s="182" t="str">
        <f>IF('MB - Elective'!D34&lt;&gt;"",IF('MB - Elective'!D34="P","P","C"),"")</f>
        <v/>
      </c>
      <c r="K55" s="5"/>
      <c r="L55" s="33" t="str">
        <f>'MB - Elective'!C109</f>
        <v>Surveying</v>
      </c>
      <c r="M55" s="182" t="str">
        <f>IF('MB - Elective'!D109&lt;&gt;"",IF('MB - Elective'!D109="P","P","C"),"")</f>
        <v/>
      </c>
      <c r="N55" s="5"/>
    </row>
    <row r="56" spans="1:14" ht="12.75" customHeight="1" x14ac:dyDescent="0.15">
      <c r="A56" s="28"/>
      <c r="B56" s="27"/>
      <c r="C56" s="2"/>
      <c r="D56" s="286"/>
      <c r="E56" s="287"/>
      <c r="F56" s="286"/>
      <c r="G56" s="5"/>
      <c r="H56" s="294" t="str">
        <f>'MB - Elective'!C35</f>
        <v>Electronics</v>
      </c>
      <c r="I56" s="294"/>
      <c r="J56" s="182" t="str">
        <f>IF('MB - Elective'!D35&lt;&gt;"",IF('MB - Elective'!D35="P","P","C"),"")</f>
        <v/>
      </c>
      <c r="K56" s="5"/>
      <c r="L56" s="33" t="str">
        <f>'MB - Elective'!C110</f>
        <v>Textile</v>
      </c>
      <c r="M56" s="182" t="str">
        <f>IF('MB - Elective'!D110&lt;&gt;"",IF('MB - Elective'!D110="P","P","C"),"")</f>
        <v/>
      </c>
      <c r="N56" s="5"/>
    </row>
    <row r="57" spans="1:14" ht="12.75" customHeight="1" x14ac:dyDescent="0.15">
      <c r="A57" s="28"/>
      <c r="B57" s="27"/>
      <c r="C57" s="2"/>
      <c r="D57" s="151">
        <f>Life!B11</f>
        <v>7</v>
      </c>
      <c r="E57" s="177" t="str">
        <f>Life!C11</f>
        <v>While a Star Scout, participate in a Scoutmaster conference.</v>
      </c>
      <c r="F57" s="180" t="str">
        <f>IF(Life!D11&lt;&gt;"",IF(ISNUMBER(Life!D11),Life!D11,"C"),"")</f>
        <v/>
      </c>
      <c r="G57" s="5"/>
      <c r="H57" s="294" t="str">
        <f>'MB - Elective'!C36</f>
        <v>Energy</v>
      </c>
      <c r="I57" s="294"/>
      <c r="J57" s="182" t="str">
        <f>IF('MB - Elective'!D36&lt;&gt;"",IF('MB - Elective'!D36="P","P","C"),"")</f>
        <v/>
      </c>
      <c r="K57" s="5"/>
      <c r="L57" s="33" t="str">
        <f>'MB - Elective'!C111</f>
        <v>Theater</v>
      </c>
      <c r="M57" s="182" t="str">
        <f>IF('MB - Elective'!D111&lt;&gt;"",IF('MB - Elective'!D111="P","P","C"),"")</f>
        <v/>
      </c>
      <c r="N57" s="4"/>
    </row>
    <row r="58" spans="1:14" ht="12.75" customHeight="1" x14ac:dyDescent="0.15">
      <c r="A58" s="27"/>
      <c r="B58" s="27"/>
      <c r="C58" s="2"/>
      <c r="D58" s="151">
        <f>Life!B12</f>
        <v>8</v>
      </c>
      <c r="E58" s="177" t="str">
        <f>Life!C12</f>
        <v>Complete your board of review for the Life rank.</v>
      </c>
      <c r="F58" s="180" t="str">
        <f>IF(Life!D12&lt;&gt;"",IF(ISNUMBER(Life!D12),Life!D12,"C"),"")</f>
        <v/>
      </c>
      <c r="G58" s="5"/>
      <c r="H58" s="294" t="str">
        <f>'MB - Elective'!C37</f>
        <v>Engineering</v>
      </c>
      <c r="I58" s="294"/>
      <c r="J58" s="182" t="str">
        <f>IF('MB - Elective'!D37&lt;&gt;"",IF('MB - Elective'!D37="P","P","C"),"")</f>
        <v/>
      </c>
      <c r="K58" s="5"/>
      <c r="L58" s="33" t="str">
        <f>'MB - Elective'!C112</f>
        <v>Traffic Safety</v>
      </c>
      <c r="M58" s="182" t="str">
        <f>IF('MB - Elective'!D112&lt;&gt;"",IF('MB - Elective'!D112="P","P","C"),"")</f>
        <v/>
      </c>
      <c r="N58" s="5"/>
    </row>
    <row r="59" spans="1:14" ht="12.75" customHeight="1" x14ac:dyDescent="0.15">
      <c r="A59" s="28"/>
      <c r="B59" s="27"/>
      <c r="C59" s="2"/>
      <c r="G59" s="5"/>
      <c r="H59" s="294" t="str">
        <f>'MB - Elective'!C38</f>
        <v>Entrepreneurship</v>
      </c>
      <c r="I59" s="294"/>
      <c r="J59" s="182" t="str">
        <f>IF('MB - Elective'!D38&lt;&gt;"",IF('MB - Elective'!D38="P","P","C"),"")</f>
        <v/>
      </c>
      <c r="K59" s="5"/>
      <c r="L59" s="33" t="str">
        <f>'MB - Elective'!C113</f>
        <v>Truck Transportation</v>
      </c>
      <c r="M59" s="182" t="str">
        <f>IF('MB - Elective'!D113&lt;&gt;"",IF('MB - Elective'!D113="P","P","C"),"")</f>
        <v/>
      </c>
      <c r="N59" s="5"/>
    </row>
    <row r="60" spans="1:14" ht="12.75" customHeight="1" x14ac:dyDescent="0.15">
      <c r="A60" s="28"/>
      <c r="B60" s="27"/>
      <c r="C60" s="2"/>
      <c r="G60" s="5"/>
      <c r="H60" s="294" t="str">
        <f>'MB - Elective'!C39</f>
        <v>Farm Mechanics</v>
      </c>
      <c r="I60" s="294"/>
      <c r="J60" s="182" t="str">
        <f>IF('MB - Elective'!D39&lt;&gt;"",IF('MB - Elective'!D39="P","P","C"),"")</f>
        <v/>
      </c>
      <c r="K60" s="2"/>
      <c r="L60" s="33" t="str">
        <f>'MB - Elective'!C114</f>
        <v>Veterinary Medicine</v>
      </c>
      <c r="M60" s="182" t="str">
        <f>IF('MB - Elective'!D114&lt;&gt;"",IF('MB - Elective'!D114="P","P","C"),"")</f>
        <v/>
      </c>
      <c r="N60" s="5"/>
    </row>
    <row r="61" spans="1:14" ht="12.75" customHeight="1" x14ac:dyDescent="0.15">
      <c r="A61" s="28"/>
      <c r="B61" s="27"/>
      <c r="C61" s="2"/>
      <c r="D61" s="288" t="s">
        <v>139</v>
      </c>
      <c r="E61" s="288"/>
      <c r="F61" s="288"/>
      <c r="G61" s="4"/>
      <c r="H61" s="294" t="str">
        <f>'MB - Elective'!C40</f>
        <v>Fingerprinting</v>
      </c>
      <c r="I61" s="294"/>
      <c r="J61" s="182" t="str">
        <f>IF('MB - Elective'!D40&lt;&gt;"",IF('MB - Elective'!D40="P","P","C"),"")</f>
        <v/>
      </c>
      <c r="K61" s="5"/>
      <c r="L61" s="33" t="str">
        <f>'MB - Elective'!C115</f>
        <v>Water Sports</v>
      </c>
      <c r="M61" s="182" t="str">
        <f>IF('MB - Elective'!D115&lt;&gt;"",IF('MB - Elective'!D115="P","P","C"),"")</f>
        <v/>
      </c>
      <c r="N61" s="4"/>
    </row>
    <row r="62" spans="1:14" ht="12.75" customHeight="1" x14ac:dyDescent="0.15">
      <c r="A62" s="20"/>
      <c r="B62" s="20"/>
      <c r="C62" s="2"/>
      <c r="D62" s="288"/>
      <c r="E62" s="288"/>
      <c r="F62" s="288"/>
      <c r="G62" s="5"/>
      <c r="H62" s="294" t="str">
        <f>'MB - Elective'!C41</f>
        <v>Fire Safety</v>
      </c>
      <c r="I62" s="294"/>
      <c r="J62" s="182" t="str">
        <f>IF('MB - Elective'!D41&lt;&gt;"",IF('MB - Elective'!D41="P","P","C"),"")</f>
        <v/>
      </c>
      <c r="K62" s="5"/>
      <c r="L62" s="33" t="str">
        <f>'MB - Elective'!C116</f>
        <v>Weather</v>
      </c>
      <c r="M62" s="182" t="str">
        <f>IF('MB - Elective'!D116&lt;&gt;"",IF('MB - Elective'!D116="P","P","C"),"")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IF(Eagle!D5&lt;&gt;"",IF(ISNUMBER(Eagle!D5),Eagle!D5,"C"),"")</f>
        <v/>
      </c>
      <c r="G63" s="5"/>
      <c r="H63" s="294" t="str">
        <f>'MB - Elective'!C42</f>
        <v>Fish and Wildlife Management</v>
      </c>
      <c r="I63" s="294"/>
      <c r="J63" s="182" t="str">
        <f>IF('MB - Elective'!D42&lt;&gt;"",IF('MB - Elective'!D42="P","P","C"),"")</f>
        <v/>
      </c>
      <c r="K63" s="5"/>
      <c r="L63" s="33" t="str">
        <f>'MB - Elective'!C117</f>
        <v>Welding</v>
      </c>
      <c r="M63" s="182" t="str">
        <f>IF('MB - Elective'!D117&lt;&gt;"",IF('MB - Elective'!D117="P","P","C"),"")</f>
        <v/>
      </c>
      <c r="N63" s="5"/>
    </row>
    <row r="64" spans="1:14" x14ac:dyDescent="0.15">
      <c r="A64" s="20"/>
      <c r="B64" s="20"/>
      <c r="C64" s="2"/>
      <c r="D64" s="286"/>
      <c r="E64" s="287"/>
      <c r="F64" s="286"/>
      <c r="G64" s="5"/>
      <c r="H64" s="294" t="str">
        <f>'MB - Elective'!C43</f>
        <v>Fishing</v>
      </c>
      <c r="I64" s="294"/>
      <c r="J64" s="182" t="str">
        <f>IF('MB - Elective'!D43&lt;&gt;"",IF('MB - Elective'!D43="P","P","C"),"")</f>
        <v/>
      </c>
      <c r="K64" s="5"/>
      <c r="L64" s="33" t="str">
        <f>'MB - Elective'!C118</f>
        <v>Whitewater</v>
      </c>
      <c r="M64" s="182" t="str">
        <f>IF('MB - Elective'!D118&lt;&gt;"",IF('MB - Elective'!D118="P","P","C"),"")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IF(Eagle!D6&lt;&gt;"",IF(ISNUMBER(Eagle!D6),Eagle!D6,"C"),"")</f>
        <v/>
      </c>
      <c r="G65" s="5"/>
      <c r="H65" s="294" t="str">
        <f>'MB - Elective'!C44</f>
        <v>Fly Fishing</v>
      </c>
      <c r="I65" s="294"/>
      <c r="J65" s="182" t="str">
        <f>IF('MB - Elective'!D44&lt;&gt;"",IF('MB - Elective'!D44="P","P","C"),"")</f>
        <v/>
      </c>
      <c r="K65" s="5"/>
      <c r="L65" s="33" t="str">
        <f>'MB - Elective'!C119</f>
        <v>Wilderness Survival</v>
      </c>
      <c r="M65" s="182" t="str">
        <f>IF('MB - Elective'!D119&lt;&gt;"",IF('MB - Elective'!D119="P","P","C"),"")</f>
        <v/>
      </c>
      <c r="N65" s="5"/>
    </row>
    <row r="66" spans="1:14" ht="12.75" customHeight="1" x14ac:dyDescent="0.15">
      <c r="A66" s="20"/>
      <c r="B66" s="20"/>
      <c r="C66" s="2"/>
      <c r="D66" s="286"/>
      <c r="E66" s="287"/>
      <c r="F66" s="286"/>
      <c r="G66" s="5"/>
      <c r="H66" s="294" t="str">
        <f>'MB - Elective'!C45</f>
        <v>Forestry</v>
      </c>
      <c r="I66" s="294"/>
      <c r="J66" s="182" t="str">
        <f>IF('MB - Elective'!D45&lt;&gt;"",IF('MB - Elective'!D45="P","P","C"),"")</f>
        <v/>
      </c>
      <c r="K66" s="5"/>
      <c r="L66" s="33" t="str">
        <f>'MB - Elective'!C120</f>
        <v>Wood Carving</v>
      </c>
      <c r="M66" s="182" t="str">
        <f>IF('MB - Elective'!D120&lt;&gt;"",IF('MB - Elective'!D120="P","P","C"),"")</f>
        <v/>
      </c>
      <c r="N66" s="5"/>
    </row>
    <row r="67" spans="1:14" x14ac:dyDescent="0.15">
      <c r="A67" s="20"/>
      <c r="B67" s="20"/>
      <c r="C67" s="2"/>
      <c r="D67" s="286"/>
      <c r="E67" s="287"/>
      <c r="F67" s="286"/>
      <c r="G67" s="5"/>
      <c r="H67" s="294" t="str">
        <f>'MB - Elective'!C46</f>
        <v>Game Design</v>
      </c>
      <c r="I67" s="294"/>
      <c r="J67" s="182" t="str">
        <f>IF('MB - Elective'!D46&lt;&gt;"",IF('MB - Elective'!D46="P","P","C"),"")</f>
        <v/>
      </c>
      <c r="K67" s="2"/>
      <c r="L67" s="33" t="str">
        <f>'MB - Elective'!C121</f>
        <v>Woodwork</v>
      </c>
      <c r="M67" s="182" t="str">
        <f>IF('MB - Elective'!D121&lt;&gt;"",IF('MB - Elective'!D121="P","P","C"),"")</f>
        <v/>
      </c>
      <c r="N67" s="4"/>
    </row>
    <row r="68" spans="1:14" x14ac:dyDescent="0.15">
      <c r="A68" s="2"/>
      <c r="B68" s="2"/>
      <c r="C68" s="2"/>
      <c r="D68" s="286"/>
      <c r="E68" s="287"/>
      <c r="F68" s="286"/>
      <c r="G68" s="5"/>
      <c r="H68" s="294" t="str">
        <f>'MB - Elective'!C47</f>
        <v>Gardening</v>
      </c>
      <c r="I68" s="294"/>
      <c r="J68" s="182" t="str">
        <f>IF('MB - Elective'!D47&lt;&gt;"",IF('MB - Elective'!D47="P","P","C"),"")</f>
        <v/>
      </c>
      <c r="K68" s="5"/>
      <c r="L68" s="33" t="str">
        <f>'MB - Elective'!C122</f>
        <v>Future Merit Badge #1</v>
      </c>
      <c r="M68" s="182" t="str">
        <f>IF('MB - Elective'!D122&lt;&gt;"",IF('MB - Elective'!D122="P","P","C"),"")</f>
        <v/>
      </c>
      <c r="N68" s="5"/>
    </row>
    <row r="69" spans="1:14" ht="12.75" customHeight="1" x14ac:dyDescent="0.15">
      <c r="A69" s="2"/>
      <c r="B69" s="2"/>
      <c r="C69" s="2"/>
      <c r="D69" s="286"/>
      <c r="E69" s="287"/>
      <c r="F69" s="286"/>
      <c r="G69" s="4"/>
      <c r="H69" s="294" t="str">
        <f>'MB - Elective'!C48</f>
        <v>Genealogy</v>
      </c>
      <c r="I69" s="294"/>
      <c r="J69" s="182" t="str">
        <f>IF('MB - Elective'!D48&lt;&gt;"",IF('MB - Elective'!D48="P","P","C"),"")</f>
        <v/>
      </c>
      <c r="K69" s="5"/>
      <c r="L69" s="33" t="str">
        <f>'MB - Elective'!C123</f>
        <v>Future Merit Badge #2</v>
      </c>
      <c r="M69" s="182" t="str">
        <f>IF('MB - Elective'!D123&lt;&gt;"",IF('MB - Elective'!D123="P","P","C"),"")</f>
        <v/>
      </c>
      <c r="N69" s="5"/>
    </row>
    <row r="70" spans="1:14" ht="12.75" customHeight="1" x14ac:dyDescent="0.15">
      <c r="A70" s="2"/>
      <c r="B70" s="2"/>
      <c r="C70" s="2"/>
      <c r="D70" s="286"/>
      <c r="E70" s="287"/>
      <c r="F70" s="286"/>
      <c r="G70" s="5"/>
      <c r="H70" s="294" t="str">
        <f>'MB - Elective'!C49</f>
        <v>Geocaching</v>
      </c>
      <c r="I70" s="294"/>
      <c r="J70" s="182" t="str">
        <f>IF('MB - Elective'!D49&lt;&gt;"",IF('MB - Elective'!D49="P","P","C"),"")</f>
        <v/>
      </c>
      <c r="K70" s="5"/>
      <c r="L70" s="33" t="str">
        <f>'MB - Elective'!C124</f>
        <v>Future Merit Badge #3</v>
      </c>
      <c r="M70" s="182" t="str">
        <f>IF('MB - Elective'!D124&lt;&gt;"",IF('MB - Elective'!D124="P","P","C"),"")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IF(Eagle!D7&lt;&gt;"",IF(ISNUMBER(Eagle!D7),Eagle!D7,"C"),"")</f>
        <v/>
      </c>
      <c r="G71" s="5"/>
      <c r="H71" s="294" t="str">
        <f>'MB - Elective'!C50</f>
        <v>Geology</v>
      </c>
      <c r="I71" s="294"/>
      <c r="J71" s="182" t="str">
        <f>IF('MB - Elective'!D50&lt;&gt;"",IF('MB - Elective'!D50="P","P","C"),"")</f>
        <v/>
      </c>
      <c r="L71" s="33" t="str">
        <f>'MB - Elective'!C125</f>
        <v>Future Merit Badge #4</v>
      </c>
      <c r="M71" s="182" t="str">
        <f>IF('MB - Elective'!D125&lt;&gt;"",IF('MB - Elective'!D125="P","P","C"),"")</f>
        <v/>
      </c>
      <c r="N71" s="5"/>
    </row>
    <row r="72" spans="1:14" ht="12.75" customHeight="1" x14ac:dyDescent="0.15">
      <c r="A72" s="2"/>
      <c r="B72" s="2"/>
      <c r="C72" s="2"/>
      <c r="D72" s="286"/>
      <c r="E72" s="287"/>
      <c r="F72" s="286"/>
      <c r="G72" s="5"/>
      <c r="H72" s="294" t="str">
        <f>'MB - Elective'!C51</f>
        <v>Golf</v>
      </c>
      <c r="I72" s="294"/>
      <c r="J72" s="182" t="str">
        <f>IF('MB - Elective'!D51&lt;&gt;"",IF('MB - Elective'!D51="P","P","C"),"")</f>
        <v/>
      </c>
      <c r="L72" s="33" t="str">
        <f>'MB - Elective'!C126</f>
        <v>Future Merit Badge #5</v>
      </c>
      <c r="M72" s="182" t="str">
        <f>IF('MB - Elective'!D126&lt;&gt;"",IF('MB - Elective'!D126="P","P","C"),"")</f>
        <v/>
      </c>
      <c r="N72" s="5"/>
    </row>
    <row r="73" spans="1:14" ht="12.75" customHeight="1"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IF(Eagle!D8&lt;&gt;"",IF(ISNUMBER(Eagle!D8),Eagle!D8,"C"),"")</f>
        <v/>
      </c>
      <c r="G73" s="5"/>
      <c r="H73" s="294" t="str">
        <f>'MB - Elective'!C52</f>
        <v>Graphic Arts</v>
      </c>
      <c r="I73" s="294"/>
      <c r="J73" s="182" t="str">
        <f>IF('MB - Elective'!D52&lt;&gt;"",IF('MB - Elective'!D52="P","P","C"),"")</f>
        <v/>
      </c>
      <c r="L73" s="33" t="str">
        <f>'MB - Elective'!C127</f>
        <v>Future Merit Badge #6</v>
      </c>
      <c r="M73" s="182" t="str">
        <f>IF('MB - Elective'!D127&lt;&gt;"",IF('MB - Elective'!D127="P","P","C"),"")</f>
        <v/>
      </c>
      <c r="N73" s="5"/>
    </row>
    <row r="74" spans="1:14" x14ac:dyDescent="0.15">
      <c r="A74" s="2"/>
      <c r="B74" s="2"/>
      <c r="C74" s="2"/>
      <c r="D74" s="286"/>
      <c r="E74" s="287"/>
      <c r="F74" s="286"/>
      <c r="G74" s="5"/>
      <c r="H74" s="294" t="str">
        <f>'MB - Elective'!C53</f>
        <v>Home Repairs</v>
      </c>
      <c r="I74" s="294"/>
      <c r="J74" s="182" t="str">
        <f>IF('MB - Elective'!D53&lt;&gt;"",IF('MB - Elective'!D53="P","P","C"),"")</f>
        <v/>
      </c>
      <c r="L74" s="33" t="str">
        <f>'MB - Elective'!C128</f>
        <v>Future Merit Badge #7</v>
      </c>
      <c r="M74" s="182" t="str">
        <f>IF('MB - Elective'!D128&lt;&gt;"",IF('MB - Elective'!D128="P","P","C"),"")</f>
        <v/>
      </c>
      <c r="N74" s="5"/>
    </row>
    <row r="75" spans="1:14" x14ac:dyDescent="0.15">
      <c r="A75" s="2"/>
      <c r="B75" s="2"/>
      <c r="C75" s="2"/>
      <c r="D75" s="286"/>
      <c r="E75" s="287"/>
      <c r="F75" s="286"/>
      <c r="G75" s="5"/>
      <c r="H75" s="294" t="str">
        <f>'MB - Elective'!C54</f>
        <v>Horsemanship</v>
      </c>
      <c r="I75" s="294"/>
      <c r="J75" s="182" t="str">
        <f>IF('MB - Elective'!D54&lt;&gt;"",IF('MB - Elective'!D54="P","P","C"),"")</f>
        <v/>
      </c>
      <c r="K75" s="5"/>
      <c r="L75" s="33" t="str">
        <f>'MB - Elective'!C129</f>
        <v>Future Merit Badge #8</v>
      </c>
      <c r="M75" s="182" t="str">
        <f>IF('MB - Elective'!D129&lt;&gt;"",IF('MB - Elective'!D129="P","P","C"),"")</f>
        <v/>
      </c>
      <c r="N75" s="2"/>
    </row>
    <row r="76" spans="1:14" x14ac:dyDescent="0.15">
      <c r="A76" s="2"/>
      <c r="B76" s="2"/>
      <c r="C76" s="2"/>
      <c r="D76" s="286"/>
      <c r="E76" s="287"/>
      <c r="F76" s="286"/>
      <c r="G76" s="5"/>
      <c r="H76" s="294" t="str">
        <f>'MB - Elective'!C55</f>
        <v>Indian Lore</v>
      </c>
      <c r="I76" s="294"/>
      <c r="J76" s="182" t="str">
        <f>IF('MB - Elective'!D55&lt;&gt;"",IF('MB - Elective'!D55="P","P","C"),"")</f>
        <v/>
      </c>
      <c r="K76" s="5"/>
      <c r="L76" s="33" t="str">
        <f>'MB - Elective'!C130</f>
        <v>Future Merit Badge #9</v>
      </c>
      <c r="M76" s="182" t="str">
        <f>IF('MB - Elective'!D130&lt;&gt;"",IF('MB - Elective'!D130="P","P","C"),"")</f>
        <v/>
      </c>
      <c r="N76" s="2"/>
    </row>
    <row r="77" spans="1:14" x14ac:dyDescent="0.15">
      <c r="A77" s="2"/>
      <c r="B77" s="2"/>
      <c r="C77" s="2"/>
      <c r="D77" s="286"/>
      <c r="E77" s="287"/>
      <c r="F77" s="286"/>
      <c r="G77" s="5"/>
      <c r="H77" s="294" t="str">
        <f>'MB - Elective'!C56</f>
        <v>Insect Study</v>
      </c>
      <c r="I77" s="294"/>
      <c r="J77" s="182" t="str">
        <f>IF('MB - Elective'!D56&lt;&gt;"",IF('MB - Elective'!D56="P","P","C"),"")</f>
        <v/>
      </c>
      <c r="K77" s="5"/>
      <c r="L77" s="33" t="str">
        <f>'MB - Elective'!C131</f>
        <v>Future Merit Badge #10</v>
      </c>
      <c r="M77" s="182" t="str">
        <f>IF('MB - Elective'!D131&lt;&gt;"",IF('MB - Elective'!D131="P","P","C"),"")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IF(Eagle!D9&lt;&gt;"",IF(ISNUMBER(Eagle!D9),Eagle!D9,"C"),"")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73">
        <f>Eagle!B10</f>
        <v>6</v>
      </c>
      <c r="E88" s="177" t="str">
        <f>Eagle!C10</f>
        <v>While a Life Scout, participate in a Scoutmaster conference.</v>
      </c>
      <c r="F88" s="180" t="str">
        <f>IF(Eagle!D10&lt;&gt;"",IF(ISNUMBER(Eagle!D10),Eagle!D10,"C"),"")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IF(Eagle!D11&lt;&gt;"",IF(ISNUMBER(Eagle!D11),Eagle!D11,"C"),"")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kk977V7nwRqpKEH+3/TKnvp20Xan6leDdDhZzdCL4RjU4LfsZpyHee3cqsPZW1IkBzRHgltqFxQM/ox/GZ7IVQ==" saltValue="GQemwkgoysnfrYcaWKTBFA==" spinCount="100000" sheet="1" objects="1" scenarios="1" selectLockedCells="1" selectUnlockedCells="1"/>
  <mergeCells count="121">
    <mergeCell ref="H73:I73"/>
    <mergeCell ref="H74:I74"/>
    <mergeCell ref="H75:I75"/>
    <mergeCell ref="H76:I76"/>
    <mergeCell ref="H77:I77"/>
    <mergeCell ref="H72:I72"/>
    <mergeCell ref="H67:I67"/>
    <mergeCell ref="H68:I68"/>
    <mergeCell ref="H69:I69"/>
    <mergeCell ref="H70:I70"/>
    <mergeCell ref="H71:I71"/>
    <mergeCell ref="H62:I62"/>
    <mergeCell ref="H63:I63"/>
    <mergeCell ref="H64:I64"/>
    <mergeCell ref="H65:I65"/>
    <mergeCell ref="H66:I66"/>
    <mergeCell ref="H57:I57"/>
    <mergeCell ref="H58:I58"/>
    <mergeCell ref="H59:I59"/>
    <mergeCell ref="H60:I60"/>
    <mergeCell ref="H61:I61"/>
    <mergeCell ref="H52:I52"/>
    <mergeCell ref="H53:I53"/>
    <mergeCell ref="H54:I54"/>
    <mergeCell ref="H55:I55"/>
    <mergeCell ref="H56:I56"/>
    <mergeCell ref="H47:I47"/>
    <mergeCell ref="H48:I48"/>
    <mergeCell ref="H49:I49"/>
    <mergeCell ref="H50:I50"/>
    <mergeCell ref="H51:I51"/>
    <mergeCell ref="H42:I42"/>
    <mergeCell ref="H43:I43"/>
    <mergeCell ref="H44:I44"/>
    <mergeCell ref="H45:I45"/>
    <mergeCell ref="H46:I46"/>
    <mergeCell ref="H37:I37"/>
    <mergeCell ref="H38:I38"/>
    <mergeCell ref="H39:I39"/>
    <mergeCell ref="H40:I40"/>
    <mergeCell ref="H41:I41"/>
    <mergeCell ref="H32:I32"/>
    <mergeCell ref="H33:I33"/>
    <mergeCell ref="H34:I34"/>
    <mergeCell ref="H35:I35"/>
    <mergeCell ref="H36:I36"/>
    <mergeCell ref="D89:D95"/>
    <mergeCell ref="F89:F95"/>
    <mergeCell ref="H1:J2"/>
    <mergeCell ref="H10:H11"/>
    <mergeCell ref="H12:H13"/>
    <mergeCell ref="H15:H17"/>
    <mergeCell ref="H22:J23"/>
    <mergeCell ref="H24:I24"/>
    <mergeCell ref="H25:I25"/>
    <mergeCell ref="H26:I26"/>
    <mergeCell ref="H27:I27"/>
    <mergeCell ref="H28:I28"/>
    <mergeCell ref="H29:I29"/>
    <mergeCell ref="H30:I30"/>
    <mergeCell ref="H31:I31"/>
    <mergeCell ref="E89:E95"/>
    <mergeCell ref="E73:E78"/>
    <mergeCell ref="D73:D78"/>
    <mergeCell ref="F73:F78"/>
    <mergeCell ref="E79:E87"/>
    <mergeCell ref="D79:D87"/>
    <mergeCell ref="F79:F87"/>
    <mergeCell ref="E34:E35"/>
    <mergeCell ref="D34:D35"/>
    <mergeCell ref="F34:F35"/>
    <mergeCell ref="A1:B2"/>
    <mergeCell ref="F3:F4"/>
    <mergeCell ref="F8:F9"/>
    <mergeCell ref="F29:F30"/>
    <mergeCell ref="E29:E30"/>
    <mergeCell ref="D29:D30"/>
    <mergeCell ref="E31:E33"/>
    <mergeCell ref="D31:D33"/>
    <mergeCell ref="F31:F33"/>
    <mergeCell ref="F10:F12"/>
    <mergeCell ref="F13:F18"/>
    <mergeCell ref="F65:F70"/>
    <mergeCell ref="E71:E72"/>
    <mergeCell ref="D71:D72"/>
    <mergeCell ref="F71:F72"/>
    <mergeCell ref="E65:E70"/>
    <mergeCell ref="D65:D70"/>
    <mergeCell ref="E36:E37"/>
    <mergeCell ref="L1:M2"/>
    <mergeCell ref="E19:E21"/>
    <mergeCell ref="D27:F28"/>
    <mergeCell ref="E8:E9"/>
    <mergeCell ref="D8:D9"/>
    <mergeCell ref="E10:E12"/>
    <mergeCell ref="D10:D12"/>
    <mergeCell ref="E13:E18"/>
    <mergeCell ref="D13:D18"/>
    <mergeCell ref="D1:F2"/>
    <mergeCell ref="E3:E4"/>
    <mergeCell ref="D3:D4"/>
    <mergeCell ref="E5:E7"/>
    <mergeCell ref="D5:D7"/>
    <mergeCell ref="F5:F7"/>
    <mergeCell ref="D19:D21"/>
    <mergeCell ref="F19:F21"/>
    <mergeCell ref="E22:E23"/>
    <mergeCell ref="D22:D23"/>
    <mergeCell ref="F22:F23"/>
    <mergeCell ref="D36:D37"/>
    <mergeCell ref="F36:F37"/>
    <mergeCell ref="E38:E43"/>
    <mergeCell ref="D38:D43"/>
    <mergeCell ref="F38:F43"/>
    <mergeCell ref="F44:F56"/>
    <mergeCell ref="D61:F62"/>
    <mergeCell ref="F63:F64"/>
    <mergeCell ref="E63:E64"/>
    <mergeCell ref="D63:D64"/>
    <mergeCell ref="E44:E56"/>
    <mergeCell ref="D44:D56"/>
  </mergeCells>
  <phoneticPr fontId="11" type="noConversion"/>
  <conditionalFormatting sqref="J73:J77 H73:H77 J3:K72 L3:M77">
    <cfRule type="cellIs" dxfId="38" priority="1" operator="equal">
      <formula>"P"</formula>
    </cfRule>
  </conditionalFormatting>
  <pageMargins left="0.5" right="0.5" top="0.5" bottom="0.5" header="0.25" footer="0.25"/>
  <pageSetup scale="46" orientation="landscape" r:id="rId1"/>
  <headerFooter alignWithMargins="0">
    <oddHeader>&amp;C&amp;"Arial,Bold"&amp;14EagleTrax&amp;12
&amp;D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106"/>
  <sheetViews>
    <sheetView showGridLines="0" workbookViewId="0" xr3:uid="{274F5AE0-5452-572F-8038-C13FFDA59D49}">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IF(Star!E5&lt;&gt;"",IF(ISNUMBER(Star!E5),Star!E5,"C"),"")</f>
        <v/>
      </c>
      <c r="G3" s="5"/>
      <c r="H3" s="174" t="str">
        <f>'MB - EagleRequired'!B3</f>
        <v>1.</v>
      </c>
      <c r="I3" s="181" t="str">
        <f>'MB - EagleRequired'!C3</f>
        <v>First Aid</v>
      </c>
      <c r="J3" s="174" t="str">
        <f>IF('MB - EagleRequired'!E3&lt;&gt;"",IF(OR(ISNUMBER('MB - EagleRequired'!E3),'MB - EagleRequired'!E3="P"),"P","C"),"")</f>
        <v/>
      </c>
      <c r="K3" s="5"/>
      <c r="L3" s="33" t="str">
        <f>'MB - Elective'!C57</f>
        <v>Inventing</v>
      </c>
      <c r="M3" s="182" t="str">
        <f>IF('MB - Elective'!E57&lt;&gt;"",IF('MB - Elective'!E57="P","P","C"),"")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EagleRequired'!E4&lt;&gt;"",IF(OR(ISNUMBER('MB - EagleRequired'!E4),'MB - EagleRequired'!E4="P"),"P","C"),"")</f>
        <v/>
      </c>
      <c r="K4" s="5"/>
      <c r="L4" s="33" t="str">
        <f>'MB - Elective'!C58</f>
        <v>Journalism</v>
      </c>
      <c r="M4" s="182" t="str">
        <f>IF('MB - Elective'!E58&lt;&gt;"",IF('MB - Elective'!E58="P","P","C"),"")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IF(Star!E6&lt;&gt;"",IF(ISNUMBER(Star!E6),Star!E6,"C"),"")</f>
        <v/>
      </c>
      <c r="G5" s="5"/>
      <c r="H5" s="174" t="str">
        <f>'MB - EagleRequired'!B5</f>
        <v>3.</v>
      </c>
      <c r="I5" s="181" t="str">
        <f>'MB - EagleRequired'!C5</f>
        <v>Citizenship in the Nation</v>
      </c>
      <c r="J5" s="174" t="str">
        <f>IF('MB - EagleRequired'!E5&lt;&gt;"",IF(OR(ISNUMBER('MB - EagleRequired'!E5),'MB - EagleRequired'!E5="P"),"P","C"),"")</f>
        <v/>
      </c>
      <c r="K5" s="5"/>
      <c r="L5" s="33" t="str">
        <f>'MB - Elective'!C59</f>
        <v>Kayaking</v>
      </c>
      <c r="M5" s="182" t="str">
        <f>IF('MB - Elective'!E59&lt;&gt;"",IF('MB - Elective'!E59="P","P","C"),"")</f>
        <v/>
      </c>
      <c r="N5" s="5"/>
    </row>
    <row r="6" spans="1:14" ht="12.75" customHeight="1" x14ac:dyDescent="0.15">
      <c r="A6" s="45" t="s">
        <v>137</v>
      </c>
      <c r="B6" s="46" t="str">
        <f>IF(Star!E2&lt;&gt;"",IF(ISNUMBER(Star!E2),FLOOR(Star!E2,1),"C"),"")</f>
        <v/>
      </c>
      <c r="C6" s="23"/>
      <c r="D6" s="286"/>
      <c r="E6" s="289"/>
      <c r="F6" s="286"/>
      <c r="G6" s="5"/>
      <c r="H6" s="174" t="str">
        <f>'MB - EagleRequired'!B6</f>
        <v>4.</v>
      </c>
      <c r="I6" s="181" t="str">
        <f>'MB - EagleRequired'!C6</f>
        <v>Citizenship in the World</v>
      </c>
      <c r="J6" s="174" t="str">
        <f>IF('MB - EagleRequired'!E6&lt;&gt;"",IF(OR(ISNUMBER('MB - EagleRequired'!E6),'MB - EagleRequired'!E6="P"),"P","C"),"")</f>
        <v/>
      </c>
      <c r="K6" s="5"/>
      <c r="L6" s="33" t="str">
        <f>'MB - Elective'!C60</f>
        <v>Landscape Architecture</v>
      </c>
      <c r="M6" s="182" t="str">
        <f>IF('MB - Elective'!E60&lt;&gt;"",IF('MB - Elective'!E60="P","P","C"),"")</f>
        <v/>
      </c>
      <c r="N6" s="5"/>
    </row>
    <row r="7" spans="1:14" ht="12.75" customHeight="1" x14ac:dyDescent="0.15">
      <c r="A7" s="45" t="s">
        <v>138</v>
      </c>
      <c r="B7" s="46" t="str">
        <f>IF(Life!E2&lt;&gt;"",IF(ISNUMBER(Life!E2),FLOOR(Life!E2,1),"C"),"")</f>
        <v/>
      </c>
      <c r="C7" s="23"/>
      <c r="D7" s="286"/>
      <c r="E7" s="289"/>
      <c r="F7" s="286"/>
      <c r="G7" s="5"/>
      <c r="H7" s="174" t="str">
        <f>'MB - EagleRequired'!B7</f>
        <v>5.</v>
      </c>
      <c r="I7" s="181" t="str">
        <f>'MB - EagleRequired'!C7</f>
        <v>Communication</v>
      </c>
      <c r="J7" s="174" t="str">
        <f>IF('MB - EagleRequired'!E7&lt;&gt;"",IF(OR(ISNUMBER('MB - EagleRequired'!E7),'MB - EagleRequired'!E7="P"),"P","C"),"")</f>
        <v/>
      </c>
      <c r="K7" s="2"/>
      <c r="L7" s="33" t="str">
        <f>'MB - Elective'!C61</f>
        <v>Law</v>
      </c>
      <c r="M7" s="182" t="str">
        <f>IF('MB - Elective'!E61&lt;&gt;"",IF('MB - Elective'!E61="P","P","C"),"")</f>
        <v/>
      </c>
      <c r="N7" s="5"/>
    </row>
    <row r="8" spans="1:14" ht="12.75" customHeight="1" x14ac:dyDescent="0.15">
      <c r="A8" s="45" t="s">
        <v>139</v>
      </c>
      <c r="B8" s="46" t="str">
        <f>IF(Eagle!E2&lt;&gt;"",IF(ISNUMBER(Eagle!E2),FLOOR(Eagle!E2,1),"C"),"")</f>
        <v/>
      </c>
      <c r="C8" s="23"/>
      <c r="D8" s="286">
        <f>Star!B7</f>
        <v>3</v>
      </c>
      <c r="E8" s="289" t="str">
        <f>Star!C7</f>
        <v>Earn a total of six (6) merit badges, including four (4) from the list of required Eagle Merit Badges.</v>
      </c>
      <c r="F8" s="286" t="str">
        <f>IF(Star!E7&lt;&gt;"",IF(ISNUMBER(Star!E7),Star!E7,"C"),"")</f>
        <v/>
      </c>
      <c r="G8" s="5"/>
      <c r="H8" s="174" t="str">
        <f>'MB - EagleRequired'!B8</f>
        <v>6.</v>
      </c>
      <c r="I8" s="181" t="str">
        <f>'MB - EagleRequired'!C8</f>
        <v>Cooking</v>
      </c>
      <c r="J8" s="174" t="str">
        <f>IF('MB - EagleRequired'!E8&lt;&gt;"",IF(OR(ISNUMBER('MB - EagleRequired'!E8),'MB - EagleRequired'!E8="P"),"P","C"),"")</f>
        <v/>
      </c>
      <c r="K8" s="5"/>
      <c r="L8" s="33" t="str">
        <f>'MB - Elective'!C62</f>
        <v>Leatherwork</v>
      </c>
      <c r="M8" s="182" t="str">
        <f>IF('MB - Elective'!E62&lt;&gt;"",IF('MB - Elective'!E62="P","P","C"),"")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EagleRequired'!E9&lt;&gt;"",IF(OR(ISNUMBER('MB - EagleRequired'!E9),'MB - EagleRequired'!E9="P"),"P","C"),"")</f>
        <v/>
      </c>
      <c r="K9" s="5"/>
      <c r="L9" s="33" t="str">
        <f>'MB - Elective'!C63</f>
        <v>Mammal Study</v>
      </c>
      <c r="M9" s="182" t="str">
        <f>IF('MB - Elective'!E63&lt;&gt;"",IF('MB - Elective'!E63="P","P","C"),"")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IF(Star!E8&lt;&gt;"",IF(ISNUMBER(Star!E8),Star!E8,"C"),"")</f>
        <v/>
      </c>
      <c r="G10" s="5"/>
      <c r="H10" s="295" t="str">
        <f>'MB - EagleRequired'!B10</f>
        <v>8.</v>
      </c>
      <c r="I10" s="181" t="str">
        <f>'MB - EagleRequired'!C10</f>
        <v>Emergency Preparedness    -or-</v>
      </c>
      <c r="J10" s="174" t="str">
        <f>IF('MB - EagleRequired'!E10&lt;&gt;"",IF(OR(ISNUMBER('MB - EagleRequired'!E10),'MB - EagleRequired'!E10="P"),"P","C"),"")</f>
        <v/>
      </c>
      <c r="K10" s="5"/>
      <c r="L10" s="33" t="str">
        <f>'MB - Elective'!C64</f>
        <v>Medicine</v>
      </c>
      <c r="M10" s="182" t="str">
        <f>IF('MB - Elective'!E64&lt;&gt;"",IF('MB - Elective'!E64="P","P","C"),"")</f>
        <v/>
      </c>
      <c r="N10" s="5"/>
    </row>
    <row r="11" spans="1:14" x14ac:dyDescent="0.15">
      <c r="C11" s="23"/>
      <c r="D11" s="286"/>
      <c r="E11" s="289"/>
      <c r="F11" s="286"/>
      <c r="G11" s="5"/>
      <c r="H11" s="295"/>
      <c r="I11" s="181" t="str">
        <f>'MB - EagleRequired'!C11</f>
        <v>Lifesaving</v>
      </c>
      <c r="J11" s="174" t="str">
        <f>IF('MB - EagleRequired'!E11&lt;&gt;"",IF(OR(ISNUMBER('MB - EagleRequired'!E11),'MB - EagleRequired'!E11="P"),"P","C"),"")</f>
        <v/>
      </c>
      <c r="K11" s="5"/>
      <c r="L11" s="33" t="str">
        <f>'MB - Elective'!C65</f>
        <v>Metalwork</v>
      </c>
      <c r="M11" s="182" t="str">
        <f>IF('MB - Elective'!E65&lt;&gt;"",IF('MB - Elective'!E65="P","P","C"),"")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EagleRequired'!E12&lt;&gt;"",IF(OR(ISNUMBER('MB - EagleRequired'!E12),'MB - EagleRequired'!E12="P"),"P","C"),"")</f>
        <v/>
      </c>
      <c r="K12" s="5"/>
      <c r="L12" s="33" t="str">
        <f>'MB - Elective'!C66</f>
        <v>Mining in Society</v>
      </c>
      <c r="M12" s="182" t="str">
        <f>IF('MB - Elective'!E66&lt;&gt;"",IF('MB - Elective'!E66="P","P","C"),"")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IF(Star!E9&lt;&gt;"",IF(ISNUMBER(Star!E9),Star!E9,"C"),"")</f>
        <v/>
      </c>
      <c r="G13" s="5"/>
      <c r="H13" s="295"/>
      <c r="I13" s="181" t="str">
        <f>'MB - EagleRequired'!C13</f>
        <v>Sustainability</v>
      </c>
      <c r="J13" s="174" t="str">
        <f>IF('MB - EagleRequired'!E13&lt;&gt;"",IF(OR(ISNUMBER('MB - EagleRequired'!E13),'MB - EagleRequired'!E13="P"),"P","C"),"")</f>
        <v/>
      </c>
      <c r="K13" s="2"/>
      <c r="L13" s="33" t="str">
        <f>'MB - Elective'!C67</f>
        <v>Model Design and Building</v>
      </c>
      <c r="M13" s="182" t="str">
        <f>IF('MB - Elective'!E67&lt;&gt;"",IF('MB - Elective'!E67="P","P","C"),"")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EagleRequired'!E14&lt;&gt;"",IF(OR(ISNUMBER('MB - EagleRequired'!E14),'MB - EagleRequired'!E14="P"),"P","C"),"")</f>
        <v/>
      </c>
      <c r="K14" s="5"/>
      <c r="L14" s="33" t="str">
        <f>'MB - Elective'!C68</f>
        <v>Motorboating</v>
      </c>
      <c r="M14" s="182" t="str">
        <f>IF('MB - Elective'!E68&lt;&gt;"",IF('MB - Elective'!E68="P","P","C"),"")</f>
        <v/>
      </c>
      <c r="N14" s="18"/>
    </row>
    <row r="15" spans="1:14" x14ac:dyDescent="0.15">
      <c r="C15" s="23"/>
      <c r="D15" s="286"/>
      <c r="E15" s="289"/>
      <c r="F15" s="286"/>
      <c r="G15" s="18"/>
      <c r="H15" s="295" t="str">
        <f>'MB - EagleRequired'!B15</f>
        <v>11.</v>
      </c>
      <c r="I15" s="181" t="str">
        <f>'MB - EagleRequired'!C15</f>
        <v>Swimming    -or-</v>
      </c>
      <c r="J15" s="174" t="str">
        <f>IF('MB - EagleRequired'!E15&lt;&gt;"",IF(OR(ISNUMBER('MB - EagleRequired'!E15),'MB - EagleRequired'!E15="P"),"P","C"),"")</f>
        <v/>
      </c>
      <c r="K15" s="5"/>
      <c r="L15" s="33" t="str">
        <f>'MB - Elective'!C69</f>
        <v>Movie Making</v>
      </c>
      <c r="M15" s="182" t="str">
        <f>IF('MB - Elective'!E69&lt;&gt;"",IF('MB - Elective'!E69="P","P","C"),"")</f>
        <v/>
      </c>
      <c r="N15" s="5"/>
    </row>
    <row r="16" spans="1:14" ht="12.75" customHeight="1" x14ac:dyDescent="0.15">
      <c r="D16" s="286"/>
      <c r="E16" s="289"/>
      <c r="F16" s="286"/>
      <c r="G16" s="5"/>
      <c r="H16" s="295"/>
      <c r="I16" s="181" t="str">
        <f>'MB - EagleRequired'!C16</f>
        <v>Hiking    -or-</v>
      </c>
      <c r="J16" s="174" t="str">
        <f>IF('MB - EagleRequired'!E16&lt;&gt;"",IF(OR(ISNUMBER('MB - EagleRequired'!E16),'MB - EagleRequired'!E16="P"),"P","C"),"")</f>
        <v/>
      </c>
      <c r="K16" s="5"/>
      <c r="L16" s="33" t="str">
        <f>'MB - Elective'!C70</f>
        <v>Music</v>
      </c>
      <c r="M16" s="182" t="str">
        <f>IF('MB - Elective'!E70&lt;&gt;"",IF('MB - Elective'!E70="P","P","C"),"")</f>
        <v/>
      </c>
      <c r="N16" s="5"/>
    </row>
    <row r="17" spans="1:14" ht="12.75" customHeight="1" x14ac:dyDescent="0.15">
      <c r="A17" s="94" t="s">
        <v>187</v>
      </c>
      <c r="B17" s="95"/>
      <c r="D17" s="286"/>
      <c r="E17" s="289"/>
      <c r="F17" s="286"/>
      <c r="G17" s="5"/>
      <c r="H17" s="295"/>
      <c r="I17" s="181" t="str">
        <f>'MB - EagleRequired'!C17</f>
        <v>Cycling</v>
      </c>
      <c r="J17" s="174" t="str">
        <f>IF('MB - EagleRequired'!E17&lt;&gt;"",IF(OR(ISNUMBER('MB - EagleRequired'!E17),'MB - EagleRequired'!E17="P"),"P","C"),"")</f>
        <v/>
      </c>
      <c r="K17" s="5"/>
      <c r="L17" s="33" t="str">
        <f>'MB - Elective'!C71</f>
        <v>Nature</v>
      </c>
      <c r="M17" s="182" t="str">
        <f>IF('MB - Elective'!E71&lt;&gt;"",IF('MB - Elective'!E71="P","P","C"),"")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EagleRequired'!E18&lt;&gt;"",IF(OR(ISNUMBER('MB - EagleRequired'!E18),'MB - EagleRequired'!E18="P"),"P","C"),"")</f>
        <v/>
      </c>
      <c r="K18" s="5"/>
      <c r="L18" s="33" t="str">
        <f>'MB - Elective'!C72</f>
        <v>Nuclear Science</v>
      </c>
      <c r="M18" s="182" t="str">
        <f>IF('MB - Elective'!E72&lt;&gt;"",IF('MB - Elective'!E72="P","P","C"),"")</f>
        <v/>
      </c>
      <c r="N18" s="18"/>
    </row>
    <row r="19" spans="1:14" ht="12.75" customHeight="1" x14ac:dyDescent="0.15">
      <c r="A19" s="98" t="s">
        <v>189</v>
      </c>
      <c r="B19" s="46" t="str">
        <f>'Troop Meetings'!E6</f>
        <v/>
      </c>
      <c r="D19" s="286">
        <f>Star!B10</f>
        <v>6</v>
      </c>
      <c r="E19" s="289" t="str">
        <f>Star!C10</f>
        <v>With your parent or guardian, complete the exercises in the pamphlet How to Protect Your Children From Child Abuse: A Parent's Guide and earn the Cyber Chip Award for your grade.</v>
      </c>
      <c r="F19" s="286" t="str">
        <f>IF(Star!E10&lt;&gt;"",IF(ISNUMBER(Star!E10),Star!E10,"C"),"")</f>
        <v/>
      </c>
      <c r="G19" s="5"/>
      <c r="H19" s="174" t="str">
        <f>'MB - EagleRequired'!B19</f>
        <v>13.</v>
      </c>
      <c r="I19" s="181" t="str">
        <f>'MB - EagleRequired'!C19</f>
        <v>Family Life</v>
      </c>
      <c r="J19" s="174" t="str">
        <f>IF('MB - EagleRequired'!E19&lt;&gt;"",IF(OR(ISNUMBER('MB - EagleRequired'!E19),'MB - EagleRequired'!E19="P"),"P","C"),"")</f>
        <v/>
      </c>
      <c r="K19" s="2"/>
      <c r="L19" s="33" t="str">
        <f>'MB - Elective'!C73</f>
        <v>Oceanography</v>
      </c>
      <c r="M19" s="182" t="str">
        <f>IF('MB - Elective'!E73&lt;&gt;"",IF('MB - Elective'!E73="P","P","C"),"")</f>
        <v/>
      </c>
      <c r="N19" s="5"/>
    </row>
    <row r="20" spans="1:14" x14ac:dyDescent="0.15">
      <c r="A20" s="98" t="s">
        <v>190</v>
      </c>
      <c r="B20" s="46" t="str">
        <f>Outings!E6</f>
        <v/>
      </c>
      <c r="C20" s="17"/>
      <c r="D20" s="286"/>
      <c r="E20" s="289"/>
      <c r="F20" s="286"/>
      <c r="G20" s="5"/>
      <c r="H20" s="5"/>
      <c r="K20" s="5"/>
      <c r="L20" s="33" t="str">
        <f>'MB - Elective'!C74</f>
        <v>Orienteering</v>
      </c>
      <c r="M20" s="182" t="str">
        <f>IF('MB - Elective'!E74&lt;&gt;"",IF('MB - Elective'!E74="P","P","C"),"")</f>
        <v/>
      </c>
      <c r="N20" s="5"/>
    </row>
    <row r="21" spans="1:14" ht="12.75" customHeight="1" x14ac:dyDescent="0.15">
      <c r="A21" s="98" t="s">
        <v>191</v>
      </c>
      <c r="B21" s="46" t="str">
        <f>'Nights Camping'!E7</f>
        <v/>
      </c>
      <c r="C21" s="21"/>
      <c r="D21" s="286"/>
      <c r="E21" s="289"/>
      <c r="F21" s="286"/>
      <c r="G21" s="5"/>
      <c r="H21" s="5"/>
      <c r="K21" s="5"/>
      <c r="L21" s="33" t="str">
        <f>'MB - Elective'!C75</f>
        <v>Painting</v>
      </c>
      <c r="M21" s="182" t="str">
        <f>IF('MB - Elective'!E75&lt;&gt;"",IF('MB - Elective'!E75="P","P","C"),"")</f>
        <v/>
      </c>
      <c r="N21" s="5"/>
    </row>
    <row r="22" spans="1:14" ht="12.75" customHeight="1" x14ac:dyDescent="0.15">
      <c r="A22" s="98" t="s">
        <v>192</v>
      </c>
      <c r="B22" s="46" t="str">
        <f>'Nights Camping'!E6</f>
        <v/>
      </c>
      <c r="C22" s="23"/>
      <c r="D22" s="286">
        <f>Star!B11</f>
        <v>7</v>
      </c>
      <c r="E22" s="289" t="str">
        <f>Star!C11</f>
        <v>While a First Class Scout, participate in a Scoutmaster conference.</v>
      </c>
      <c r="F22" s="286" t="str">
        <f>IF(Star!E11&lt;&gt;"",IF(ISNUMBER(Star!E11),Star!E11,"C"),"")</f>
        <v/>
      </c>
      <c r="G22" s="5"/>
      <c r="H22" s="288" t="s">
        <v>339</v>
      </c>
      <c r="I22" s="288"/>
      <c r="J22" s="288"/>
      <c r="K22" s="5"/>
      <c r="L22" s="33" t="str">
        <f>'MB - Elective'!C76</f>
        <v>Pets</v>
      </c>
      <c r="M22" s="182" t="str">
        <f>IF('MB - Elective'!E76&lt;&gt;"",IF('MB - Elective'!E76="P","P","C"),"")</f>
        <v/>
      </c>
      <c r="N22" s="5"/>
    </row>
    <row r="23" spans="1:14" ht="12.75" customHeight="1" x14ac:dyDescent="0.15">
      <c r="C23" s="23"/>
      <c r="D23" s="286"/>
      <c r="E23" s="289"/>
      <c r="F23" s="286"/>
      <c r="G23" s="4"/>
      <c r="H23" s="288"/>
      <c r="I23" s="288"/>
      <c r="J23" s="288"/>
      <c r="K23" s="5"/>
      <c r="L23" s="33" t="str">
        <f>'MB - Elective'!C77</f>
        <v>Photography</v>
      </c>
      <c r="M23" s="182" t="str">
        <f>IF('MB - Elective'!E77&lt;&gt;"",IF('MB - Elective'!E77="P","P","C"),"")</f>
        <v/>
      </c>
      <c r="N23" s="5"/>
    </row>
    <row r="24" spans="1:14" ht="12.75" customHeight="1" x14ac:dyDescent="0.15">
      <c r="C24" s="22"/>
      <c r="D24" s="180">
        <f>Star!B12</f>
        <v>8</v>
      </c>
      <c r="E24" s="44" t="str">
        <f>Star!C12</f>
        <v>Complete your board of review for the Star rank.</v>
      </c>
      <c r="F24" s="180" t="str">
        <f>IF(Star!E12&lt;&gt;"",IF(ISNUMBER(Star!E12),Star!E12,"C"),"")</f>
        <v/>
      </c>
      <c r="G24" s="5"/>
      <c r="H24" s="294" t="str">
        <f>'MB - Elective'!C3</f>
        <v>American Business</v>
      </c>
      <c r="I24" s="294"/>
      <c r="J24" s="182" t="str">
        <f>IF('MB - Elective'!E3&lt;&gt;"",IF('MB - Elective'!E3="P","P","C"),"")</f>
        <v/>
      </c>
      <c r="K24" s="5"/>
      <c r="L24" s="33" t="str">
        <f>'MB - Elective'!C78</f>
        <v>Pioneering</v>
      </c>
      <c r="M24" s="182" t="str">
        <f>IF('MB - Elective'!E78&lt;&gt;"",IF('MB - Elective'!E78="P","P","C"),"")</f>
        <v/>
      </c>
      <c r="N24" s="5"/>
    </row>
    <row r="25" spans="1:14" ht="12.75" customHeight="1" x14ac:dyDescent="0.15">
      <c r="A25" s="94" t="s">
        <v>193</v>
      </c>
      <c r="B25" s="175"/>
      <c r="C25" s="23"/>
      <c r="D25" s="40"/>
      <c r="G25" s="5"/>
      <c r="H25" s="294" t="str">
        <f>'MB - Elective'!C4</f>
        <v>American Culture</v>
      </c>
      <c r="I25" s="294"/>
      <c r="J25" s="182" t="str">
        <f>IF('MB - Elective'!E4&lt;&gt;"",IF('MB - Elective'!E4="P","P","C"),"")</f>
        <v/>
      </c>
      <c r="K25" s="5"/>
      <c r="L25" s="33" t="str">
        <f>'MB - Elective'!C79</f>
        <v>Plant Science</v>
      </c>
      <c r="M25" s="182" t="str">
        <f>IF('MB - Elective'!E79&lt;&gt;"",IF('MB - Elective'!E79="P","P","C"),"")</f>
        <v/>
      </c>
      <c r="N25" s="5"/>
    </row>
    <row r="26" spans="1:14" ht="12.75" customHeight="1" x14ac:dyDescent="0.15">
      <c r="A26" s="98" t="s">
        <v>194</v>
      </c>
      <c r="B26" s="176" t="str">
        <f>IF('Order of the Arrow'!E3&lt;&gt;"","Yes","")</f>
        <v/>
      </c>
      <c r="C26" s="23"/>
      <c r="D26" s="40"/>
      <c r="G26" s="5"/>
      <c r="H26" s="294" t="str">
        <f>'MB - Elective'!C5</f>
        <v>American Heritage</v>
      </c>
      <c r="I26" s="294"/>
      <c r="J26" s="182" t="str">
        <f>IF('MB - Elective'!E5&lt;&gt;"",IF('MB - Elective'!E5="P","P","C"),"")</f>
        <v/>
      </c>
      <c r="K26" s="2"/>
      <c r="L26" s="33" t="str">
        <f>'MB - Elective'!C80</f>
        <v>Plumbing</v>
      </c>
      <c r="M26" s="182" t="str">
        <f>IF('MB - Elective'!E80&lt;&gt;"",IF('MB - Elective'!E80="P","P","C"),"")</f>
        <v/>
      </c>
      <c r="N26" s="4"/>
    </row>
    <row r="27" spans="1:14" ht="12.75" customHeight="1" x14ac:dyDescent="0.15">
      <c r="A27" s="98" t="s">
        <v>195</v>
      </c>
      <c r="B27" s="46" t="str">
        <f>IF('Order of the Arrow'!E4&lt;&gt;"","Yes","")</f>
        <v/>
      </c>
      <c r="C27" s="23"/>
      <c r="D27" s="288" t="s">
        <v>138</v>
      </c>
      <c r="E27" s="288"/>
      <c r="F27" s="288"/>
      <c r="G27" s="4"/>
      <c r="H27" s="294" t="str">
        <f>'MB - Elective'!C6</f>
        <v>American Labor</v>
      </c>
      <c r="I27" s="294"/>
      <c r="J27" s="182" t="str">
        <f>IF('MB - Elective'!E6&lt;&gt;"",IF('MB - Elective'!E6="P","P","C"),"")</f>
        <v/>
      </c>
      <c r="K27" s="5"/>
      <c r="L27" s="33" t="str">
        <f>'MB - Elective'!C81</f>
        <v>Pottery</v>
      </c>
      <c r="M27" s="182" t="str">
        <f>IF('MB - Elective'!E81&lt;&gt;"",IF('MB - Elective'!E81="P","P","C"),"")</f>
        <v/>
      </c>
      <c r="N27" s="5"/>
    </row>
    <row r="28" spans="1:14" ht="12.75" customHeight="1" x14ac:dyDescent="0.15">
      <c r="A28" s="98" t="s">
        <v>196</v>
      </c>
      <c r="B28" s="46" t="str">
        <f>IF('Order of the Arrow'!E5&lt;&gt;"","Yes","")</f>
        <v/>
      </c>
      <c r="C28" s="23"/>
      <c r="D28" s="288"/>
      <c r="E28" s="288"/>
      <c r="F28" s="288"/>
      <c r="G28" s="5"/>
      <c r="H28" s="294" t="str">
        <f>'MB - Elective'!C7</f>
        <v>Animal Science</v>
      </c>
      <c r="I28" s="294"/>
      <c r="J28" s="182" t="str">
        <f>IF('MB - Elective'!E7&lt;&gt;"",IF('MB - Elective'!E7="P","P","C"),"")</f>
        <v/>
      </c>
      <c r="K28" s="5"/>
      <c r="L28" s="33" t="str">
        <f>'MB - Elective'!C82</f>
        <v>Programming</v>
      </c>
      <c r="M28" s="182" t="str">
        <f>IF('MB - Elective'!E82&lt;&gt;"",IF('MB - Elective'!E82="P","P","C"),"")</f>
        <v/>
      </c>
      <c r="N28" s="5"/>
    </row>
    <row r="29" spans="1:14" ht="12.75" customHeight="1" x14ac:dyDescent="0.15">
      <c r="A29" s="98" t="s">
        <v>197</v>
      </c>
      <c r="B29" s="46" t="str">
        <f>IF('Order of the Arrow'!E6&lt;&gt;"","Yes","")</f>
        <v/>
      </c>
      <c r="C29" s="23"/>
      <c r="D29" s="286">
        <f>Life!B5</f>
        <v>1</v>
      </c>
      <c r="E29" s="287" t="str">
        <f>Life!C5</f>
        <v xml:space="preserve">Be active in your troop and patrol for at least 6 months as a Star Scout. </v>
      </c>
      <c r="F29" s="286" t="str">
        <f>IF(Life!E5&lt;&gt;"",IF(ISNUMBER(Life!E5),Life!E5,"C"),"")</f>
        <v/>
      </c>
      <c r="G29" s="5"/>
      <c r="H29" s="294" t="str">
        <f>'MB - Elective'!C8</f>
        <v>Animation</v>
      </c>
      <c r="I29" s="294"/>
      <c r="J29" s="182" t="str">
        <f>IF('MB - Elective'!E8&lt;&gt;"",IF('MB - Elective'!E8="P","P","C"),"")</f>
        <v/>
      </c>
      <c r="K29" s="5"/>
      <c r="L29" s="33" t="str">
        <f>'MB - Elective'!C83</f>
        <v>Public Health</v>
      </c>
      <c r="M29" s="182" t="str">
        <f>IF('MB - Elective'!E83&lt;&gt;"",IF('MB - Elective'!E83="P","P","C"),"")</f>
        <v/>
      </c>
      <c r="N29" s="5"/>
    </row>
    <row r="30" spans="1:14" x14ac:dyDescent="0.15">
      <c r="A30" s="98" t="s">
        <v>198</v>
      </c>
      <c r="B30" s="46" t="str">
        <f>IF('Order of the Arrow'!E7&lt;&gt;"","Yes","")</f>
        <v/>
      </c>
      <c r="C30" s="23"/>
      <c r="D30" s="286"/>
      <c r="E30" s="287"/>
      <c r="F30" s="286"/>
      <c r="G30" s="5"/>
      <c r="H30" s="294" t="str">
        <f>'MB - Elective'!C9</f>
        <v>Archaeology</v>
      </c>
      <c r="I30" s="294"/>
      <c r="J30" s="182" t="str">
        <f>IF('MB - Elective'!E9&lt;&gt;"",IF('MB - Elective'!E9="P","P","C"),"")</f>
        <v/>
      </c>
      <c r="K30" s="5"/>
      <c r="L30" s="33" t="str">
        <f>'MB - Elective'!C84</f>
        <v>Public Speaking</v>
      </c>
      <c r="M30" s="182" t="str">
        <f>IF('MB - Elective'!E84&lt;&gt;"",IF('MB - Elective'!E84="P","P","C"),"")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IF(Life!E6&lt;&gt;"",IF(ISNUMBER(Life!E6),Life!E6,"C"),"")</f>
        <v/>
      </c>
      <c r="G31" s="5"/>
      <c r="H31" s="294" t="str">
        <f>'MB - Elective'!C10</f>
        <v>Archery</v>
      </c>
      <c r="I31" s="294"/>
      <c r="J31" s="182" t="str">
        <f>IF('MB - Elective'!E10&lt;&gt;"",IF('MB - Elective'!E10="P","P","C"),"")</f>
        <v/>
      </c>
      <c r="K31" s="5"/>
      <c r="L31" s="33" t="str">
        <f>'MB - Elective'!C85</f>
        <v>Pulp and Paper</v>
      </c>
      <c r="M31" s="182" t="str">
        <f>IF('MB - Elective'!E85&lt;&gt;"",IF('MB - Elective'!E85="P","P","C"),"")</f>
        <v/>
      </c>
      <c r="N31" s="5"/>
    </row>
    <row r="32" spans="1:14" ht="12.75" customHeight="1" x14ac:dyDescent="0.15">
      <c r="C32" s="23"/>
      <c r="D32" s="286"/>
      <c r="E32" s="287"/>
      <c r="F32" s="286"/>
      <c r="G32" s="5"/>
      <c r="H32" s="294" t="str">
        <f>'MB - Elective'!C11</f>
        <v>Architecture and Landscape Architecture</v>
      </c>
      <c r="I32" s="294"/>
      <c r="J32" s="182" t="str">
        <f>IF('MB - Elective'!E11&lt;&gt;"",IF('MB - Elective'!E11="P","P","C"),"")</f>
        <v/>
      </c>
      <c r="K32" s="5"/>
      <c r="L32" s="33" t="str">
        <f>'MB - Elective'!C86</f>
        <v>Radio</v>
      </c>
      <c r="M32" s="182" t="str">
        <f>IF('MB - Elective'!E86&lt;&gt;"",IF('MB - Elective'!E86="P","P","C"),"")</f>
        <v/>
      </c>
      <c r="N32" s="5"/>
    </row>
    <row r="33" spans="1:14" ht="12.75" customHeight="1" x14ac:dyDescent="0.15">
      <c r="A33" s="94" t="s">
        <v>246</v>
      </c>
      <c r="B33" s="95"/>
      <c r="C33" s="23"/>
      <c r="D33" s="286"/>
      <c r="E33" s="287"/>
      <c r="F33" s="286"/>
      <c r="G33" s="5"/>
      <c r="H33" s="294" t="str">
        <f>'MB - Elective'!C12</f>
        <v>Art</v>
      </c>
      <c r="I33" s="294"/>
      <c r="J33" s="182" t="str">
        <f>IF('MB - Elective'!E12&lt;&gt;"",IF('MB - Elective'!E12="P","P","C"),"")</f>
        <v/>
      </c>
      <c r="K33" s="5"/>
      <c r="L33" s="33" t="str">
        <f>'MB - Elective'!C87</f>
        <v>Railroading</v>
      </c>
      <c r="M33" s="182" t="str">
        <f>IF('MB - Elective'!E87&lt;&gt;"",IF('MB - Elective'!E87="P","P","C"),"")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IF(Life!E7&lt;&gt;"",IF(ISNUMBER(Life!E7),Life!E7,"C"),"")</f>
        <v/>
      </c>
      <c r="G34" s="4"/>
      <c r="H34" s="294" t="str">
        <f>'MB - Elective'!C13</f>
        <v>Astronomy</v>
      </c>
      <c r="I34" s="294"/>
      <c r="J34" s="182" t="str">
        <f>IF('MB - Elective'!E13&lt;&gt;"",IF('MB - Elective'!E13="P","P","C"),"")</f>
        <v/>
      </c>
      <c r="K34" s="5"/>
      <c r="L34" s="33" t="str">
        <f>'MB - Elective'!C88</f>
        <v>Reading</v>
      </c>
      <c r="M34" s="182" t="str">
        <f>IF('MB - Elective'!E88&lt;&gt;"",IF('MB - Elective'!E88="P","P","C"),"")</f>
        <v/>
      </c>
      <c r="N34" s="4"/>
    </row>
    <row r="35" spans="1:14" ht="12.75" customHeight="1" x14ac:dyDescent="0.15">
      <c r="A35" s="184" t="str">
        <f>IF(Star!E3="","",Star!E3)</f>
        <v/>
      </c>
      <c r="B35" s="43"/>
      <c r="C35" s="23"/>
      <c r="D35" s="286"/>
      <c r="E35" s="287"/>
      <c r="F35" s="286"/>
      <c r="G35" s="5"/>
      <c r="H35" s="294" t="str">
        <f>'MB - Elective'!C14</f>
        <v>Athletics</v>
      </c>
      <c r="I35" s="294"/>
      <c r="J35" s="182" t="str">
        <f>IF('MB - Elective'!E14&lt;&gt;"",IF('MB - Elective'!E14="P","P","C"),"")</f>
        <v/>
      </c>
      <c r="K35" s="5"/>
      <c r="L35" s="33" t="str">
        <f>'MB - Elective'!C89</f>
        <v>Reptile and Amphibian Study</v>
      </c>
      <c r="M35" s="182" t="str">
        <f>IF('MB - Elective'!E89&lt;&gt;"",IF('MB - Elective'!E89="P","P","C"),"")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IF(Life!E8&lt;&gt;"",IF(ISNUMBER(Life!E8),Life!E8,"C"),"")</f>
        <v/>
      </c>
      <c r="G36" s="5"/>
      <c r="H36" s="294" t="str">
        <f>'MB - Elective'!C15</f>
        <v>Automotive Maintenance</v>
      </c>
      <c r="I36" s="294"/>
      <c r="J36" s="182" t="str">
        <f>IF('MB - Elective'!E15&lt;&gt;"",IF('MB - Elective'!E15="P","P","C"),"")</f>
        <v/>
      </c>
      <c r="K36" s="2"/>
      <c r="L36" s="33" t="str">
        <f>'MB - Elective'!C90</f>
        <v>Rifle Shooting</v>
      </c>
      <c r="M36" s="182" t="str">
        <f>IF('MB - Elective'!E90&lt;&gt;"",IF('MB - Elective'!E90="P","P","C"),"")</f>
        <v/>
      </c>
      <c r="N36" s="5"/>
    </row>
    <row r="37" spans="1:14" ht="12.75" customHeight="1" x14ac:dyDescent="0.15">
      <c r="A37" s="184" t="str">
        <f>IF(ISERROR(DATEVALUE(Star!E14)),"",DATEVALUE(Star!E14))</f>
        <v/>
      </c>
      <c r="B37" s="43"/>
      <c r="C37" s="23"/>
      <c r="D37" s="286"/>
      <c r="E37" s="287"/>
      <c r="F37" s="286"/>
      <c r="G37" s="5"/>
      <c r="H37" s="294" t="str">
        <f>'MB - Elective'!C16</f>
        <v>Aviation</v>
      </c>
      <c r="I37" s="294"/>
      <c r="J37" s="182" t="str">
        <f>IF('MB - Elective'!E16&lt;&gt;"",IF('MB - Elective'!E16="P","P","C"),"")</f>
        <v/>
      </c>
      <c r="K37" s="5"/>
      <c r="L37" s="33" t="str">
        <f>'MB - Elective'!C91</f>
        <v>Robotics</v>
      </c>
      <c r="M37" s="182" t="str">
        <f>IF('MB - Elective'!E91&lt;&gt;"",IF('MB - Elective'!E91="P","P","C"),"")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IF(Life!E9&lt;&gt;"",IF(ISNUMBER(Life!E9),Life!E9,"C"),"")</f>
        <v/>
      </c>
      <c r="G38" s="5"/>
      <c r="H38" s="294" t="str">
        <f>'MB - Elective'!C17</f>
        <v>Backpacking</v>
      </c>
      <c r="I38" s="294"/>
      <c r="J38" s="182" t="str">
        <f>IF('MB - Elective'!E17&lt;&gt;"",IF('MB - Elective'!E17="P","P","C"),"")</f>
        <v/>
      </c>
      <c r="K38" s="5"/>
      <c r="L38" s="33" t="str">
        <f>'MB - Elective'!C92</f>
        <v>Rowing</v>
      </c>
      <c r="M38" s="182" t="str">
        <f>IF('MB - Elective'!E92&lt;&gt;"",IF('MB - Elective'!E92="P","P","C"),"")</f>
        <v/>
      </c>
      <c r="N38" s="5"/>
    </row>
    <row r="39" spans="1:14" ht="12.75" customHeight="1" x14ac:dyDescent="0.15">
      <c r="A39" s="184" t="str">
        <f>IF(ISERROR(DATEVALUE(Life!E14)),"",DATEVALUE(Life!E14))</f>
        <v/>
      </c>
      <c r="B39" s="43"/>
      <c r="C39" s="5"/>
      <c r="D39" s="286"/>
      <c r="E39" s="287"/>
      <c r="F39" s="286"/>
      <c r="G39" s="5"/>
      <c r="H39" s="294" t="str">
        <f>'MB - Elective'!C18</f>
        <v>Basketry</v>
      </c>
      <c r="I39" s="294"/>
      <c r="J39" s="182" t="str">
        <f>IF('MB - Elective'!E18&lt;&gt;"",IF('MB - Elective'!E18="P","P","C"),"")</f>
        <v/>
      </c>
      <c r="K39" s="5"/>
      <c r="L39" s="33" t="str">
        <f>'MB - Elective'!C93</f>
        <v>Safety</v>
      </c>
      <c r="M39" s="182" t="str">
        <f>IF('MB - Elective'!E93&lt;&gt;"",IF('MB - Elective'!E93="P","P","C"),"")</f>
        <v/>
      </c>
      <c r="N39" s="5"/>
    </row>
    <row r="40" spans="1:14" ht="12.75" customHeight="1" x14ac:dyDescent="0.15">
      <c r="A40" s="142" t="s">
        <v>139</v>
      </c>
      <c r="B40" s="43"/>
      <c r="C40" s="5"/>
      <c r="D40" s="286"/>
      <c r="E40" s="287"/>
      <c r="F40" s="286"/>
      <c r="G40" s="4"/>
      <c r="H40" s="294" t="str">
        <f>'MB - Elective'!C19</f>
        <v>Bird Study</v>
      </c>
      <c r="I40" s="294"/>
      <c r="J40" s="182" t="str">
        <f>IF('MB - Elective'!E19&lt;&gt;"",IF('MB - Elective'!E19="P","P","C"),"")</f>
        <v/>
      </c>
      <c r="K40" s="2"/>
      <c r="L40" s="33" t="str">
        <f>'MB - Elective'!C94</f>
        <v>Salesmanship</v>
      </c>
      <c r="M40" s="182" t="str">
        <f>IF('MB - Elective'!E94&lt;&gt;"",IF('MB - Elective'!E94="P","P","C"),"")</f>
        <v/>
      </c>
      <c r="N40" s="5"/>
    </row>
    <row r="41" spans="1:14" ht="12.75" customHeight="1" x14ac:dyDescent="0.15">
      <c r="A41" s="183" t="str">
        <f>IF(ISERROR(DATEVALUE(Eagle!E13)),"",DATEVALUE(Eagle!E13))</f>
        <v/>
      </c>
      <c r="B41" s="97"/>
      <c r="C41" s="5"/>
      <c r="D41" s="286"/>
      <c r="E41" s="287"/>
      <c r="F41" s="286"/>
      <c r="G41" s="5"/>
      <c r="H41" s="294" t="str">
        <f>'MB - Elective'!C20</f>
        <v>Bugling</v>
      </c>
      <c r="I41" s="294"/>
      <c r="J41" s="182" t="str">
        <f>IF('MB - Elective'!E20&lt;&gt;"",IF('MB - Elective'!E20="P","P","C"),"")</f>
        <v/>
      </c>
      <c r="K41" s="5"/>
      <c r="L41" s="33" t="str">
        <f>'MB - Elective'!C95</f>
        <v>Scholarship</v>
      </c>
      <c r="M41" s="182" t="str">
        <f>IF('MB - Elective'!E95&lt;&gt;"",IF('MB - Elective'!E95="P","P","C"),"")</f>
        <v/>
      </c>
      <c r="N41" s="4"/>
    </row>
    <row r="42" spans="1:14" ht="12.75" customHeight="1" x14ac:dyDescent="0.15">
      <c r="C42" s="5"/>
      <c r="D42" s="286"/>
      <c r="E42" s="287"/>
      <c r="F42" s="286"/>
      <c r="G42" s="5"/>
      <c r="H42" s="294" t="str">
        <f>'MB - Elective'!C21</f>
        <v>Canoeing</v>
      </c>
      <c r="I42" s="294"/>
      <c r="J42" s="182" t="str">
        <f>IF('MB - Elective'!E21&lt;&gt;"",IF('MB - Elective'!E21="P","P","C"),"")</f>
        <v/>
      </c>
      <c r="K42" s="5"/>
      <c r="L42" s="33" t="str">
        <f>'MB - Elective'!C96</f>
        <v>Scouting Heritage</v>
      </c>
      <c r="M42" s="182" t="str">
        <f>IF('MB - Elective'!E96&lt;&gt;"",IF('MB - Elective'!E96="P","P","C"),"")</f>
        <v/>
      </c>
      <c r="N42" s="5"/>
    </row>
    <row r="43" spans="1:14" x14ac:dyDescent="0.15">
      <c r="C43" s="5"/>
      <c r="D43" s="286"/>
      <c r="E43" s="287"/>
      <c r="F43" s="286"/>
      <c r="G43" s="5"/>
      <c r="H43" s="294" t="str">
        <f>'MB - Elective'!C22</f>
        <v>Chemistry</v>
      </c>
      <c r="I43" s="294"/>
      <c r="J43" s="182" t="str">
        <f>IF('MB - Elective'!E22&lt;&gt;"",IF('MB - Elective'!E22="P","P","C"),"")</f>
        <v/>
      </c>
      <c r="K43" s="5"/>
      <c r="L43" s="33" t="str">
        <f>'MB - Elective'!C97</f>
        <v>Scuba Diving</v>
      </c>
      <c r="M43" s="182" t="str">
        <f>IF('MB - Elective'!E97&lt;&gt;"",IF('MB - Elective'!E97="P","P","C"),"")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IF(Life!E10&lt;&gt;"",IF(ISNUMBER(Life!E10),Life!E10,"C"),"")</f>
        <v/>
      </c>
      <c r="G44" s="5"/>
      <c r="H44" s="294" t="str">
        <f>'MB - Elective'!C23</f>
        <v>Chess</v>
      </c>
      <c r="I44" s="294"/>
      <c r="J44" s="182" t="str">
        <f>IF('MB - Elective'!E23&lt;&gt;"",IF('MB - Elective'!E23="P","P","C"),"")</f>
        <v/>
      </c>
      <c r="K44" s="2"/>
      <c r="L44" s="33" t="str">
        <f>'MB - Elective'!C98</f>
        <v>Sculpture</v>
      </c>
      <c r="M44" s="182" t="str">
        <f>IF('MB - Elective'!E98&lt;&gt;"",IF('MB - Elective'!E98="P","P","C"),"")</f>
        <v/>
      </c>
      <c r="N44" s="5"/>
    </row>
    <row r="45" spans="1:14" ht="12.75" customHeight="1" x14ac:dyDescent="0.15">
      <c r="A45" s="145" t="s">
        <v>148</v>
      </c>
      <c r="B45" s="24"/>
      <c r="C45" s="5"/>
      <c r="D45" s="286"/>
      <c r="E45" s="287"/>
      <c r="F45" s="286"/>
      <c r="G45" s="5"/>
      <c r="H45" s="294" t="str">
        <f>'MB - Elective'!C24</f>
        <v>Climbing</v>
      </c>
      <c r="I45" s="294"/>
      <c r="J45" s="182" t="str">
        <f>IF('MB - Elective'!E24&lt;&gt;"",IF('MB - Elective'!E24="P","P","C"),"")</f>
        <v/>
      </c>
      <c r="K45" s="5"/>
      <c r="L45" s="33" t="str">
        <f>'MB - Elective'!C99</f>
        <v>Search and Rescue</v>
      </c>
      <c r="M45" s="182" t="str">
        <f>IF('MB - Elective'!E99&lt;&gt;"",IF('MB - Elective'!E99="P","P","C"),"")</f>
        <v/>
      </c>
      <c r="N45" s="5"/>
    </row>
    <row r="46" spans="1:14" ht="12.75" customHeight="1" x14ac:dyDescent="0.15">
      <c r="A46" s="146" t="s">
        <v>147</v>
      </c>
      <c r="B46" s="24"/>
      <c r="C46" s="5"/>
      <c r="D46" s="286"/>
      <c r="E46" s="287"/>
      <c r="F46" s="286"/>
      <c r="G46" s="4"/>
      <c r="H46" s="294" t="str">
        <f>'MB - Elective'!C25</f>
        <v>Coin Collecting</v>
      </c>
      <c r="I46" s="294"/>
      <c r="J46" s="182" t="str">
        <f>IF('MB - Elective'!E25&lt;&gt;"",IF('MB - Elective'!E25="P","P","C"),"")</f>
        <v/>
      </c>
      <c r="K46" s="5"/>
      <c r="L46" s="33" t="str">
        <f>'MB - Elective'!C100</f>
        <v>Shotgun Shooting</v>
      </c>
      <c r="M46" s="182" t="str">
        <f>IF('MB - Elective'!E100&lt;&gt;"",IF('MB - Elective'!E100="P","P","C"),"")</f>
        <v/>
      </c>
      <c r="N46" s="5"/>
    </row>
    <row r="47" spans="1:14" ht="12.75" customHeight="1" x14ac:dyDescent="0.15">
      <c r="A47" s="145" t="s">
        <v>150</v>
      </c>
      <c r="B47" s="43"/>
      <c r="C47" s="5"/>
      <c r="D47" s="286"/>
      <c r="E47" s="287"/>
      <c r="F47" s="286"/>
      <c r="G47" s="5"/>
      <c r="H47" s="294" t="str">
        <f>'MB - Elective'!C26</f>
        <v>Collections</v>
      </c>
      <c r="I47" s="294"/>
      <c r="J47" s="182" t="str">
        <f>IF('MB - Elective'!E26&lt;&gt;"",IF('MB - Elective'!E26="P","P","C"),"")</f>
        <v/>
      </c>
      <c r="K47" s="5"/>
      <c r="L47" s="33" t="str">
        <f>'MB - Elective'!C101</f>
        <v>Signs, Signals, and Codes</v>
      </c>
      <c r="M47" s="182" t="str">
        <f>IF('MB - Elective'!E101&lt;&gt;"",IF('MB - Elective'!E101="P","P","C"),"")</f>
        <v/>
      </c>
      <c r="N47" s="5"/>
    </row>
    <row r="48" spans="1:14" ht="12.75" customHeight="1" x14ac:dyDescent="0.15">
      <c r="A48" s="147" t="s">
        <v>149</v>
      </c>
      <c r="B48" s="97"/>
      <c r="C48" s="5"/>
      <c r="D48" s="286"/>
      <c r="E48" s="287"/>
      <c r="F48" s="286"/>
      <c r="G48" s="5"/>
      <c r="H48" s="294" t="str">
        <f>'MB - Elective'!C27</f>
        <v>Composite Materials</v>
      </c>
      <c r="I48" s="294"/>
      <c r="J48" s="182" t="str">
        <f>IF('MB - Elective'!E27&lt;&gt;"",IF('MB - Elective'!E27="P","P","C"),"")</f>
        <v/>
      </c>
      <c r="K48" s="5"/>
      <c r="L48" s="33" t="str">
        <f>'MB - Elective'!C102</f>
        <v>Skating</v>
      </c>
      <c r="M48" s="182" t="str">
        <f>IF('MB - Elective'!E102&lt;&gt;"",IF('MB - Elective'!E102="P","P","C"),"")</f>
        <v/>
      </c>
      <c r="N48" s="5"/>
    </row>
    <row r="49" spans="1:14" ht="12.75" customHeight="1" x14ac:dyDescent="0.15">
      <c r="A49" s="2"/>
      <c r="B49" s="2"/>
      <c r="C49" s="2"/>
      <c r="D49" s="286"/>
      <c r="E49" s="287"/>
      <c r="F49" s="286"/>
      <c r="G49" s="5"/>
      <c r="H49" s="294" t="str">
        <f>'MB - Elective'!C28</f>
        <v>Crime Prevention</v>
      </c>
      <c r="I49" s="294"/>
      <c r="J49" s="182" t="str">
        <f>IF('MB - Elective'!E28&lt;&gt;"",IF('MB - Elective'!E28="P","P","C"),"")</f>
        <v/>
      </c>
      <c r="K49" s="2"/>
      <c r="L49" s="33" t="str">
        <f>'MB - Elective'!C103</f>
        <v>Small-Boat Sailing</v>
      </c>
      <c r="M49" s="182" t="str">
        <f>IF('MB - Elective'!E103&lt;&gt;"",IF('MB - Elective'!E103="P","P","C"),"")</f>
        <v/>
      </c>
      <c r="N49" s="5"/>
    </row>
    <row r="50" spans="1:14" ht="12.75" customHeight="1" x14ac:dyDescent="0.15">
      <c r="C50" s="2"/>
      <c r="D50" s="286"/>
      <c r="E50" s="287"/>
      <c r="F50" s="286"/>
      <c r="G50" s="5"/>
      <c r="H50" s="294" t="str">
        <f>'MB - Elective'!C29</f>
        <v>Dentistry</v>
      </c>
      <c r="I50" s="294"/>
      <c r="J50" s="182" t="str">
        <f>IF('MB - Elective'!E29&lt;&gt;"",IF('MB - Elective'!E29="P","P","C"),"")</f>
        <v/>
      </c>
      <c r="K50" s="5"/>
      <c r="L50" s="33" t="str">
        <f>'MB - Elective'!C104</f>
        <v>Snow Sports</v>
      </c>
      <c r="M50" s="182" t="str">
        <f>IF('MB - Elective'!E104&lt;&gt;"",IF('MB - Elective'!E104="P","P","C"),"")</f>
        <v/>
      </c>
      <c r="N50" s="5"/>
    </row>
    <row r="51" spans="1:14" ht="12.75" customHeight="1" x14ac:dyDescent="0.15">
      <c r="C51" s="2"/>
      <c r="D51" s="286"/>
      <c r="E51" s="287"/>
      <c r="F51" s="286"/>
      <c r="G51" s="5"/>
      <c r="H51" s="294" t="str">
        <f>'MB - Elective'!C30</f>
        <v>Digital Technology</v>
      </c>
      <c r="I51" s="294"/>
      <c r="J51" s="182" t="str">
        <f>IF('MB - Elective'!E30&lt;&gt;"",IF('MB - Elective'!E30="P","P","C"),"")</f>
        <v/>
      </c>
      <c r="K51" s="5"/>
      <c r="L51" s="33" t="str">
        <f>'MB - Elective'!C105</f>
        <v>Soil and Water Conservation</v>
      </c>
      <c r="M51" s="182" t="str">
        <f>IF('MB - Elective'!E105&lt;&gt;"",IF('MB - Elective'!E105="P","P","C"),"")</f>
        <v/>
      </c>
      <c r="N51" s="5"/>
    </row>
    <row r="52" spans="1:14" ht="12.75" customHeight="1" x14ac:dyDescent="0.15">
      <c r="A52" s="32" t="s">
        <v>16</v>
      </c>
      <c r="B52" s="26"/>
      <c r="C52" s="2"/>
      <c r="D52" s="286"/>
      <c r="E52" s="287"/>
      <c r="F52" s="286"/>
      <c r="G52" s="5"/>
      <c r="H52" s="294" t="str">
        <f>'MB - Elective'!C31</f>
        <v>Disabilities Awareness</v>
      </c>
      <c r="I52" s="294"/>
      <c r="J52" s="182" t="str">
        <f>IF('MB - Elective'!E31&lt;&gt;"",IF('MB - Elective'!E31="P","P","C"),"")</f>
        <v/>
      </c>
      <c r="K52" s="5"/>
      <c r="L52" s="33" t="str">
        <f>'MB - Elective'!C106</f>
        <v>Space Exploration</v>
      </c>
      <c r="M52" s="182" t="str">
        <f>IF('MB - Elective'!E106&lt;&gt;"",IF('MB - Elective'!E106="P","P","C"),"")</f>
        <v/>
      </c>
      <c r="N52" s="5"/>
    </row>
    <row r="53" spans="1:14" x14ac:dyDescent="0.15">
      <c r="A53" s="25" t="s">
        <v>313</v>
      </c>
      <c r="B53" s="27"/>
      <c r="C53" s="2"/>
      <c r="D53" s="286"/>
      <c r="E53" s="287"/>
      <c r="F53" s="286"/>
      <c r="G53" s="5"/>
      <c r="H53" s="294" t="str">
        <f>'MB - Elective'!C32</f>
        <v>Dog Care</v>
      </c>
      <c r="I53" s="294"/>
      <c r="J53" s="182" t="str">
        <f>IF('MB - Elective'!E32&lt;&gt;"",IF('MB - Elective'!E32="P","P","C"),"")</f>
        <v/>
      </c>
      <c r="K53" s="2"/>
      <c r="L53" s="33" t="str">
        <f>'MB - Elective'!C107</f>
        <v>Sports</v>
      </c>
      <c r="M53" s="182" t="str">
        <f>IF('MB - Elective'!E107&lt;&gt;"",IF('MB - Elective'!E107="P","P","C"),"")</f>
        <v/>
      </c>
      <c r="N53" s="5"/>
    </row>
    <row r="54" spans="1:14" ht="12.75" customHeight="1" x14ac:dyDescent="0.15">
      <c r="A54" s="26" t="s">
        <v>314</v>
      </c>
      <c r="B54" s="27"/>
      <c r="C54" s="2"/>
      <c r="D54" s="286"/>
      <c r="E54" s="287"/>
      <c r="F54" s="286"/>
      <c r="G54" s="5"/>
      <c r="H54" s="294" t="str">
        <f>'MB - Elective'!C33</f>
        <v>Drafting</v>
      </c>
      <c r="I54" s="294"/>
      <c r="J54" s="182" t="str">
        <f>IF('MB - Elective'!E33&lt;&gt;"",IF('MB - Elective'!E33="P","P","C"),"")</f>
        <v/>
      </c>
      <c r="K54" s="5"/>
      <c r="L54" s="33" t="str">
        <f>'MB - Elective'!C108</f>
        <v>Stamp Collecting</v>
      </c>
      <c r="M54" s="182" t="str">
        <f>IF('MB - Elective'!E108&lt;&gt;"",IF('MB - Elective'!E108="P","P","C"),"")</f>
        <v/>
      </c>
      <c r="N54" s="5"/>
    </row>
    <row r="55" spans="1:14" ht="12.75" customHeight="1" x14ac:dyDescent="0.15">
      <c r="A55" s="28" t="s">
        <v>315</v>
      </c>
      <c r="B55" s="27"/>
      <c r="C55" s="2"/>
      <c r="D55" s="286"/>
      <c r="E55" s="287"/>
      <c r="F55" s="286"/>
      <c r="G55" s="4"/>
      <c r="H55" s="294" t="str">
        <f>'MB - Elective'!C34</f>
        <v>Electricity</v>
      </c>
      <c r="I55" s="294"/>
      <c r="J55" s="182" t="str">
        <f>IF('MB - Elective'!E34&lt;&gt;"",IF('MB - Elective'!E34="P","P","C"),"")</f>
        <v/>
      </c>
      <c r="K55" s="5"/>
      <c r="L55" s="33" t="str">
        <f>'MB - Elective'!C109</f>
        <v>Surveying</v>
      </c>
      <c r="M55" s="182" t="str">
        <f>IF('MB - Elective'!E109&lt;&gt;"",IF('MB - Elective'!E109="P","P","C"),"")</f>
        <v/>
      </c>
      <c r="N55" s="5"/>
    </row>
    <row r="56" spans="1:14" ht="12.75" customHeight="1" x14ac:dyDescent="0.15">
      <c r="A56" s="28"/>
      <c r="B56" s="27"/>
      <c r="C56" s="2"/>
      <c r="D56" s="286"/>
      <c r="E56" s="287"/>
      <c r="F56" s="286"/>
      <c r="G56" s="5"/>
      <c r="H56" s="294" t="str">
        <f>'MB - Elective'!C35</f>
        <v>Electronics</v>
      </c>
      <c r="I56" s="294"/>
      <c r="J56" s="182" t="str">
        <f>IF('MB - Elective'!E35&lt;&gt;"",IF('MB - Elective'!E35="P","P","C"),"")</f>
        <v/>
      </c>
      <c r="K56" s="5"/>
      <c r="L56" s="33" t="str">
        <f>'MB - Elective'!C110</f>
        <v>Textile</v>
      </c>
      <c r="M56" s="182" t="str">
        <f>IF('MB - Elective'!E110&lt;&gt;"",IF('MB - Elective'!E110="P","P","C"),"")</f>
        <v/>
      </c>
      <c r="N56" s="5"/>
    </row>
    <row r="57" spans="1:14" ht="12.75" customHeight="1" x14ac:dyDescent="0.15">
      <c r="A57" s="28"/>
      <c r="B57" s="27"/>
      <c r="C57" s="2"/>
      <c r="D57" s="180">
        <f>Life!B11</f>
        <v>7</v>
      </c>
      <c r="E57" s="177" t="str">
        <f>Life!C11</f>
        <v>While a Star Scout, participate in a Scoutmaster conference.</v>
      </c>
      <c r="F57" s="180" t="str">
        <f>IF(Life!E11&lt;&gt;"",IF(ISNUMBER(Life!E11),Life!E11,"C"),"")</f>
        <v/>
      </c>
      <c r="G57" s="5"/>
      <c r="H57" s="294" t="str">
        <f>'MB - Elective'!C36</f>
        <v>Energy</v>
      </c>
      <c r="I57" s="294"/>
      <c r="J57" s="182" t="str">
        <f>IF('MB - Elective'!E36&lt;&gt;"",IF('MB - Elective'!E36="P","P","C"),"")</f>
        <v/>
      </c>
      <c r="K57" s="5"/>
      <c r="L57" s="33" t="str">
        <f>'MB - Elective'!C111</f>
        <v>Theater</v>
      </c>
      <c r="M57" s="182" t="str">
        <f>IF('MB - Elective'!E111&lt;&gt;"",IF('MB - Elective'!E111="P","P","C"),"")</f>
        <v/>
      </c>
      <c r="N57" s="4"/>
    </row>
    <row r="58" spans="1:14" ht="12.75" customHeight="1" x14ac:dyDescent="0.15">
      <c r="A58" s="27"/>
      <c r="B58" s="27"/>
      <c r="C58" s="2"/>
      <c r="D58" s="180">
        <f>Life!B12</f>
        <v>8</v>
      </c>
      <c r="E58" s="177" t="str">
        <f>Life!C12</f>
        <v>Complete your board of review for the Life rank.</v>
      </c>
      <c r="F58" s="180" t="str">
        <f>IF(Life!E12&lt;&gt;"",IF(ISNUMBER(Life!E12),Life!E12,"C"),"")</f>
        <v/>
      </c>
      <c r="G58" s="5"/>
      <c r="H58" s="294" t="str">
        <f>'MB - Elective'!C37</f>
        <v>Engineering</v>
      </c>
      <c r="I58" s="294"/>
      <c r="J58" s="182" t="str">
        <f>IF('MB - Elective'!E37&lt;&gt;"",IF('MB - Elective'!E37="P","P","C"),"")</f>
        <v/>
      </c>
      <c r="K58" s="5"/>
      <c r="L58" s="33" t="str">
        <f>'MB - Elective'!C112</f>
        <v>Traffic Safety</v>
      </c>
      <c r="M58" s="182" t="str">
        <f>IF('MB - Elective'!E112&lt;&gt;"",IF('MB - Elective'!E112="P","P","C"),"")</f>
        <v/>
      </c>
      <c r="N58" s="5"/>
    </row>
    <row r="59" spans="1:14" ht="12.75" customHeight="1" x14ac:dyDescent="0.15">
      <c r="A59" s="28"/>
      <c r="B59" s="27"/>
      <c r="C59" s="2"/>
      <c r="G59" s="5"/>
      <c r="H59" s="294" t="str">
        <f>'MB - Elective'!C38</f>
        <v>Entrepreneurship</v>
      </c>
      <c r="I59" s="294"/>
      <c r="J59" s="182" t="str">
        <f>IF('MB - Elective'!E38&lt;&gt;"",IF('MB - Elective'!E38="P","P","C"),"")</f>
        <v/>
      </c>
      <c r="K59" s="5"/>
      <c r="L59" s="33" t="str">
        <f>'MB - Elective'!C113</f>
        <v>Truck Transportation</v>
      </c>
      <c r="M59" s="182" t="str">
        <f>IF('MB - Elective'!E113&lt;&gt;"",IF('MB - Elective'!E113="P","P","C"),"")</f>
        <v/>
      </c>
      <c r="N59" s="5"/>
    </row>
    <row r="60" spans="1:14" ht="12.75" customHeight="1" x14ac:dyDescent="0.15">
      <c r="A60" s="28"/>
      <c r="B60" s="27"/>
      <c r="C60" s="2"/>
      <c r="G60" s="5"/>
      <c r="H60" s="294" t="str">
        <f>'MB - Elective'!C39</f>
        <v>Farm Mechanics</v>
      </c>
      <c r="I60" s="294"/>
      <c r="J60" s="182" t="str">
        <f>IF('MB - Elective'!E39&lt;&gt;"",IF('MB - Elective'!E39="P","P","C"),"")</f>
        <v/>
      </c>
      <c r="K60" s="2"/>
      <c r="L60" s="33" t="str">
        <f>'MB - Elective'!C114</f>
        <v>Veterinary Medicine</v>
      </c>
      <c r="M60" s="182" t="str">
        <f>IF('MB - Elective'!E114&lt;&gt;"",IF('MB - Elective'!E114="P","P","C"),"")</f>
        <v/>
      </c>
      <c r="N60" s="5"/>
    </row>
    <row r="61" spans="1:14" ht="12.75" customHeight="1" x14ac:dyDescent="0.15">
      <c r="A61" s="28"/>
      <c r="B61" s="27"/>
      <c r="C61" s="2"/>
      <c r="D61" s="288" t="s">
        <v>139</v>
      </c>
      <c r="E61" s="288"/>
      <c r="F61" s="288"/>
      <c r="G61" s="4"/>
      <c r="H61" s="294" t="str">
        <f>'MB - Elective'!C40</f>
        <v>Fingerprinting</v>
      </c>
      <c r="I61" s="294"/>
      <c r="J61" s="182" t="str">
        <f>IF('MB - Elective'!E40&lt;&gt;"",IF('MB - Elective'!E40="P","P","C"),"")</f>
        <v/>
      </c>
      <c r="K61" s="5"/>
      <c r="L61" s="33" t="str">
        <f>'MB - Elective'!C115</f>
        <v>Water Sports</v>
      </c>
      <c r="M61" s="182" t="str">
        <f>IF('MB - Elective'!E115&lt;&gt;"",IF('MB - Elective'!E115="P","P","C"),"")</f>
        <v/>
      </c>
      <c r="N61" s="4"/>
    </row>
    <row r="62" spans="1:14" ht="12.75" customHeight="1" x14ac:dyDescent="0.15">
      <c r="A62" s="20"/>
      <c r="B62" s="20"/>
      <c r="C62" s="2"/>
      <c r="D62" s="288"/>
      <c r="E62" s="288"/>
      <c r="F62" s="288"/>
      <c r="G62" s="5"/>
      <c r="H62" s="294" t="str">
        <f>'MB - Elective'!C41</f>
        <v>Fire Safety</v>
      </c>
      <c r="I62" s="294"/>
      <c r="J62" s="182" t="str">
        <f>IF('MB - Elective'!E41&lt;&gt;"",IF('MB - Elective'!E41="P","P","C"),"")</f>
        <v/>
      </c>
      <c r="K62" s="5"/>
      <c r="L62" s="33" t="str">
        <f>'MB - Elective'!C116</f>
        <v>Weather</v>
      </c>
      <c r="M62" s="182" t="str">
        <f>IF('MB - Elective'!E116&lt;&gt;"",IF('MB - Elective'!E116="P","P","C"),"")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IF(Eagle!E5&lt;&gt;"",IF(ISNUMBER(Eagle!E5),Eagle!E5,"C"),"")</f>
        <v/>
      </c>
      <c r="G63" s="5"/>
      <c r="H63" s="294" t="str">
        <f>'MB - Elective'!C42</f>
        <v>Fish and Wildlife Management</v>
      </c>
      <c r="I63" s="294"/>
      <c r="J63" s="182" t="str">
        <f>IF('MB - Elective'!E42&lt;&gt;"",IF('MB - Elective'!E42="P","P","C"),"")</f>
        <v/>
      </c>
      <c r="K63" s="5"/>
      <c r="L63" s="33" t="str">
        <f>'MB - Elective'!C117</f>
        <v>Welding</v>
      </c>
      <c r="M63" s="182" t="str">
        <f>IF('MB - Elective'!E117&lt;&gt;"",IF('MB - Elective'!E117="P","P","C"),"")</f>
        <v/>
      </c>
      <c r="N63" s="5"/>
    </row>
    <row r="64" spans="1:14" x14ac:dyDescent="0.15">
      <c r="A64" s="20"/>
      <c r="B64" s="20"/>
      <c r="C64" s="2"/>
      <c r="D64" s="286"/>
      <c r="E64" s="287"/>
      <c r="F64" s="286"/>
      <c r="G64" s="5"/>
      <c r="H64" s="294" t="str">
        <f>'MB - Elective'!C43</f>
        <v>Fishing</v>
      </c>
      <c r="I64" s="294"/>
      <c r="J64" s="182" t="str">
        <f>IF('MB - Elective'!E43&lt;&gt;"",IF('MB - Elective'!E43="P","P","C"),"")</f>
        <v/>
      </c>
      <c r="K64" s="5"/>
      <c r="L64" s="33" t="str">
        <f>'MB - Elective'!C118</f>
        <v>Whitewater</v>
      </c>
      <c r="M64" s="182" t="str">
        <f>IF('MB - Elective'!E118&lt;&gt;"",IF('MB - Elective'!E118="P","P","C"),"")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IF(Eagle!E6&lt;&gt;"",IF(ISNUMBER(Eagle!E6),Eagle!E6,"C"),"")</f>
        <v/>
      </c>
      <c r="G65" s="5"/>
      <c r="H65" s="294" t="str">
        <f>'MB - Elective'!C44</f>
        <v>Fly Fishing</v>
      </c>
      <c r="I65" s="294"/>
      <c r="J65" s="182" t="str">
        <f>IF('MB - Elective'!E44&lt;&gt;"",IF('MB - Elective'!E44="P","P","C"),"")</f>
        <v/>
      </c>
      <c r="K65" s="5"/>
      <c r="L65" s="33" t="str">
        <f>'MB - Elective'!C119</f>
        <v>Wilderness Survival</v>
      </c>
      <c r="M65" s="182" t="str">
        <f>IF('MB - Elective'!E119&lt;&gt;"",IF('MB - Elective'!E119="P","P","C"),"")</f>
        <v/>
      </c>
      <c r="N65" s="5"/>
    </row>
    <row r="66" spans="1:14" ht="12.75" customHeight="1" x14ac:dyDescent="0.15">
      <c r="A66" s="20"/>
      <c r="B66" s="20"/>
      <c r="C66" s="2"/>
      <c r="D66" s="286"/>
      <c r="E66" s="287"/>
      <c r="F66" s="286"/>
      <c r="G66" s="5"/>
      <c r="H66" s="294" t="str">
        <f>'MB - Elective'!C45</f>
        <v>Forestry</v>
      </c>
      <c r="I66" s="294"/>
      <c r="J66" s="182" t="str">
        <f>IF('MB - Elective'!E45&lt;&gt;"",IF('MB - Elective'!E45="P","P","C"),"")</f>
        <v/>
      </c>
      <c r="K66" s="5"/>
      <c r="L66" s="33" t="str">
        <f>'MB - Elective'!C120</f>
        <v>Wood Carving</v>
      </c>
      <c r="M66" s="182" t="str">
        <f>IF('MB - Elective'!E120&lt;&gt;"",IF('MB - Elective'!E120="P","P","C"),"")</f>
        <v/>
      </c>
      <c r="N66" s="5"/>
    </row>
    <row r="67" spans="1:14" x14ac:dyDescent="0.15">
      <c r="A67" s="20"/>
      <c r="B67" s="20"/>
      <c r="C67" s="2"/>
      <c r="D67" s="286"/>
      <c r="E67" s="287"/>
      <c r="F67" s="286"/>
      <c r="G67" s="5"/>
      <c r="H67" s="294" t="str">
        <f>'MB - Elective'!C46</f>
        <v>Game Design</v>
      </c>
      <c r="I67" s="294"/>
      <c r="J67" s="182" t="str">
        <f>IF('MB - Elective'!E46&lt;&gt;"",IF('MB - Elective'!E46="P","P","C"),"")</f>
        <v/>
      </c>
      <c r="K67" s="2"/>
      <c r="L67" s="33" t="str">
        <f>'MB - Elective'!C121</f>
        <v>Woodwork</v>
      </c>
      <c r="M67" s="182" t="str">
        <f>IF('MB - Elective'!E121&lt;&gt;"",IF('MB - Elective'!E121="P","P","C"),"")</f>
        <v/>
      </c>
      <c r="N67" s="4"/>
    </row>
    <row r="68" spans="1:14" x14ac:dyDescent="0.15">
      <c r="A68" s="2"/>
      <c r="B68" s="2"/>
      <c r="C68" s="2"/>
      <c r="D68" s="286"/>
      <c r="E68" s="287"/>
      <c r="F68" s="286"/>
      <c r="G68" s="5"/>
      <c r="H68" s="294" t="str">
        <f>'MB - Elective'!C47</f>
        <v>Gardening</v>
      </c>
      <c r="I68" s="294"/>
      <c r="J68" s="182" t="str">
        <f>IF('MB - Elective'!E47&lt;&gt;"",IF('MB - Elective'!E47="P","P","C"),"")</f>
        <v/>
      </c>
      <c r="K68" s="5"/>
      <c r="L68" s="33" t="str">
        <f>'MB - Elective'!C122</f>
        <v>Future Merit Badge #1</v>
      </c>
      <c r="M68" s="182" t="str">
        <f>IF('MB - Elective'!E122&lt;&gt;"",IF('MB - Elective'!E122="P","P","C"),"")</f>
        <v/>
      </c>
      <c r="N68" s="5"/>
    </row>
    <row r="69" spans="1:14" ht="12.75" customHeight="1" x14ac:dyDescent="0.15">
      <c r="A69" s="2"/>
      <c r="B69" s="2"/>
      <c r="C69" s="2"/>
      <c r="D69" s="286"/>
      <c r="E69" s="287"/>
      <c r="F69" s="286"/>
      <c r="G69" s="4"/>
      <c r="H69" s="294" t="str">
        <f>'MB - Elective'!C48</f>
        <v>Genealogy</v>
      </c>
      <c r="I69" s="294"/>
      <c r="J69" s="182" t="str">
        <f>IF('MB - Elective'!E48&lt;&gt;"",IF('MB - Elective'!E48="P","P","C"),"")</f>
        <v/>
      </c>
      <c r="K69" s="5"/>
      <c r="L69" s="33" t="str">
        <f>'MB - Elective'!C123</f>
        <v>Future Merit Badge #2</v>
      </c>
      <c r="M69" s="182" t="str">
        <f>IF('MB - Elective'!E123&lt;&gt;"",IF('MB - Elective'!E123="P","P","C"),"")</f>
        <v/>
      </c>
      <c r="N69" s="5"/>
    </row>
    <row r="70" spans="1:14" ht="12.75" customHeight="1" x14ac:dyDescent="0.15">
      <c r="A70" s="2"/>
      <c r="B70" s="2"/>
      <c r="C70" s="2"/>
      <c r="D70" s="286"/>
      <c r="E70" s="287"/>
      <c r="F70" s="286"/>
      <c r="G70" s="5"/>
      <c r="H70" s="294" t="str">
        <f>'MB - Elective'!C49</f>
        <v>Geocaching</v>
      </c>
      <c r="I70" s="294"/>
      <c r="J70" s="182" t="str">
        <f>IF('MB - Elective'!E49&lt;&gt;"",IF('MB - Elective'!E49="P","P","C"),"")</f>
        <v/>
      </c>
      <c r="K70" s="5"/>
      <c r="L70" s="33" t="str">
        <f>'MB - Elective'!C124</f>
        <v>Future Merit Badge #3</v>
      </c>
      <c r="M70" s="182" t="str">
        <f>IF('MB - Elective'!E124&lt;&gt;"",IF('MB - Elective'!E124="P","P","C"),"")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IF(Eagle!E7&lt;&gt;"",IF(ISNUMBER(Eagle!E7),Eagle!E7,"C"),"")</f>
        <v/>
      </c>
      <c r="G71" s="5"/>
      <c r="H71" s="294" t="str">
        <f>'MB - Elective'!C50</f>
        <v>Geology</v>
      </c>
      <c r="I71" s="294"/>
      <c r="J71" s="182" t="str">
        <f>IF('MB - Elective'!E50&lt;&gt;"",IF('MB - Elective'!E50="P","P","C"),"")</f>
        <v/>
      </c>
      <c r="L71" s="33" t="str">
        <f>'MB - Elective'!C125</f>
        <v>Future Merit Badge #4</v>
      </c>
      <c r="M71" s="182" t="str">
        <f>IF('MB - Elective'!E125&lt;&gt;"",IF('MB - Elective'!E125="P","P","C"),"")</f>
        <v/>
      </c>
      <c r="N71" s="5"/>
    </row>
    <row r="72" spans="1:14" ht="12.75" customHeight="1" x14ac:dyDescent="0.15">
      <c r="A72" s="2"/>
      <c r="B72" s="2"/>
      <c r="C72" s="2"/>
      <c r="D72" s="286"/>
      <c r="E72" s="287"/>
      <c r="F72" s="286"/>
      <c r="G72" s="5"/>
      <c r="H72" s="294" t="str">
        <f>'MB - Elective'!C51</f>
        <v>Golf</v>
      </c>
      <c r="I72" s="294"/>
      <c r="J72" s="182" t="str">
        <f>IF('MB - Elective'!E51&lt;&gt;"",IF('MB - Elective'!E51="P","P","C"),"")</f>
        <v/>
      </c>
      <c r="L72" s="33" t="str">
        <f>'MB - Elective'!C126</f>
        <v>Future Merit Badge #5</v>
      </c>
      <c r="M72" s="182" t="str">
        <f>IF('MB - Elective'!E126&lt;&gt;"",IF('MB - Elective'!E126="P","P","C"),"")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IF(Eagle!E8&lt;&gt;"",IF(ISNUMBER(Eagle!E8),Eagle!E8,"C"),"")</f>
        <v/>
      </c>
      <c r="G73" s="5"/>
      <c r="H73" s="294" t="str">
        <f>'MB - Elective'!C52</f>
        <v>Graphic Arts</v>
      </c>
      <c r="I73" s="294"/>
      <c r="J73" s="182" t="str">
        <f>IF('MB - Elective'!E52&lt;&gt;"",IF('MB - Elective'!E52="P","P","C"),"")</f>
        <v/>
      </c>
      <c r="L73" s="33" t="str">
        <f>'MB - Elective'!C127</f>
        <v>Future Merit Badge #6</v>
      </c>
      <c r="M73" s="182" t="str">
        <f>IF('MB - Elective'!E127&lt;&gt;"",IF('MB - Elective'!E127="P","P","C"),"")</f>
        <v/>
      </c>
      <c r="N73" s="5"/>
    </row>
    <row r="74" spans="1:14" x14ac:dyDescent="0.15">
      <c r="A74" s="2"/>
      <c r="B74" s="2"/>
      <c r="C74" s="2"/>
      <c r="D74" s="286"/>
      <c r="E74" s="287"/>
      <c r="F74" s="286"/>
      <c r="G74" s="5"/>
      <c r="H74" s="294" t="str">
        <f>'MB - Elective'!C53</f>
        <v>Home Repairs</v>
      </c>
      <c r="I74" s="294"/>
      <c r="J74" s="182" t="str">
        <f>IF('MB - Elective'!E53&lt;&gt;"",IF('MB - Elective'!E53="P","P","C"),"")</f>
        <v/>
      </c>
      <c r="L74" s="33" t="str">
        <f>'MB - Elective'!C128</f>
        <v>Future Merit Badge #7</v>
      </c>
      <c r="M74" s="182" t="str">
        <f>IF('MB - Elective'!E128&lt;&gt;"",IF('MB - Elective'!E128="P","P","C"),"")</f>
        <v/>
      </c>
      <c r="N74" s="5"/>
    </row>
    <row r="75" spans="1:14" x14ac:dyDescent="0.15">
      <c r="A75" s="2"/>
      <c r="B75" s="2"/>
      <c r="C75" s="2"/>
      <c r="D75" s="286"/>
      <c r="E75" s="287"/>
      <c r="F75" s="286"/>
      <c r="G75" s="5"/>
      <c r="H75" s="294" t="str">
        <f>'MB - Elective'!C54</f>
        <v>Horsemanship</v>
      </c>
      <c r="I75" s="294"/>
      <c r="J75" s="182" t="str">
        <f>IF('MB - Elective'!E54&lt;&gt;"",IF('MB - Elective'!E54="P","P","C"),"")</f>
        <v/>
      </c>
      <c r="K75" s="5"/>
      <c r="L75" s="33" t="str">
        <f>'MB - Elective'!C129</f>
        <v>Future Merit Badge #8</v>
      </c>
      <c r="M75" s="182" t="str">
        <f>IF('MB - Elective'!E129&lt;&gt;"",IF('MB - Elective'!E129="P","P","C"),"")</f>
        <v/>
      </c>
      <c r="N75" s="2"/>
    </row>
    <row r="76" spans="1:14" x14ac:dyDescent="0.15">
      <c r="A76" s="2"/>
      <c r="B76" s="2"/>
      <c r="C76" s="2"/>
      <c r="D76" s="286"/>
      <c r="E76" s="287"/>
      <c r="F76" s="286"/>
      <c r="G76" s="5"/>
      <c r="H76" s="294" t="str">
        <f>'MB - Elective'!C55</f>
        <v>Indian Lore</v>
      </c>
      <c r="I76" s="294"/>
      <c r="J76" s="182" t="str">
        <f>IF('MB - Elective'!E55&lt;&gt;"",IF('MB - Elective'!E55="P","P","C"),"")</f>
        <v/>
      </c>
      <c r="K76" s="5"/>
      <c r="L76" s="33" t="str">
        <f>'MB - Elective'!C130</f>
        <v>Future Merit Badge #9</v>
      </c>
      <c r="M76" s="182" t="str">
        <f>IF('MB - Elective'!E130&lt;&gt;"",IF('MB - Elective'!E130="P","P","C"),"")</f>
        <v/>
      </c>
      <c r="N76" s="2"/>
    </row>
    <row r="77" spans="1:14" x14ac:dyDescent="0.15">
      <c r="A77" s="2"/>
      <c r="B77" s="2"/>
      <c r="C77" s="2"/>
      <c r="D77" s="286"/>
      <c r="E77" s="287"/>
      <c r="F77" s="286"/>
      <c r="G77" s="5"/>
      <c r="H77" s="294" t="str">
        <f>'MB - Elective'!C56</f>
        <v>Insect Study</v>
      </c>
      <c r="I77" s="294"/>
      <c r="J77" s="182" t="str">
        <f>IF('MB - Elective'!E56&lt;&gt;"",IF('MB - Elective'!E56="P","P","C"),"")</f>
        <v/>
      </c>
      <c r="K77" s="5"/>
      <c r="L77" s="33" t="str">
        <f>'MB - Elective'!C131</f>
        <v>Future Merit Badge #10</v>
      </c>
      <c r="M77" s="182" t="str">
        <f>IF('MB - Elective'!E131&lt;&gt;"",IF('MB - Elective'!E131="P","P","C"),"")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IF(Eagle!E9&lt;&gt;"",IF(ISNUMBER(Eagle!E9),Eagle!E9,"C"),"")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IF(Eagle!E10&lt;&gt;"",IF(ISNUMBER(Eagle!E10),Eagle!E10,"C"),"")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IF(Eagle!E11&lt;&gt;"",IF(ISNUMBER(Eagle!E11),Eagle!E11,"C"),"")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Z2nU7ylRezzU+0mfipqxk+5Ap6Kji2ZJMOJnQMCkz9AZW0sSY8JqPa+63qS4lMAFSVB6bsUIMYKUwJKi6h8naw==" saltValue="1r+yT5JNp1U+0wNx4xJE2Q==" spinCount="100000" sheet="1" objects="1" scenarios="1" selectLockedCells="1" selectUnlockedCells="1"/>
  <mergeCells count="121">
    <mergeCell ref="H73:I73"/>
    <mergeCell ref="H74:I74"/>
    <mergeCell ref="H75:I75"/>
    <mergeCell ref="H76:I76"/>
    <mergeCell ref="H77:I77"/>
    <mergeCell ref="E10:E12"/>
    <mergeCell ref="E13:E18"/>
    <mergeCell ref="D1:F2"/>
    <mergeCell ref="H1:J2"/>
    <mergeCell ref="D8:D9"/>
    <mergeCell ref="F8:F9"/>
    <mergeCell ref="D10:D12"/>
    <mergeCell ref="F10:F12"/>
    <mergeCell ref="H10:H11"/>
    <mergeCell ref="H12:H13"/>
    <mergeCell ref="D13:D18"/>
    <mergeCell ref="F13:F18"/>
    <mergeCell ref="H24:I24"/>
    <mergeCell ref="H25:I25"/>
    <mergeCell ref="H26:I26"/>
    <mergeCell ref="D27:F28"/>
    <mergeCell ref="H27:I27"/>
    <mergeCell ref="H28:I28"/>
    <mergeCell ref="H15:H17"/>
    <mergeCell ref="L1:M2"/>
    <mergeCell ref="D3:D4"/>
    <mergeCell ref="F3:F4"/>
    <mergeCell ref="D5:D7"/>
    <mergeCell ref="E5:E7"/>
    <mergeCell ref="F5:F7"/>
    <mergeCell ref="A1:B2"/>
    <mergeCell ref="E3:E4"/>
    <mergeCell ref="E8:E9"/>
    <mergeCell ref="D19:D21"/>
    <mergeCell ref="E19:E21"/>
    <mergeCell ref="F19:F21"/>
    <mergeCell ref="D22:D23"/>
    <mergeCell ref="E22:E23"/>
    <mergeCell ref="F22:F23"/>
    <mergeCell ref="H22:J23"/>
    <mergeCell ref="D31:D33"/>
    <mergeCell ref="E31:E33"/>
    <mergeCell ref="F31:F33"/>
    <mergeCell ref="H31:I31"/>
    <mergeCell ref="H32:I32"/>
    <mergeCell ref="H33:I33"/>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H3:I19 H73:J77 H20:K72 K3:K19 L3:M77">
    <cfRule type="cellIs" dxfId="37" priority="3" operator="equal">
      <formula>"P"</formula>
    </cfRule>
  </conditionalFormatting>
  <conditionalFormatting sqref="J3:J19">
    <cfRule type="cellIs" dxfId="36"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N106"/>
  <sheetViews>
    <sheetView showGridLines="0" workbookViewId="0" xr3:uid="{33642244-9AC9-5136-AF77-195C889548CE}">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IF(Star!F5&lt;&gt;"",IF(ISNUMBER(Star!F5),Star!F5,"C"),"")</f>
        <v/>
      </c>
      <c r="G3" s="5"/>
      <c r="H3" s="174" t="str">
        <f>'MB - EagleRequired'!B3</f>
        <v>1.</v>
      </c>
      <c r="I3" s="181" t="str">
        <f>'MB - EagleRequired'!C3</f>
        <v>First Aid</v>
      </c>
      <c r="J3" s="174" t="str">
        <f>IF('MB - EagleRequired'!F3&lt;&gt;"",IF(OR(ISNUMBER('MB - EagleRequired'!F3),'MB - EagleRequired'!F3="P"),"P","C"),"")</f>
        <v/>
      </c>
      <c r="K3" s="5"/>
      <c r="L3" s="33" t="str">
        <f>'MB - Elective'!C57</f>
        <v>Inventing</v>
      </c>
      <c r="M3" s="182" t="str">
        <f>IF('MB - Elective'!F57&lt;&gt;"",IF('MB - Elective'!F57="P","P","C"),"")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EagleRequired'!F4&lt;&gt;"",IF(OR(ISNUMBER('MB - EagleRequired'!F4),'MB - EagleRequired'!F4="P"),"P","C"),"")</f>
        <v/>
      </c>
      <c r="K4" s="5"/>
      <c r="L4" s="33" t="str">
        <f>'MB - Elective'!C58</f>
        <v>Journalism</v>
      </c>
      <c r="M4" s="182" t="str">
        <f>IF('MB - Elective'!F58&lt;&gt;"",IF('MB - Elective'!F58="P","P","C"),"")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IF(Star!F6&lt;&gt;"",IF(ISNUMBER(Star!F6),Star!F6,"C"),"")</f>
        <v/>
      </c>
      <c r="G5" s="5"/>
      <c r="H5" s="174" t="str">
        <f>'MB - EagleRequired'!B5</f>
        <v>3.</v>
      </c>
      <c r="I5" s="181" t="str">
        <f>'MB - EagleRequired'!C5</f>
        <v>Citizenship in the Nation</v>
      </c>
      <c r="J5" s="174" t="str">
        <f>IF('MB - EagleRequired'!F5&lt;&gt;"",IF(OR(ISNUMBER('MB - EagleRequired'!F5),'MB - EagleRequired'!F5="P"),"P","C"),"")</f>
        <v/>
      </c>
      <c r="K5" s="5"/>
      <c r="L5" s="33" t="str">
        <f>'MB - Elective'!C59</f>
        <v>Kayaking</v>
      </c>
      <c r="M5" s="182" t="str">
        <f>IF('MB - Elective'!F59&lt;&gt;"",IF('MB - Elective'!F59="P","P","C"),"")</f>
        <v/>
      </c>
      <c r="N5" s="5"/>
    </row>
    <row r="6" spans="1:14" ht="12.75" customHeight="1" x14ac:dyDescent="0.15">
      <c r="A6" s="45" t="s">
        <v>137</v>
      </c>
      <c r="B6" s="46" t="str">
        <f>IF(Star!F2&lt;&gt;"",IF(ISNUMBER(Star!F2),FLOOR(Star!F2,1),"C"),"")</f>
        <v/>
      </c>
      <c r="C6" s="23"/>
      <c r="D6" s="286"/>
      <c r="E6" s="289"/>
      <c r="F6" s="286"/>
      <c r="G6" s="5"/>
      <c r="H6" s="174" t="str">
        <f>'MB - EagleRequired'!B6</f>
        <v>4.</v>
      </c>
      <c r="I6" s="181" t="str">
        <f>'MB - EagleRequired'!C6</f>
        <v>Citizenship in the World</v>
      </c>
      <c r="J6" s="174" t="str">
        <f>IF('MB - EagleRequired'!F6&lt;&gt;"",IF(OR(ISNUMBER('MB - EagleRequired'!F6),'MB - EagleRequired'!F6="P"),"P","C"),"")</f>
        <v/>
      </c>
      <c r="K6" s="5"/>
      <c r="L6" s="33" t="str">
        <f>'MB - Elective'!C60</f>
        <v>Landscape Architecture</v>
      </c>
      <c r="M6" s="182" t="str">
        <f>IF('MB - Elective'!F60&lt;&gt;"",IF('MB - Elective'!F60="P","P","C"),"")</f>
        <v/>
      </c>
      <c r="N6" s="5"/>
    </row>
    <row r="7" spans="1:14" ht="12.75" customHeight="1" x14ac:dyDescent="0.15">
      <c r="A7" s="45" t="s">
        <v>138</v>
      </c>
      <c r="B7" s="46" t="str">
        <f>IF(Life!F2&lt;&gt;"",IF(ISNUMBER(Life!F2),FLOOR(Life!F2,1),"C"),"")</f>
        <v/>
      </c>
      <c r="C7" s="23"/>
      <c r="D7" s="286"/>
      <c r="E7" s="289"/>
      <c r="F7" s="286"/>
      <c r="G7" s="5"/>
      <c r="H7" s="174" t="str">
        <f>'MB - EagleRequired'!B7</f>
        <v>5.</v>
      </c>
      <c r="I7" s="181" t="str">
        <f>'MB - EagleRequired'!C7</f>
        <v>Communication</v>
      </c>
      <c r="J7" s="174" t="str">
        <f>IF('MB - EagleRequired'!F7&lt;&gt;"",IF(OR(ISNUMBER('MB - EagleRequired'!F7),'MB - EagleRequired'!F7="P"),"P","C"),"")</f>
        <v/>
      </c>
      <c r="K7" s="2"/>
      <c r="L7" s="33" t="str">
        <f>'MB - Elective'!C61</f>
        <v>Law</v>
      </c>
      <c r="M7" s="182" t="str">
        <f>IF('MB - Elective'!F61&lt;&gt;"",IF('MB - Elective'!F61="P","P","C"),"")</f>
        <v/>
      </c>
      <c r="N7" s="5"/>
    </row>
    <row r="8" spans="1:14" ht="12.75" customHeight="1" x14ac:dyDescent="0.15">
      <c r="A8" s="45" t="s">
        <v>139</v>
      </c>
      <c r="B8" s="46" t="str">
        <f>IF(Eagle!F2&lt;&gt;"",IF(ISNUMBER(Eagle!F2),FLOOR(Eagle!F2,1),"C"),"")</f>
        <v/>
      </c>
      <c r="C8" s="23"/>
      <c r="D8" s="286">
        <f>Star!B7</f>
        <v>3</v>
      </c>
      <c r="E8" s="289" t="str">
        <f>Star!C7</f>
        <v>Earn a total of six (6) merit badges, including four (4) from the list of required Eagle Merit Badges.</v>
      </c>
      <c r="F8" s="286" t="str">
        <f>IF(Star!F7&lt;&gt;"",IF(ISNUMBER(Star!F7),Star!F7,"C"),"")</f>
        <v/>
      </c>
      <c r="G8" s="5"/>
      <c r="H8" s="174" t="str">
        <f>'MB - EagleRequired'!B8</f>
        <v>6.</v>
      </c>
      <c r="I8" s="181" t="str">
        <f>'MB - EagleRequired'!C8</f>
        <v>Cooking</v>
      </c>
      <c r="J8" s="174" t="str">
        <f>IF('MB - EagleRequired'!F8&lt;&gt;"",IF(OR(ISNUMBER('MB - EagleRequired'!F8),'MB - EagleRequired'!F8="P"),"P","C"),"")</f>
        <v/>
      </c>
      <c r="K8" s="5"/>
      <c r="L8" s="33" t="str">
        <f>'MB - Elective'!C62</f>
        <v>Leatherwork</v>
      </c>
      <c r="M8" s="182" t="str">
        <f>IF('MB - Elective'!F62&lt;&gt;"",IF('MB - Elective'!F62="P","P","C"),"")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EagleRequired'!F9&lt;&gt;"",IF(OR(ISNUMBER('MB - EagleRequired'!F9),'MB - EagleRequired'!F9="P"),"P","C"),"")</f>
        <v/>
      </c>
      <c r="K9" s="5"/>
      <c r="L9" s="33" t="str">
        <f>'MB - Elective'!C63</f>
        <v>Mammal Study</v>
      </c>
      <c r="M9" s="182" t="str">
        <f>IF('MB - Elective'!F63&lt;&gt;"",IF('MB - Elective'!F63="P","P","C"),"")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IF(Star!F8&lt;&gt;"",IF(ISNUMBER(Star!F8),Star!F8,"C"),"")</f>
        <v/>
      </c>
      <c r="G10" s="5"/>
      <c r="H10" s="295" t="str">
        <f>'MB - EagleRequired'!B10</f>
        <v>8.</v>
      </c>
      <c r="I10" s="181" t="str">
        <f>'MB - EagleRequired'!C10</f>
        <v>Emergency Preparedness    -or-</v>
      </c>
      <c r="J10" s="174" t="str">
        <f>IF('MB - EagleRequired'!F10&lt;&gt;"",IF(OR(ISNUMBER('MB - EagleRequired'!F10),'MB - EagleRequired'!F10="P"),"P","C"),"")</f>
        <v/>
      </c>
      <c r="K10" s="5"/>
      <c r="L10" s="33" t="str">
        <f>'MB - Elective'!C64</f>
        <v>Medicine</v>
      </c>
      <c r="M10" s="182" t="str">
        <f>IF('MB - Elective'!F64&lt;&gt;"",IF('MB - Elective'!F64="P","P","C"),"")</f>
        <v/>
      </c>
      <c r="N10" s="5"/>
    </row>
    <row r="11" spans="1:14" x14ac:dyDescent="0.15">
      <c r="C11" s="23"/>
      <c r="D11" s="286"/>
      <c r="E11" s="289"/>
      <c r="F11" s="286"/>
      <c r="G11" s="5"/>
      <c r="H11" s="295"/>
      <c r="I11" s="181" t="str">
        <f>'MB - EagleRequired'!C11</f>
        <v>Lifesaving</v>
      </c>
      <c r="J11" s="174" t="str">
        <f>IF('MB - EagleRequired'!F11&lt;&gt;"",IF(OR(ISNUMBER('MB - EagleRequired'!F11),'MB - EagleRequired'!F11="P"),"P","C"),"")</f>
        <v/>
      </c>
      <c r="K11" s="5"/>
      <c r="L11" s="33" t="str">
        <f>'MB - Elective'!C65</f>
        <v>Metalwork</v>
      </c>
      <c r="M11" s="182" t="str">
        <f>IF('MB - Elective'!F65&lt;&gt;"",IF('MB - Elective'!F65="P","P","C"),"")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EagleRequired'!F12&lt;&gt;"",IF(OR(ISNUMBER('MB - EagleRequired'!F12),'MB - EagleRequired'!F12="P"),"P","C"),"")</f>
        <v/>
      </c>
      <c r="K12" s="5"/>
      <c r="L12" s="33" t="str">
        <f>'MB - Elective'!C66</f>
        <v>Mining in Society</v>
      </c>
      <c r="M12" s="182" t="str">
        <f>IF('MB - Elective'!F66&lt;&gt;"",IF('MB - Elective'!F66="P","P","C"),"")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IF(Star!F9&lt;&gt;"",IF(ISNUMBER(Star!F9),Star!F9,"C"),"")</f>
        <v/>
      </c>
      <c r="G13" s="5"/>
      <c r="H13" s="295"/>
      <c r="I13" s="181" t="str">
        <f>'MB - EagleRequired'!C13</f>
        <v>Sustainability</v>
      </c>
      <c r="J13" s="174" t="str">
        <f>IF('MB - EagleRequired'!F13&lt;&gt;"",IF(OR(ISNUMBER('MB - EagleRequired'!F13),'MB - EagleRequired'!F13="P"),"P","C"),"")</f>
        <v/>
      </c>
      <c r="K13" s="2"/>
      <c r="L13" s="33" t="str">
        <f>'MB - Elective'!C67</f>
        <v>Model Design and Building</v>
      </c>
      <c r="M13" s="182" t="str">
        <f>IF('MB - Elective'!F67&lt;&gt;"",IF('MB - Elective'!F67="P","P","C"),"")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EagleRequired'!F14&lt;&gt;"",IF(OR(ISNUMBER('MB - EagleRequired'!F14),'MB - EagleRequired'!F14="P"),"P","C"),"")</f>
        <v/>
      </c>
      <c r="K14" s="5"/>
      <c r="L14" s="33" t="str">
        <f>'MB - Elective'!C68</f>
        <v>Motorboating</v>
      </c>
      <c r="M14" s="182" t="str">
        <f>IF('MB - Elective'!F68&lt;&gt;"",IF('MB - Elective'!F68="P","P","C"),"")</f>
        <v/>
      </c>
      <c r="N14" s="18"/>
    </row>
    <row r="15" spans="1:14" x14ac:dyDescent="0.15">
      <c r="C15" s="23"/>
      <c r="D15" s="286"/>
      <c r="E15" s="289"/>
      <c r="F15" s="286"/>
      <c r="G15" s="18"/>
      <c r="H15" s="295" t="str">
        <f>'MB - EagleRequired'!B15</f>
        <v>11.</v>
      </c>
      <c r="I15" s="181" t="str">
        <f>'MB - EagleRequired'!C15</f>
        <v>Swimming    -or-</v>
      </c>
      <c r="J15" s="174" t="str">
        <f>IF('MB - EagleRequired'!F15&lt;&gt;"",IF(OR(ISNUMBER('MB - EagleRequired'!F15),'MB - EagleRequired'!F15="P"),"P","C"),"")</f>
        <v/>
      </c>
      <c r="K15" s="5"/>
      <c r="L15" s="33" t="str">
        <f>'MB - Elective'!C69</f>
        <v>Movie Making</v>
      </c>
      <c r="M15" s="182" t="str">
        <f>IF('MB - Elective'!F69&lt;&gt;"",IF('MB - Elective'!F69="P","P","C"),"")</f>
        <v/>
      </c>
      <c r="N15" s="5"/>
    </row>
    <row r="16" spans="1:14" ht="12.75" customHeight="1" x14ac:dyDescent="0.15">
      <c r="D16" s="286"/>
      <c r="E16" s="289"/>
      <c r="F16" s="286"/>
      <c r="G16" s="5"/>
      <c r="H16" s="295"/>
      <c r="I16" s="181" t="str">
        <f>'MB - EagleRequired'!C16</f>
        <v>Hiking    -or-</v>
      </c>
      <c r="J16" s="174" t="str">
        <f>IF('MB - EagleRequired'!F16&lt;&gt;"",IF(OR(ISNUMBER('MB - EagleRequired'!F16),'MB - EagleRequired'!F16="P"),"P","C"),"")</f>
        <v/>
      </c>
      <c r="K16" s="5"/>
      <c r="L16" s="33" t="str">
        <f>'MB - Elective'!C70</f>
        <v>Music</v>
      </c>
      <c r="M16" s="182" t="str">
        <f>IF('MB - Elective'!F70&lt;&gt;"",IF('MB - Elective'!F70="P","P","C"),"")</f>
        <v/>
      </c>
      <c r="N16" s="5"/>
    </row>
    <row r="17" spans="1:14" ht="12.75" customHeight="1" x14ac:dyDescent="0.15">
      <c r="A17" s="94" t="s">
        <v>187</v>
      </c>
      <c r="B17" s="95"/>
      <c r="D17" s="286"/>
      <c r="E17" s="289"/>
      <c r="F17" s="286"/>
      <c r="G17" s="5"/>
      <c r="H17" s="295"/>
      <c r="I17" s="181" t="str">
        <f>'MB - EagleRequired'!C17</f>
        <v>Cycling</v>
      </c>
      <c r="J17" s="174" t="str">
        <f>IF('MB - EagleRequired'!F17&lt;&gt;"",IF(OR(ISNUMBER('MB - EagleRequired'!F17),'MB - EagleRequired'!F17="P"),"P","C"),"")</f>
        <v/>
      </c>
      <c r="K17" s="5"/>
      <c r="L17" s="33" t="str">
        <f>'MB - Elective'!C71</f>
        <v>Nature</v>
      </c>
      <c r="M17" s="182" t="str">
        <f>IF('MB - Elective'!F71&lt;&gt;"",IF('MB - Elective'!F71="P","P","C"),"")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EagleRequired'!F18&lt;&gt;"",IF(OR(ISNUMBER('MB - EagleRequired'!F18),'MB - EagleRequired'!F18="P"),"P","C"),"")</f>
        <v/>
      </c>
      <c r="K18" s="5"/>
      <c r="L18" s="33" t="str">
        <f>'MB - Elective'!C72</f>
        <v>Nuclear Science</v>
      </c>
      <c r="M18" s="182" t="str">
        <f>IF('MB - Elective'!F72&lt;&gt;"",IF('MB - Elective'!F72="P","P","C"),"")</f>
        <v/>
      </c>
      <c r="N18" s="18"/>
    </row>
    <row r="19" spans="1:14" ht="12.75" customHeight="1" x14ac:dyDescent="0.15">
      <c r="A19" s="98" t="s">
        <v>189</v>
      </c>
      <c r="B19" s="46" t="str">
        <f>'Troop Meetings'!F6</f>
        <v/>
      </c>
      <c r="D19" s="286">
        <f>Star!B10</f>
        <v>6</v>
      </c>
      <c r="E19" s="289" t="str">
        <f>Star!C10</f>
        <v>With your parent or guardian, complete the exercises in the pamphlet How to Protect Your Children From Child Abuse: A Parent's Guide and earn the Cyber Chip Award for your grade.</v>
      </c>
      <c r="F19" s="286" t="str">
        <f>IF(Star!F10&lt;&gt;"",IF(ISNUMBER(Star!F10),Star!F10,"C"),"")</f>
        <v/>
      </c>
      <c r="G19" s="5"/>
      <c r="H19" s="174" t="str">
        <f>'MB - EagleRequired'!B19</f>
        <v>13.</v>
      </c>
      <c r="I19" s="181" t="str">
        <f>'MB - EagleRequired'!C19</f>
        <v>Family Life</v>
      </c>
      <c r="J19" s="174" t="str">
        <f>IF('MB - EagleRequired'!F19&lt;&gt;"",IF(OR(ISNUMBER('MB - EagleRequired'!F19),'MB - EagleRequired'!F19="P"),"P","C"),"")</f>
        <v/>
      </c>
      <c r="K19" s="2"/>
      <c r="L19" s="33" t="str">
        <f>'MB - Elective'!C73</f>
        <v>Oceanography</v>
      </c>
      <c r="M19" s="182" t="str">
        <f>IF('MB - Elective'!F73&lt;&gt;"",IF('MB - Elective'!F73="P","P","C"),"")</f>
        <v/>
      </c>
      <c r="N19" s="5"/>
    </row>
    <row r="20" spans="1:14" x14ac:dyDescent="0.15">
      <c r="A20" s="98" t="s">
        <v>190</v>
      </c>
      <c r="B20" s="46" t="str">
        <f>Outings!F6</f>
        <v/>
      </c>
      <c r="C20" s="17"/>
      <c r="D20" s="286"/>
      <c r="E20" s="289"/>
      <c r="F20" s="286"/>
      <c r="G20" s="5"/>
      <c r="H20" s="5"/>
      <c r="K20" s="5"/>
      <c r="L20" s="33" t="str">
        <f>'MB - Elective'!C74</f>
        <v>Orienteering</v>
      </c>
      <c r="M20" s="182" t="str">
        <f>IF('MB - Elective'!F74&lt;&gt;"",IF('MB - Elective'!F74="P","P","C"),"")</f>
        <v/>
      </c>
      <c r="N20" s="5"/>
    </row>
    <row r="21" spans="1:14" ht="12.75" customHeight="1" x14ac:dyDescent="0.15">
      <c r="A21" s="98" t="s">
        <v>191</v>
      </c>
      <c r="B21" s="46" t="str">
        <f>'Nights Camping'!F7</f>
        <v/>
      </c>
      <c r="C21" s="21"/>
      <c r="D21" s="286"/>
      <c r="E21" s="289"/>
      <c r="F21" s="286"/>
      <c r="G21" s="5"/>
      <c r="H21" s="5"/>
      <c r="K21" s="5"/>
      <c r="L21" s="33" t="str">
        <f>'MB - Elective'!C75</f>
        <v>Painting</v>
      </c>
      <c r="M21" s="182" t="str">
        <f>IF('MB - Elective'!F75&lt;&gt;"",IF('MB - Elective'!F75="P","P","C"),"")</f>
        <v/>
      </c>
      <c r="N21" s="5"/>
    </row>
    <row r="22" spans="1:14" ht="12.75" customHeight="1" x14ac:dyDescent="0.15">
      <c r="A22" s="98" t="s">
        <v>192</v>
      </c>
      <c r="B22" s="46" t="str">
        <f>'Nights Camping'!F6</f>
        <v/>
      </c>
      <c r="C22" s="23"/>
      <c r="D22" s="286">
        <f>Star!B11</f>
        <v>7</v>
      </c>
      <c r="E22" s="289" t="str">
        <f>Star!C11</f>
        <v>While a First Class Scout, participate in a Scoutmaster conference.</v>
      </c>
      <c r="F22" s="286" t="str">
        <f>IF(Star!F11&lt;&gt;"",IF(ISNUMBER(Star!F11),Star!F11,"C"),"")</f>
        <v/>
      </c>
      <c r="G22" s="5"/>
      <c r="H22" s="288" t="s">
        <v>339</v>
      </c>
      <c r="I22" s="288"/>
      <c r="J22" s="288"/>
      <c r="K22" s="5"/>
      <c r="L22" s="33" t="str">
        <f>'MB - Elective'!C76</f>
        <v>Pets</v>
      </c>
      <c r="M22" s="182" t="str">
        <f>IF('MB - Elective'!F76&lt;&gt;"",IF('MB - Elective'!F76="P","P","C"),"")</f>
        <v/>
      </c>
      <c r="N22" s="5"/>
    </row>
    <row r="23" spans="1:14" ht="12.75" customHeight="1" x14ac:dyDescent="0.15">
      <c r="C23" s="23"/>
      <c r="D23" s="286"/>
      <c r="E23" s="289"/>
      <c r="F23" s="286"/>
      <c r="G23" s="4"/>
      <c r="H23" s="288"/>
      <c r="I23" s="288"/>
      <c r="J23" s="288"/>
      <c r="K23" s="5"/>
      <c r="L23" s="33" t="str">
        <f>'MB - Elective'!C77</f>
        <v>Photography</v>
      </c>
      <c r="M23" s="182" t="str">
        <f>IF('MB - Elective'!F77&lt;&gt;"",IF('MB - Elective'!F77="P","P","C"),"")</f>
        <v/>
      </c>
      <c r="N23" s="5"/>
    </row>
    <row r="24" spans="1:14" ht="12.75" customHeight="1" x14ac:dyDescent="0.15">
      <c r="C24" s="22"/>
      <c r="D24" s="180">
        <f>Star!B12</f>
        <v>8</v>
      </c>
      <c r="E24" s="44" t="str">
        <f>Star!C12</f>
        <v>Complete your board of review for the Star rank.</v>
      </c>
      <c r="F24" s="180" t="str">
        <f>IF(Star!F12&lt;&gt;"",IF(ISNUMBER(Star!F12),Star!F12,"C"),"")</f>
        <v/>
      </c>
      <c r="G24" s="5"/>
      <c r="H24" s="294" t="str">
        <f>'MB - Elective'!C3</f>
        <v>American Business</v>
      </c>
      <c r="I24" s="294"/>
      <c r="J24" s="182" t="str">
        <f>IF('MB - Elective'!F3&lt;&gt;"",IF('MB - Elective'!F3="P","P","C"),"")</f>
        <v/>
      </c>
      <c r="K24" s="5"/>
      <c r="L24" s="33" t="str">
        <f>'MB - Elective'!C78</f>
        <v>Pioneering</v>
      </c>
      <c r="M24" s="182" t="str">
        <f>IF('MB - Elective'!F78&lt;&gt;"",IF('MB - Elective'!F78="P","P","C"),"")</f>
        <v/>
      </c>
      <c r="N24" s="5"/>
    </row>
    <row r="25" spans="1:14" ht="12.75" customHeight="1" x14ac:dyDescent="0.15">
      <c r="A25" s="94" t="s">
        <v>193</v>
      </c>
      <c r="B25" s="175"/>
      <c r="C25" s="23"/>
      <c r="D25" s="40"/>
      <c r="G25" s="5"/>
      <c r="H25" s="294" t="str">
        <f>'MB - Elective'!C4</f>
        <v>American Culture</v>
      </c>
      <c r="I25" s="294"/>
      <c r="J25" s="182" t="str">
        <f>IF('MB - Elective'!F4&lt;&gt;"",IF('MB - Elective'!F4="P","P","C"),"")</f>
        <v/>
      </c>
      <c r="K25" s="5"/>
      <c r="L25" s="33" t="str">
        <f>'MB - Elective'!C79</f>
        <v>Plant Science</v>
      </c>
      <c r="M25" s="182" t="str">
        <f>IF('MB - Elective'!F79&lt;&gt;"",IF('MB - Elective'!F79="P","P","C"),"")</f>
        <v/>
      </c>
      <c r="N25" s="5"/>
    </row>
    <row r="26" spans="1:14" ht="12.75" customHeight="1" x14ac:dyDescent="0.15">
      <c r="A26" s="98" t="s">
        <v>194</v>
      </c>
      <c r="B26" s="176" t="str">
        <f>IF('Order of the Arrow'!G3&lt;&gt;"","Yes","")</f>
        <v/>
      </c>
      <c r="C26" s="23"/>
      <c r="D26" s="40"/>
      <c r="G26" s="5"/>
      <c r="H26" s="294" t="str">
        <f>'MB - Elective'!C5</f>
        <v>American Heritage</v>
      </c>
      <c r="I26" s="294"/>
      <c r="J26" s="182" t="str">
        <f>IF('MB - Elective'!F5&lt;&gt;"",IF('MB - Elective'!F5="P","P","C"),"")</f>
        <v/>
      </c>
      <c r="K26" s="2"/>
      <c r="L26" s="33" t="str">
        <f>'MB - Elective'!C80</f>
        <v>Plumbing</v>
      </c>
      <c r="M26" s="182" t="str">
        <f>IF('MB - Elective'!F80&lt;&gt;"",IF('MB - Elective'!F80="P","P","C"),"")</f>
        <v/>
      </c>
      <c r="N26" s="4"/>
    </row>
    <row r="27" spans="1:14" ht="12.75" customHeight="1" x14ac:dyDescent="0.15">
      <c r="A27" s="98" t="s">
        <v>195</v>
      </c>
      <c r="B27" s="46" t="str">
        <f>IF('Order of the Arrow'!G4&lt;&gt;"","Yes","")</f>
        <v/>
      </c>
      <c r="C27" s="23"/>
      <c r="D27" s="288" t="s">
        <v>138</v>
      </c>
      <c r="E27" s="288"/>
      <c r="F27" s="288"/>
      <c r="G27" s="4"/>
      <c r="H27" s="294" t="str">
        <f>'MB - Elective'!C6</f>
        <v>American Labor</v>
      </c>
      <c r="I27" s="294"/>
      <c r="J27" s="182" t="str">
        <f>IF('MB - Elective'!F6&lt;&gt;"",IF('MB - Elective'!F6="P","P","C"),"")</f>
        <v/>
      </c>
      <c r="K27" s="5"/>
      <c r="L27" s="33" t="str">
        <f>'MB - Elective'!C81</f>
        <v>Pottery</v>
      </c>
      <c r="M27" s="182" t="str">
        <f>IF('MB - Elective'!F81&lt;&gt;"",IF('MB - Elective'!F81="P","P","C"),"")</f>
        <v/>
      </c>
      <c r="N27" s="5"/>
    </row>
    <row r="28" spans="1:14" ht="12.75" customHeight="1" x14ac:dyDescent="0.15">
      <c r="A28" s="98" t="s">
        <v>196</v>
      </c>
      <c r="B28" s="46" t="str">
        <f>IF('Order of the Arrow'!G5&lt;&gt;"","Yes","")</f>
        <v/>
      </c>
      <c r="C28" s="23"/>
      <c r="D28" s="288"/>
      <c r="E28" s="288"/>
      <c r="F28" s="288"/>
      <c r="G28" s="5"/>
      <c r="H28" s="294" t="str">
        <f>'MB - Elective'!C7</f>
        <v>Animal Science</v>
      </c>
      <c r="I28" s="294"/>
      <c r="J28" s="182" t="str">
        <f>IF('MB - Elective'!F7&lt;&gt;"",IF('MB - Elective'!F7="P","P","C"),"")</f>
        <v/>
      </c>
      <c r="K28" s="5"/>
      <c r="L28" s="33" t="str">
        <f>'MB - Elective'!C82</f>
        <v>Programming</v>
      </c>
      <c r="M28" s="182" t="str">
        <f>IF('MB - Elective'!F82&lt;&gt;"",IF('MB - Elective'!F82="P","P","C"),"")</f>
        <v/>
      </c>
      <c r="N28" s="5"/>
    </row>
    <row r="29" spans="1:14" ht="12.75" customHeight="1" x14ac:dyDescent="0.15">
      <c r="A29" s="98" t="s">
        <v>197</v>
      </c>
      <c r="B29" s="46" t="str">
        <f>IF('Order of the Arrow'!G6&lt;&gt;"","Yes","")</f>
        <v/>
      </c>
      <c r="C29" s="23"/>
      <c r="D29" s="286">
        <f>Life!B5</f>
        <v>1</v>
      </c>
      <c r="E29" s="287" t="str">
        <f>Life!C5</f>
        <v xml:space="preserve">Be active in your troop and patrol for at least 6 months as a Star Scout. </v>
      </c>
      <c r="F29" s="286" t="str">
        <f>IF(Life!F5&lt;&gt;"",IF(ISNUMBER(Life!F5),Life!F5,"C"),"")</f>
        <v/>
      </c>
      <c r="G29" s="5"/>
      <c r="H29" s="294" t="str">
        <f>'MB - Elective'!C8</f>
        <v>Animation</v>
      </c>
      <c r="I29" s="294"/>
      <c r="J29" s="182" t="str">
        <f>IF('MB - Elective'!F8&lt;&gt;"",IF('MB - Elective'!F8="P","P","C"),"")</f>
        <v/>
      </c>
      <c r="K29" s="5"/>
      <c r="L29" s="33" t="str">
        <f>'MB - Elective'!C83</f>
        <v>Public Health</v>
      </c>
      <c r="M29" s="182" t="str">
        <f>IF('MB - Elective'!F83&lt;&gt;"",IF('MB - Elective'!F83="P","P","C"),"")</f>
        <v/>
      </c>
      <c r="N29" s="5"/>
    </row>
    <row r="30" spans="1:14" x14ac:dyDescent="0.15">
      <c r="A30" s="98" t="s">
        <v>198</v>
      </c>
      <c r="B30" s="46" t="str">
        <f>IF('Order of the Arrow'!G7&lt;&gt;"","Yes","")</f>
        <v/>
      </c>
      <c r="C30" s="23"/>
      <c r="D30" s="286"/>
      <c r="E30" s="287"/>
      <c r="F30" s="286"/>
      <c r="G30" s="5"/>
      <c r="H30" s="294" t="str">
        <f>'MB - Elective'!C9</f>
        <v>Archaeology</v>
      </c>
      <c r="I30" s="294"/>
      <c r="J30" s="182" t="str">
        <f>IF('MB - Elective'!F9&lt;&gt;"",IF('MB - Elective'!F9="P","P","C"),"")</f>
        <v/>
      </c>
      <c r="K30" s="5"/>
      <c r="L30" s="33" t="str">
        <f>'MB - Elective'!C84</f>
        <v>Public Speaking</v>
      </c>
      <c r="M30" s="182" t="str">
        <f>IF('MB - Elective'!F84&lt;&gt;"",IF('MB - Elective'!F84="P","P","C"),"")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IF(Life!F6&lt;&gt;"",IF(ISNUMBER(Life!F6),Life!F6,"C"),"")</f>
        <v/>
      </c>
      <c r="G31" s="5"/>
      <c r="H31" s="294" t="str">
        <f>'MB - Elective'!C10</f>
        <v>Archery</v>
      </c>
      <c r="I31" s="294"/>
      <c r="J31" s="182" t="str">
        <f>IF('MB - Elective'!F10&lt;&gt;"",IF('MB - Elective'!F10="P","P","C"),"")</f>
        <v/>
      </c>
      <c r="K31" s="5"/>
      <c r="L31" s="33" t="str">
        <f>'MB - Elective'!C85</f>
        <v>Pulp and Paper</v>
      </c>
      <c r="M31" s="182" t="str">
        <f>IF('MB - Elective'!F85&lt;&gt;"",IF('MB - Elective'!F85="P","P","C"),"")</f>
        <v/>
      </c>
      <c r="N31" s="5"/>
    </row>
    <row r="32" spans="1:14" ht="12.75" customHeight="1" x14ac:dyDescent="0.15">
      <c r="C32" s="23"/>
      <c r="D32" s="286"/>
      <c r="E32" s="287"/>
      <c r="F32" s="286"/>
      <c r="G32" s="5"/>
      <c r="H32" s="294" t="str">
        <f>'MB - Elective'!C11</f>
        <v>Architecture and Landscape Architecture</v>
      </c>
      <c r="I32" s="294"/>
      <c r="J32" s="182" t="str">
        <f>IF('MB - Elective'!F11&lt;&gt;"",IF('MB - Elective'!F11="P","P","C"),"")</f>
        <v/>
      </c>
      <c r="K32" s="5"/>
      <c r="L32" s="33" t="str">
        <f>'MB - Elective'!C86</f>
        <v>Radio</v>
      </c>
      <c r="M32" s="182" t="str">
        <f>IF('MB - Elective'!F86&lt;&gt;"",IF('MB - Elective'!F86="P","P","C"),"")</f>
        <v/>
      </c>
      <c r="N32" s="5"/>
    </row>
    <row r="33" spans="1:14" ht="12.75" customHeight="1" x14ac:dyDescent="0.15">
      <c r="A33" s="94" t="s">
        <v>246</v>
      </c>
      <c r="B33" s="95"/>
      <c r="C33" s="23"/>
      <c r="D33" s="286"/>
      <c r="E33" s="287"/>
      <c r="F33" s="286"/>
      <c r="G33" s="5"/>
      <c r="H33" s="294" t="str">
        <f>'MB - Elective'!C12</f>
        <v>Art</v>
      </c>
      <c r="I33" s="294"/>
      <c r="J33" s="182" t="str">
        <f>IF('MB - Elective'!F12&lt;&gt;"",IF('MB - Elective'!F12="P","P","C"),"")</f>
        <v/>
      </c>
      <c r="K33" s="5"/>
      <c r="L33" s="33" t="str">
        <f>'MB - Elective'!C87</f>
        <v>Railroading</v>
      </c>
      <c r="M33" s="182" t="str">
        <f>IF('MB - Elective'!F87&lt;&gt;"",IF('MB - Elective'!F87="P","P","C"),"")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IF(Life!F7&lt;&gt;"",IF(ISNUMBER(Life!F7),Life!F7,"C"),"")</f>
        <v/>
      </c>
      <c r="G34" s="4"/>
      <c r="H34" s="294" t="str">
        <f>'MB - Elective'!C13</f>
        <v>Astronomy</v>
      </c>
      <c r="I34" s="294"/>
      <c r="J34" s="182" t="str">
        <f>IF('MB - Elective'!F13&lt;&gt;"",IF('MB - Elective'!F13="P","P","C"),"")</f>
        <v/>
      </c>
      <c r="K34" s="5"/>
      <c r="L34" s="33" t="str">
        <f>'MB - Elective'!C88</f>
        <v>Reading</v>
      </c>
      <c r="M34" s="182" t="str">
        <f>IF('MB - Elective'!F88&lt;&gt;"",IF('MB - Elective'!F88="P","P","C"),"")</f>
        <v/>
      </c>
      <c r="N34" s="4"/>
    </row>
    <row r="35" spans="1:14" ht="12.75" customHeight="1" x14ac:dyDescent="0.15">
      <c r="A35" s="184" t="str">
        <f>IF(Star!F3="","",Star!F3)</f>
        <v/>
      </c>
      <c r="B35" s="43"/>
      <c r="C35" s="23"/>
      <c r="D35" s="286"/>
      <c r="E35" s="287"/>
      <c r="F35" s="286"/>
      <c r="G35" s="5"/>
      <c r="H35" s="294" t="str">
        <f>'MB - Elective'!C14</f>
        <v>Athletics</v>
      </c>
      <c r="I35" s="294"/>
      <c r="J35" s="182" t="str">
        <f>IF('MB - Elective'!F14&lt;&gt;"",IF('MB - Elective'!F14="P","P","C"),"")</f>
        <v/>
      </c>
      <c r="K35" s="5"/>
      <c r="L35" s="33" t="str">
        <f>'MB - Elective'!C89</f>
        <v>Reptile and Amphibian Study</v>
      </c>
      <c r="M35" s="182" t="str">
        <f>IF('MB - Elective'!F89&lt;&gt;"",IF('MB - Elective'!F89="P","P","C"),"")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IF(Life!F8&lt;&gt;"",IF(ISNUMBER(Life!F8),Life!F8,"C"),"")</f>
        <v/>
      </c>
      <c r="G36" s="5"/>
      <c r="H36" s="294" t="str">
        <f>'MB - Elective'!C15</f>
        <v>Automotive Maintenance</v>
      </c>
      <c r="I36" s="294"/>
      <c r="J36" s="182" t="str">
        <f>IF('MB - Elective'!F15&lt;&gt;"",IF('MB - Elective'!F15="P","P","C"),"")</f>
        <v/>
      </c>
      <c r="K36" s="2"/>
      <c r="L36" s="33" t="str">
        <f>'MB - Elective'!C90</f>
        <v>Rifle Shooting</v>
      </c>
      <c r="M36" s="182" t="str">
        <f>IF('MB - Elective'!F90&lt;&gt;"",IF('MB - Elective'!F90="P","P","C"),"")</f>
        <v/>
      </c>
      <c r="N36" s="5"/>
    </row>
    <row r="37" spans="1:14" ht="12.75" customHeight="1" x14ac:dyDescent="0.15">
      <c r="A37" s="184" t="str">
        <f>IF(ISERROR(DATEVALUE(Star!F14)),"",DATEVALUE(Star!F14))</f>
        <v/>
      </c>
      <c r="B37" s="43"/>
      <c r="C37" s="23"/>
      <c r="D37" s="286"/>
      <c r="E37" s="287"/>
      <c r="F37" s="286"/>
      <c r="G37" s="5"/>
      <c r="H37" s="294" t="str">
        <f>'MB - Elective'!C16</f>
        <v>Aviation</v>
      </c>
      <c r="I37" s="294"/>
      <c r="J37" s="182" t="str">
        <f>IF('MB - Elective'!F16&lt;&gt;"",IF('MB - Elective'!F16="P","P","C"),"")</f>
        <v/>
      </c>
      <c r="K37" s="5"/>
      <c r="L37" s="33" t="str">
        <f>'MB - Elective'!C91</f>
        <v>Robotics</v>
      </c>
      <c r="M37" s="182" t="str">
        <f>IF('MB - Elective'!F91&lt;&gt;"",IF('MB - Elective'!F91="P","P","C"),"")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IF(Life!F9&lt;&gt;"",IF(ISNUMBER(Life!F9),Life!F9,"C"),"")</f>
        <v/>
      </c>
      <c r="G38" s="5"/>
      <c r="H38" s="294" t="str">
        <f>'MB - Elective'!C17</f>
        <v>Backpacking</v>
      </c>
      <c r="I38" s="294"/>
      <c r="J38" s="182" t="str">
        <f>IF('MB - Elective'!F17&lt;&gt;"",IF('MB - Elective'!F17="P","P","C"),"")</f>
        <v/>
      </c>
      <c r="K38" s="5"/>
      <c r="L38" s="33" t="str">
        <f>'MB - Elective'!C92</f>
        <v>Rowing</v>
      </c>
      <c r="M38" s="182" t="str">
        <f>IF('MB - Elective'!F92&lt;&gt;"",IF('MB - Elective'!F92="P","P","C"),"")</f>
        <v/>
      </c>
      <c r="N38" s="5"/>
    </row>
    <row r="39" spans="1:14" ht="12.75" customHeight="1" x14ac:dyDescent="0.15">
      <c r="A39" s="184" t="str">
        <f>IF(ISERROR(DATEVALUE(Life!F14)),"",DATEVALUE(Life!F14))</f>
        <v/>
      </c>
      <c r="B39" s="43"/>
      <c r="C39" s="5"/>
      <c r="D39" s="286"/>
      <c r="E39" s="287"/>
      <c r="F39" s="286"/>
      <c r="G39" s="5"/>
      <c r="H39" s="294" t="str">
        <f>'MB - Elective'!C18</f>
        <v>Basketry</v>
      </c>
      <c r="I39" s="294"/>
      <c r="J39" s="182" t="str">
        <f>IF('MB - Elective'!F18&lt;&gt;"",IF('MB - Elective'!F18="P","P","C"),"")</f>
        <v/>
      </c>
      <c r="K39" s="5"/>
      <c r="L39" s="33" t="str">
        <f>'MB - Elective'!C93</f>
        <v>Safety</v>
      </c>
      <c r="M39" s="182" t="str">
        <f>IF('MB - Elective'!F93&lt;&gt;"",IF('MB - Elective'!F93="P","P","C"),"")</f>
        <v/>
      </c>
      <c r="N39" s="5"/>
    </row>
    <row r="40" spans="1:14" ht="12.75" customHeight="1" x14ac:dyDescent="0.15">
      <c r="A40" s="142" t="s">
        <v>139</v>
      </c>
      <c r="B40" s="43"/>
      <c r="C40" s="5"/>
      <c r="D40" s="286"/>
      <c r="E40" s="287"/>
      <c r="F40" s="286"/>
      <c r="G40" s="4"/>
      <c r="H40" s="294" t="str">
        <f>'MB - Elective'!C19</f>
        <v>Bird Study</v>
      </c>
      <c r="I40" s="294"/>
      <c r="J40" s="182" t="str">
        <f>IF('MB - Elective'!F19&lt;&gt;"",IF('MB - Elective'!F19="P","P","C"),"")</f>
        <v/>
      </c>
      <c r="K40" s="2"/>
      <c r="L40" s="33" t="str">
        <f>'MB - Elective'!C94</f>
        <v>Salesmanship</v>
      </c>
      <c r="M40" s="182" t="str">
        <f>IF('MB - Elective'!F94&lt;&gt;"",IF('MB - Elective'!F94="P","P","C"),"")</f>
        <v/>
      </c>
      <c r="N40" s="5"/>
    </row>
    <row r="41" spans="1:14" ht="12.75" customHeight="1" x14ac:dyDescent="0.15">
      <c r="A41" s="183" t="str">
        <f>IF(ISERROR(DATEVALUE(Eagle!F13)),"",DATEVALUE(Eagle!F13))</f>
        <v/>
      </c>
      <c r="B41" s="97"/>
      <c r="C41" s="5"/>
      <c r="D41" s="286"/>
      <c r="E41" s="287"/>
      <c r="F41" s="286"/>
      <c r="G41" s="5"/>
      <c r="H41" s="294" t="str">
        <f>'MB - Elective'!C20</f>
        <v>Bugling</v>
      </c>
      <c r="I41" s="294"/>
      <c r="J41" s="182" t="str">
        <f>IF('MB - Elective'!F20&lt;&gt;"",IF('MB - Elective'!F20="P","P","C"),"")</f>
        <v/>
      </c>
      <c r="K41" s="5"/>
      <c r="L41" s="33" t="str">
        <f>'MB - Elective'!C95</f>
        <v>Scholarship</v>
      </c>
      <c r="M41" s="182" t="str">
        <f>IF('MB - Elective'!F95&lt;&gt;"",IF('MB - Elective'!F95="P","P","C"),"")</f>
        <v/>
      </c>
      <c r="N41" s="4"/>
    </row>
    <row r="42" spans="1:14" ht="12.75" customHeight="1" x14ac:dyDescent="0.15">
      <c r="C42" s="5"/>
      <c r="D42" s="286"/>
      <c r="E42" s="287"/>
      <c r="F42" s="286"/>
      <c r="G42" s="5"/>
      <c r="H42" s="294" t="str">
        <f>'MB - Elective'!C21</f>
        <v>Canoeing</v>
      </c>
      <c r="I42" s="294"/>
      <c r="J42" s="182" t="str">
        <f>IF('MB - Elective'!F21&lt;&gt;"",IF('MB - Elective'!F21="P","P","C"),"")</f>
        <v/>
      </c>
      <c r="K42" s="5"/>
      <c r="L42" s="33" t="str">
        <f>'MB - Elective'!C96</f>
        <v>Scouting Heritage</v>
      </c>
      <c r="M42" s="182" t="str">
        <f>IF('MB - Elective'!F96&lt;&gt;"",IF('MB - Elective'!F96="P","P","C"),"")</f>
        <v/>
      </c>
      <c r="N42" s="5"/>
    </row>
    <row r="43" spans="1:14" x14ac:dyDescent="0.15">
      <c r="C43" s="5"/>
      <c r="D43" s="286"/>
      <c r="E43" s="287"/>
      <c r="F43" s="286"/>
      <c r="G43" s="5"/>
      <c r="H43" s="294" t="str">
        <f>'MB - Elective'!C22</f>
        <v>Chemistry</v>
      </c>
      <c r="I43" s="294"/>
      <c r="J43" s="182" t="str">
        <f>IF('MB - Elective'!F22&lt;&gt;"",IF('MB - Elective'!F22="P","P","C"),"")</f>
        <v/>
      </c>
      <c r="K43" s="5"/>
      <c r="L43" s="33" t="str">
        <f>'MB - Elective'!C97</f>
        <v>Scuba Diving</v>
      </c>
      <c r="M43" s="182" t="str">
        <f>IF('MB - Elective'!F97&lt;&gt;"",IF('MB - Elective'!F97="P","P","C"),"")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IF(Life!F10&lt;&gt;"",IF(ISNUMBER(Life!F10),Life!F10,"C"),"")</f>
        <v/>
      </c>
      <c r="G44" s="5"/>
      <c r="H44" s="294" t="str">
        <f>'MB - Elective'!C23</f>
        <v>Chess</v>
      </c>
      <c r="I44" s="294"/>
      <c r="J44" s="182" t="str">
        <f>IF('MB - Elective'!F23&lt;&gt;"",IF('MB - Elective'!F23="P","P","C"),"")</f>
        <v/>
      </c>
      <c r="K44" s="2"/>
      <c r="L44" s="33" t="str">
        <f>'MB - Elective'!C98</f>
        <v>Sculpture</v>
      </c>
      <c r="M44" s="182" t="str">
        <f>IF('MB - Elective'!F98&lt;&gt;"",IF('MB - Elective'!F98="P","P","C"),"")</f>
        <v/>
      </c>
      <c r="N44" s="5"/>
    </row>
    <row r="45" spans="1:14" ht="12.75" customHeight="1" x14ac:dyDescent="0.15">
      <c r="A45" s="145" t="s">
        <v>148</v>
      </c>
      <c r="B45" s="24"/>
      <c r="C45" s="5"/>
      <c r="D45" s="286"/>
      <c r="E45" s="287"/>
      <c r="F45" s="286"/>
      <c r="G45" s="5"/>
      <c r="H45" s="294" t="str">
        <f>'MB - Elective'!C24</f>
        <v>Climbing</v>
      </c>
      <c r="I45" s="294"/>
      <c r="J45" s="182" t="str">
        <f>IF('MB - Elective'!F24&lt;&gt;"",IF('MB - Elective'!F24="P","P","C"),"")</f>
        <v/>
      </c>
      <c r="K45" s="5"/>
      <c r="L45" s="33" t="str">
        <f>'MB - Elective'!C99</f>
        <v>Search and Rescue</v>
      </c>
      <c r="M45" s="182" t="str">
        <f>IF('MB - Elective'!F99&lt;&gt;"",IF('MB - Elective'!F99="P","P","C"),"")</f>
        <v/>
      </c>
      <c r="N45" s="5"/>
    </row>
    <row r="46" spans="1:14" ht="12.75" customHeight="1" x14ac:dyDescent="0.15">
      <c r="A46" s="146" t="s">
        <v>147</v>
      </c>
      <c r="B46" s="24"/>
      <c r="C46" s="5"/>
      <c r="D46" s="286"/>
      <c r="E46" s="287"/>
      <c r="F46" s="286"/>
      <c r="G46" s="4"/>
      <c r="H46" s="294" t="str">
        <f>'MB - Elective'!C25</f>
        <v>Coin Collecting</v>
      </c>
      <c r="I46" s="294"/>
      <c r="J46" s="182" t="str">
        <f>IF('MB - Elective'!F25&lt;&gt;"",IF('MB - Elective'!F25="P","P","C"),"")</f>
        <v/>
      </c>
      <c r="K46" s="5"/>
      <c r="L46" s="33" t="str">
        <f>'MB - Elective'!C100</f>
        <v>Shotgun Shooting</v>
      </c>
      <c r="M46" s="182" t="str">
        <f>IF('MB - Elective'!F100&lt;&gt;"",IF('MB - Elective'!F100="P","P","C"),"")</f>
        <v/>
      </c>
      <c r="N46" s="5"/>
    </row>
    <row r="47" spans="1:14" ht="12.75" customHeight="1" x14ac:dyDescent="0.15">
      <c r="A47" s="145" t="s">
        <v>150</v>
      </c>
      <c r="B47" s="43"/>
      <c r="C47" s="5"/>
      <c r="D47" s="286"/>
      <c r="E47" s="287"/>
      <c r="F47" s="286"/>
      <c r="G47" s="5"/>
      <c r="H47" s="294" t="str">
        <f>'MB - Elective'!C26</f>
        <v>Collections</v>
      </c>
      <c r="I47" s="294"/>
      <c r="J47" s="182" t="str">
        <f>IF('MB - Elective'!F26&lt;&gt;"",IF('MB - Elective'!F26="P","P","C"),"")</f>
        <v/>
      </c>
      <c r="K47" s="5"/>
      <c r="L47" s="33" t="str">
        <f>'MB - Elective'!C101</f>
        <v>Signs, Signals, and Codes</v>
      </c>
      <c r="M47" s="182" t="str">
        <f>IF('MB - Elective'!F101&lt;&gt;"",IF('MB - Elective'!F101="P","P","C"),"")</f>
        <v/>
      </c>
      <c r="N47" s="5"/>
    </row>
    <row r="48" spans="1:14" ht="12.75" customHeight="1" x14ac:dyDescent="0.15">
      <c r="A48" s="147" t="s">
        <v>149</v>
      </c>
      <c r="B48" s="97"/>
      <c r="C48" s="5"/>
      <c r="D48" s="286"/>
      <c r="E48" s="287"/>
      <c r="F48" s="286"/>
      <c r="G48" s="5"/>
      <c r="H48" s="294" t="str">
        <f>'MB - Elective'!C27</f>
        <v>Composite Materials</v>
      </c>
      <c r="I48" s="294"/>
      <c r="J48" s="182" t="str">
        <f>IF('MB - Elective'!F27&lt;&gt;"",IF('MB - Elective'!F27="P","P","C"),"")</f>
        <v/>
      </c>
      <c r="K48" s="5"/>
      <c r="L48" s="33" t="str">
        <f>'MB - Elective'!C102</f>
        <v>Skating</v>
      </c>
      <c r="M48" s="182" t="str">
        <f>IF('MB - Elective'!F102&lt;&gt;"",IF('MB - Elective'!F102="P","P","C"),"")</f>
        <v/>
      </c>
      <c r="N48" s="5"/>
    </row>
    <row r="49" spans="1:14" ht="12.75" customHeight="1" x14ac:dyDescent="0.15">
      <c r="A49" s="2"/>
      <c r="B49" s="2"/>
      <c r="C49" s="2"/>
      <c r="D49" s="286"/>
      <c r="E49" s="287"/>
      <c r="F49" s="286"/>
      <c r="G49" s="5"/>
      <c r="H49" s="294" t="str">
        <f>'MB - Elective'!C28</f>
        <v>Crime Prevention</v>
      </c>
      <c r="I49" s="294"/>
      <c r="J49" s="182" t="str">
        <f>IF('MB - Elective'!F28&lt;&gt;"",IF('MB - Elective'!F28="P","P","C"),"")</f>
        <v/>
      </c>
      <c r="K49" s="2"/>
      <c r="L49" s="33" t="str">
        <f>'MB - Elective'!C103</f>
        <v>Small-Boat Sailing</v>
      </c>
      <c r="M49" s="182" t="str">
        <f>IF('MB - Elective'!F103&lt;&gt;"",IF('MB - Elective'!F103="P","P","C"),"")</f>
        <v/>
      </c>
      <c r="N49" s="5"/>
    </row>
    <row r="50" spans="1:14" ht="12.75" customHeight="1" x14ac:dyDescent="0.15">
      <c r="C50" s="2"/>
      <c r="D50" s="286"/>
      <c r="E50" s="287"/>
      <c r="F50" s="286"/>
      <c r="G50" s="5"/>
      <c r="H50" s="294" t="str">
        <f>'MB - Elective'!C29</f>
        <v>Dentistry</v>
      </c>
      <c r="I50" s="294"/>
      <c r="J50" s="182" t="str">
        <f>IF('MB - Elective'!F29&lt;&gt;"",IF('MB - Elective'!F29="P","P","C"),"")</f>
        <v/>
      </c>
      <c r="K50" s="5"/>
      <c r="L50" s="33" t="str">
        <f>'MB - Elective'!C104</f>
        <v>Snow Sports</v>
      </c>
      <c r="M50" s="182" t="str">
        <f>IF('MB - Elective'!F104&lt;&gt;"",IF('MB - Elective'!F104="P","P","C"),"")</f>
        <v/>
      </c>
      <c r="N50" s="5"/>
    </row>
    <row r="51" spans="1:14" ht="12.75" customHeight="1" x14ac:dyDescent="0.15">
      <c r="C51" s="2"/>
      <c r="D51" s="286"/>
      <c r="E51" s="287"/>
      <c r="F51" s="286"/>
      <c r="G51" s="5"/>
      <c r="H51" s="294" t="str">
        <f>'MB - Elective'!C30</f>
        <v>Digital Technology</v>
      </c>
      <c r="I51" s="294"/>
      <c r="J51" s="182" t="str">
        <f>IF('MB - Elective'!F30&lt;&gt;"",IF('MB - Elective'!F30="P","P","C"),"")</f>
        <v/>
      </c>
      <c r="K51" s="5"/>
      <c r="L51" s="33" t="str">
        <f>'MB - Elective'!C105</f>
        <v>Soil and Water Conservation</v>
      </c>
      <c r="M51" s="182" t="str">
        <f>IF('MB - Elective'!F105&lt;&gt;"",IF('MB - Elective'!F105="P","P","C"),"")</f>
        <v/>
      </c>
      <c r="N51" s="5"/>
    </row>
    <row r="52" spans="1:14" ht="12.75" customHeight="1" x14ac:dyDescent="0.15">
      <c r="A52" s="32" t="s">
        <v>16</v>
      </c>
      <c r="B52" s="26"/>
      <c r="C52" s="2"/>
      <c r="D52" s="286"/>
      <c r="E52" s="287"/>
      <c r="F52" s="286"/>
      <c r="G52" s="5"/>
      <c r="H52" s="294" t="str">
        <f>'MB - Elective'!C31</f>
        <v>Disabilities Awareness</v>
      </c>
      <c r="I52" s="294"/>
      <c r="J52" s="182" t="str">
        <f>IF('MB - Elective'!F31&lt;&gt;"",IF('MB - Elective'!F31="P","P","C"),"")</f>
        <v/>
      </c>
      <c r="K52" s="5"/>
      <c r="L52" s="33" t="str">
        <f>'MB - Elective'!C106</f>
        <v>Space Exploration</v>
      </c>
      <c r="M52" s="182" t="str">
        <f>IF('MB - Elective'!F106&lt;&gt;"",IF('MB - Elective'!F106="P","P","C"),"")</f>
        <v/>
      </c>
      <c r="N52" s="5"/>
    </row>
    <row r="53" spans="1:14" x14ac:dyDescent="0.15">
      <c r="A53" s="25" t="s">
        <v>313</v>
      </c>
      <c r="B53" s="27"/>
      <c r="C53" s="2"/>
      <c r="D53" s="286"/>
      <c r="E53" s="287"/>
      <c r="F53" s="286"/>
      <c r="G53" s="5"/>
      <c r="H53" s="294" t="str">
        <f>'MB - Elective'!C32</f>
        <v>Dog Care</v>
      </c>
      <c r="I53" s="294"/>
      <c r="J53" s="182" t="str">
        <f>IF('MB - Elective'!F32&lt;&gt;"",IF('MB - Elective'!F32="P","P","C"),"")</f>
        <v/>
      </c>
      <c r="K53" s="2"/>
      <c r="L53" s="33" t="str">
        <f>'MB - Elective'!C107</f>
        <v>Sports</v>
      </c>
      <c r="M53" s="182" t="str">
        <f>IF('MB - Elective'!F107&lt;&gt;"",IF('MB - Elective'!F107="P","P","C"),"")</f>
        <v/>
      </c>
      <c r="N53" s="5"/>
    </row>
    <row r="54" spans="1:14" ht="12.75" customHeight="1" x14ac:dyDescent="0.15">
      <c r="A54" s="26" t="s">
        <v>314</v>
      </c>
      <c r="B54" s="27"/>
      <c r="C54" s="2"/>
      <c r="D54" s="286"/>
      <c r="E54" s="287"/>
      <c r="F54" s="286"/>
      <c r="G54" s="5"/>
      <c r="H54" s="294" t="str">
        <f>'MB - Elective'!C33</f>
        <v>Drafting</v>
      </c>
      <c r="I54" s="294"/>
      <c r="J54" s="182" t="str">
        <f>IF('MB - Elective'!F33&lt;&gt;"",IF('MB - Elective'!F33="P","P","C"),"")</f>
        <v/>
      </c>
      <c r="K54" s="5"/>
      <c r="L54" s="33" t="str">
        <f>'MB - Elective'!C108</f>
        <v>Stamp Collecting</v>
      </c>
      <c r="M54" s="182" t="str">
        <f>IF('MB - Elective'!F108&lt;&gt;"",IF('MB - Elective'!F108="P","P","C"),"")</f>
        <v/>
      </c>
      <c r="N54" s="5"/>
    </row>
    <row r="55" spans="1:14" ht="12.75" customHeight="1" x14ac:dyDescent="0.15">
      <c r="A55" s="28" t="s">
        <v>315</v>
      </c>
      <c r="B55" s="27"/>
      <c r="C55" s="2"/>
      <c r="D55" s="286"/>
      <c r="E55" s="287"/>
      <c r="F55" s="286"/>
      <c r="G55" s="4"/>
      <c r="H55" s="294" t="str">
        <f>'MB - Elective'!C34</f>
        <v>Electricity</v>
      </c>
      <c r="I55" s="294"/>
      <c r="J55" s="182" t="str">
        <f>IF('MB - Elective'!F34&lt;&gt;"",IF('MB - Elective'!F34="P","P","C"),"")</f>
        <v/>
      </c>
      <c r="K55" s="5"/>
      <c r="L55" s="33" t="str">
        <f>'MB - Elective'!C109</f>
        <v>Surveying</v>
      </c>
      <c r="M55" s="182" t="str">
        <f>IF('MB - Elective'!F109&lt;&gt;"",IF('MB - Elective'!F109="P","P","C"),"")</f>
        <v/>
      </c>
      <c r="N55" s="5"/>
    </row>
    <row r="56" spans="1:14" ht="12.75" customHeight="1" x14ac:dyDescent="0.15">
      <c r="A56" s="28"/>
      <c r="B56" s="27"/>
      <c r="C56" s="2"/>
      <c r="D56" s="286"/>
      <c r="E56" s="287"/>
      <c r="F56" s="286"/>
      <c r="G56" s="5"/>
      <c r="H56" s="294" t="str">
        <f>'MB - Elective'!C35</f>
        <v>Electronics</v>
      </c>
      <c r="I56" s="294"/>
      <c r="J56" s="182" t="str">
        <f>IF('MB - Elective'!F35&lt;&gt;"",IF('MB - Elective'!F35="P","P","C"),"")</f>
        <v/>
      </c>
      <c r="K56" s="5"/>
      <c r="L56" s="33" t="str">
        <f>'MB - Elective'!C110</f>
        <v>Textile</v>
      </c>
      <c r="M56" s="182" t="str">
        <f>IF('MB - Elective'!F110&lt;&gt;"",IF('MB - Elective'!F110="P","P","C"),"")</f>
        <v/>
      </c>
      <c r="N56" s="5"/>
    </row>
    <row r="57" spans="1:14" ht="12.75" customHeight="1" x14ac:dyDescent="0.15">
      <c r="A57" s="28"/>
      <c r="B57" s="27"/>
      <c r="C57" s="2"/>
      <c r="D57" s="180">
        <f>Life!B11</f>
        <v>7</v>
      </c>
      <c r="E57" s="177" t="str">
        <f>Life!C11</f>
        <v>While a Star Scout, participate in a Scoutmaster conference.</v>
      </c>
      <c r="F57" s="180" t="str">
        <f>IF(Life!F11&lt;&gt;"",IF(ISNUMBER(Life!F11),Life!F11,"C"),"")</f>
        <v/>
      </c>
      <c r="G57" s="5"/>
      <c r="H57" s="294" t="str">
        <f>'MB - Elective'!C36</f>
        <v>Energy</v>
      </c>
      <c r="I57" s="294"/>
      <c r="J57" s="182" t="str">
        <f>IF('MB - Elective'!F36&lt;&gt;"",IF('MB - Elective'!F36="P","P","C"),"")</f>
        <v/>
      </c>
      <c r="K57" s="5"/>
      <c r="L57" s="33" t="str">
        <f>'MB - Elective'!C111</f>
        <v>Theater</v>
      </c>
      <c r="M57" s="182" t="str">
        <f>IF('MB - Elective'!F111&lt;&gt;"",IF('MB - Elective'!F111="P","P","C"),"")</f>
        <v/>
      </c>
      <c r="N57" s="4"/>
    </row>
    <row r="58" spans="1:14" ht="12.75" customHeight="1" x14ac:dyDescent="0.15">
      <c r="A58" s="27"/>
      <c r="B58" s="27"/>
      <c r="C58" s="2"/>
      <c r="D58" s="180">
        <f>Life!B12</f>
        <v>8</v>
      </c>
      <c r="E58" s="177" t="str">
        <f>Life!C12</f>
        <v>Complete your board of review for the Life rank.</v>
      </c>
      <c r="F58" s="180" t="str">
        <f>IF(Life!F12&lt;&gt;"",IF(ISNUMBER(Life!F12),Life!F12,"C"),"")</f>
        <v/>
      </c>
      <c r="G58" s="5"/>
      <c r="H58" s="294" t="str">
        <f>'MB - Elective'!C37</f>
        <v>Engineering</v>
      </c>
      <c r="I58" s="294"/>
      <c r="J58" s="182" t="str">
        <f>IF('MB - Elective'!F37&lt;&gt;"",IF('MB - Elective'!F37="P","P","C"),"")</f>
        <v/>
      </c>
      <c r="K58" s="5"/>
      <c r="L58" s="33" t="str">
        <f>'MB - Elective'!C112</f>
        <v>Traffic Safety</v>
      </c>
      <c r="M58" s="182" t="str">
        <f>IF('MB - Elective'!F112&lt;&gt;"",IF('MB - Elective'!F112="P","P","C"),"")</f>
        <v/>
      </c>
      <c r="N58" s="5"/>
    </row>
    <row r="59" spans="1:14" ht="12.75" customHeight="1" x14ac:dyDescent="0.15">
      <c r="A59" s="28"/>
      <c r="B59" s="27"/>
      <c r="C59" s="2"/>
      <c r="G59" s="5"/>
      <c r="H59" s="294" t="str">
        <f>'MB - Elective'!C38</f>
        <v>Entrepreneurship</v>
      </c>
      <c r="I59" s="294"/>
      <c r="J59" s="182" t="str">
        <f>IF('MB - Elective'!F38&lt;&gt;"",IF('MB - Elective'!F38="P","P","C"),"")</f>
        <v/>
      </c>
      <c r="K59" s="5"/>
      <c r="L59" s="33" t="str">
        <f>'MB - Elective'!C113</f>
        <v>Truck Transportation</v>
      </c>
      <c r="M59" s="182" t="str">
        <f>IF('MB - Elective'!F113&lt;&gt;"",IF('MB - Elective'!F113="P","P","C"),"")</f>
        <v/>
      </c>
      <c r="N59" s="5"/>
    </row>
    <row r="60" spans="1:14" ht="12.75" customHeight="1" x14ac:dyDescent="0.15">
      <c r="A60" s="28"/>
      <c r="B60" s="27"/>
      <c r="C60" s="2"/>
      <c r="G60" s="5"/>
      <c r="H60" s="294" t="str">
        <f>'MB - Elective'!C39</f>
        <v>Farm Mechanics</v>
      </c>
      <c r="I60" s="294"/>
      <c r="J60" s="182" t="str">
        <f>IF('MB - Elective'!F39&lt;&gt;"",IF('MB - Elective'!F39="P","P","C"),"")</f>
        <v/>
      </c>
      <c r="K60" s="2"/>
      <c r="L60" s="33" t="str">
        <f>'MB - Elective'!C114</f>
        <v>Veterinary Medicine</v>
      </c>
      <c r="M60" s="182" t="str">
        <f>IF('MB - Elective'!F114&lt;&gt;"",IF('MB - Elective'!F114="P","P","C"),"")</f>
        <v/>
      </c>
      <c r="N60" s="5"/>
    </row>
    <row r="61" spans="1:14" ht="12.75" customHeight="1" x14ac:dyDescent="0.15">
      <c r="A61" s="28"/>
      <c r="B61" s="27"/>
      <c r="C61" s="2"/>
      <c r="D61" s="288" t="s">
        <v>139</v>
      </c>
      <c r="E61" s="288"/>
      <c r="F61" s="288"/>
      <c r="G61" s="4"/>
      <c r="H61" s="294" t="str">
        <f>'MB - Elective'!C40</f>
        <v>Fingerprinting</v>
      </c>
      <c r="I61" s="294"/>
      <c r="J61" s="182" t="str">
        <f>IF('MB - Elective'!F40&lt;&gt;"",IF('MB - Elective'!F40="P","P","C"),"")</f>
        <v/>
      </c>
      <c r="K61" s="5"/>
      <c r="L61" s="33" t="str">
        <f>'MB - Elective'!C115</f>
        <v>Water Sports</v>
      </c>
      <c r="M61" s="182" t="str">
        <f>IF('MB - Elective'!F115&lt;&gt;"",IF('MB - Elective'!F115="P","P","C"),"")</f>
        <v/>
      </c>
      <c r="N61" s="4"/>
    </row>
    <row r="62" spans="1:14" ht="12.75" customHeight="1" x14ac:dyDescent="0.15">
      <c r="A62" s="20"/>
      <c r="B62" s="20"/>
      <c r="C62" s="2"/>
      <c r="D62" s="288"/>
      <c r="E62" s="288"/>
      <c r="F62" s="288"/>
      <c r="G62" s="5"/>
      <c r="H62" s="294" t="str">
        <f>'MB - Elective'!C41</f>
        <v>Fire Safety</v>
      </c>
      <c r="I62" s="294"/>
      <c r="J62" s="182" t="str">
        <f>IF('MB - Elective'!F41&lt;&gt;"",IF('MB - Elective'!F41="P","P","C"),"")</f>
        <v/>
      </c>
      <c r="K62" s="5"/>
      <c r="L62" s="33" t="str">
        <f>'MB - Elective'!C116</f>
        <v>Weather</v>
      </c>
      <c r="M62" s="182" t="str">
        <f>IF('MB - Elective'!F116&lt;&gt;"",IF('MB - Elective'!F116="P","P","C"),"")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IF(Eagle!F5&lt;&gt;"",IF(ISNUMBER(Eagle!F5),Eagle!F5,"C"),"")</f>
        <v/>
      </c>
      <c r="G63" s="5"/>
      <c r="H63" s="294" t="str">
        <f>'MB - Elective'!C42</f>
        <v>Fish and Wildlife Management</v>
      </c>
      <c r="I63" s="294"/>
      <c r="J63" s="182" t="str">
        <f>IF('MB - Elective'!F42&lt;&gt;"",IF('MB - Elective'!F42="P","P","C"),"")</f>
        <v/>
      </c>
      <c r="K63" s="5"/>
      <c r="L63" s="33" t="str">
        <f>'MB - Elective'!C117</f>
        <v>Welding</v>
      </c>
      <c r="M63" s="182" t="str">
        <f>IF('MB - Elective'!F117&lt;&gt;"",IF('MB - Elective'!F117="P","P","C"),"")</f>
        <v/>
      </c>
      <c r="N63" s="5"/>
    </row>
    <row r="64" spans="1:14" x14ac:dyDescent="0.15">
      <c r="A64" s="20"/>
      <c r="B64" s="20"/>
      <c r="C64" s="2"/>
      <c r="D64" s="286"/>
      <c r="E64" s="287"/>
      <c r="F64" s="286"/>
      <c r="G64" s="5"/>
      <c r="H64" s="294" t="str">
        <f>'MB - Elective'!C43</f>
        <v>Fishing</v>
      </c>
      <c r="I64" s="294"/>
      <c r="J64" s="182" t="str">
        <f>IF('MB - Elective'!F43&lt;&gt;"",IF('MB - Elective'!F43="P","P","C"),"")</f>
        <v/>
      </c>
      <c r="K64" s="5"/>
      <c r="L64" s="33" t="str">
        <f>'MB - Elective'!C118</f>
        <v>Whitewater</v>
      </c>
      <c r="M64" s="182" t="str">
        <f>IF('MB - Elective'!F118&lt;&gt;"",IF('MB - Elective'!F118="P","P","C"),"")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IF(Eagle!F6&lt;&gt;"",IF(ISNUMBER(Eagle!F6),Eagle!F6,"C"),"")</f>
        <v/>
      </c>
      <c r="G65" s="5"/>
      <c r="H65" s="294" t="str">
        <f>'MB - Elective'!C44</f>
        <v>Fly Fishing</v>
      </c>
      <c r="I65" s="294"/>
      <c r="J65" s="182" t="str">
        <f>IF('MB - Elective'!F44&lt;&gt;"",IF('MB - Elective'!F44="P","P","C"),"")</f>
        <v/>
      </c>
      <c r="K65" s="5"/>
      <c r="L65" s="33" t="str">
        <f>'MB - Elective'!C119</f>
        <v>Wilderness Survival</v>
      </c>
      <c r="M65" s="182" t="str">
        <f>IF('MB - Elective'!F119&lt;&gt;"",IF('MB - Elective'!F119="P","P","C"),"")</f>
        <v/>
      </c>
      <c r="N65" s="5"/>
    </row>
    <row r="66" spans="1:14" ht="12.75" customHeight="1" x14ac:dyDescent="0.15">
      <c r="A66" s="20"/>
      <c r="B66" s="20"/>
      <c r="C66" s="2"/>
      <c r="D66" s="286"/>
      <c r="E66" s="287"/>
      <c r="F66" s="286"/>
      <c r="G66" s="5"/>
      <c r="H66" s="294" t="str">
        <f>'MB - Elective'!C45</f>
        <v>Forestry</v>
      </c>
      <c r="I66" s="294"/>
      <c r="J66" s="182" t="str">
        <f>IF('MB - Elective'!F45&lt;&gt;"",IF('MB - Elective'!F45="P","P","C"),"")</f>
        <v/>
      </c>
      <c r="K66" s="5"/>
      <c r="L66" s="33" t="str">
        <f>'MB - Elective'!C120</f>
        <v>Wood Carving</v>
      </c>
      <c r="M66" s="182" t="str">
        <f>IF('MB - Elective'!F120&lt;&gt;"",IF('MB - Elective'!F120="P","P","C"),"")</f>
        <v/>
      </c>
      <c r="N66" s="5"/>
    </row>
    <row r="67" spans="1:14" x14ac:dyDescent="0.15">
      <c r="A67" s="20"/>
      <c r="B67" s="20"/>
      <c r="C67" s="2"/>
      <c r="D67" s="286"/>
      <c r="E67" s="287"/>
      <c r="F67" s="286"/>
      <c r="G67" s="5"/>
      <c r="H67" s="294" t="str">
        <f>'MB - Elective'!C46</f>
        <v>Game Design</v>
      </c>
      <c r="I67" s="294"/>
      <c r="J67" s="182" t="str">
        <f>IF('MB - Elective'!F46&lt;&gt;"",IF('MB - Elective'!F46="P","P","C"),"")</f>
        <v/>
      </c>
      <c r="K67" s="2"/>
      <c r="L67" s="33" t="str">
        <f>'MB - Elective'!C121</f>
        <v>Woodwork</v>
      </c>
      <c r="M67" s="182" t="str">
        <f>IF('MB - Elective'!F121&lt;&gt;"",IF('MB - Elective'!F121="P","P","C"),"")</f>
        <v/>
      </c>
      <c r="N67" s="4"/>
    </row>
    <row r="68" spans="1:14" x14ac:dyDescent="0.15">
      <c r="A68" s="2"/>
      <c r="B68" s="2"/>
      <c r="C68" s="2"/>
      <c r="D68" s="286"/>
      <c r="E68" s="287"/>
      <c r="F68" s="286"/>
      <c r="G68" s="5"/>
      <c r="H68" s="294" t="str">
        <f>'MB - Elective'!C47</f>
        <v>Gardening</v>
      </c>
      <c r="I68" s="294"/>
      <c r="J68" s="182" t="str">
        <f>IF('MB - Elective'!F47&lt;&gt;"",IF('MB - Elective'!F47="P","P","C"),"")</f>
        <v/>
      </c>
      <c r="K68" s="5"/>
      <c r="L68" s="33" t="str">
        <f>'MB - Elective'!C122</f>
        <v>Future Merit Badge #1</v>
      </c>
      <c r="M68" s="182" t="str">
        <f>IF('MB - Elective'!F122&lt;&gt;"",IF('MB - Elective'!F122="P","P","C"),"")</f>
        <v/>
      </c>
      <c r="N68" s="5"/>
    </row>
    <row r="69" spans="1:14" ht="12.75" customHeight="1" x14ac:dyDescent="0.15">
      <c r="A69" s="2"/>
      <c r="B69" s="2"/>
      <c r="C69" s="2"/>
      <c r="D69" s="286"/>
      <c r="E69" s="287"/>
      <c r="F69" s="286"/>
      <c r="G69" s="4"/>
      <c r="H69" s="294" t="str">
        <f>'MB - Elective'!C48</f>
        <v>Genealogy</v>
      </c>
      <c r="I69" s="294"/>
      <c r="J69" s="182" t="str">
        <f>IF('MB - Elective'!F48&lt;&gt;"",IF('MB - Elective'!F48="P","P","C"),"")</f>
        <v/>
      </c>
      <c r="K69" s="5"/>
      <c r="L69" s="33" t="str">
        <f>'MB - Elective'!C123</f>
        <v>Future Merit Badge #2</v>
      </c>
      <c r="M69" s="182" t="str">
        <f>IF('MB - Elective'!F123&lt;&gt;"",IF('MB - Elective'!F123="P","P","C"),"")</f>
        <v/>
      </c>
      <c r="N69" s="5"/>
    </row>
    <row r="70" spans="1:14" ht="12.75" customHeight="1" x14ac:dyDescent="0.15">
      <c r="A70" s="2"/>
      <c r="B70" s="2"/>
      <c r="C70" s="2"/>
      <c r="D70" s="286"/>
      <c r="E70" s="287"/>
      <c r="F70" s="286"/>
      <c r="G70" s="5"/>
      <c r="H70" s="294" t="str">
        <f>'MB - Elective'!C49</f>
        <v>Geocaching</v>
      </c>
      <c r="I70" s="294"/>
      <c r="J70" s="182" t="str">
        <f>IF('MB - Elective'!F49&lt;&gt;"",IF('MB - Elective'!F49="P","P","C"),"")</f>
        <v/>
      </c>
      <c r="K70" s="5"/>
      <c r="L70" s="33" t="str">
        <f>'MB - Elective'!C124</f>
        <v>Future Merit Badge #3</v>
      </c>
      <c r="M70" s="182" t="str">
        <f>IF('MB - Elective'!F124&lt;&gt;"",IF('MB - Elective'!F124="P","P","C"),"")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IF(Eagle!F7&lt;&gt;"",IF(ISNUMBER(Eagle!F7),Eagle!F7,"C"),"")</f>
        <v/>
      </c>
      <c r="G71" s="5"/>
      <c r="H71" s="294" t="str">
        <f>'MB - Elective'!C50</f>
        <v>Geology</v>
      </c>
      <c r="I71" s="294"/>
      <c r="J71" s="182" t="str">
        <f>IF('MB - Elective'!F50&lt;&gt;"",IF('MB - Elective'!F50="P","P","C"),"")</f>
        <v/>
      </c>
      <c r="L71" s="33" t="str">
        <f>'MB - Elective'!C125</f>
        <v>Future Merit Badge #4</v>
      </c>
      <c r="M71" s="182" t="str">
        <f>IF('MB - Elective'!F125&lt;&gt;"",IF('MB - Elective'!F125="P","P","C"),"")</f>
        <v/>
      </c>
      <c r="N71" s="5"/>
    </row>
    <row r="72" spans="1:14" ht="12.75" customHeight="1" x14ac:dyDescent="0.15">
      <c r="A72" s="2"/>
      <c r="B72" s="2"/>
      <c r="C72" s="2"/>
      <c r="D72" s="286"/>
      <c r="E72" s="287"/>
      <c r="F72" s="286"/>
      <c r="G72" s="5"/>
      <c r="H72" s="294" t="str">
        <f>'MB - Elective'!C51</f>
        <v>Golf</v>
      </c>
      <c r="I72" s="294"/>
      <c r="J72" s="182" t="str">
        <f>IF('MB - Elective'!F51&lt;&gt;"",IF('MB - Elective'!F51="P","P","C"),"")</f>
        <v/>
      </c>
      <c r="L72" s="33" t="str">
        <f>'MB - Elective'!C126</f>
        <v>Future Merit Badge #5</v>
      </c>
      <c r="M72" s="182" t="str">
        <f>IF('MB - Elective'!F126&lt;&gt;"",IF('MB - Elective'!F126="P","P","C"),"")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IF(Eagle!F8&lt;&gt;"",IF(ISNUMBER(Eagle!F8),Eagle!F8,"C"),"")</f>
        <v/>
      </c>
      <c r="G73" s="5"/>
      <c r="H73" s="294" t="str">
        <f>'MB - Elective'!C52</f>
        <v>Graphic Arts</v>
      </c>
      <c r="I73" s="294"/>
      <c r="J73" s="182" t="str">
        <f>IF('MB - Elective'!F52&lt;&gt;"",IF('MB - Elective'!F52="P","P","C"),"")</f>
        <v/>
      </c>
      <c r="L73" s="33" t="str">
        <f>'MB - Elective'!C127</f>
        <v>Future Merit Badge #6</v>
      </c>
      <c r="M73" s="182" t="str">
        <f>IF('MB - Elective'!F127&lt;&gt;"",IF('MB - Elective'!F127="P","P","C"),"")</f>
        <v/>
      </c>
      <c r="N73" s="5"/>
    </row>
    <row r="74" spans="1:14" x14ac:dyDescent="0.15">
      <c r="A74" s="2"/>
      <c r="B74" s="2"/>
      <c r="C74" s="2"/>
      <c r="D74" s="286"/>
      <c r="E74" s="287"/>
      <c r="F74" s="286"/>
      <c r="G74" s="5"/>
      <c r="H74" s="294" t="str">
        <f>'MB - Elective'!C53</f>
        <v>Home Repairs</v>
      </c>
      <c r="I74" s="294"/>
      <c r="J74" s="182" t="str">
        <f>IF('MB - Elective'!F53&lt;&gt;"",IF('MB - Elective'!F53="P","P","C"),"")</f>
        <v/>
      </c>
      <c r="L74" s="33" t="str">
        <f>'MB - Elective'!C128</f>
        <v>Future Merit Badge #7</v>
      </c>
      <c r="M74" s="182" t="str">
        <f>IF('MB - Elective'!F128&lt;&gt;"",IF('MB - Elective'!F128="P","P","C"),"")</f>
        <v/>
      </c>
      <c r="N74" s="5"/>
    </row>
    <row r="75" spans="1:14" x14ac:dyDescent="0.15">
      <c r="A75" s="2"/>
      <c r="B75" s="2"/>
      <c r="C75" s="2"/>
      <c r="D75" s="286"/>
      <c r="E75" s="287"/>
      <c r="F75" s="286"/>
      <c r="G75" s="5"/>
      <c r="H75" s="294" t="str">
        <f>'MB - Elective'!C54</f>
        <v>Horsemanship</v>
      </c>
      <c r="I75" s="294"/>
      <c r="J75" s="182" t="str">
        <f>IF('MB - Elective'!F54&lt;&gt;"",IF('MB - Elective'!F54="P","P","C"),"")</f>
        <v/>
      </c>
      <c r="K75" s="5"/>
      <c r="L75" s="33" t="str">
        <f>'MB - Elective'!C129</f>
        <v>Future Merit Badge #8</v>
      </c>
      <c r="M75" s="182" t="str">
        <f>IF('MB - Elective'!F129&lt;&gt;"",IF('MB - Elective'!F129="P","P","C"),"")</f>
        <v/>
      </c>
      <c r="N75" s="2"/>
    </row>
    <row r="76" spans="1:14" x14ac:dyDescent="0.15">
      <c r="A76" s="2"/>
      <c r="B76" s="2"/>
      <c r="C76" s="2"/>
      <c r="D76" s="286"/>
      <c r="E76" s="287"/>
      <c r="F76" s="286"/>
      <c r="G76" s="5"/>
      <c r="H76" s="294" t="str">
        <f>'MB - Elective'!C55</f>
        <v>Indian Lore</v>
      </c>
      <c r="I76" s="294"/>
      <c r="J76" s="182" t="str">
        <f>IF('MB - Elective'!F55&lt;&gt;"",IF('MB - Elective'!F55="P","P","C"),"")</f>
        <v/>
      </c>
      <c r="K76" s="5"/>
      <c r="L76" s="33" t="str">
        <f>'MB - Elective'!C130</f>
        <v>Future Merit Badge #9</v>
      </c>
      <c r="M76" s="182" t="str">
        <f>IF('MB - Elective'!F130&lt;&gt;"",IF('MB - Elective'!F130="P","P","C"),"")</f>
        <v/>
      </c>
      <c r="N76" s="2"/>
    </row>
    <row r="77" spans="1:14" x14ac:dyDescent="0.15">
      <c r="A77" s="2"/>
      <c r="B77" s="2"/>
      <c r="C77" s="2"/>
      <c r="D77" s="286"/>
      <c r="E77" s="287"/>
      <c r="F77" s="286"/>
      <c r="G77" s="5"/>
      <c r="H77" s="294" t="str">
        <f>'MB - Elective'!C56</f>
        <v>Insect Study</v>
      </c>
      <c r="I77" s="294"/>
      <c r="J77" s="182" t="str">
        <f>IF('MB - Elective'!F56&lt;&gt;"",IF('MB - Elective'!F56="P","P","C"),"")</f>
        <v/>
      </c>
      <c r="K77" s="5"/>
      <c r="L77" s="33" t="str">
        <f>'MB - Elective'!C131</f>
        <v>Future Merit Badge #10</v>
      </c>
      <c r="M77" s="182" t="str">
        <f>IF('MB - Elective'!F131&lt;&gt;"",IF('MB - Elective'!F131="P","P","C"),"")</f>
        <v/>
      </c>
      <c r="N77" s="2"/>
    </row>
    <row r="78" spans="1:14" ht="12.75" customHeight="1" x14ac:dyDescent="0.15">
      <c r="A78" s="2"/>
      <c r="B78" s="2"/>
      <c r="C78" s="2"/>
      <c r="D78" s="286"/>
      <c r="E78" s="287"/>
      <c r="F78" s="286"/>
      <c r="G78" s="5"/>
      <c r="H78" s="5"/>
      <c r="K78" s="5"/>
      <c r="L78" s="2"/>
      <c r="M78"/>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IF(Eagle!F9&lt;&gt;"",IF(ISNUMBER(Eagle!F9),Eagle!F9,"C"),"")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IF(Eagle!F10&lt;&gt;"",IF(ISNUMBER(Eagle!F10),Eagle!F10,"C"),"")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IF(Eagle!F11&lt;&gt;"",IF(ISNUMBER(Eagle!F11),Eagle!F11,"C"),"")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iKxK8DOr+X7OruO0EXWrEpE4ZK193DIIvj4JFE53NvgWSFmV4nZNZ/jECVfzjDi5mYeXO6jOGhsYPC3NxKlwuQ==" saltValue="Y2u9apTCH3ozOOwnu7T9Jg==" spinCount="100000" sheet="1" objects="1" scenarios="1" selectLockedCells="1" selectUnlockedCells="1"/>
  <mergeCells count="121">
    <mergeCell ref="H73:I73"/>
    <mergeCell ref="H74:I74"/>
    <mergeCell ref="H75:I75"/>
    <mergeCell ref="H76:I76"/>
    <mergeCell ref="H77:I77"/>
    <mergeCell ref="A1:B2"/>
    <mergeCell ref="E3:E4"/>
    <mergeCell ref="E8:E9"/>
    <mergeCell ref="H1:J2"/>
    <mergeCell ref="H24:I24"/>
    <mergeCell ref="H25:I25"/>
    <mergeCell ref="H26:I26"/>
    <mergeCell ref="H10:H11"/>
    <mergeCell ref="H12:H13"/>
    <mergeCell ref="D13:D18"/>
    <mergeCell ref="F13:F18"/>
    <mergeCell ref="H15:H17"/>
    <mergeCell ref="D19:D21"/>
    <mergeCell ref="E19:E21"/>
    <mergeCell ref="F19:F21"/>
    <mergeCell ref="D22:D23"/>
    <mergeCell ref="E22:E23"/>
    <mergeCell ref="E10:E12"/>
    <mergeCell ref="E13:E18"/>
    <mergeCell ref="L1:M2"/>
    <mergeCell ref="D3:D4"/>
    <mergeCell ref="F3:F4"/>
    <mergeCell ref="D5:D7"/>
    <mergeCell ref="E5:E7"/>
    <mergeCell ref="F5:F7"/>
    <mergeCell ref="D1:F2"/>
    <mergeCell ref="D8:D9"/>
    <mergeCell ref="F8:F9"/>
    <mergeCell ref="D10:D12"/>
    <mergeCell ref="F10:F12"/>
    <mergeCell ref="F22:F23"/>
    <mergeCell ref="H22:J23"/>
    <mergeCell ref="D31:D33"/>
    <mergeCell ref="E31:E33"/>
    <mergeCell ref="F31:F33"/>
    <mergeCell ref="H31:I31"/>
    <mergeCell ref="H32:I32"/>
    <mergeCell ref="H33:I33"/>
    <mergeCell ref="D27:F28"/>
    <mergeCell ref="H27:I27"/>
    <mergeCell ref="H28:I28"/>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35" priority="1" operator="equal">
      <formula>"P"</formula>
    </cfRule>
  </conditionalFormatting>
  <conditionalFormatting sqref="J3:J19">
    <cfRule type="cellIs" dxfId="34"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N106"/>
  <sheetViews>
    <sheetView showGridLines="0" workbookViewId="0" xr3:uid="{D624DF06-3800-545C-AC8D-BADC89115800}">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IF(Star!G5&lt;&gt;"",IF(ISNUMBER(Star!G5),Star!G5,"C"),"")</f>
        <v/>
      </c>
      <c r="G3" s="5"/>
      <c r="H3" s="174" t="str">
        <f>'MB - EagleRequired'!B3</f>
        <v>1.</v>
      </c>
      <c r="I3" s="181" t="str">
        <f>'MB - EagleRequired'!C3</f>
        <v>First Aid</v>
      </c>
      <c r="J3" s="174" t="str">
        <f>IF('MB - EagleRequired'!G3&lt;&gt;"",IF(OR(ISNUMBER('MB - EagleRequired'!G3),'MB - EagleRequired'!G3="P"),"P","C"),"")</f>
        <v/>
      </c>
      <c r="K3" s="5"/>
      <c r="L3" s="33" t="str">
        <f>'MB - Elective'!C57</f>
        <v>Inventing</v>
      </c>
      <c r="M3" s="182" t="str">
        <f>IF('MB - Elective'!G57&lt;&gt;"",IF('MB - Elective'!G57="P","P","C"),"")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EagleRequired'!G4&lt;&gt;"",IF(OR(ISNUMBER('MB - EagleRequired'!G4),'MB - EagleRequired'!G4="P"),"P","C"),"")</f>
        <v/>
      </c>
      <c r="K4" s="5"/>
      <c r="L4" s="33" t="str">
        <f>'MB - Elective'!C58</f>
        <v>Journalism</v>
      </c>
      <c r="M4" s="182" t="str">
        <f>IF('MB - Elective'!G58&lt;&gt;"",IF('MB - Elective'!G58="P","P","C"),"")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IF(Star!G6&lt;&gt;"",IF(ISNUMBER(Star!G6),Star!G6,"C"),"")</f>
        <v/>
      </c>
      <c r="G5" s="5"/>
      <c r="H5" s="174" t="str">
        <f>'MB - EagleRequired'!B5</f>
        <v>3.</v>
      </c>
      <c r="I5" s="181" t="str">
        <f>'MB - EagleRequired'!C5</f>
        <v>Citizenship in the Nation</v>
      </c>
      <c r="J5" s="174" t="str">
        <f>IF('MB - EagleRequired'!G5&lt;&gt;"",IF(OR(ISNUMBER('MB - EagleRequired'!G5),'MB - EagleRequired'!G5="P"),"P","C"),"")</f>
        <v/>
      </c>
      <c r="K5" s="5"/>
      <c r="L5" s="33" t="str">
        <f>'MB - Elective'!C59</f>
        <v>Kayaking</v>
      </c>
      <c r="M5" s="182" t="str">
        <f>IF('MB - Elective'!G59&lt;&gt;"",IF('MB - Elective'!G59="P","P","C"),"")</f>
        <v/>
      </c>
      <c r="N5" s="5"/>
    </row>
    <row r="6" spans="1:14" ht="12.75" customHeight="1" x14ac:dyDescent="0.15">
      <c r="A6" s="45" t="s">
        <v>137</v>
      </c>
      <c r="B6" s="46" t="str">
        <f>IF(Star!G2&lt;&gt;"",IF(ISNUMBER(Star!G2),FLOOR(Star!G2,1),"C"),"")</f>
        <v/>
      </c>
      <c r="C6" s="23"/>
      <c r="D6" s="286"/>
      <c r="E6" s="289"/>
      <c r="F6" s="286"/>
      <c r="G6" s="5"/>
      <c r="H6" s="174" t="str">
        <f>'MB - EagleRequired'!B6</f>
        <v>4.</v>
      </c>
      <c r="I6" s="181" t="str">
        <f>'MB - EagleRequired'!C6</f>
        <v>Citizenship in the World</v>
      </c>
      <c r="J6" s="174" t="str">
        <f>IF('MB - EagleRequired'!G6&lt;&gt;"",IF(OR(ISNUMBER('MB - EagleRequired'!G6),'MB - EagleRequired'!G6="P"),"P","C"),"")</f>
        <v/>
      </c>
      <c r="K6" s="5"/>
      <c r="L6" s="33" t="str">
        <f>'MB - Elective'!C60</f>
        <v>Landscape Architecture</v>
      </c>
      <c r="M6" s="182" t="str">
        <f>IF('MB - Elective'!G60&lt;&gt;"",IF('MB - Elective'!G60="P","P","C"),"")</f>
        <v/>
      </c>
      <c r="N6" s="5"/>
    </row>
    <row r="7" spans="1:14" ht="12.75" customHeight="1" x14ac:dyDescent="0.15">
      <c r="A7" s="45" t="s">
        <v>138</v>
      </c>
      <c r="B7" s="46" t="str">
        <f>IF(Life!G2&lt;&gt;"",IF(ISNUMBER(Life!G2),FLOOR(Life!G2,1),"C"),"")</f>
        <v/>
      </c>
      <c r="C7" s="23"/>
      <c r="D7" s="286"/>
      <c r="E7" s="289"/>
      <c r="F7" s="286"/>
      <c r="G7" s="5"/>
      <c r="H7" s="174" t="str">
        <f>'MB - EagleRequired'!B7</f>
        <v>5.</v>
      </c>
      <c r="I7" s="181" t="str">
        <f>'MB - EagleRequired'!C7</f>
        <v>Communication</v>
      </c>
      <c r="J7" s="174" t="str">
        <f>IF('MB - EagleRequired'!G7&lt;&gt;"",IF(OR(ISNUMBER('MB - EagleRequired'!G7),'MB - EagleRequired'!G7="P"),"P","C"),"")</f>
        <v/>
      </c>
      <c r="K7" s="2"/>
      <c r="L7" s="33" t="str">
        <f>'MB - Elective'!C61</f>
        <v>Law</v>
      </c>
      <c r="M7" s="182" t="str">
        <f>IF('MB - Elective'!G61&lt;&gt;"",IF('MB - Elective'!G61="P","P","C"),"")</f>
        <v/>
      </c>
      <c r="N7" s="5"/>
    </row>
    <row r="8" spans="1:14" ht="12.75" customHeight="1" x14ac:dyDescent="0.15">
      <c r="A8" s="45" t="s">
        <v>139</v>
      </c>
      <c r="B8" s="46" t="str">
        <f>IF(Eagle!G2&lt;&gt;"",IF(ISNUMBER(Eagle!G2),FLOOR(Eagle!G2,1),"C"),"")</f>
        <v/>
      </c>
      <c r="C8" s="23"/>
      <c r="D8" s="286">
        <f>Star!B7</f>
        <v>3</v>
      </c>
      <c r="E8" s="289" t="str">
        <f>Star!C7</f>
        <v>Earn a total of six (6) merit badges, including four (4) from the list of required Eagle Merit Badges.</v>
      </c>
      <c r="F8" s="286" t="str">
        <f>IF(Star!G7&lt;&gt;"",IF(ISNUMBER(Star!G7),Star!G7,"C"),"")</f>
        <v/>
      </c>
      <c r="G8" s="5"/>
      <c r="H8" s="174" t="str">
        <f>'MB - EagleRequired'!B8</f>
        <v>6.</v>
      </c>
      <c r="I8" s="181" t="str">
        <f>'MB - EagleRequired'!C8</f>
        <v>Cooking</v>
      </c>
      <c r="J8" s="174" t="str">
        <f>IF('MB - EagleRequired'!G8&lt;&gt;"",IF(OR(ISNUMBER('MB - EagleRequired'!G8),'MB - EagleRequired'!G8="P"),"P","C"),"")</f>
        <v/>
      </c>
      <c r="K8" s="5"/>
      <c r="L8" s="33" t="str">
        <f>'MB - Elective'!C62</f>
        <v>Leatherwork</v>
      </c>
      <c r="M8" s="182" t="str">
        <f>IF('MB - Elective'!G62&lt;&gt;"",IF('MB - Elective'!G62="P","P","C"),"")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EagleRequired'!G9&lt;&gt;"",IF(OR(ISNUMBER('MB - EagleRequired'!G9),'MB - EagleRequired'!G9="P"),"P","C"),"")</f>
        <v/>
      </c>
      <c r="K9" s="5"/>
      <c r="L9" s="33" t="str">
        <f>'MB - Elective'!C63</f>
        <v>Mammal Study</v>
      </c>
      <c r="M9" s="182" t="str">
        <f>IF('MB - Elective'!G63&lt;&gt;"",IF('MB - Elective'!G63="P","P","C"),"")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IF(Star!G8&lt;&gt;"",IF(ISNUMBER(Star!G8),Star!G8,"C"),"")</f>
        <v/>
      </c>
      <c r="G10" s="5"/>
      <c r="H10" s="295" t="str">
        <f>'MB - EagleRequired'!B10</f>
        <v>8.</v>
      </c>
      <c r="I10" s="181" t="str">
        <f>'MB - EagleRequired'!C10</f>
        <v>Emergency Preparedness    -or-</v>
      </c>
      <c r="J10" s="174" t="str">
        <f>IF('MB - EagleRequired'!G10&lt;&gt;"",IF(OR(ISNUMBER('MB - EagleRequired'!G10),'MB - EagleRequired'!G10="P"),"P","C"),"")</f>
        <v/>
      </c>
      <c r="K10" s="5"/>
      <c r="L10" s="33" t="str">
        <f>'MB - Elective'!C64</f>
        <v>Medicine</v>
      </c>
      <c r="M10" s="182" t="str">
        <f>IF('MB - Elective'!G64&lt;&gt;"",IF('MB - Elective'!G64="P","P","C"),"")</f>
        <v/>
      </c>
      <c r="N10" s="5"/>
    </row>
    <row r="11" spans="1:14" x14ac:dyDescent="0.15">
      <c r="C11" s="23"/>
      <c r="D11" s="286"/>
      <c r="E11" s="289"/>
      <c r="F11" s="286"/>
      <c r="G11" s="5"/>
      <c r="H11" s="295"/>
      <c r="I11" s="181" t="str">
        <f>'MB - EagleRequired'!C11</f>
        <v>Lifesaving</v>
      </c>
      <c r="J11" s="174" t="str">
        <f>IF('MB - EagleRequired'!G11&lt;&gt;"",IF(OR(ISNUMBER('MB - EagleRequired'!G11),'MB - EagleRequired'!G11="P"),"P","C"),"")</f>
        <v/>
      </c>
      <c r="K11" s="5"/>
      <c r="L11" s="33" t="str">
        <f>'MB - Elective'!C65</f>
        <v>Metalwork</v>
      </c>
      <c r="M11" s="182" t="str">
        <f>IF('MB - Elective'!G65&lt;&gt;"",IF('MB - Elective'!G65="P","P","C"),"")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EagleRequired'!G12&lt;&gt;"",IF(OR(ISNUMBER('MB - EagleRequired'!G12),'MB - EagleRequired'!G12="P"),"P","C"),"")</f>
        <v/>
      </c>
      <c r="K12" s="5"/>
      <c r="L12" s="33" t="str">
        <f>'MB - Elective'!C66</f>
        <v>Mining in Society</v>
      </c>
      <c r="M12" s="182" t="str">
        <f>IF('MB - Elective'!G66&lt;&gt;"",IF('MB - Elective'!G66="P","P","C"),"")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IF(Star!G9&lt;&gt;"",IF(ISNUMBER(Star!G9),Star!G9,"C"),"")</f>
        <v/>
      </c>
      <c r="G13" s="5"/>
      <c r="H13" s="295"/>
      <c r="I13" s="181" t="str">
        <f>'MB - EagleRequired'!C13</f>
        <v>Sustainability</v>
      </c>
      <c r="J13" s="174" t="str">
        <f>IF('MB - EagleRequired'!G13&lt;&gt;"",IF(OR(ISNUMBER('MB - EagleRequired'!G13),'MB - EagleRequired'!G13="P"),"P","C"),"")</f>
        <v/>
      </c>
      <c r="K13" s="2"/>
      <c r="L13" s="33" t="str">
        <f>'MB - Elective'!C67</f>
        <v>Model Design and Building</v>
      </c>
      <c r="M13" s="182" t="str">
        <f>IF('MB - Elective'!G67&lt;&gt;"",IF('MB - Elective'!G67="P","P","C"),"")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EagleRequired'!G14&lt;&gt;"",IF(OR(ISNUMBER('MB - EagleRequired'!G14),'MB - EagleRequired'!G14="P"),"P","C"),"")</f>
        <v/>
      </c>
      <c r="K14" s="5"/>
      <c r="L14" s="33" t="str">
        <f>'MB - Elective'!C68</f>
        <v>Motorboating</v>
      </c>
      <c r="M14" s="182" t="str">
        <f>IF('MB - Elective'!G68&lt;&gt;"",IF('MB - Elective'!G68="P","P","C"),"")</f>
        <v/>
      </c>
      <c r="N14" s="18"/>
    </row>
    <row r="15" spans="1:14" x14ac:dyDescent="0.15">
      <c r="C15" s="23"/>
      <c r="D15" s="286"/>
      <c r="E15" s="289"/>
      <c r="F15" s="286"/>
      <c r="G15" s="18"/>
      <c r="H15" s="295" t="str">
        <f>'MB - EagleRequired'!B15</f>
        <v>11.</v>
      </c>
      <c r="I15" s="181" t="str">
        <f>'MB - EagleRequired'!C15</f>
        <v>Swimming    -or-</v>
      </c>
      <c r="J15" s="174" t="str">
        <f>IF('MB - EagleRequired'!G15&lt;&gt;"",IF(OR(ISNUMBER('MB - EagleRequired'!G15),'MB - EagleRequired'!G15="P"),"P","C"),"")</f>
        <v/>
      </c>
      <c r="K15" s="5"/>
      <c r="L15" s="33" t="str">
        <f>'MB - Elective'!C69</f>
        <v>Movie Making</v>
      </c>
      <c r="M15" s="182" t="str">
        <f>IF('MB - Elective'!G69&lt;&gt;"",IF('MB - Elective'!G69="P","P","C"),"")</f>
        <v/>
      </c>
      <c r="N15" s="5"/>
    </row>
    <row r="16" spans="1:14" ht="12.75" customHeight="1" x14ac:dyDescent="0.15">
      <c r="D16" s="286"/>
      <c r="E16" s="289"/>
      <c r="F16" s="286"/>
      <c r="G16" s="5"/>
      <c r="H16" s="295"/>
      <c r="I16" s="181" t="str">
        <f>'MB - EagleRequired'!C16</f>
        <v>Hiking    -or-</v>
      </c>
      <c r="J16" s="174" t="str">
        <f>IF('MB - EagleRequired'!G16&lt;&gt;"",IF(OR(ISNUMBER('MB - EagleRequired'!G16),'MB - EagleRequired'!G16="P"),"P","C"),"")</f>
        <v/>
      </c>
      <c r="K16" s="5"/>
      <c r="L16" s="33" t="str">
        <f>'MB - Elective'!C70</f>
        <v>Music</v>
      </c>
      <c r="M16" s="182" t="str">
        <f>IF('MB - Elective'!G70&lt;&gt;"",IF('MB - Elective'!G70="P","P","C"),"")</f>
        <v/>
      </c>
      <c r="N16" s="5"/>
    </row>
    <row r="17" spans="1:14" ht="12.75" customHeight="1" x14ac:dyDescent="0.15">
      <c r="A17" s="94" t="s">
        <v>187</v>
      </c>
      <c r="B17" s="95"/>
      <c r="D17" s="286"/>
      <c r="E17" s="289"/>
      <c r="F17" s="286"/>
      <c r="G17" s="5"/>
      <c r="H17" s="295"/>
      <c r="I17" s="181" t="str">
        <f>'MB - EagleRequired'!C17</f>
        <v>Cycling</v>
      </c>
      <c r="J17" s="174" t="str">
        <f>IF('MB - EagleRequired'!G17&lt;&gt;"",IF(OR(ISNUMBER('MB - EagleRequired'!G17),'MB - EagleRequired'!G17="P"),"P","C"),"")</f>
        <v/>
      </c>
      <c r="K17" s="5"/>
      <c r="L17" s="33" t="str">
        <f>'MB - Elective'!C71</f>
        <v>Nature</v>
      </c>
      <c r="M17" s="182" t="str">
        <f>IF('MB - Elective'!G71&lt;&gt;"",IF('MB - Elective'!G71="P","P","C"),"")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EagleRequired'!G18&lt;&gt;"",IF(OR(ISNUMBER('MB - EagleRequired'!G18),'MB - EagleRequired'!G18="P"),"P","C"),"")</f>
        <v/>
      </c>
      <c r="K18" s="5"/>
      <c r="L18" s="33" t="str">
        <f>'MB - Elective'!C72</f>
        <v>Nuclear Science</v>
      </c>
      <c r="M18" s="182" t="str">
        <f>IF('MB - Elective'!G72&lt;&gt;"",IF('MB - Elective'!G72="P","P","C"),"")</f>
        <v/>
      </c>
      <c r="N18" s="18"/>
    </row>
    <row r="19" spans="1:14" ht="12.75" customHeight="1" x14ac:dyDescent="0.15">
      <c r="A19" s="98" t="s">
        <v>189</v>
      </c>
      <c r="B19" s="46" t="str">
        <f>'Troop Meetings'!G6</f>
        <v/>
      </c>
      <c r="D19" s="286">
        <f>Star!B10</f>
        <v>6</v>
      </c>
      <c r="E19" s="289" t="str">
        <f>Star!C10</f>
        <v>With your parent or guardian, complete the exercises in the pamphlet How to Protect Your Children From Child Abuse: A Parent's Guide and earn the Cyber Chip Award for your grade.</v>
      </c>
      <c r="F19" s="286" t="str">
        <f>IF(Star!G10&lt;&gt;"",IF(ISNUMBER(Star!G10),Star!G10,"C"),"")</f>
        <v/>
      </c>
      <c r="G19" s="5"/>
      <c r="H19" s="174" t="str">
        <f>'MB - EagleRequired'!B19</f>
        <v>13.</v>
      </c>
      <c r="I19" s="181" t="str">
        <f>'MB - EagleRequired'!C19</f>
        <v>Family Life</v>
      </c>
      <c r="J19" s="174" t="str">
        <f>IF('MB - EagleRequired'!G19&lt;&gt;"",IF(OR(ISNUMBER('MB - EagleRequired'!G19),'MB - EagleRequired'!G19="P"),"P","C"),"")</f>
        <v/>
      </c>
      <c r="K19" s="2"/>
      <c r="L19" s="33" t="str">
        <f>'MB - Elective'!C73</f>
        <v>Oceanography</v>
      </c>
      <c r="M19" s="182" t="str">
        <f>IF('MB - Elective'!G73&lt;&gt;"",IF('MB - Elective'!G73="P","P","C"),"")</f>
        <v/>
      </c>
      <c r="N19" s="5"/>
    </row>
    <row r="20" spans="1:14" x14ac:dyDescent="0.15">
      <c r="A20" s="98" t="s">
        <v>190</v>
      </c>
      <c r="B20" s="46" t="str">
        <f>Outings!G6</f>
        <v/>
      </c>
      <c r="C20" s="17"/>
      <c r="D20" s="286"/>
      <c r="E20" s="289"/>
      <c r="F20" s="286"/>
      <c r="G20" s="5"/>
      <c r="H20" s="5"/>
      <c r="K20" s="5"/>
      <c r="L20" s="33" t="str">
        <f>'MB - Elective'!C74</f>
        <v>Orienteering</v>
      </c>
      <c r="M20" s="182" t="str">
        <f>IF('MB - Elective'!G74&lt;&gt;"",IF('MB - Elective'!G74="P","P","C"),"")</f>
        <v/>
      </c>
      <c r="N20" s="5"/>
    </row>
    <row r="21" spans="1:14" ht="12.75" customHeight="1" x14ac:dyDescent="0.15">
      <c r="A21" s="98" t="s">
        <v>191</v>
      </c>
      <c r="B21" s="46" t="str">
        <f>'Nights Camping'!G7</f>
        <v/>
      </c>
      <c r="C21" s="21"/>
      <c r="D21" s="286"/>
      <c r="E21" s="289"/>
      <c r="F21" s="286"/>
      <c r="G21" s="5"/>
      <c r="H21" s="5"/>
      <c r="K21" s="5"/>
      <c r="L21" s="33" t="str">
        <f>'MB - Elective'!C75</f>
        <v>Painting</v>
      </c>
      <c r="M21" s="182" t="str">
        <f>IF('MB - Elective'!G75&lt;&gt;"",IF('MB - Elective'!G75="P","P","C"),"")</f>
        <v/>
      </c>
      <c r="N21" s="5"/>
    </row>
    <row r="22" spans="1:14" ht="12.75" customHeight="1" x14ac:dyDescent="0.15">
      <c r="A22" s="98" t="s">
        <v>192</v>
      </c>
      <c r="B22" s="46" t="str">
        <f>'Nights Camping'!G6</f>
        <v/>
      </c>
      <c r="C22" s="23"/>
      <c r="D22" s="286">
        <f>Star!B11</f>
        <v>7</v>
      </c>
      <c r="E22" s="289" t="str">
        <f>Star!C11</f>
        <v>While a First Class Scout, participate in a Scoutmaster conference.</v>
      </c>
      <c r="F22" s="286" t="str">
        <f>IF(Star!G11&lt;&gt;"",IF(ISNUMBER(Star!G11),Star!G11,"C"),"")</f>
        <v/>
      </c>
      <c r="G22" s="5"/>
      <c r="H22" s="288" t="s">
        <v>339</v>
      </c>
      <c r="I22" s="288"/>
      <c r="J22" s="288"/>
      <c r="K22" s="5"/>
      <c r="L22" s="33" t="str">
        <f>'MB - Elective'!C76</f>
        <v>Pets</v>
      </c>
      <c r="M22" s="182" t="str">
        <f>IF('MB - Elective'!G76&lt;&gt;"",IF('MB - Elective'!G76="P","P","C"),"")</f>
        <v/>
      </c>
      <c r="N22" s="5"/>
    </row>
    <row r="23" spans="1:14" ht="12.75" customHeight="1" x14ac:dyDescent="0.15">
      <c r="C23" s="23"/>
      <c r="D23" s="286"/>
      <c r="E23" s="289"/>
      <c r="F23" s="286"/>
      <c r="G23" s="4"/>
      <c r="H23" s="288"/>
      <c r="I23" s="288"/>
      <c r="J23" s="288"/>
      <c r="K23" s="5"/>
      <c r="L23" s="33" t="str">
        <f>'MB - Elective'!C77</f>
        <v>Photography</v>
      </c>
      <c r="M23" s="182" t="str">
        <f>IF('MB - Elective'!G77&lt;&gt;"",IF('MB - Elective'!G77="P","P","C"),"")</f>
        <v/>
      </c>
      <c r="N23" s="5"/>
    </row>
    <row r="24" spans="1:14" ht="12.75" customHeight="1" x14ac:dyDescent="0.15">
      <c r="C24" s="22"/>
      <c r="D24" s="180">
        <f>Star!B12</f>
        <v>8</v>
      </c>
      <c r="E24" s="44" t="str">
        <f>Star!C12</f>
        <v>Complete your board of review for the Star rank.</v>
      </c>
      <c r="F24" s="180" t="str">
        <f>IF(Star!G12&lt;&gt;"",IF(ISNUMBER(Star!G12),Star!G12,"C"),"")</f>
        <v/>
      </c>
      <c r="G24" s="5"/>
      <c r="H24" s="294" t="str">
        <f>'MB - Elective'!C3</f>
        <v>American Business</v>
      </c>
      <c r="I24" s="294"/>
      <c r="J24" s="182" t="str">
        <f>IF('MB - Elective'!G3&lt;&gt;"",IF('MB - Elective'!G3="P","P","C"),"")</f>
        <v/>
      </c>
      <c r="K24" s="5"/>
      <c r="L24" s="33" t="str">
        <f>'MB - Elective'!C78</f>
        <v>Pioneering</v>
      </c>
      <c r="M24" s="182" t="str">
        <f>IF('MB - Elective'!G78&lt;&gt;"",IF('MB - Elective'!G78="P","P","C"),"")</f>
        <v/>
      </c>
      <c r="N24" s="5"/>
    </row>
    <row r="25" spans="1:14" ht="12.75" customHeight="1" x14ac:dyDescent="0.15">
      <c r="A25" s="94" t="s">
        <v>193</v>
      </c>
      <c r="B25" s="175"/>
      <c r="C25" s="23"/>
      <c r="D25" s="40"/>
      <c r="G25" s="5"/>
      <c r="H25" s="294" t="str">
        <f>'MB - Elective'!C4</f>
        <v>American Culture</v>
      </c>
      <c r="I25" s="294"/>
      <c r="J25" s="182" t="str">
        <f>IF('MB - Elective'!G4&lt;&gt;"",IF('MB - Elective'!G4="P","P","C"),"")</f>
        <v/>
      </c>
      <c r="K25" s="5"/>
      <c r="L25" s="33" t="str">
        <f>'MB - Elective'!C79</f>
        <v>Plant Science</v>
      </c>
      <c r="M25" s="182" t="str">
        <f>IF('MB - Elective'!G79&lt;&gt;"",IF('MB - Elective'!G79="P","P","C"),"")</f>
        <v/>
      </c>
      <c r="N25" s="5"/>
    </row>
    <row r="26" spans="1:14" ht="12.75" customHeight="1" x14ac:dyDescent="0.15">
      <c r="A26" s="98" t="s">
        <v>194</v>
      </c>
      <c r="B26" s="176" t="str">
        <f>IF('Order of the Arrow'!I3&lt;&gt;"","Yes","")</f>
        <v/>
      </c>
      <c r="C26" s="23"/>
      <c r="D26" s="40"/>
      <c r="G26" s="5"/>
      <c r="H26" s="294" t="str">
        <f>'MB - Elective'!C5</f>
        <v>American Heritage</v>
      </c>
      <c r="I26" s="294"/>
      <c r="J26" s="182" t="str">
        <f>IF('MB - Elective'!G5&lt;&gt;"",IF('MB - Elective'!G5="P","P","C"),"")</f>
        <v/>
      </c>
      <c r="K26" s="2"/>
      <c r="L26" s="33" t="str">
        <f>'MB - Elective'!C80</f>
        <v>Plumbing</v>
      </c>
      <c r="M26" s="182" t="str">
        <f>IF('MB - Elective'!G80&lt;&gt;"",IF('MB - Elective'!G80="P","P","C"),"")</f>
        <v/>
      </c>
      <c r="N26" s="4"/>
    </row>
    <row r="27" spans="1:14" ht="12.75" customHeight="1" x14ac:dyDescent="0.15">
      <c r="A27" s="98" t="s">
        <v>195</v>
      </c>
      <c r="B27" s="46" t="str">
        <f>IF('Order of the Arrow'!I4&lt;&gt;"","Yes","")</f>
        <v/>
      </c>
      <c r="C27" s="23"/>
      <c r="D27" s="288" t="s">
        <v>138</v>
      </c>
      <c r="E27" s="288"/>
      <c r="F27" s="288"/>
      <c r="G27" s="4"/>
      <c r="H27" s="294" t="str">
        <f>'MB - Elective'!C6</f>
        <v>American Labor</v>
      </c>
      <c r="I27" s="294"/>
      <c r="J27" s="182" t="str">
        <f>IF('MB - Elective'!G6&lt;&gt;"",IF('MB - Elective'!G6="P","P","C"),"")</f>
        <v/>
      </c>
      <c r="K27" s="5"/>
      <c r="L27" s="33" t="str">
        <f>'MB - Elective'!C81</f>
        <v>Pottery</v>
      </c>
      <c r="M27" s="182" t="str">
        <f>IF('MB - Elective'!G81&lt;&gt;"",IF('MB - Elective'!G81="P","P","C"),"")</f>
        <v/>
      </c>
      <c r="N27" s="5"/>
    </row>
    <row r="28" spans="1:14" ht="12.75" customHeight="1" x14ac:dyDescent="0.15">
      <c r="A28" s="98" t="s">
        <v>196</v>
      </c>
      <c r="B28" s="46" t="str">
        <f>IF('Order of the Arrow'!I5&lt;&gt;"","Yes","")</f>
        <v/>
      </c>
      <c r="C28" s="23"/>
      <c r="D28" s="288"/>
      <c r="E28" s="288"/>
      <c r="F28" s="288"/>
      <c r="G28" s="5"/>
      <c r="H28" s="294" t="str">
        <f>'MB - Elective'!C7</f>
        <v>Animal Science</v>
      </c>
      <c r="I28" s="294"/>
      <c r="J28" s="182" t="str">
        <f>IF('MB - Elective'!G7&lt;&gt;"",IF('MB - Elective'!G7="P","P","C"),"")</f>
        <v/>
      </c>
      <c r="K28" s="5"/>
      <c r="L28" s="33" t="str">
        <f>'MB - Elective'!C82</f>
        <v>Programming</v>
      </c>
      <c r="M28" s="182" t="str">
        <f>IF('MB - Elective'!G82&lt;&gt;"",IF('MB - Elective'!G82="P","P","C"),"")</f>
        <v/>
      </c>
      <c r="N28" s="5"/>
    </row>
    <row r="29" spans="1:14" ht="12.75" customHeight="1" x14ac:dyDescent="0.15">
      <c r="A29" s="98" t="s">
        <v>197</v>
      </c>
      <c r="B29" s="46" t="str">
        <f>IF('Order of the Arrow'!I6&lt;&gt;"","Yes","")</f>
        <v/>
      </c>
      <c r="C29" s="23"/>
      <c r="D29" s="286">
        <f>Life!B5</f>
        <v>1</v>
      </c>
      <c r="E29" s="287" t="str">
        <f>Life!C5</f>
        <v xml:space="preserve">Be active in your troop and patrol for at least 6 months as a Star Scout. </v>
      </c>
      <c r="F29" s="286" t="str">
        <f>IF(Life!G5&lt;&gt;"",IF(ISNUMBER(Life!G5),Life!G5,"C"),"")</f>
        <v/>
      </c>
      <c r="G29" s="5"/>
      <c r="H29" s="294" t="str">
        <f>'MB - Elective'!C8</f>
        <v>Animation</v>
      </c>
      <c r="I29" s="294"/>
      <c r="J29" s="182" t="str">
        <f>IF('MB - Elective'!G8&lt;&gt;"",IF('MB - Elective'!G8="P","P","C"),"")</f>
        <v/>
      </c>
      <c r="K29" s="5"/>
      <c r="L29" s="33" t="str">
        <f>'MB - Elective'!C83</f>
        <v>Public Health</v>
      </c>
      <c r="M29" s="182" t="str">
        <f>IF('MB - Elective'!G83&lt;&gt;"",IF('MB - Elective'!G83="P","P","C"),"")</f>
        <v/>
      </c>
      <c r="N29" s="5"/>
    </row>
    <row r="30" spans="1:14" x14ac:dyDescent="0.15">
      <c r="A30" s="98" t="s">
        <v>198</v>
      </c>
      <c r="B30" s="46" t="str">
        <f>IF('Order of the Arrow'!I7&lt;&gt;"","Yes","")</f>
        <v/>
      </c>
      <c r="C30" s="23"/>
      <c r="D30" s="286"/>
      <c r="E30" s="287"/>
      <c r="F30" s="286"/>
      <c r="G30" s="5"/>
      <c r="H30" s="294" t="str">
        <f>'MB - Elective'!C9</f>
        <v>Archaeology</v>
      </c>
      <c r="I30" s="294"/>
      <c r="J30" s="182" t="str">
        <f>IF('MB - Elective'!G9&lt;&gt;"",IF('MB - Elective'!G9="P","P","C"),"")</f>
        <v/>
      </c>
      <c r="K30" s="5"/>
      <c r="L30" s="33" t="str">
        <f>'MB - Elective'!C84</f>
        <v>Public Speaking</v>
      </c>
      <c r="M30" s="182" t="str">
        <f>IF('MB - Elective'!G84&lt;&gt;"",IF('MB - Elective'!G84="P","P","C"),"")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IF(Life!G6&lt;&gt;"",IF(ISNUMBER(Life!G6),Life!G6,"C"),"")</f>
        <v/>
      </c>
      <c r="G31" s="5"/>
      <c r="H31" s="294" t="str">
        <f>'MB - Elective'!C10</f>
        <v>Archery</v>
      </c>
      <c r="I31" s="294"/>
      <c r="J31" s="182" t="str">
        <f>IF('MB - Elective'!G10&lt;&gt;"",IF('MB - Elective'!G10="P","P","C"),"")</f>
        <v/>
      </c>
      <c r="K31" s="5"/>
      <c r="L31" s="33" t="str">
        <f>'MB - Elective'!C85</f>
        <v>Pulp and Paper</v>
      </c>
      <c r="M31" s="182" t="str">
        <f>IF('MB - Elective'!G85&lt;&gt;"",IF('MB - Elective'!G85="P","P","C"),"")</f>
        <v/>
      </c>
      <c r="N31" s="5"/>
    </row>
    <row r="32" spans="1:14" ht="12.75" customHeight="1" x14ac:dyDescent="0.15">
      <c r="C32" s="23"/>
      <c r="D32" s="286"/>
      <c r="E32" s="287"/>
      <c r="F32" s="286"/>
      <c r="G32" s="5"/>
      <c r="H32" s="294" t="str">
        <f>'MB - Elective'!C11</f>
        <v>Architecture and Landscape Architecture</v>
      </c>
      <c r="I32" s="294"/>
      <c r="J32" s="182" t="str">
        <f>IF('MB - Elective'!G11&lt;&gt;"",IF('MB - Elective'!G11="P","P","C"),"")</f>
        <v/>
      </c>
      <c r="K32" s="5"/>
      <c r="L32" s="33" t="str">
        <f>'MB - Elective'!C86</f>
        <v>Radio</v>
      </c>
      <c r="M32" s="182" t="str">
        <f>IF('MB - Elective'!G86&lt;&gt;"",IF('MB - Elective'!G86="P","P","C"),"")</f>
        <v/>
      </c>
      <c r="N32" s="5"/>
    </row>
    <row r="33" spans="1:14" ht="12.75" customHeight="1" x14ac:dyDescent="0.15">
      <c r="A33" s="94" t="s">
        <v>246</v>
      </c>
      <c r="B33" s="95"/>
      <c r="C33" s="23"/>
      <c r="D33" s="286"/>
      <c r="E33" s="287"/>
      <c r="F33" s="286"/>
      <c r="G33" s="5"/>
      <c r="H33" s="294" t="str">
        <f>'MB - Elective'!C12</f>
        <v>Art</v>
      </c>
      <c r="I33" s="294"/>
      <c r="J33" s="182" t="str">
        <f>IF('MB - Elective'!G12&lt;&gt;"",IF('MB - Elective'!G12="P","P","C"),"")</f>
        <v/>
      </c>
      <c r="K33" s="5"/>
      <c r="L33" s="33" t="str">
        <f>'MB - Elective'!C87</f>
        <v>Railroading</v>
      </c>
      <c r="M33" s="182" t="str">
        <f>IF('MB - Elective'!G87&lt;&gt;"",IF('MB - Elective'!G87="P","P","C"),"")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IF(Life!G7&lt;&gt;"",IF(ISNUMBER(Life!G7),Life!G7,"C"),"")</f>
        <v/>
      </c>
      <c r="G34" s="4"/>
      <c r="H34" s="294" t="str">
        <f>'MB - Elective'!C13</f>
        <v>Astronomy</v>
      </c>
      <c r="I34" s="294"/>
      <c r="J34" s="182" t="str">
        <f>IF('MB - Elective'!G13&lt;&gt;"",IF('MB - Elective'!G13="P","P","C"),"")</f>
        <v/>
      </c>
      <c r="K34" s="5"/>
      <c r="L34" s="33" t="str">
        <f>'MB - Elective'!C88</f>
        <v>Reading</v>
      </c>
      <c r="M34" s="182" t="str">
        <f>IF('MB - Elective'!G88&lt;&gt;"",IF('MB - Elective'!G88="P","P","C"),"")</f>
        <v/>
      </c>
      <c r="N34" s="4"/>
    </row>
    <row r="35" spans="1:14" ht="12.75" customHeight="1" x14ac:dyDescent="0.15">
      <c r="A35" s="184" t="str">
        <f>IF(Star!G3="","",Star!G3)</f>
        <v/>
      </c>
      <c r="B35" s="43"/>
      <c r="C35" s="23"/>
      <c r="D35" s="286"/>
      <c r="E35" s="287"/>
      <c r="F35" s="286"/>
      <c r="G35" s="5"/>
      <c r="H35" s="294" t="str">
        <f>'MB - Elective'!C14</f>
        <v>Athletics</v>
      </c>
      <c r="I35" s="294"/>
      <c r="J35" s="182" t="str">
        <f>IF('MB - Elective'!G14&lt;&gt;"",IF('MB - Elective'!G14="P","P","C"),"")</f>
        <v/>
      </c>
      <c r="K35" s="5"/>
      <c r="L35" s="33" t="str">
        <f>'MB - Elective'!C89</f>
        <v>Reptile and Amphibian Study</v>
      </c>
      <c r="M35" s="182" t="str">
        <f>IF('MB - Elective'!G89&lt;&gt;"",IF('MB - Elective'!G89="P","P","C"),"")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IF(Life!G8&lt;&gt;"",IF(ISNUMBER(Life!G8),Life!G8,"C"),"")</f>
        <v/>
      </c>
      <c r="G36" s="5"/>
      <c r="H36" s="294" t="str">
        <f>'MB - Elective'!C15</f>
        <v>Automotive Maintenance</v>
      </c>
      <c r="I36" s="294"/>
      <c r="J36" s="182" t="str">
        <f>IF('MB - Elective'!G15&lt;&gt;"",IF('MB - Elective'!G15="P","P","C"),"")</f>
        <v/>
      </c>
      <c r="K36" s="2"/>
      <c r="L36" s="33" t="str">
        <f>'MB - Elective'!C90</f>
        <v>Rifle Shooting</v>
      </c>
      <c r="M36" s="182" t="str">
        <f>IF('MB - Elective'!G90&lt;&gt;"",IF('MB - Elective'!G90="P","P","C"),"")</f>
        <v/>
      </c>
      <c r="N36" s="5"/>
    </row>
    <row r="37" spans="1:14" ht="12.75" customHeight="1" x14ac:dyDescent="0.15">
      <c r="A37" s="184" t="str">
        <f>IF(ISERROR(DATEVALUE(Star!G14)),"",DATEVALUE(Star!G14))</f>
        <v/>
      </c>
      <c r="B37" s="43"/>
      <c r="C37" s="23"/>
      <c r="D37" s="286"/>
      <c r="E37" s="287"/>
      <c r="F37" s="286"/>
      <c r="G37" s="5"/>
      <c r="H37" s="294" t="str">
        <f>'MB - Elective'!C16</f>
        <v>Aviation</v>
      </c>
      <c r="I37" s="294"/>
      <c r="J37" s="182" t="str">
        <f>IF('MB - Elective'!G16&lt;&gt;"",IF('MB - Elective'!G16="P","P","C"),"")</f>
        <v/>
      </c>
      <c r="K37" s="5"/>
      <c r="L37" s="33" t="str">
        <f>'MB - Elective'!C91</f>
        <v>Robotics</v>
      </c>
      <c r="M37" s="182" t="str">
        <f>IF('MB - Elective'!G91&lt;&gt;"",IF('MB - Elective'!G91="P","P","C"),"")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IF(Life!G9&lt;&gt;"",IF(ISNUMBER(Life!G9),Life!G9,"C"),"")</f>
        <v/>
      </c>
      <c r="G38" s="5"/>
      <c r="H38" s="294" t="str">
        <f>'MB - Elective'!C17</f>
        <v>Backpacking</v>
      </c>
      <c r="I38" s="294"/>
      <c r="J38" s="182" t="str">
        <f>IF('MB - Elective'!G17&lt;&gt;"",IF('MB - Elective'!G17="P","P","C"),"")</f>
        <v/>
      </c>
      <c r="K38" s="5"/>
      <c r="L38" s="33" t="str">
        <f>'MB - Elective'!C92</f>
        <v>Rowing</v>
      </c>
      <c r="M38" s="182" t="str">
        <f>IF('MB - Elective'!G92&lt;&gt;"",IF('MB - Elective'!G92="P","P","C"),"")</f>
        <v/>
      </c>
      <c r="N38" s="5"/>
    </row>
    <row r="39" spans="1:14" ht="12.75" customHeight="1" x14ac:dyDescent="0.15">
      <c r="A39" s="184" t="str">
        <f>IF(ISERROR(DATEVALUE(Life!G14)),"",DATEVALUE(Life!G14))</f>
        <v/>
      </c>
      <c r="B39" s="43"/>
      <c r="C39" s="5"/>
      <c r="D39" s="286"/>
      <c r="E39" s="287"/>
      <c r="F39" s="286"/>
      <c r="G39" s="5"/>
      <c r="H39" s="294" t="str">
        <f>'MB - Elective'!C18</f>
        <v>Basketry</v>
      </c>
      <c r="I39" s="294"/>
      <c r="J39" s="182" t="str">
        <f>IF('MB - Elective'!G18&lt;&gt;"",IF('MB - Elective'!G18="P","P","C"),"")</f>
        <v/>
      </c>
      <c r="K39" s="5"/>
      <c r="L39" s="33" t="str">
        <f>'MB - Elective'!C93</f>
        <v>Safety</v>
      </c>
      <c r="M39" s="182" t="str">
        <f>IF('MB - Elective'!G93&lt;&gt;"",IF('MB - Elective'!G93="P","P","C"),"")</f>
        <v/>
      </c>
      <c r="N39" s="5"/>
    </row>
    <row r="40" spans="1:14" ht="12.75" customHeight="1" x14ac:dyDescent="0.15">
      <c r="A40" s="142" t="s">
        <v>139</v>
      </c>
      <c r="B40" s="43"/>
      <c r="C40" s="5"/>
      <c r="D40" s="286"/>
      <c r="E40" s="287"/>
      <c r="F40" s="286"/>
      <c r="G40" s="4"/>
      <c r="H40" s="294" t="str">
        <f>'MB - Elective'!C19</f>
        <v>Bird Study</v>
      </c>
      <c r="I40" s="294"/>
      <c r="J40" s="182" t="str">
        <f>IF('MB - Elective'!G19&lt;&gt;"",IF('MB - Elective'!G19="P","P","C"),"")</f>
        <v/>
      </c>
      <c r="K40" s="2"/>
      <c r="L40" s="33" t="str">
        <f>'MB - Elective'!C94</f>
        <v>Salesmanship</v>
      </c>
      <c r="M40" s="182" t="str">
        <f>IF('MB - Elective'!G94&lt;&gt;"",IF('MB - Elective'!G94="P","P","C"),"")</f>
        <v/>
      </c>
      <c r="N40" s="5"/>
    </row>
    <row r="41" spans="1:14" ht="12.75" customHeight="1" x14ac:dyDescent="0.15">
      <c r="A41" s="183" t="str">
        <f>IF(ISERROR(DATEVALUE(Eagle!G13)),"",DATEVALUE(Eagle!G13))</f>
        <v/>
      </c>
      <c r="B41" s="97"/>
      <c r="C41" s="5"/>
      <c r="D41" s="286"/>
      <c r="E41" s="287"/>
      <c r="F41" s="286"/>
      <c r="G41" s="5"/>
      <c r="H41" s="294" t="str">
        <f>'MB - Elective'!C20</f>
        <v>Bugling</v>
      </c>
      <c r="I41" s="294"/>
      <c r="J41" s="182" t="str">
        <f>IF('MB - Elective'!G20&lt;&gt;"",IF('MB - Elective'!G20="P","P","C"),"")</f>
        <v/>
      </c>
      <c r="K41" s="5"/>
      <c r="L41" s="33" t="str">
        <f>'MB - Elective'!C95</f>
        <v>Scholarship</v>
      </c>
      <c r="M41" s="182" t="str">
        <f>IF('MB - Elective'!G95&lt;&gt;"",IF('MB - Elective'!G95="P","P","C"),"")</f>
        <v/>
      </c>
      <c r="N41" s="4"/>
    </row>
    <row r="42" spans="1:14" ht="12.75" customHeight="1" x14ac:dyDescent="0.15">
      <c r="C42" s="5"/>
      <c r="D42" s="286"/>
      <c r="E42" s="287"/>
      <c r="F42" s="286"/>
      <c r="G42" s="5"/>
      <c r="H42" s="294" t="str">
        <f>'MB - Elective'!C21</f>
        <v>Canoeing</v>
      </c>
      <c r="I42" s="294"/>
      <c r="J42" s="182" t="str">
        <f>IF('MB - Elective'!G21&lt;&gt;"",IF('MB - Elective'!G21="P","P","C"),"")</f>
        <v/>
      </c>
      <c r="K42" s="5"/>
      <c r="L42" s="33" t="str">
        <f>'MB - Elective'!C96</f>
        <v>Scouting Heritage</v>
      </c>
      <c r="M42" s="182" t="str">
        <f>IF('MB - Elective'!G96&lt;&gt;"",IF('MB - Elective'!G96="P","P","C"),"")</f>
        <v/>
      </c>
      <c r="N42" s="5"/>
    </row>
    <row r="43" spans="1:14" x14ac:dyDescent="0.15">
      <c r="C43" s="5"/>
      <c r="D43" s="286"/>
      <c r="E43" s="287"/>
      <c r="F43" s="286"/>
      <c r="G43" s="5"/>
      <c r="H43" s="294" t="str">
        <f>'MB - Elective'!C22</f>
        <v>Chemistry</v>
      </c>
      <c r="I43" s="294"/>
      <c r="J43" s="182" t="str">
        <f>IF('MB - Elective'!G22&lt;&gt;"",IF('MB - Elective'!G22="P","P","C"),"")</f>
        <v/>
      </c>
      <c r="K43" s="5"/>
      <c r="L43" s="33" t="str">
        <f>'MB - Elective'!C97</f>
        <v>Scuba Diving</v>
      </c>
      <c r="M43" s="182" t="str">
        <f>IF('MB - Elective'!G97&lt;&gt;"",IF('MB - Elective'!G97="P","P","C"),"")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IF(Life!G10&lt;&gt;"",IF(ISNUMBER(Life!G10),Life!G10,"C"),"")</f>
        <v/>
      </c>
      <c r="G44" s="5"/>
      <c r="H44" s="294" t="str">
        <f>'MB - Elective'!C23</f>
        <v>Chess</v>
      </c>
      <c r="I44" s="294"/>
      <c r="J44" s="182" t="str">
        <f>IF('MB - Elective'!G23&lt;&gt;"",IF('MB - Elective'!G23="P","P","C"),"")</f>
        <v/>
      </c>
      <c r="K44" s="2"/>
      <c r="L44" s="33" t="str">
        <f>'MB - Elective'!C98</f>
        <v>Sculpture</v>
      </c>
      <c r="M44" s="182" t="str">
        <f>IF('MB - Elective'!G98&lt;&gt;"",IF('MB - Elective'!G98="P","P","C"),"")</f>
        <v/>
      </c>
      <c r="N44" s="5"/>
    </row>
    <row r="45" spans="1:14" ht="12.75" customHeight="1" x14ac:dyDescent="0.15">
      <c r="A45" s="145" t="s">
        <v>148</v>
      </c>
      <c r="B45" s="24"/>
      <c r="C45" s="5"/>
      <c r="D45" s="286"/>
      <c r="E45" s="287"/>
      <c r="F45" s="286"/>
      <c r="G45" s="5"/>
      <c r="H45" s="294" t="str">
        <f>'MB - Elective'!C24</f>
        <v>Climbing</v>
      </c>
      <c r="I45" s="294"/>
      <c r="J45" s="182" t="str">
        <f>IF('MB - Elective'!G24&lt;&gt;"",IF('MB - Elective'!G24="P","P","C"),"")</f>
        <v/>
      </c>
      <c r="K45" s="5"/>
      <c r="L45" s="33" t="str">
        <f>'MB - Elective'!C99</f>
        <v>Search and Rescue</v>
      </c>
      <c r="M45" s="182" t="str">
        <f>IF('MB - Elective'!G99&lt;&gt;"",IF('MB - Elective'!G99="P","P","C"),"")</f>
        <v/>
      </c>
      <c r="N45" s="5"/>
    </row>
    <row r="46" spans="1:14" ht="12.75" customHeight="1" x14ac:dyDescent="0.15">
      <c r="A46" s="146" t="s">
        <v>147</v>
      </c>
      <c r="B46" s="24"/>
      <c r="C46" s="5"/>
      <c r="D46" s="286"/>
      <c r="E46" s="287"/>
      <c r="F46" s="286"/>
      <c r="G46" s="4"/>
      <c r="H46" s="294" t="str">
        <f>'MB - Elective'!C25</f>
        <v>Coin Collecting</v>
      </c>
      <c r="I46" s="294"/>
      <c r="J46" s="182" t="str">
        <f>IF('MB - Elective'!G25&lt;&gt;"",IF('MB - Elective'!G25="P","P","C"),"")</f>
        <v/>
      </c>
      <c r="K46" s="5"/>
      <c r="L46" s="33" t="str">
        <f>'MB - Elective'!C100</f>
        <v>Shotgun Shooting</v>
      </c>
      <c r="M46" s="182" t="str">
        <f>IF('MB - Elective'!G100&lt;&gt;"",IF('MB - Elective'!G100="P","P","C"),"")</f>
        <v/>
      </c>
      <c r="N46" s="5"/>
    </row>
    <row r="47" spans="1:14" ht="12.75" customHeight="1" x14ac:dyDescent="0.15">
      <c r="A47" s="145" t="s">
        <v>150</v>
      </c>
      <c r="B47" s="43"/>
      <c r="C47" s="5"/>
      <c r="D47" s="286"/>
      <c r="E47" s="287"/>
      <c r="F47" s="286"/>
      <c r="G47" s="5"/>
      <c r="H47" s="294" t="str">
        <f>'MB - Elective'!C26</f>
        <v>Collections</v>
      </c>
      <c r="I47" s="294"/>
      <c r="J47" s="182" t="str">
        <f>IF('MB - Elective'!G26&lt;&gt;"",IF('MB - Elective'!G26="P","P","C"),"")</f>
        <v/>
      </c>
      <c r="K47" s="5"/>
      <c r="L47" s="33" t="str">
        <f>'MB - Elective'!C101</f>
        <v>Signs, Signals, and Codes</v>
      </c>
      <c r="M47" s="182" t="str">
        <f>IF('MB - Elective'!G101&lt;&gt;"",IF('MB - Elective'!G101="P","P","C"),"")</f>
        <v/>
      </c>
      <c r="N47" s="5"/>
    </row>
    <row r="48" spans="1:14" ht="12.75" customHeight="1" x14ac:dyDescent="0.15">
      <c r="A48" s="147" t="s">
        <v>149</v>
      </c>
      <c r="B48" s="97"/>
      <c r="C48" s="5"/>
      <c r="D48" s="286"/>
      <c r="E48" s="287"/>
      <c r="F48" s="286"/>
      <c r="G48" s="5"/>
      <c r="H48" s="294" t="str">
        <f>'MB - Elective'!C27</f>
        <v>Composite Materials</v>
      </c>
      <c r="I48" s="294"/>
      <c r="J48" s="182" t="str">
        <f>IF('MB - Elective'!G27&lt;&gt;"",IF('MB - Elective'!G27="P","P","C"),"")</f>
        <v/>
      </c>
      <c r="K48" s="5"/>
      <c r="L48" s="33" t="str">
        <f>'MB - Elective'!C102</f>
        <v>Skating</v>
      </c>
      <c r="M48" s="182" t="str">
        <f>IF('MB - Elective'!G102&lt;&gt;"",IF('MB - Elective'!G102="P","P","C"),"")</f>
        <v/>
      </c>
      <c r="N48" s="5"/>
    </row>
    <row r="49" spans="1:14" ht="12.75" customHeight="1" x14ac:dyDescent="0.15">
      <c r="A49" s="2"/>
      <c r="B49" s="2"/>
      <c r="C49" s="2"/>
      <c r="D49" s="286"/>
      <c r="E49" s="287"/>
      <c r="F49" s="286"/>
      <c r="G49" s="5"/>
      <c r="H49" s="294" t="str">
        <f>'MB - Elective'!C28</f>
        <v>Crime Prevention</v>
      </c>
      <c r="I49" s="294"/>
      <c r="J49" s="182" t="str">
        <f>IF('MB - Elective'!G28&lt;&gt;"",IF('MB - Elective'!G28="P","P","C"),"")</f>
        <v/>
      </c>
      <c r="K49" s="2"/>
      <c r="L49" s="33" t="str">
        <f>'MB - Elective'!C103</f>
        <v>Small-Boat Sailing</v>
      </c>
      <c r="M49" s="182" t="str">
        <f>IF('MB - Elective'!G103&lt;&gt;"",IF('MB - Elective'!G103="P","P","C"),"")</f>
        <v/>
      </c>
      <c r="N49" s="5"/>
    </row>
    <row r="50" spans="1:14" ht="12.75" customHeight="1" x14ac:dyDescent="0.15">
      <c r="C50" s="2"/>
      <c r="D50" s="286"/>
      <c r="E50" s="287"/>
      <c r="F50" s="286"/>
      <c r="G50" s="5"/>
      <c r="H50" s="294" t="str">
        <f>'MB - Elective'!C29</f>
        <v>Dentistry</v>
      </c>
      <c r="I50" s="294"/>
      <c r="J50" s="182" t="str">
        <f>IF('MB - Elective'!G29&lt;&gt;"",IF('MB - Elective'!G29="P","P","C"),"")</f>
        <v/>
      </c>
      <c r="K50" s="5"/>
      <c r="L50" s="33" t="str">
        <f>'MB - Elective'!C104</f>
        <v>Snow Sports</v>
      </c>
      <c r="M50" s="182" t="str">
        <f>IF('MB - Elective'!G104&lt;&gt;"",IF('MB - Elective'!G104="P","P","C"),"")</f>
        <v/>
      </c>
      <c r="N50" s="5"/>
    </row>
    <row r="51" spans="1:14" ht="12.75" customHeight="1" x14ac:dyDescent="0.15">
      <c r="C51" s="2"/>
      <c r="D51" s="286"/>
      <c r="E51" s="287"/>
      <c r="F51" s="286"/>
      <c r="G51" s="5"/>
      <c r="H51" s="294" t="str">
        <f>'MB - Elective'!C30</f>
        <v>Digital Technology</v>
      </c>
      <c r="I51" s="294"/>
      <c r="J51" s="182" t="str">
        <f>IF('MB - Elective'!G30&lt;&gt;"",IF('MB - Elective'!G30="P","P","C"),"")</f>
        <v/>
      </c>
      <c r="K51" s="5"/>
      <c r="L51" s="33" t="str">
        <f>'MB - Elective'!C105</f>
        <v>Soil and Water Conservation</v>
      </c>
      <c r="M51" s="182" t="str">
        <f>IF('MB - Elective'!G105&lt;&gt;"",IF('MB - Elective'!G105="P","P","C"),"")</f>
        <v/>
      </c>
      <c r="N51" s="5"/>
    </row>
    <row r="52" spans="1:14" ht="12.75" customHeight="1" x14ac:dyDescent="0.15">
      <c r="A52" s="32" t="s">
        <v>16</v>
      </c>
      <c r="B52" s="26"/>
      <c r="C52" s="2"/>
      <c r="D52" s="286"/>
      <c r="E52" s="287"/>
      <c r="F52" s="286"/>
      <c r="G52" s="5"/>
      <c r="H52" s="294" t="str">
        <f>'MB - Elective'!C31</f>
        <v>Disabilities Awareness</v>
      </c>
      <c r="I52" s="294"/>
      <c r="J52" s="182" t="str">
        <f>IF('MB - Elective'!G31&lt;&gt;"",IF('MB - Elective'!G31="P","P","C"),"")</f>
        <v/>
      </c>
      <c r="K52" s="5"/>
      <c r="L52" s="33" t="str">
        <f>'MB - Elective'!C106</f>
        <v>Space Exploration</v>
      </c>
      <c r="M52" s="182" t="str">
        <f>IF('MB - Elective'!G106&lt;&gt;"",IF('MB - Elective'!G106="P","P","C"),"")</f>
        <v/>
      </c>
      <c r="N52" s="5"/>
    </row>
    <row r="53" spans="1:14" x14ac:dyDescent="0.15">
      <c r="A53" s="25" t="s">
        <v>313</v>
      </c>
      <c r="B53" s="27"/>
      <c r="C53" s="2"/>
      <c r="D53" s="286"/>
      <c r="E53" s="287"/>
      <c r="F53" s="286"/>
      <c r="G53" s="5"/>
      <c r="H53" s="294" t="str">
        <f>'MB - Elective'!C32</f>
        <v>Dog Care</v>
      </c>
      <c r="I53" s="294"/>
      <c r="J53" s="182" t="str">
        <f>IF('MB - Elective'!G32&lt;&gt;"",IF('MB - Elective'!G32="P","P","C"),"")</f>
        <v/>
      </c>
      <c r="K53" s="2"/>
      <c r="L53" s="33" t="str">
        <f>'MB - Elective'!C107</f>
        <v>Sports</v>
      </c>
      <c r="M53" s="182" t="str">
        <f>IF('MB - Elective'!G107&lt;&gt;"",IF('MB - Elective'!G107="P","P","C"),"")</f>
        <v/>
      </c>
      <c r="N53" s="5"/>
    </row>
    <row r="54" spans="1:14" ht="12.75" customHeight="1" x14ac:dyDescent="0.15">
      <c r="A54" s="26" t="s">
        <v>314</v>
      </c>
      <c r="B54" s="27"/>
      <c r="C54" s="2"/>
      <c r="D54" s="286"/>
      <c r="E54" s="287"/>
      <c r="F54" s="286"/>
      <c r="G54" s="5"/>
      <c r="H54" s="294" t="str">
        <f>'MB - Elective'!C33</f>
        <v>Drafting</v>
      </c>
      <c r="I54" s="294"/>
      <c r="J54" s="182" t="str">
        <f>IF('MB - Elective'!G33&lt;&gt;"",IF('MB - Elective'!G33="P","P","C"),"")</f>
        <v/>
      </c>
      <c r="K54" s="5"/>
      <c r="L54" s="33" t="str">
        <f>'MB - Elective'!C108</f>
        <v>Stamp Collecting</v>
      </c>
      <c r="M54" s="182" t="str">
        <f>IF('MB - Elective'!G108&lt;&gt;"",IF('MB - Elective'!G108="P","P","C"),"")</f>
        <v/>
      </c>
      <c r="N54" s="5"/>
    </row>
    <row r="55" spans="1:14" ht="12.75" customHeight="1" x14ac:dyDescent="0.15">
      <c r="A55" s="28" t="s">
        <v>315</v>
      </c>
      <c r="B55" s="27"/>
      <c r="C55" s="2"/>
      <c r="D55" s="286"/>
      <c r="E55" s="287"/>
      <c r="F55" s="286"/>
      <c r="G55" s="4"/>
      <c r="H55" s="294" t="str">
        <f>'MB - Elective'!C34</f>
        <v>Electricity</v>
      </c>
      <c r="I55" s="294"/>
      <c r="J55" s="182" t="str">
        <f>IF('MB - Elective'!G34&lt;&gt;"",IF('MB - Elective'!G34="P","P","C"),"")</f>
        <v/>
      </c>
      <c r="K55" s="5"/>
      <c r="L55" s="33" t="str">
        <f>'MB - Elective'!C109</f>
        <v>Surveying</v>
      </c>
      <c r="M55" s="182" t="str">
        <f>IF('MB - Elective'!G109&lt;&gt;"",IF('MB - Elective'!G109="P","P","C"),"")</f>
        <v/>
      </c>
      <c r="N55" s="5"/>
    </row>
    <row r="56" spans="1:14" ht="12.75" customHeight="1" x14ac:dyDescent="0.15">
      <c r="A56" s="28"/>
      <c r="B56" s="27"/>
      <c r="C56" s="2"/>
      <c r="D56" s="286"/>
      <c r="E56" s="287"/>
      <c r="F56" s="286"/>
      <c r="G56" s="5"/>
      <c r="H56" s="294" t="str">
        <f>'MB - Elective'!C35</f>
        <v>Electronics</v>
      </c>
      <c r="I56" s="294"/>
      <c r="J56" s="182" t="str">
        <f>IF('MB - Elective'!G35&lt;&gt;"",IF('MB - Elective'!G35="P","P","C"),"")</f>
        <v/>
      </c>
      <c r="K56" s="5"/>
      <c r="L56" s="33" t="str">
        <f>'MB - Elective'!C110</f>
        <v>Textile</v>
      </c>
      <c r="M56" s="182" t="str">
        <f>IF('MB - Elective'!G110&lt;&gt;"",IF('MB - Elective'!G110="P","P","C"),"")</f>
        <v/>
      </c>
      <c r="N56" s="5"/>
    </row>
    <row r="57" spans="1:14" ht="12.75" customHeight="1" x14ac:dyDescent="0.15">
      <c r="A57" s="28"/>
      <c r="B57" s="27"/>
      <c r="C57" s="2"/>
      <c r="D57" s="180">
        <f>Life!B11</f>
        <v>7</v>
      </c>
      <c r="E57" s="177" t="str">
        <f>Life!C11</f>
        <v>While a Star Scout, participate in a Scoutmaster conference.</v>
      </c>
      <c r="F57" s="180" t="str">
        <f>IF(Life!G11&lt;&gt;"",IF(ISNUMBER(Life!G11),Life!G11,"C"),"")</f>
        <v/>
      </c>
      <c r="G57" s="5"/>
      <c r="H57" s="294" t="str">
        <f>'MB - Elective'!C36</f>
        <v>Energy</v>
      </c>
      <c r="I57" s="294"/>
      <c r="J57" s="182" t="str">
        <f>IF('MB - Elective'!G36&lt;&gt;"",IF('MB - Elective'!G36="P","P","C"),"")</f>
        <v/>
      </c>
      <c r="K57" s="5"/>
      <c r="L57" s="33" t="str">
        <f>'MB - Elective'!C111</f>
        <v>Theater</v>
      </c>
      <c r="M57" s="182" t="str">
        <f>IF('MB - Elective'!G111&lt;&gt;"",IF('MB - Elective'!G111="P","P","C"),"")</f>
        <v/>
      </c>
      <c r="N57" s="4"/>
    </row>
    <row r="58" spans="1:14" ht="12.75" customHeight="1" x14ac:dyDescent="0.15">
      <c r="A58" s="27"/>
      <c r="B58" s="27"/>
      <c r="C58" s="2"/>
      <c r="D58" s="180">
        <f>Life!B12</f>
        <v>8</v>
      </c>
      <c r="E58" s="177" t="str">
        <f>Life!C12</f>
        <v>Complete your board of review for the Life rank.</v>
      </c>
      <c r="F58" s="180" t="str">
        <f>IF(Life!G12&lt;&gt;"",IF(ISNUMBER(Life!G12),Life!G12,"C"),"")</f>
        <v/>
      </c>
      <c r="G58" s="5"/>
      <c r="H58" s="294" t="str">
        <f>'MB - Elective'!C37</f>
        <v>Engineering</v>
      </c>
      <c r="I58" s="294"/>
      <c r="J58" s="182" t="str">
        <f>IF('MB - Elective'!G37&lt;&gt;"",IF('MB - Elective'!G37="P","P","C"),"")</f>
        <v/>
      </c>
      <c r="K58" s="5"/>
      <c r="L58" s="33" t="str">
        <f>'MB - Elective'!C112</f>
        <v>Traffic Safety</v>
      </c>
      <c r="M58" s="182" t="str">
        <f>IF('MB - Elective'!G112&lt;&gt;"",IF('MB - Elective'!G112="P","P","C"),"")</f>
        <v/>
      </c>
      <c r="N58" s="5"/>
    </row>
    <row r="59" spans="1:14" ht="12.75" customHeight="1" x14ac:dyDescent="0.15">
      <c r="A59" s="28"/>
      <c r="B59" s="27"/>
      <c r="C59" s="2"/>
      <c r="G59" s="5"/>
      <c r="H59" s="294" t="str">
        <f>'MB - Elective'!C38</f>
        <v>Entrepreneurship</v>
      </c>
      <c r="I59" s="294"/>
      <c r="J59" s="182" t="str">
        <f>IF('MB - Elective'!G38&lt;&gt;"",IF('MB - Elective'!G38="P","P","C"),"")</f>
        <v/>
      </c>
      <c r="K59" s="5"/>
      <c r="L59" s="33" t="str">
        <f>'MB - Elective'!C113</f>
        <v>Truck Transportation</v>
      </c>
      <c r="M59" s="182" t="str">
        <f>IF('MB - Elective'!G113&lt;&gt;"",IF('MB - Elective'!G113="P","P","C"),"")</f>
        <v/>
      </c>
      <c r="N59" s="5"/>
    </row>
    <row r="60" spans="1:14" ht="12.75" customHeight="1" x14ac:dyDescent="0.15">
      <c r="A60" s="28"/>
      <c r="B60" s="27"/>
      <c r="C60" s="2"/>
      <c r="G60" s="5"/>
      <c r="H60" s="294" t="str">
        <f>'MB - Elective'!C39</f>
        <v>Farm Mechanics</v>
      </c>
      <c r="I60" s="294"/>
      <c r="J60" s="182" t="str">
        <f>IF('MB - Elective'!G39&lt;&gt;"",IF('MB - Elective'!G39="P","P","C"),"")</f>
        <v/>
      </c>
      <c r="K60" s="2"/>
      <c r="L60" s="33" t="str">
        <f>'MB - Elective'!C114</f>
        <v>Veterinary Medicine</v>
      </c>
      <c r="M60" s="182" t="str">
        <f>IF('MB - Elective'!G114&lt;&gt;"",IF('MB - Elective'!G114="P","P","C"),"")</f>
        <v/>
      </c>
      <c r="N60" s="5"/>
    </row>
    <row r="61" spans="1:14" ht="12.75" customHeight="1" x14ac:dyDescent="0.15">
      <c r="A61" s="28"/>
      <c r="B61" s="27"/>
      <c r="C61" s="2"/>
      <c r="D61" s="288" t="s">
        <v>139</v>
      </c>
      <c r="E61" s="288"/>
      <c r="F61" s="288"/>
      <c r="G61" s="4"/>
      <c r="H61" s="294" t="str">
        <f>'MB - Elective'!C40</f>
        <v>Fingerprinting</v>
      </c>
      <c r="I61" s="294"/>
      <c r="J61" s="182" t="str">
        <f>IF('MB - Elective'!G40&lt;&gt;"",IF('MB - Elective'!G40="P","P","C"),"")</f>
        <v/>
      </c>
      <c r="K61" s="5"/>
      <c r="L61" s="33" t="str">
        <f>'MB - Elective'!C115</f>
        <v>Water Sports</v>
      </c>
      <c r="M61" s="182" t="str">
        <f>IF('MB - Elective'!G115&lt;&gt;"",IF('MB - Elective'!G115="P","P","C"),"")</f>
        <v/>
      </c>
      <c r="N61" s="4"/>
    </row>
    <row r="62" spans="1:14" ht="12.75" customHeight="1" x14ac:dyDescent="0.15">
      <c r="A62" s="20"/>
      <c r="B62" s="20"/>
      <c r="C62" s="2"/>
      <c r="D62" s="288"/>
      <c r="E62" s="288"/>
      <c r="F62" s="288"/>
      <c r="G62" s="5"/>
      <c r="H62" s="294" t="str">
        <f>'MB - Elective'!C41</f>
        <v>Fire Safety</v>
      </c>
      <c r="I62" s="294"/>
      <c r="J62" s="182" t="str">
        <f>IF('MB - Elective'!G41&lt;&gt;"",IF('MB - Elective'!G41="P","P","C"),"")</f>
        <v/>
      </c>
      <c r="K62" s="5"/>
      <c r="L62" s="33" t="str">
        <f>'MB - Elective'!C116</f>
        <v>Weather</v>
      </c>
      <c r="M62" s="182" t="str">
        <f>IF('MB - Elective'!G116&lt;&gt;"",IF('MB - Elective'!G116="P","P","C"),"")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IF(Eagle!G5&lt;&gt;"",IF(ISNUMBER(Eagle!G5),Eagle!G5,"C"),"")</f>
        <v/>
      </c>
      <c r="G63" s="5"/>
      <c r="H63" s="294" t="str">
        <f>'MB - Elective'!C42</f>
        <v>Fish and Wildlife Management</v>
      </c>
      <c r="I63" s="294"/>
      <c r="J63" s="182" t="str">
        <f>IF('MB - Elective'!G42&lt;&gt;"",IF('MB - Elective'!G42="P","P","C"),"")</f>
        <v/>
      </c>
      <c r="K63" s="5"/>
      <c r="L63" s="33" t="str">
        <f>'MB - Elective'!C117</f>
        <v>Welding</v>
      </c>
      <c r="M63" s="182" t="str">
        <f>IF('MB - Elective'!G117&lt;&gt;"",IF('MB - Elective'!G117="P","P","C"),"")</f>
        <v/>
      </c>
      <c r="N63" s="5"/>
    </row>
    <row r="64" spans="1:14" x14ac:dyDescent="0.15">
      <c r="A64" s="20"/>
      <c r="B64" s="20"/>
      <c r="C64" s="2"/>
      <c r="D64" s="286"/>
      <c r="E64" s="287"/>
      <c r="F64" s="286"/>
      <c r="G64" s="5"/>
      <c r="H64" s="294" t="str">
        <f>'MB - Elective'!C43</f>
        <v>Fishing</v>
      </c>
      <c r="I64" s="294"/>
      <c r="J64" s="182" t="str">
        <f>IF('MB - Elective'!G43&lt;&gt;"",IF('MB - Elective'!G43="P","P","C"),"")</f>
        <v/>
      </c>
      <c r="K64" s="5"/>
      <c r="L64" s="33" t="str">
        <f>'MB - Elective'!C118</f>
        <v>Whitewater</v>
      </c>
      <c r="M64" s="182" t="str">
        <f>IF('MB - Elective'!G118&lt;&gt;"",IF('MB - Elective'!G118="P","P","C"),"")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IF(Eagle!G6&lt;&gt;"",IF(ISNUMBER(Eagle!G6),Eagle!G6,"C"),"")</f>
        <v/>
      </c>
      <c r="G65" s="5"/>
      <c r="H65" s="294" t="str">
        <f>'MB - Elective'!C44</f>
        <v>Fly Fishing</v>
      </c>
      <c r="I65" s="294"/>
      <c r="J65" s="182" t="str">
        <f>IF('MB - Elective'!G44&lt;&gt;"",IF('MB - Elective'!G44="P","P","C"),"")</f>
        <v/>
      </c>
      <c r="K65" s="5"/>
      <c r="L65" s="33" t="str">
        <f>'MB - Elective'!C119</f>
        <v>Wilderness Survival</v>
      </c>
      <c r="M65" s="182" t="str">
        <f>IF('MB - Elective'!G119&lt;&gt;"",IF('MB - Elective'!G119="P","P","C"),"")</f>
        <v/>
      </c>
      <c r="N65" s="5"/>
    </row>
    <row r="66" spans="1:14" ht="12.75" customHeight="1" x14ac:dyDescent="0.15">
      <c r="A66" s="20"/>
      <c r="B66" s="20"/>
      <c r="C66" s="2"/>
      <c r="D66" s="286"/>
      <c r="E66" s="287"/>
      <c r="F66" s="286"/>
      <c r="G66" s="5"/>
      <c r="H66" s="294" t="str">
        <f>'MB - Elective'!C45</f>
        <v>Forestry</v>
      </c>
      <c r="I66" s="294"/>
      <c r="J66" s="182" t="str">
        <f>IF('MB - Elective'!G45&lt;&gt;"",IF('MB - Elective'!G45="P","P","C"),"")</f>
        <v/>
      </c>
      <c r="K66" s="5"/>
      <c r="L66" s="33" t="str">
        <f>'MB - Elective'!C120</f>
        <v>Wood Carving</v>
      </c>
      <c r="M66" s="182" t="str">
        <f>IF('MB - Elective'!G120&lt;&gt;"",IF('MB - Elective'!G120="P","P","C"),"")</f>
        <v/>
      </c>
      <c r="N66" s="5"/>
    </row>
    <row r="67" spans="1:14" x14ac:dyDescent="0.15">
      <c r="A67" s="20"/>
      <c r="B67" s="20"/>
      <c r="C67" s="2"/>
      <c r="D67" s="286"/>
      <c r="E67" s="287"/>
      <c r="F67" s="286"/>
      <c r="G67" s="5"/>
      <c r="H67" s="294" t="str">
        <f>'MB - Elective'!C46</f>
        <v>Game Design</v>
      </c>
      <c r="I67" s="294"/>
      <c r="J67" s="182" t="str">
        <f>IF('MB - Elective'!G46&lt;&gt;"",IF('MB - Elective'!G46="P","P","C"),"")</f>
        <v/>
      </c>
      <c r="K67" s="2"/>
      <c r="L67" s="33" t="str">
        <f>'MB - Elective'!C121</f>
        <v>Woodwork</v>
      </c>
      <c r="M67" s="182" t="str">
        <f>IF('MB - Elective'!G121&lt;&gt;"",IF('MB - Elective'!G121="P","P","C"),"")</f>
        <v/>
      </c>
      <c r="N67" s="4"/>
    </row>
    <row r="68" spans="1:14" x14ac:dyDescent="0.15">
      <c r="A68" s="2"/>
      <c r="B68" s="2"/>
      <c r="C68" s="2"/>
      <c r="D68" s="286"/>
      <c r="E68" s="287"/>
      <c r="F68" s="286"/>
      <c r="G68" s="5"/>
      <c r="H68" s="294" t="str">
        <f>'MB - Elective'!C47</f>
        <v>Gardening</v>
      </c>
      <c r="I68" s="294"/>
      <c r="J68" s="182" t="str">
        <f>IF('MB - Elective'!G47&lt;&gt;"",IF('MB - Elective'!G47="P","P","C"),"")</f>
        <v/>
      </c>
      <c r="K68" s="5"/>
      <c r="L68" s="33" t="str">
        <f>'MB - Elective'!C122</f>
        <v>Future Merit Badge #1</v>
      </c>
      <c r="M68" s="182" t="str">
        <f>IF('MB - Elective'!G122&lt;&gt;"",IF('MB - Elective'!G122="P","P","C"),"")</f>
        <v/>
      </c>
      <c r="N68" s="5"/>
    </row>
    <row r="69" spans="1:14" ht="12.75" customHeight="1" x14ac:dyDescent="0.15">
      <c r="A69" s="2"/>
      <c r="B69" s="2"/>
      <c r="C69" s="2"/>
      <c r="D69" s="286"/>
      <c r="E69" s="287"/>
      <c r="F69" s="286"/>
      <c r="G69" s="4"/>
      <c r="H69" s="294" t="str">
        <f>'MB - Elective'!C48</f>
        <v>Genealogy</v>
      </c>
      <c r="I69" s="294"/>
      <c r="J69" s="182" t="str">
        <f>IF('MB - Elective'!G48&lt;&gt;"",IF('MB - Elective'!G48="P","P","C"),"")</f>
        <v/>
      </c>
      <c r="K69" s="5"/>
      <c r="L69" s="33" t="str">
        <f>'MB - Elective'!C123</f>
        <v>Future Merit Badge #2</v>
      </c>
      <c r="M69" s="182" t="str">
        <f>IF('MB - Elective'!G123&lt;&gt;"",IF('MB - Elective'!G123="P","P","C"),"")</f>
        <v/>
      </c>
      <c r="N69" s="5"/>
    </row>
    <row r="70" spans="1:14" ht="12.75" customHeight="1" x14ac:dyDescent="0.15">
      <c r="A70" s="2"/>
      <c r="B70" s="2"/>
      <c r="C70" s="2"/>
      <c r="D70" s="286"/>
      <c r="E70" s="287"/>
      <c r="F70" s="286"/>
      <c r="G70" s="5"/>
      <c r="H70" s="294" t="str">
        <f>'MB - Elective'!C49</f>
        <v>Geocaching</v>
      </c>
      <c r="I70" s="294"/>
      <c r="J70" s="182" t="str">
        <f>IF('MB - Elective'!G49&lt;&gt;"",IF('MB - Elective'!G49="P","P","C"),"")</f>
        <v/>
      </c>
      <c r="K70" s="5"/>
      <c r="L70" s="33" t="str">
        <f>'MB - Elective'!C124</f>
        <v>Future Merit Badge #3</v>
      </c>
      <c r="M70" s="182" t="str">
        <f>IF('MB - Elective'!G124&lt;&gt;"",IF('MB - Elective'!G124="P","P","C"),"")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IF(Eagle!G7&lt;&gt;"",IF(ISNUMBER(Eagle!G7),Eagle!G7,"C"),"")</f>
        <v/>
      </c>
      <c r="G71" s="5"/>
      <c r="H71" s="294" t="str">
        <f>'MB - Elective'!C50</f>
        <v>Geology</v>
      </c>
      <c r="I71" s="294"/>
      <c r="J71" s="182" t="str">
        <f>IF('MB - Elective'!G50&lt;&gt;"",IF('MB - Elective'!G50="P","P","C"),"")</f>
        <v/>
      </c>
      <c r="L71" s="33" t="str">
        <f>'MB - Elective'!C125</f>
        <v>Future Merit Badge #4</v>
      </c>
      <c r="M71" s="182" t="str">
        <f>IF('MB - Elective'!G125&lt;&gt;"",IF('MB - Elective'!G125="P","P","C"),"")</f>
        <v/>
      </c>
      <c r="N71" s="5"/>
    </row>
    <row r="72" spans="1:14" ht="12.75" customHeight="1" x14ac:dyDescent="0.15">
      <c r="A72" s="2"/>
      <c r="B72" s="2"/>
      <c r="C72" s="2"/>
      <c r="D72" s="286"/>
      <c r="E72" s="287"/>
      <c r="F72" s="286"/>
      <c r="G72" s="5"/>
      <c r="H72" s="294" t="str">
        <f>'MB - Elective'!C51</f>
        <v>Golf</v>
      </c>
      <c r="I72" s="294"/>
      <c r="J72" s="182" t="str">
        <f>IF('MB - Elective'!G51&lt;&gt;"",IF('MB - Elective'!G51="P","P","C"),"")</f>
        <v/>
      </c>
      <c r="L72" s="33" t="str">
        <f>'MB - Elective'!C126</f>
        <v>Future Merit Badge #5</v>
      </c>
      <c r="M72" s="182" t="str">
        <f>IF('MB - Elective'!G126&lt;&gt;"",IF('MB - Elective'!G126="P","P","C"),"")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IF(Eagle!G8&lt;&gt;"",IF(ISNUMBER(Eagle!G8),Eagle!G8,"C"),"")</f>
        <v/>
      </c>
      <c r="G73" s="5"/>
      <c r="H73" s="294" t="str">
        <f>'MB - Elective'!C52</f>
        <v>Graphic Arts</v>
      </c>
      <c r="I73" s="294"/>
      <c r="J73" s="182" t="str">
        <f>IF('MB - Elective'!G52&lt;&gt;"",IF('MB - Elective'!G52="P","P","C"),"")</f>
        <v/>
      </c>
      <c r="L73" s="33" t="str">
        <f>'MB - Elective'!C127</f>
        <v>Future Merit Badge #6</v>
      </c>
      <c r="M73" s="182" t="str">
        <f>IF('MB - Elective'!G127&lt;&gt;"",IF('MB - Elective'!G127="P","P","C"),"")</f>
        <v/>
      </c>
      <c r="N73" s="5"/>
    </row>
    <row r="74" spans="1:14" x14ac:dyDescent="0.15">
      <c r="A74" s="2"/>
      <c r="B74" s="2"/>
      <c r="C74" s="2"/>
      <c r="D74" s="286"/>
      <c r="E74" s="287"/>
      <c r="F74" s="286"/>
      <c r="G74" s="5"/>
      <c r="H74" s="294" t="str">
        <f>'MB - Elective'!C53</f>
        <v>Home Repairs</v>
      </c>
      <c r="I74" s="294"/>
      <c r="J74" s="182" t="str">
        <f>IF('MB - Elective'!G53&lt;&gt;"",IF('MB - Elective'!G53="P","P","C"),"")</f>
        <v/>
      </c>
      <c r="L74" s="33" t="str">
        <f>'MB - Elective'!C128</f>
        <v>Future Merit Badge #7</v>
      </c>
      <c r="M74" s="182" t="str">
        <f>IF('MB - Elective'!G128&lt;&gt;"",IF('MB - Elective'!G128="P","P","C"),"")</f>
        <v/>
      </c>
      <c r="N74" s="5"/>
    </row>
    <row r="75" spans="1:14" x14ac:dyDescent="0.15">
      <c r="A75" s="2"/>
      <c r="B75" s="2"/>
      <c r="C75" s="2"/>
      <c r="D75" s="286"/>
      <c r="E75" s="287"/>
      <c r="F75" s="286"/>
      <c r="G75" s="5"/>
      <c r="H75" s="294" t="str">
        <f>'MB - Elective'!C54</f>
        <v>Horsemanship</v>
      </c>
      <c r="I75" s="294"/>
      <c r="J75" s="182" t="str">
        <f>IF('MB - Elective'!G54&lt;&gt;"",IF('MB - Elective'!G54="P","P","C"),"")</f>
        <v/>
      </c>
      <c r="K75" s="5"/>
      <c r="L75" s="33" t="str">
        <f>'MB - Elective'!C129</f>
        <v>Future Merit Badge #8</v>
      </c>
      <c r="M75" s="182" t="str">
        <f>IF('MB - Elective'!G129&lt;&gt;"",IF('MB - Elective'!G129="P","P","C"),"")</f>
        <v/>
      </c>
      <c r="N75" s="2"/>
    </row>
    <row r="76" spans="1:14" x14ac:dyDescent="0.15">
      <c r="A76" s="2"/>
      <c r="B76" s="2"/>
      <c r="C76" s="2"/>
      <c r="D76" s="286"/>
      <c r="E76" s="287"/>
      <c r="F76" s="286"/>
      <c r="G76" s="5"/>
      <c r="H76" s="294" t="str">
        <f>'MB - Elective'!C55</f>
        <v>Indian Lore</v>
      </c>
      <c r="I76" s="294"/>
      <c r="J76" s="182" t="str">
        <f>IF('MB - Elective'!G55&lt;&gt;"",IF('MB - Elective'!G55="P","P","C"),"")</f>
        <v/>
      </c>
      <c r="K76" s="5"/>
      <c r="L76" s="33" t="str">
        <f>'MB - Elective'!C130</f>
        <v>Future Merit Badge #9</v>
      </c>
      <c r="M76" s="182" t="str">
        <f>IF('MB - Elective'!G130&lt;&gt;"",IF('MB - Elective'!G130="P","P","C"),"")</f>
        <v/>
      </c>
      <c r="N76" s="2"/>
    </row>
    <row r="77" spans="1:14" x14ac:dyDescent="0.15">
      <c r="A77" s="2"/>
      <c r="B77" s="2"/>
      <c r="C77" s="2"/>
      <c r="D77" s="286"/>
      <c r="E77" s="287"/>
      <c r="F77" s="286"/>
      <c r="G77" s="5"/>
      <c r="H77" s="294" t="str">
        <f>'MB - Elective'!C56</f>
        <v>Insect Study</v>
      </c>
      <c r="I77" s="294"/>
      <c r="J77" s="182" t="str">
        <f>IF('MB - Elective'!G56&lt;&gt;"",IF('MB - Elective'!G56="P","P","C"),"")</f>
        <v/>
      </c>
      <c r="K77" s="5"/>
      <c r="L77" s="33" t="str">
        <f>'MB - Elective'!C131</f>
        <v>Future Merit Badge #10</v>
      </c>
      <c r="M77" s="182" t="str">
        <f>IF('MB - Elective'!G131&lt;&gt;"",IF('MB - Elective'!G131="P","P","C"),"")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IF(Eagle!G9&lt;&gt;"",IF(ISNUMBER(Eagle!G9),Eagle!G9,"C"),"")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IF(Eagle!G10&lt;&gt;"",IF(ISNUMBER(Eagle!G10),Eagle!G10,"C"),"")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IF(Eagle!G11&lt;&gt;"",IF(ISNUMBER(Eagle!G11),Eagle!G11,"C"),"")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wNvKn843x2Ar9324yh1GNkokLjIQWVx+ln78kbK4BD5qntowgd6pRwHWANTE25xUZ1LvtVUxIxrcW1v9RlVb2w==" saltValue="YuymMI3nqZroFCNo5L1Sfg==" spinCount="100000" sheet="1" objects="1" scenarios="1" selectLockedCells="1" selectUnlockedCells="1"/>
  <mergeCells count="121">
    <mergeCell ref="H73:I73"/>
    <mergeCell ref="H74:I74"/>
    <mergeCell ref="H75:I75"/>
    <mergeCell ref="H76:I76"/>
    <mergeCell ref="H77:I77"/>
    <mergeCell ref="E10:E12"/>
    <mergeCell ref="E13:E18"/>
    <mergeCell ref="D1:F2"/>
    <mergeCell ref="H1:J2"/>
    <mergeCell ref="D8:D9"/>
    <mergeCell ref="F8:F9"/>
    <mergeCell ref="D10:D12"/>
    <mergeCell ref="F10:F12"/>
    <mergeCell ref="H10:H11"/>
    <mergeCell ref="H12:H13"/>
    <mergeCell ref="D13:D18"/>
    <mergeCell ref="F13:F18"/>
    <mergeCell ref="H24:I24"/>
    <mergeCell ref="H25:I25"/>
    <mergeCell ref="H26:I26"/>
    <mergeCell ref="D27:F28"/>
    <mergeCell ref="H27:I27"/>
    <mergeCell ref="H28:I28"/>
    <mergeCell ref="H15:H17"/>
    <mergeCell ref="L1:M2"/>
    <mergeCell ref="D3:D4"/>
    <mergeCell ref="F3:F4"/>
    <mergeCell ref="D5:D7"/>
    <mergeCell ref="E5:E7"/>
    <mergeCell ref="F5:F7"/>
    <mergeCell ref="A1:B2"/>
    <mergeCell ref="E3:E4"/>
    <mergeCell ref="E8:E9"/>
    <mergeCell ref="D19:D21"/>
    <mergeCell ref="E19:E21"/>
    <mergeCell ref="F19:F21"/>
    <mergeCell ref="D22:D23"/>
    <mergeCell ref="E22:E23"/>
    <mergeCell ref="F22:F23"/>
    <mergeCell ref="H22:J23"/>
    <mergeCell ref="D31:D33"/>
    <mergeCell ref="E31:E33"/>
    <mergeCell ref="F31:F33"/>
    <mergeCell ref="H31:I31"/>
    <mergeCell ref="H32:I32"/>
    <mergeCell ref="H33:I33"/>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33" priority="1" operator="equal">
      <formula>"P"</formula>
    </cfRule>
  </conditionalFormatting>
  <conditionalFormatting sqref="J3:J19">
    <cfRule type="cellIs" dxfId="32" priority="3"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N106"/>
  <sheetViews>
    <sheetView showGridLines="0" workbookViewId="0" xr3:uid="{11A3ACCB-1F19-5AC9-A611-4158731A345D}">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IF(Star!H5&lt;&gt;"",IF(ISNUMBER(Star!H5),Star!H5,"C"),"")</f>
        <v/>
      </c>
      <c r="G3" s="5"/>
      <c r="H3" s="174" t="str">
        <f>'MB - EagleRequired'!B3</f>
        <v>1.</v>
      </c>
      <c r="I3" s="181" t="str">
        <f>'MB - EagleRequired'!C3</f>
        <v>First Aid</v>
      </c>
      <c r="J3" s="174" t="str">
        <f>IF('MB - EagleRequired'!H3&lt;&gt;"",IF(OR(ISNUMBER('MB - EagleRequired'!H3),'MB - EagleRequired'!H3="P"),"P","C"),"")</f>
        <v/>
      </c>
      <c r="K3" s="5"/>
      <c r="L3" s="33" t="str">
        <f>'MB - Elective'!C57</f>
        <v>Inventing</v>
      </c>
      <c r="M3" s="182" t="str">
        <f>IF('MB - Elective'!H57&lt;&gt;"",IF('MB - Elective'!H57="P","P","C"),"")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EagleRequired'!H4&lt;&gt;"",IF(OR(ISNUMBER('MB - EagleRequired'!H4),'MB - EagleRequired'!H4="P"),"P","C"),"")</f>
        <v/>
      </c>
      <c r="K4" s="5"/>
      <c r="L4" s="33" t="str">
        <f>'MB - Elective'!C58</f>
        <v>Journalism</v>
      </c>
      <c r="M4" s="182" t="str">
        <f>IF('MB - Elective'!H58&lt;&gt;"",IF('MB - Elective'!H58="P","P","C"),"")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IF(Star!H6&lt;&gt;"",IF(ISNUMBER(Star!H6),Star!H6,"C"),"")</f>
        <v/>
      </c>
      <c r="G5" s="5"/>
      <c r="H5" s="174" t="str">
        <f>'MB - EagleRequired'!B5</f>
        <v>3.</v>
      </c>
      <c r="I5" s="181" t="str">
        <f>'MB - EagleRequired'!C5</f>
        <v>Citizenship in the Nation</v>
      </c>
      <c r="J5" s="174" t="str">
        <f>IF('MB - EagleRequired'!H5&lt;&gt;"",IF(OR(ISNUMBER('MB - EagleRequired'!H5),'MB - EagleRequired'!H5="P"),"P","C"),"")</f>
        <v/>
      </c>
      <c r="K5" s="5"/>
      <c r="L5" s="33" t="str">
        <f>'MB - Elective'!C59</f>
        <v>Kayaking</v>
      </c>
      <c r="M5" s="182" t="str">
        <f>IF('MB - Elective'!H59&lt;&gt;"",IF('MB - Elective'!H59="P","P","C"),"")</f>
        <v/>
      </c>
      <c r="N5" s="5"/>
    </row>
    <row r="6" spans="1:14" ht="12.75" customHeight="1" x14ac:dyDescent="0.15">
      <c r="A6" s="45" t="s">
        <v>137</v>
      </c>
      <c r="B6" s="46" t="str">
        <f>IF(Star!H2&lt;&gt;"",IF(ISNUMBER(Star!H2),FLOOR(Star!H2,1),"C"),"")</f>
        <v/>
      </c>
      <c r="C6" s="23"/>
      <c r="D6" s="286"/>
      <c r="E6" s="289"/>
      <c r="F6" s="286"/>
      <c r="G6" s="5"/>
      <c r="H6" s="174" t="str">
        <f>'MB - EagleRequired'!B6</f>
        <v>4.</v>
      </c>
      <c r="I6" s="181" t="str">
        <f>'MB - EagleRequired'!C6</f>
        <v>Citizenship in the World</v>
      </c>
      <c r="J6" s="174" t="str">
        <f>IF('MB - EagleRequired'!H6&lt;&gt;"",IF(OR(ISNUMBER('MB - EagleRequired'!H6),'MB - EagleRequired'!H6="P"),"P","C"),"")</f>
        <v/>
      </c>
      <c r="K6" s="5"/>
      <c r="L6" s="33" t="str">
        <f>'MB - Elective'!C60</f>
        <v>Landscape Architecture</v>
      </c>
      <c r="M6" s="182" t="str">
        <f>IF('MB - Elective'!H60&lt;&gt;"",IF('MB - Elective'!H60="P","P","C"),"")</f>
        <v/>
      </c>
      <c r="N6" s="5"/>
    </row>
    <row r="7" spans="1:14" ht="12.75" customHeight="1" x14ac:dyDescent="0.15">
      <c r="A7" s="45" t="s">
        <v>138</v>
      </c>
      <c r="B7" s="46" t="str">
        <f>IF(Life!H2&lt;&gt;"",IF(ISNUMBER(Life!H2),FLOOR(Life!H2,1),"C"),"")</f>
        <v/>
      </c>
      <c r="C7" s="23"/>
      <c r="D7" s="286"/>
      <c r="E7" s="289"/>
      <c r="F7" s="286"/>
      <c r="G7" s="5"/>
      <c r="H7" s="174" t="str">
        <f>'MB - EagleRequired'!B7</f>
        <v>5.</v>
      </c>
      <c r="I7" s="181" t="str">
        <f>'MB - EagleRequired'!C7</f>
        <v>Communication</v>
      </c>
      <c r="J7" s="174" t="str">
        <f>IF('MB - EagleRequired'!H7&lt;&gt;"",IF(OR(ISNUMBER('MB - EagleRequired'!H7),'MB - EagleRequired'!H7="P"),"P","C"),"")</f>
        <v/>
      </c>
      <c r="K7" s="2"/>
      <c r="L7" s="33" t="str">
        <f>'MB - Elective'!C61</f>
        <v>Law</v>
      </c>
      <c r="M7" s="182" t="str">
        <f>IF('MB - Elective'!H61&lt;&gt;"",IF('MB - Elective'!H61="P","P","C"),"")</f>
        <v/>
      </c>
      <c r="N7" s="5"/>
    </row>
    <row r="8" spans="1:14" ht="12.75" customHeight="1" x14ac:dyDescent="0.15">
      <c r="A8" s="45" t="s">
        <v>139</v>
      </c>
      <c r="B8" s="46" t="str">
        <f>IF(Eagle!H2&lt;&gt;"",IF(ISNUMBER(Eagle!H2),FLOOR(Eagle!H2,1),"C"),"")</f>
        <v/>
      </c>
      <c r="C8" s="23"/>
      <c r="D8" s="286">
        <f>Star!B7</f>
        <v>3</v>
      </c>
      <c r="E8" s="289" t="str">
        <f>Star!C7</f>
        <v>Earn a total of six (6) merit badges, including four (4) from the list of required Eagle Merit Badges.</v>
      </c>
      <c r="F8" s="286" t="str">
        <f>IF(Star!H7&lt;&gt;"",IF(ISNUMBER(Star!H7),Star!H7,"C"),"")</f>
        <v/>
      </c>
      <c r="G8" s="5"/>
      <c r="H8" s="174" t="str">
        <f>'MB - EagleRequired'!B8</f>
        <v>6.</v>
      </c>
      <c r="I8" s="181" t="str">
        <f>'MB - EagleRequired'!C8</f>
        <v>Cooking</v>
      </c>
      <c r="J8" s="174" t="str">
        <f>IF('MB - EagleRequired'!H8&lt;&gt;"",IF(OR(ISNUMBER('MB - EagleRequired'!H8),'MB - EagleRequired'!H8="P"),"P","C"),"")</f>
        <v/>
      </c>
      <c r="K8" s="5"/>
      <c r="L8" s="33" t="str">
        <f>'MB - Elective'!C62</f>
        <v>Leatherwork</v>
      </c>
      <c r="M8" s="182" t="str">
        <f>IF('MB - Elective'!H62&lt;&gt;"",IF('MB - Elective'!H62="P","P","C"),"")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EagleRequired'!H9&lt;&gt;"",IF(OR(ISNUMBER('MB - EagleRequired'!H9),'MB - EagleRequired'!H9="P"),"P","C"),"")</f>
        <v/>
      </c>
      <c r="K9" s="5"/>
      <c r="L9" s="33" t="str">
        <f>'MB - Elective'!C63</f>
        <v>Mammal Study</v>
      </c>
      <c r="M9" s="182" t="str">
        <f>IF('MB - Elective'!H63&lt;&gt;"",IF('MB - Elective'!H63="P","P","C"),"")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IF(Star!H8&lt;&gt;"",IF(ISNUMBER(Star!H8),Star!H8,"C"),"")</f>
        <v/>
      </c>
      <c r="G10" s="5"/>
      <c r="H10" s="295" t="str">
        <f>'MB - EagleRequired'!B10</f>
        <v>8.</v>
      </c>
      <c r="I10" s="181" t="str">
        <f>'MB - EagleRequired'!C10</f>
        <v>Emergency Preparedness    -or-</v>
      </c>
      <c r="J10" s="174" t="str">
        <f>IF('MB - EagleRequired'!H10&lt;&gt;"",IF(OR(ISNUMBER('MB - EagleRequired'!H10),'MB - EagleRequired'!H10="P"),"P","C"),"")</f>
        <v/>
      </c>
      <c r="K10" s="5"/>
      <c r="L10" s="33" t="str">
        <f>'MB - Elective'!C64</f>
        <v>Medicine</v>
      </c>
      <c r="M10" s="182" t="str">
        <f>IF('MB - Elective'!H64&lt;&gt;"",IF('MB - Elective'!H64="P","P","C"),"")</f>
        <v/>
      </c>
      <c r="N10" s="5"/>
    </row>
    <row r="11" spans="1:14" x14ac:dyDescent="0.15">
      <c r="C11" s="23"/>
      <c r="D11" s="286"/>
      <c r="E11" s="289"/>
      <c r="F11" s="286"/>
      <c r="G11" s="5"/>
      <c r="H11" s="295"/>
      <c r="I11" s="181" t="str">
        <f>'MB - EagleRequired'!C11</f>
        <v>Lifesaving</v>
      </c>
      <c r="J11" s="174" t="str">
        <f>IF('MB - EagleRequired'!H11&lt;&gt;"",IF(OR(ISNUMBER('MB - EagleRequired'!H11),'MB - EagleRequired'!H11="P"),"P","C"),"")</f>
        <v/>
      </c>
      <c r="K11" s="5"/>
      <c r="L11" s="33" t="str">
        <f>'MB - Elective'!C65</f>
        <v>Metalwork</v>
      </c>
      <c r="M11" s="182" t="str">
        <f>IF('MB - Elective'!H65&lt;&gt;"",IF('MB - Elective'!H65="P","P","C"),"")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EagleRequired'!H12&lt;&gt;"",IF(OR(ISNUMBER('MB - EagleRequired'!H12),'MB - EagleRequired'!H12="P"),"P","C"),"")</f>
        <v/>
      </c>
      <c r="K12" s="5"/>
      <c r="L12" s="33" t="str">
        <f>'MB - Elective'!C66</f>
        <v>Mining in Society</v>
      </c>
      <c r="M12" s="182" t="str">
        <f>IF('MB - Elective'!H66&lt;&gt;"",IF('MB - Elective'!H66="P","P","C"),"")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IF(Star!H9&lt;&gt;"",IF(ISNUMBER(Star!H9),Star!H9,"C"),"")</f>
        <v/>
      </c>
      <c r="G13" s="5"/>
      <c r="H13" s="295"/>
      <c r="I13" s="181" t="str">
        <f>'MB - EagleRequired'!C13</f>
        <v>Sustainability</v>
      </c>
      <c r="J13" s="174" t="str">
        <f>IF('MB - EagleRequired'!H13&lt;&gt;"",IF(OR(ISNUMBER('MB - EagleRequired'!H13),'MB - EagleRequired'!H13="P"),"P","C"),"")</f>
        <v/>
      </c>
      <c r="K13" s="2"/>
      <c r="L13" s="33" t="str">
        <f>'MB - Elective'!C67</f>
        <v>Model Design and Building</v>
      </c>
      <c r="M13" s="182" t="str">
        <f>IF('MB - Elective'!H67&lt;&gt;"",IF('MB - Elective'!H67="P","P","C"),"")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EagleRequired'!H14&lt;&gt;"",IF(OR(ISNUMBER('MB - EagleRequired'!H14),'MB - EagleRequired'!H14="P"),"P","C"),"")</f>
        <v/>
      </c>
      <c r="K14" s="5"/>
      <c r="L14" s="33" t="str">
        <f>'MB - Elective'!C68</f>
        <v>Motorboating</v>
      </c>
      <c r="M14" s="182" t="str">
        <f>IF('MB - Elective'!H68&lt;&gt;"",IF('MB - Elective'!H68="P","P","C"),"")</f>
        <v/>
      </c>
      <c r="N14" s="18"/>
    </row>
    <row r="15" spans="1:14" x14ac:dyDescent="0.15">
      <c r="C15" s="23"/>
      <c r="D15" s="286"/>
      <c r="E15" s="289"/>
      <c r="F15" s="286"/>
      <c r="G15" s="18"/>
      <c r="H15" s="295" t="str">
        <f>'MB - EagleRequired'!B15</f>
        <v>11.</v>
      </c>
      <c r="I15" s="181" t="str">
        <f>'MB - EagleRequired'!C15</f>
        <v>Swimming    -or-</v>
      </c>
      <c r="J15" s="174" t="str">
        <f>IF('MB - EagleRequired'!H15&lt;&gt;"",IF(OR(ISNUMBER('MB - EagleRequired'!H15),'MB - EagleRequired'!H15="P"),"P","C"),"")</f>
        <v/>
      </c>
      <c r="K15" s="5"/>
      <c r="L15" s="33" t="str">
        <f>'MB - Elective'!C69</f>
        <v>Movie Making</v>
      </c>
      <c r="M15" s="182" t="str">
        <f>IF('MB - Elective'!H69&lt;&gt;"",IF('MB - Elective'!H69="P","P","C"),"")</f>
        <v/>
      </c>
      <c r="N15" s="5"/>
    </row>
    <row r="16" spans="1:14" ht="12.75" customHeight="1" x14ac:dyDescent="0.15">
      <c r="D16" s="286"/>
      <c r="E16" s="289"/>
      <c r="F16" s="286"/>
      <c r="G16" s="5"/>
      <c r="H16" s="295"/>
      <c r="I16" s="181" t="str">
        <f>'MB - EagleRequired'!C16</f>
        <v>Hiking    -or-</v>
      </c>
      <c r="J16" s="174" t="str">
        <f>IF('MB - EagleRequired'!H16&lt;&gt;"",IF(OR(ISNUMBER('MB - EagleRequired'!H16),'MB - EagleRequired'!H16="P"),"P","C"),"")</f>
        <v/>
      </c>
      <c r="K16" s="5"/>
      <c r="L16" s="33" t="str">
        <f>'MB - Elective'!C70</f>
        <v>Music</v>
      </c>
      <c r="M16" s="182" t="str">
        <f>IF('MB - Elective'!H70&lt;&gt;"",IF('MB - Elective'!H70="P","P","C"),"")</f>
        <v/>
      </c>
      <c r="N16" s="5"/>
    </row>
    <row r="17" spans="1:14" ht="12.75" customHeight="1" x14ac:dyDescent="0.15">
      <c r="A17" s="94" t="s">
        <v>187</v>
      </c>
      <c r="B17" s="95"/>
      <c r="D17" s="286"/>
      <c r="E17" s="289"/>
      <c r="F17" s="286"/>
      <c r="G17" s="5"/>
      <c r="H17" s="295"/>
      <c r="I17" s="181" t="str">
        <f>'MB - EagleRequired'!C17</f>
        <v>Cycling</v>
      </c>
      <c r="J17" s="174" t="str">
        <f>IF('MB - EagleRequired'!H17&lt;&gt;"",IF(OR(ISNUMBER('MB - EagleRequired'!H17),'MB - EagleRequired'!H17="P"),"P","C"),"")</f>
        <v/>
      </c>
      <c r="K17" s="5"/>
      <c r="L17" s="33" t="str">
        <f>'MB - Elective'!C71</f>
        <v>Nature</v>
      </c>
      <c r="M17" s="182" t="str">
        <f>IF('MB - Elective'!H71&lt;&gt;"",IF('MB - Elective'!H71="P","P","C"),"")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EagleRequired'!H18&lt;&gt;"",IF(OR(ISNUMBER('MB - EagleRequired'!H18),'MB - EagleRequired'!H18="P"),"P","C"),"")</f>
        <v/>
      </c>
      <c r="K18" s="5"/>
      <c r="L18" s="33" t="str">
        <f>'MB - Elective'!C72</f>
        <v>Nuclear Science</v>
      </c>
      <c r="M18" s="182" t="str">
        <f>IF('MB - Elective'!H72&lt;&gt;"",IF('MB - Elective'!H72="P","P","C"),"")</f>
        <v/>
      </c>
      <c r="N18" s="18"/>
    </row>
    <row r="19" spans="1:14" ht="12.75" customHeight="1" x14ac:dyDescent="0.15">
      <c r="A19" s="98" t="s">
        <v>189</v>
      </c>
      <c r="B19" s="46" t="str">
        <f>'Troop Meetings'!H6</f>
        <v/>
      </c>
      <c r="D19" s="286">
        <f>Star!B10</f>
        <v>6</v>
      </c>
      <c r="E19" s="289" t="str">
        <f>Star!C10</f>
        <v>With your parent or guardian, complete the exercises in the pamphlet How to Protect Your Children From Child Abuse: A Parent's Guide and earn the Cyber Chip Award for your grade.</v>
      </c>
      <c r="F19" s="286" t="str">
        <f>IF(Star!H10&lt;&gt;"",IF(ISNUMBER(Star!H10),Star!H10,"C"),"")</f>
        <v/>
      </c>
      <c r="G19" s="5"/>
      <c r="H19" s="174" t="str">
        <f>'MB - EagleRequired'!B19</f>
        <v>13.</v>
      </c>
      <c r="I19" s="181" t="str">
        <f>'MB - EagleRequired'!C19</f>
        <v>Family Life</v>
      </c>
      <c r="J19" s="174" t="str">
        <f>IF('MB - EagleRequired'!H19&lt;&gt;"",IF(OR(ISNUMBER('MB - EagleRequired'!H19),'MB - EagleRequired'!H19="P"),"P","C"),"")</f>
        <v/>
      </c>
      <c r="K19" s="2"/>
      <c r="L19" s="33" t="str">
        <f>'MB - Elective'!C73</f>
        <v>Oceanography</v>
      </c>
      <c r="M19" s="182" t="str">
        <f>IF('MB - Elective'!H73&lt;&gt;"",IF('MB - Elective'!H73="P","P","C"),"")</f>
        <v/>
      </c>
      <c r="N19" s="5"/>
    </row>
    <row r="20" spans="1:14" x14ac:dyDescent="0.15">
      <c r="A20" s="98" t="s">
        <v>190</v>
      </c>
      <c r="B20" s="46" t="str">
        <f>Outings!H6</f>
        <v/>
      </c>
      <c r="C20" s="17"/>
      <c r="D20" s="286"/>
      <c r="E20" s="289"/>
      <c r="F20" s="286"/>
      <c r="G20" s="5"/>
      <c r="H20" s="5"/>
      <c r="K20" s="5"/>
      <c r="L20" s="33" t="str">
        <f>'MB - Elective'!C74</f>
        <v>Orienteering</v>
      </c>
      <c r="M20" s="182" t="str">
        <f>IF('MB - Elective'!H74&lt;&gt;"",IF('MB - Elective'!H74="P","P","C"),"")</f>
        <v/>
      </c>
      <c r="N20" s="5"/>
    </row>
    <row r="21" spans="1:14" ht="12.75" customHeight="1" x14ac:dyDescent="0.15">
      <c r="A21" s="98" t="s">
        <v>191</v>
      </c>
      <c r="B21" s="46" t="str">
        <f>'Nights Camping'!H7</f>
        <v/>
      </c>
      <c r="C21" s="21"/>
      <c r="D21" s="286"/>
      <c r="E21" s="289"/>
      <c r="F21" s="286"/>
      <c r="G21" s="5"/>
      <c r="H21" s="5"/>
      <c r="K21" s="5"/>
      <c r="L21" s="33" t="str">
        <f>'MB - Elective'!C75</f>
        <v>Painting</v>
      </c>
      <c r="M21" s="182" t="str">
        <f>IF('MB - Elective'!H75&lt;&gt;"",IF('MB - Elective'!H75="P","P","C"),"")</f>
        <v/>
      </c>
      <c r="N21" s="5"/>
    </row>
    <row r="22" spans="1:14" ht="12.75" customHeight="1" x14ac:dyDescent="0.15">
      <c r="A22" s="98" t="s">
        <v>192</v>
      </c>
      <c r="B22" s="46" t="str">
        <f>'Nights Camping'!H6</f>
        <v/>
      </c>
      <c r="C22" s="23"/>
      <c r="D22" s="286">
        <f>Star!B11</f>
        <v>7</v>
      </c>
      <c r="E22" s="289" t="str">
        <f>Star!C11</f>
        <v>While a First Class Scout, participate in a Scoutmaster conference.</v>
      </c>
      <c r="F22" s="286" t="str">
        <f>IF(Star!H11&lt;&gt;"",IF(ISNUMBER(Star!H11),Star!H11,"C"),"")</f>
        <v/>
      </c>
      <c r="G22" s="5"/>
      <c r="H22" s="288" t="s">
        <v>339</v>
      </c>
      <c r="I22" s="288"/>
      <c r="J22" s="288"/>
      <c r="K22" s="5"/>
      <c r="L22" s="33" t="str">
        <f>'MB - Elective'!C76</f>
        <v>Pets</v>
      </c>
      <c r="M22" s="182" t="str">
        <f>IF('MB - Elective'!H76&lt;&gt;"",IF('MB - Elective'!H76="P","P","C"),"")</f>
        <v/>
      </c>
      <c r="N22" s="5"/>
    </row>
    <row r="23" spans="1:14" ht="12.75" customHeight="1" x14ac:dyDescent="0.15">
      <c r="C23" s="23"/>
      <c r="D23" s="286"/>
      <c r="E23" s="289"/>
      <c r="F23" s="286"/>
      <c r="G23" s="4"/>
      <c r="H23" s="288"/>
      <c r="I23" s="288"/>
      <c r="J23" s="288"/>
      <c r="K23" s="5"/>
      <c r="L23" s="33" t="str">
        <f>'MB - Elective'!C77</f>
        <v>Photography</v>
      </c>
      <c r="M23" s="182" t="str">
        <f>IF('MB - Elective'!H77&lt;&gt;"",IF('MB - Elective'!H77="P","P","C"),"")</f>
        <v/>
      </c>
      <c r="N23" s="5"/>
    </row>
    <row r="24" spans="1:14" ht="12.75" customHeight="1" x14ac:dyDescent="0.15">
      <c r="C24" s="22"/>
      <c r="D24" s="180">
        <f>Star!B12</f>
        <v>8</v>
      </c>
      <c r="E24" s="44" t="str">
        <f>Star!C12</f>
        <v>Complete your board of review for the Star rank.</v>
      </c>
      <c r="F24" s="180" t="str">
        <f>IF(Star!H12&lt;&gt;"",IF(ISNUMBER(Star!H12),Star!H12,"C"),"")</f>
        <v/>
      </c>
      <c r="G24" s="5"/>
      <c r="H24" s="294" t="str">
        <f>'MB - Elective'!C3</f>
        <v>American Business</v>
      </c>
      <c r="I24" s="294"/>
      <c r="J24" s="182" t="str">
        <f>IF('MB - Elective'!H3&lt;&gt;"",IF('MB - Elective'!H3="P","P","C"),"")</f>
        <v/>
      </c>
      <c r="K24" s="5"/>
      <c r="L24" s="33" t="str">
        <f>'MB - Elective'!C78</f>
        <v>Pioneering</v>
      </c>
      <c r="M24" s="182" t="str">
        <f>IF('MB - Elective'!H78&lt;&gt;"",IF('MB - Elective'!H78="P","P","C"),"")</f>
        <v/>
      </c>
      <c r="N24" s="5"/>
    </row>
    <row r="25" spans="1:14" ht="12.75" customHeight="1" x14ac:dyDescent="0.15">
      <c r="A25" s="94" t="s">
        <v>193</v>
      </c>
      <c r="B25" s="175"/>
      <c r="C25" s="23"/>
      <c r="D25" s="40"/>
      <c r="G25" s="5"/>
      <c r="H25" s="294" t="str">
        <f>'MB - Elective'!C4</f>
        <v>American Culture</v>
      </c>
      <c r="I25" s="294"/>
      <c r="J25" s="182" t="str">
        <f>IF('MB - Elective'!H4&lt;&gt;"",IF('MB - Elective'!H4="P","P","C"),"")</f>
        <v/>
      </c>
      <c r="K25" s="5"/>
      <c r="L25" s="33" t="str">
        <f>'MB - Elective'!C79</f>
        <v>Plant Science</v>
      </c>
      <c r="M25" s="182" t="str">
        <f>IF('MB - Elective'!H79&lt;&gt;"",IF('MB - Elective'!H79="P","P","C"),"")</f>
        <v/>
      </c>
      <c r="N25" s="5"/>
    </row>
    <row r="26" spans="1:14" ht="12.75" customHeight="1" x14ac:dyDescent="0.15">
      <c r="A26" s="98" t="s">
        <v>194</v>
      </c>
      <c r="B26" s="176" t="str">
        <f>IF('Order of the Arrow'!K3&lt;&gt;"","Yes","")</f>
        <v/>
      </c>
      <c r="C26" s="23"/>
      <c r="D26" s="40"/>
      <c r="G26" s="5"/>
      <c r="H26" s="294" t="str">
        <f>'MB - Elective'!C5</f>
        <v>American Heritage</v>
      </c>
      <c r="I26" s="294"/>
      <c r="J26" s="182" t="str">
        <f>IF('MB - Elective'!H5&lt;&gt;"",IF('MB - Elective'!H5="P","P","C"),"")</f>
        <v/>
      </c>
      <c r="K26" s="2"/>
      <c r="L26" s="33" t="str">
        <f>'MB - Elective'!C80</f>
        <v>Plumbing</v>
      </c>
      <c r="M26" s="182" t="str">
        <f>IF('MB - Elective'!H80&lt;&gt;"",IF('MB - Elective'!H80="P","P","C"),"")</f>
        <v/>
      </c>
      <c r="N26" s="4"/>
    </row>
    <row r="27" spans="1:14" ht="12.75" customHeight="1" x14ac:dyDescent="0.15">
      <c r="A27" s="98" t="s">
        <v>195</v>
      </c>
      <c r="B27" s="46" t="str">
        <f>IF('Order of the Arrow'!K4&lt;&gt;"","Yes","")</f>
        <v/>
      </c>
      <c r="C27" s="23"/>
      <c r="D27" s="288" t="s">
        <v>138</v>
      </c>
      <c r="E27" s="288"/>
      <c r="F27" s="288"/>
      <c r="G27" s="4"/>
      <c r="H27" s="294" t="str">
        <f>'MB - Elective'!C6</f>
        <v>American Labor</v>
      </c>
      <c r="I27" s="294"/>
      <c r="J27" s="182" t="str">
        <f>IF('MB - Elective'!H6&lt;&gt;"",IF('MB - Elective'!H6="P","P","C"),"")</f>
        <v/>
      </c>
      <c r="K27" s="5"/>
      <c r="L27" s="33" t="str">
        <f>'MB - Elective'!C81</f>
        <v>Pottery</v>
      </c>
      <c r="M27" s="182" t="str">
        <f>IF('MB - Elective'!H81&lt;&gt;"",IF('MB - Elective'!H81="P","P","C"),"")</f>
        <v/>
      </c>
      <c r="N27" s="5"/>
    </row>
    <row r="28" spans="1:14" ht="12.75" customHeight="1" x14ac:dyDescent="0.15">
      <c r="A28" s="98" t="s">
        <v>196</v>
      </c>
      <c r="B28" s="46" t="str">
        <f>IF('Order of the Arrow'!K5&lt;&gt;"","Yes","")</f>
        <v/>
      </c>
      <c r="C28" s="23"/>
      <c r="D28" s="288"/>
      <c r="E28" s="288"/>
      <c r="F28" s="288"/>
      <c r="G28" s="5"/>
      <c r="H28" s="294" t="str">
        <f>'MB - Elective'!C7</f>
        <v>Animal Science</v>
      </c>
      <c r="I28" s="294"/>
      <c r="J28" s="182" t="str">
        <f>IF('MB - Elective'!H7&lt;&gt;"",IF('MB - Elective'!H7="P","P","C"),"")</f>
        <v/>
      </c>
      <c r="K28" s="5"/>
      <c r="L28" s="33" t="str">
        <f>'MB - Elective'!C82</f>
        <v>Programming</v>
      </c>
      <c r="M28" s="182" t="str">
        <f>IF('MB - Elective'!H82&lt;&gt;"",IF('MB - Elective'!H82="P","P","C"),"")</f>
        <v/>
      </c>
      <c r="N28" s="5"/>
    </row>
    <row r="29" spans="1:14" ht="12.75" customHeight="1" x14ac:dyDescent="0.15">
      <c r="A29" s="98" t="s">
        <v>197</v>
      </c>
      <c r="B29" s="46" t="str">
        <f>IF('Order of the Arrow'!K6&lt;&gt;"","Yes","")</f>
        <v/>
      </c>
      <c r="C29" s="23"/>
      <c r="D29" s="286">
        <f>Life!B5</f>
        <v>1</v>
      </c>
      <c r="E29" s="287" t="str">
        <f>Life!C5</f>
        <v xml:space="preserve">Be active in your troop and patrol for at least 6 months as a Star Scout. </v>
      </c>
      <c r="F29" s="286" t="str">
        <f>IF(Life!H5&lt;&gt;"",IF(ISNUMBER(Life!H5),Life!H5,"C"),"")</f>
        <v/>
      </c>
      <c r="G29" s="5"/>
      <c r="H29" s="294" t="str">
        <f>'MB - Elective'!C8</f>
        <v>Animation</v>
      </c>
      <c r="I29" s="294"/>
      <c r="J29" s="182" t="str">
        <f>IF('MB - Elective'!H8&lt;&gt;"",IF('MB - Elective'!H8="P","P","C"),"")</f>
        <v/>
      </c>
      <c r="K29" s="5"/>
      <c r="L29" s="33" t="str">
        <f>'MB - Elective'!C83</f>
        <v>Public Health</v>
      </c>
      <c r="M29" s="182" t="str">
        <f>IF('MB - Elective'!H83&lt;&gt;"",IF('MB - Elective'!H83="P","P","C"),"")</f>
        <v/>
      </c>
      <c r="N29" s="5"/>
    </row>
    <row r="30" spans="1:14" x14ac:dyDescent="0.15">
      <c r="A30" s="98" t="s">
        <v>198</v>
      </c>
      <c r="B30" s="46" t="str">
        <f>IF('Order of the Arrow'!K7&lt;&gt;"","Yes","")</f>
        <v/>
      </c>
      <c r="C30" s="23"/>
      <c r="D30" s="286"/>
      <c r="E30" s="287"/>
      <c r="F30" s="286"/>
      <c r="G30" s="5"/>
      <c r="H30" s="294" t="str">
        <f>'MB - Elective'!C9</f>
        <v>Archaeology</v>
      </c>
      <c r="I30" s="294"/>
      <c r="J30" s="182" t="str">
        <f>IF('MB - Elective'!H9&lt;&gt;"",IF('MB - Elective'!H9="P","P","C"),"")</f>
        <v/>
      </c>
      <c r="K30" s="5"/>
      <c r="L30" s="33" t="str">
        <f>'MB - Elective'!C84</f>
        <v>Public Speaking</v>
      </c>
      <c r="M30" s="182" t="str">
        <f>IF('MB - Elective'!H84&lt;&gt;"",IF('MB - Elective'!H84="P","P","C"),"")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IF(Life!H6&lt;&gt;"",IF(ISNUMBER(Life!H6),Life!H6,"C"),"")</f>
        <v/>
      </c>
      <c r="G31" s="5"/>
      <c r="H31" s="294" t="str">
        <f>'MB - Elective'!C10</f>
        <v>Archery</v>
      </c>
      <c r="I31" s="294"/>
      <c r="J31" s="182" t="str">
        <f>IF('MB - Elective'!H10&lt;&gt;"",IF('MB - Elective'!H10="P","P","C"),"")</f>
        <v/>
      </c>
      <c r="K31" s="5"/>
      <c r="L31" s="33" t="str">
        <f>'MB - Elective'!C85</f>
        <v>Pulp and Paper</v>
      </c>
      <c r="M31" s="182" t="str">
        <f>IF('MB - Elective'!H85&lt;&gt;"",IF('MB - Elective'!H85="P","P","C"),"")</f>
        <v/>
      </c>
      <c r="N31" s="5"/>
    </row>
    <row r="32" spans="1:14" ht="12.75" customHeight="1" x14ac:dyDescent="0.15">
      <c r="C32" s="23"/>
      <c r="D32" s="286"/>
      <c r="E32" s="287"/>
      <c r="F32" s="286"/>
      <c r="G32" s="5"/>
      <c r="H32" s="294" t="str">
        <f>'MB - Elective'!C11</f>
        <v>Architecture and Landscape Architecture</v>
      </c>
      <c r="I32" s="294"/>
      <c r="J32" s="182" t="str">
        <f>IF('MB - Elective'!H11&lt;&gt;"",IF('MB - Elective'!H11="P","P","C"),"")</f>
        <v/>
      </c>
      <c r="K32" s="5"/>
      <c r="L32" s="33" t="str">
        <f>'MB - Elective'!C86</f>
        <v>Radio</v>
      </c>
      <c r="M32" s="182" t="str">
        <f>IF('MB - Elective'!H86&lt;&gt;"",IF('MB - Elective'!H86="P","P","C"),"")</f>
        <v/>
      </c>
      <c r="N32" s="5"/>
    </row>
    <row r="33" spans="1:14" ht="12.75" customHeight="1" x14ac:dyDescent="0.15">
      <c r="A33" s="94" t="s">
        <v>246</v>
      </c>
      <c r="B33" s="95"/>
      <c r="C33" s="23"/>
      <c r="D33" s="286"/>
      <c r="E33" s="287"/>
      <c r="F33" s="286"/>
      <c r="G33" s="5"/>
      <c r="H33" s="294" t="str">
        <f>'MB - Elective'!C12</f>
        <v>Art</v>
      </c>
      <c r="I33" s="294"/>
      <c r="J33" s="182" t="str">
        <f>IF('MB - Elective'!H12&lt;&gt;"",IF('MB - Elective'!H12="P","P","C"),"")</f>
        <v/>
      </c>
      <c r="K33" s="5"/>
      <c r="L33" s="33" t="str">
        <f>'MB - Elective'!C87</f>
        <v>Railroading</v>
      </c>
      <c r="M33" s="182" t="str">
        <f>IF('MB - Elective'!H87&lt;&gt;"",IF('MB - Elective'!H87="P","P","C"),"")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IF(Life!H7&lt;&gt;"",IF(ISNUMBER(Life!H7),Life!H7,"C"),"")</f>
        <v/>
      </c>
      <c r="G34" s="4"/>
      <c r="H34" s="294" t="str">
        <f>'MB - Elective'!C13</f>
        <v>Astronomy</v>
      </c>
      <c r="I34" s="294"/>
      <c r="J34" s="182" t="str">
        <f>IF('MB - Elective'!H13&lt;&gt;"",IF('MB - Elective'!H13="P","P","C"),"")</f>
        <v/>
      </c>
      <c r="K34" s="5"/>
      <c r="L34" s="33" t="str">
        <f>'MB - Elective'!C88</f>
        <v>Reading</v>
      </c>
      <c r="M34" s="182" t="str">
        <f>IF('MB - Elective'!H88&lt;&gt;"",IF('MB - Elective'!H88="P","P","C"),"")</f>
        <v/>
      </c>
      <c r="N34" s="4"/>
    </row>
    <row r="35" spans="1:14" ht="12.75" customHeight="1" x14ac:dyDescent="0.15">
      <c r="A35" s="184" t="str">
        <f>IF(Star!H3="","",Star!H3)</f>
        <v/>
      </c>
      <c r="B35" s="43"/>
      <c r="C35" s="23"/>
      <c r="D35" s="286"/>
      <c r="E35" s="287"/>
      <c r="F35" s="286"/>
      <c r="G35" s="5"/>
      <c r="H35" s="294" t="str">
        <f>'MB - Elective'!C14</f>
        <v>Athletics</v>
      </c>
      <c r="I35" s="294"/>
      <c r="J35" s="182" t="str">
        <f>IF('MB - Elective'!H14&lt;&gt;"",IF('MB - Elective'!H14="P","P","C"),"")</f>
        <v/>
      </c>
      <c r="K35" s="5"/>
      <c r="L35" s="33" t="str">
        <f>'MB - Elective'!C89</f>
        <v>Reptile and Amphibian Study</v>
      </c>
      <c r="M35" s="182" t="str">
        <f>IF('MB - Elective'!H89&lt;&gt;"",IF('MB - Elective'!H89="P","P","C"),"")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IF(Life!H8&lt;&gt;"",IF(ISNUMBER(Life!H8),Life!H8,"C"),"")</f>
        <v/>
      </c>
      <c r="G36" s="5"/>
      <c r="H36" s="294" t="str">
        <f>'MB - Elective'!C15</f>
        <v>Automotive Maintenance</v>
      </c>
      <c r="I36" s="294"/>
      <c r="J36" s="182" t="str">
        <f>IF('MB - Elective'!H15&lt;&gt;"",IF('MB - Elective'!H15="P","P","C"),"")</f>
        <v/>
      </c>
      <c r="K36" s="2"/>
      <c r="L36" s="33" t="str">
        <f>'MB - Elective'!C90</f>
        <v>Rifle Shooting</v>
      </c>
      <c r="M36" s="182" t="str">
        <f>IF('MB - Elective'!H90&lt;&gt;"",IF('MB - Elective'!H90="P","P","C"),"")</f>
        <v/>
      </c>
      <c r="N36" s="5"/>
    </row>
    <row r="37" spans="1:14" ht="12.75" customHeight="1" x14ac:dyDescent="0.15">
      <c r="A37" s="184" t="str">
        <f>IF(ISERROR(DATEVALUE(Star!H14)),"",DATEVALUE(Star!H14))</f>
        <v/>
      </c>
      <c r="B37" s="43"/>
      <c r="C37" s="23"/>
      <c r="D37" s="286"/>
      <c r="E37" s="287"/>
      <c r="F37" s="286"/>
      <c r="G37" s="5"/>
      <c r="H37" s="294" t="str">
        <f>'MB - Elective'!C16</f>
        <v>Aviation</v>
      </c>
      <c r="I37" s="294"/>
      <c r="J37" s="182" t="str">
        <f>IF('MB - Elective'!H16&lt;&gt;"",IF('MB - Elective'!H16="P","P","C"),"")</f>
        <v/>
      </c>
      <c r="K37" s="5"/>
      <c r="L37" s="33" t="str">
        <f>'MB - Elective'!C91</f>
        <v>Robotics</v>
      </c>
      <c r="M37" s="182" t="str">
        <f>IF('MB - Elective'!H91&lt;&gt;"",IF('MB - Elective'!H91="P","P","C"),"")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IF(Life!H9&lt;&gt;"",IF(ISNUMBER(Life!H9),Life!H9,"C"),"")</f>
        <v/>
      </c>
      <c r="G38" s="5"/>
      <c r="H38" s="294" t="str">
        <f>'MB - Elective'!C17</f>
        <v>Backpacking</v>
      </c>
      <c r="I38" s="294"/>
      <c r="J38" s="182" t="str">
        <f>IF('MB - Elective'!H17&lt;&gt;"",IF('MB - Elective'!H17="P","P","C"),"")</f>
        <v/>
      </c>
      <c r="K38" s="5"/>
      <c r="L38" s="33" t="str">
        <f>'MB - Elective'!C92</f>
        <v>Rowing</v>
      </c>
      <c r="M38" s="182" t="str">
        <f>IF('MB - Elective'!H92&lt;&gt;"",IF('MB - Elective'!H92="P","P","C"),"")</f>
        <v/>
      </c>
      <c r="N38" s="5"/>
    </row>
    <row r="39" spans="1:14" ht="12.75" customHeight="1" x14ac:dyDescent="0.15">
      <c r="A39" s="184" t="str">
        <f>IF(ISERROR(DATEVALUE(Life!H14)),"",DATEVALUE(Life!H14))</f>
        <v/>
      </c>
      <c r="B39" s="43"/>
      <c r="C39" s="5"/>
      <c r="D39" s="286"/>
      <c r="E39" s="287"/>
      <c r="F39" s="286"/>
      <c r="G39" s="5"/>
      <c r="H39" s="294" t="str">
        <f>'MB - Elective'!C18</f>
        <v>Basketry</v>
      </c>
      <c r="I39" s="294"/>
      <c r="J39" s="182" t="str">
        <f>IF('MB - Elective'!H18&lt;&gt;"",IF('MB - Elective'!H18="P","P","C"),"")</f>
        <v/>
      </c>
      <c r="K39" s="5"/>
      <c r="L39" s="33" t="str">
        <f>'MB - Elective'!C93</f>
        <v>Safety</v>
      </c>
      <c r="M39" s="182" t="str">
        <f>IF('MB - Elective'!H93&lt;&gt;"",IF('MB - Elective'!H93="P","P","C"),"")</f>
        <v/>
      </c>
      <c r="N39" s="5"/>
    </row>
    <row r="40" spans="1:14" ht="12.75" customHeight="1" x14ac:dyDescent="0.15">
      <c r="A40" s="142" t="s">
        <v>139</v>
      </c>
      <c r="B40" s="43"/>
      <c r="C40" s="5"/>
      <c r="D40" s="286"/>
      <c r="E40" s="287"/>
      <c r="F40" s="286"/>
      <c r="G40" s="4"/>
      <c r="H40" s="294" t="str">
        <f>'MB - Elective'!C19</f>
        <v>Bird Study</v>
      </c>
      <c r="I40" s="294"/>
      <c r="J40" s="182" t="str">
        <f>IF('MB - Elective'!H19&lt;&gt;"",IF('MB - Elective'!H19="P","P","C"),"")</f>
        <v/>
      </c>
      <c r="K40" s="2"/>
      <c r="L40" s="33" t="str">
        <f>'MB - Elective'!C94</f>
        <v>Salesmanship</v>
      </c>
      <c r="M40" s="182" t="str">
        <f>IF('MB - Elective'!H94&lt;&gt;"",IF('MB - Elective'!H94="P","P","C"),"")</f>
        <v/>
      </c>
      <c r="N40" s="5"/>
    </row>
    <row r="41" spans="1:14" ht="12.75" customHeight="1" x14ac:dyDescent="0.15">
      <c r="A41" s="183" t="str">
        <f>IF(ISERROR(DATEVALUE(Eagle!H13)),"",DATEVALUE(Eagle!H13))</f>
        <v/>
      </c>
      <c r="B41" s="97"/>
      <c r="C41" s="5"/>
      <c r="D41" s="286"/>
      <c r="E41" s="287"/>
      <c r="F41" s="286"/>
      <c r="G41" s="5"/>
      <c r="H41" s="294" t="str">
        <f>'MB - Elective'!C20</f>
        <v>Bugling</v>
      </c>
      <c r="I41" s="294"/>
      <c r="J41" s="182" t="str">
        <f>IF('MB - Elective'!H20&lt;&gt;"",IF('MB - Elective'!H20="P","P","C"),"")</f>
        <v/>
      </c>
      <c r="K41" s="5"/>
      <c r="L41" s="33" t="str">
        <f>'MB - Elective'!C95</f>
        <v>Scholarship</v>
      </c>
      <c r="M41" s="182" t="str">
        <f>IF('MB - Elective'!H95&lt;&gt;"",IF('MB - Elective'!H95="P","P","C"),"")</f>
        <v/>
      </c>
      <c r="N41" s="4"/>
    </row>
    <row r="42" spans="1:14" ht="12.75" customHeight="1" x14ac:dyDescent="0.15">
      <c r="C42" s="5"/>
      <c r="D42" s="286"/>
      <c r="E42" s="287"/>
      <c r="F42" s="286"/>
      <c r="G42" s="5"/>
      <c r="H42" s="294" t="str">
        <f>'MB - Elective'!C21</f>
        <v>Canoeing</v>
      </c>
      <c r="I42" s="294"/>
      <c r="J42" s="182" t="str">
        <f>IF('MB - Elective'!H21&lt;&gt;"",IF('MB - Elective'!H21="P","P","C"),"")</f>
        <v/>
      </c>
      <c r="K42" s="5"/>
      <c r="L42" s="33" t="str">
        <f>'MB - Elective'!C96</f>
        <v>Scouting Heritage</v>
      </c>
      <c r="M42" s="182" t="str">
        <f>IF('MB - Elective'!H96&lt;&gt;"",IF('MB - Elective'!H96="P","P","C"),"")</f>
        <v/>
      </c>
      <c r="N42" s="5"/>
    </row>
    <row r="43" spans="1:14" x14ac:dyDescent="0.15">
      <c r="C43" s="5"/>
      <c r="D43" s="286"/>
      <c r="E43" s="287"/>
      <c r="F43" s="286"/>
      <c r="G43" s="5"/>
      <c r="H43" s="294" t="str">
        <f>'MB - Elective'!C22</f>
        <v>Chemistry</v>
      </c>
      <c r="I43" s="294"/>
      <c r="J43" s="182" t="str">
        <f>IF('MB - Elective'!H22&lt;&gt;"",IF('MB - Elective'!H22="P","P","C"),"")</f>
        <v/>
      </c>
      <c r="K43" s="5"/>
      <c r="L43" s="33" t="str">
        <f>'MB - Elective'!C97</f>
        <v>Scuba Diving</v>
      </c>
      <c r="M43" s="182" t="str">
        <f>IF('MB - Elective'!H97&lt;&gt;"",IF('MB - Elective'!H97="P","P","C"),"")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IF(Life!H10&lt;&gt;"",IF(ISNUMBER(Life!H10),Life!H10,"C"),"")</f>
        <v/>
      </c>
      <c r="G44" s="5"/>
      <c r="H44" s="294" t="str">
        <f>'MB - Elective'!C23</f>
        <v>Chess</v>
      </c>
      <c r="I44" s="294"/>
      <c r="J44" s="182" t="str">
        <f>IF('MB - Elective'!H23&lt;&gt;"",IF('MB - Elective'!H23="P","P","C"),"")</f>
        <v/>
      </c>
      <c r="K44" s="2"/>
      <c r="L44" s="33" t="str">
        <f>'MB - Elective'!C98</f>
        <v>Sculpture</v>
      </c>
      <c r="M44" s="182" t="str">
        <f>IF('MB - Elective'!H98&lt;&gt;"",IF('MB - Elective'!H98="P","P","C"),"")</f>
        <v/>
      </c>
      <c r="N44" s="5"/>
    </row>
    <row r="45" spans="1:14" ht="12.75" customHeight="1" x14ac:dyDescent="0.15">
      <c r="A45" s="145" t="s">
        <v>148</v>
      </c>
      <c r="B45" s="24"/>
      <c r="C45" s="5"/>
      <c r="D45" s="286"/>
      <c r="E45" s="287"/>
      <c r="F45" s="286"/>
      <c r="G45" s="5"/>
      <c r="H45" s="294" t="str">
        <f>'MB - Elective'!C24</f>
        <v>Climbing</v>
      </c>
      <c r="I45" s="294"/>
      <c r="J45" s="182" t="str">
        <f>IF('MB - Elective'!H24&lt;&gt;"",IF('MB - Elective'!H24="P","P","C"),"")</f>
        <v/>
      </c>
      <c r="K45" s="5"/>
      <c r="L45" s="33" t="str">
        <f>'MB - Elective'!C99</f>
        <v>Search and Rescue</v>
      </c>
      <c r="M45" s="182" t="str">
        <f>IF('MB - Elective'!H99&lt;&gt;"",IF('MB - Elective'!H99="P","P","C"),"")</f>
        <v/>
      </c>
      <c r="N45" s="5"/>
    </row>
    <row r="46" spans="1:14" ht="12.75" customHeight="1" x14ac:dyDescent="0.15">
      <c r="A46" s="146" t="s">
        <v>147</v>
      </c>
      <c r="B46" s="24"/>
      <c r="C46" s="5"/>
      <c r="D46" s="286"/>
      <c r="E46" s="287"/>
      <c r="F46" s="286"/>
      <c r="G46" s="4"/>
      <c r="H46" s="294" t="str">
        <f>'MB - Elective'!C25</f>
        <v>Coin Collecting</v>
      </c>
      <c r="I46" s="294"/>
      <c r="J46" s="182" t="str">
        <f>IF('MB - Elective'!H25&lt;&gt;"",IF('MB - Elective'!H25="P","P","C"),"")</f>
        <v/>
      </c>
      <c r="K46" s="5"/>
      <c r="L46" s="33" t="str">
        <f>'MB - Elective'!C100</f>
        <v>Shotgun Shooting</v>
      </c>
      <c r="M46" s="182" t="str">
        <f>IF('MB - Elective'!H100&lt;&gt;"",IF('MB - Elective'!H100="P","P","C"),"")</f>
        <v/>
      </c>
      <c r="N46" s="5"/>
    </row>
    <row r="47" spans="1:14" ht="12.75" customHeight="1" x14ac:dyDescent="0.15">
      <c r="A47" s="145" t="s">
        <v>150</v>
      </c>
      <c r="B47" s="43"/>
      <c r="C47" s="5"/>
      <c r="D47" s="286"/>
      <c r="E47" s="287"/>
      <c r="F47" s="286"/>
      <c r="G47" s="5"/>
      <c r="H47" s="294" t="str">
        <f>'MB - Elective'!C26</f>
        <v>Collections</v>
      </c>
      <c r="I47" s="294"/>
      <c r="J47" s="182" t="str">
        <f>IF('MB - Elective'!H26&lt;&gt;"",IF('MB - Elective'!H26="P","P","C"),"")</f>
        <v/>
      </c>
      <c r="K47" s="5"/>
      <c r="L47" s="33" t="str">
        <f>'MB - Elective'!C101</f>
        <v>Signs, Signals, and Codes</v>
      </c>
      <c r="M47" s="182" t="str">
        <f>IF('MB - Elective'!H101&lt;&gt;"",IF('MB - Elective'!H101="P","P","C"),"")</f>
        <v/>
      </c>
      <c r="N47" s="5"/>
    </row>
    <row r="48" spans="1:14" ht="12.75" customHeight="1" x14ac:dyDescent="0.15">
      <c r="A48" s="147" t="s">
        <v>149</v>
      </c>
      <c r="B48" s="97"/>
      <c r="C48" s="5"/>
      <c r="D48" s="286"/>
      <c r="E48" s="287"/>
      <c r="F48" s="286"/>
      <c r="G48" s="5"/>
      <c r="H48" s="294" t="str">
        <f>'MB - Elective'!C27</f>
        <v>Composite Materials</v>
      </c>
      <c r="I48" s="294"/>
      <c r="J48" s="182" t="str">
        <f>IF('MB - Elective'!H27&lt;&gt;"",IF('MB - Elective'!H27="P","P","C"),"")</f>
        <v/>
      </c>
      <c r="K48" s="5"/>
      <c r="L48" s="33" t="str">
        <f>'MB - Elective'!C102</f>
        <v>Skating</v>
      </c>
      <c r="M48" s="182" t="str">
        <f>IF('MB - Elective'!H102&lt;&gt;"",IF('MB - Elective'!H102="P","P","C"),"")</f>
        <v/>
      </c>
      <c r="N48" s="5"/>
    </row>
    <row r="49" spans="1:14" ht="12.75" customHeight="1" x14ac:dyDescent="0.15">
      <c r="A49" s="2"/>
      <c r="B49" s="2"/>
      <c r="C49" s="2"/>
      <c r="D49" s="286"/>
      <c r="E49" s="287"/>
      <c r="F49" s="286"/>
      <c r="G49" s="5"/>
      <c r="H49" s="294" t="str">
        <f>'MB - Elective'!C28</f>
        <v>Crime Prevention</v>
      </c>
      <c r="I49" s="294"/>
      <c r="J49" s="182" t="str">
        <f>IF('MB - Elective'!H28&lt;&gt;"",IF('MB - Elective'!H28="P","P","C"),"")</f>
        <v/>
      </c>
      <c r="K49" s="2"/>
      <c r="L49" s="33" t="str">
        <f>'MB - Elective'!C103</f>
        <v>Small-Boat Sailing</v>
      </c>
      <c r="M49" s="182" t="str">
        <f>IF('MB - Elective'!H103&lt;&gt;"",IF('MB - Elective'!H103="P","P","C"),"")</f>
        <v/>
      </c>
      <c r="N49" s="5"/>
    </row>
    <row r="50" spans="1:14" ht="12.75" customHeight="1" x14ac:dyDescent="0.15">
      <c r="C50" s="2"/>
      <c r="D50" s="286"/>
      <c r="E50" s="287"/>
      <c r="F50" s="286"/>
      <c r="G50" s="5"/>
      <c r="H50" s="294" t="str">
        <f>'MB - Elective'!C29</f>
        <v>Dentistry</v>
      </c>
      <c r="I50" s="294"/>
      <c r="J50" s="182" t="str">
        <f>IF('MB - Elective'!H29&lt;&gt;"",IF('MB - Elective'!H29="P","P","C"),"")</f>
        <v/>
      </c>
      <c r="K50" s="5"/>
      <c r="L50" s="33" t="str">
        <f>'MB - Elective'!C104</f>
        <v>Snow Sports</v>
      </c>
      <c r="M50" s="182" t="str">
        <f>IF('MB - Elective'!H104&lt;&gt;"",IF('MB - Elective'!H104="P","P","C"),"")</f>
        <v/>
      </c>
      <c r="N50" s="5"/>
    </row>
    <row r="51" spans="1:14" ht="12.75" customHeight="1" x14ac:dyDescent="0.15">
      <c r="C51" s="2"/>
      <c r="D51" s="286"/>
      <c r="E51" s="287"/>
      <c r="F51" s="286"/>
      <c r="G51" s="5"/>
      <c r="H51" s="294" t="str">
        <f>'MB - Elective'!C30</f>
        <v>Digital Technology</v>
      </c>
      <c r="I51" s="294"/>
      <c r="J51" s="182" t="str">
        <f>IF('MB - Elective'!H30&lt;&gt;"",IF('MB - Elective'!H30="P","P","C"),"")</f>
        <v/>
      </c>
      <c r="K51" s="5"/>
      <c r="L51" s="33" t="str">
        <f>'MB - Elective'!C105</f>
        <v>Soil and Water Conservation</v>
      </c>
      <c r="M51" s="182" t="str">
        <f>IF('MB - Elective'!H105&lt;&gt;"",IF('MB - Elective'!H105="P","P","C"),"")</f>
        <v/>
      </c>
      <c r="N51" s="5"/>
    </row>
    <row r="52" spans="1:14" ht="12.75" customHeight="1" x14ac:dyDescent="0.15">
      <c r="A52" s="32" t="s">
        <v>16</v>
      </c>
      <c r="B52" s="26"/>
      <c r="C52" s="2"/>
      <c r="D52" s="286"/>
      <c r="E52" s="287"/>
      <c r="F52" s="286"/>
      <c r="G52" s="5"/>
      <c r="H52" s="294" t="str">
        <f>'MB - Elective'!C31</f>
        <v>Disabilities Awareness</v>
      </c>
      <c r="I52" s="294"/>
      <c r="J52" s="182" t="str">
        <f>IF('MB - Elective'!H31&lt;&gt;"",IF('MB - Elective'!H31="P","P","C"),"")</f>
        <v/>
      </c>
      <c r="K52" s="5"/>
      <c r="L52" s="33" t="str">
        <f>'MB - Elective'!C106</f>
        <v>Space Exploration</v>
      </c>
      <c r="M52" s="182" t="str">
        <f>IF('MB - Elective'!H106&lt;&gt;"",IF('MB - Elective'!H106="P","P","C"),"")</f>
        <v/>
      </c>
      <c r="N52" s="5"/>
    </row>
    <row r="53" spans="1:14" x14ac:dyDescent="0.15">
      <c r="A53" s="25" t="s">
        <v>313</v>
      </c>
      <c r="B53" s="27"/>
      <c r="C53" s="2"/>
      <c r="D53" s="286"/>
      <c r="E53" s="287"/>
      <c r="F53" s="286"/>
      <c r="G53" s="5"/>
      <c r="H53" s="294" t="str">
        <f>'MB - Elective'!C32</f>
        <v>Dog Care</v>
      </c>
      <c r="I53" s="294"/>
      <c r="J53" s="182" t="str">
        <f>IF('MB - Elective'!H32&lt;&gt;"",IF('MB - Elective'!H32="P","P","C"),"")</f>
        <v/>
      </c>
      <c r="K53" s="2"/>
      <c r="L53" s="33" t="str">
        <f>'MB - Elective'!C107</f>
        <v>Sports</v>
      </c>
      <c r="M53" s="182" t="str">
        <f>IF('MB - Elective'!H107&lt;&gt;"",IF('MB - Elective'!H107="P","P","C"),"")</f>
        <v/>
      </c>
      <c r="N53" s="5"/>
    </row>
    <row r="54" spans="1:14" ht="12.75" customHeight="1" x14ac:dyDescent="0.15">
      <c r="A54" s="26" t="s">
        <v>314</v>
      </c>
      <c r="B54" s="27"/>
      <c r="C54" s="2"/>
      <c r="D54" s="286"/>
      <c r="E54" s="287"/>
      <c r="F54" s="286"/>
      <c r="G54" s="5"/>
      <c r="H54" s="294" t="str">
        <f>'MB - Elective'!C33</f>
        <v>Drafting</v>
      </c>
      <c r="I54" s="294"/>
      <c r="J54" s="182" t="str">
        <f>IF('MB - Elective'!H33&lt;&gt;"",IF('MB - Elective'!H33="P","P","C"),"")</f>
        <v/>
      </c>
      <c r="K54" s="5"/>
      <c r="L54" s="33" t="str">
        <f>'MB - Elective'!C108</f>
        <v>Stamp Collecting</v>
      </c>
      <c r="M54" s="182" t="str">
        <f>IF('MB - Elective'!H108&lt;&gt;"",IF('MB - Elective'!H108="P","P","C"),"")</f>
        <v/>
      </c>
      <c r="N54" s="5"/>
    </row>
    <row r="55" spans="1:14" ht="12.75" customHeight="1" x14ac:dyDescent="0.15">
      <c r="A55" s="28" t="s">
        <v>315</v>
      </c>
      <c r="B55" s="27"/>
      <c r="C55" s="2"/>
      <c r="D55" s="286"/>
      <c r="E55" s="287"/>
      <c r="F55" s="286"/>
      <c r="G55" s="4"/>
      <c r="H55" s="294" t="str">
        <f>'MB - Elective'!C34</f>
        <v>Electricity</v>
      </c>
      <c r="I55" s="294"/>
      <c r="J55" s="182" t="str">
        <f>IF('MB - Elective'!H34&lt;&gt;"",IF('MB - Elective'!H34="P","P","C"),"")</f>
        <v/>
      </c>
      <c r="K55" s="5"/>
      <c r="L55" s="33" t="str">
        <f>'MB - Elective'!C109</f>
        <v>Surveying</v>
      </c>
      <c r="M55" s="182" t="str">
        <f>IF('MB - Elective'!H109&lt;&gt;"",IF('MB - Elective'!H109="P","P","C"),"")</f>
        <v/>
      </c>
      <c r="N55" s="5"/>
    </row>
    <row r="56" spans="1:14" ht="12.75" customHeight="1" x14ac:dyDescent="0.15">
      <c r="A56" s="28"/>
      <c r="B56" s="27"/>
      <c r="C56" s="2"/>
      <c r="D56" s="286"/>
      <c r="E56" s="287"/>
      <c r="F56" s="286"/>
      <c r="G56" s="5"/>
      <c r="H56" s="294" t="str">
        <f>'MB - Elective'!C35</f>
        <v>Electronics</v>
      </c>
      <c r="I56" s="294"/>
      <c r="J56" s="182" t="str">
        <f>IF('MB - Elective'!H35&lt;&gt;"",IF('MB - Elective'!H35="P","P","C"),"")</f>
        <v/>
      </c>
      <c r="K56" s="5"/>
      <c r="L56" s="33" t="str">
        <f>'MB - Elective'!C110</f>
        <v>Textile</v>
      </c>
      <c r="M56" s="182" t="str">
        <f>IF('MB - Elective'!H110&lt;&gt;"",IF('MB - Elective'!H110="P","P","C"),"")</f>
        <v/>
      </c>
      <c r="N56" s="5"/>
    </row>
    <row r="57" spans="1:14" ht="12.75" customHeight="1" x14ac:dyDescent="0.15">
      <c r="A57" s="28"/>
      <c r="B57" s="27"/>
      <c r="C57" s="2"/>
      <c r="D57" s="180">
        <f>Life!B11</f>
        <v>7</v>
      </c>
      <c r="E57" s="177" t="str">
        <f>Life!C11</f>
        <v>While a Star Scout, participate in a Scoutmaster conference.</v>
      </c>
      <c r="F57" s="180" t="str">
        <f>IF(Life!H11&lt;&gt;"",IF(ISNUMBER(Life!H11),Life!H11,"C"),"")</f>
        <v/>
      </c>
      <c r="G57" s="5"/>
      <c r="H57" s="294" t="str">
        <f>'MB - Elective'!C36</f>
        <v>Energy</v>
      </c>
      <c r="I57" s="294"/>
      <c r="J57" s="182" t="str">
        <f>IF('MB - Elective'!H36&lt;&gt;"",IF('MB - Elective'!H36="P","P","C"),"")</f>
        <v/>
      </c>
      <c r="K57" s="5"/>
      <c r="L57" s="33" t="str">
        <f>'MB - Elective'!C111</f>
        <v>Theater</v>
      </c>
      <c r="M57" s="182" t="str">
        <f>IF('MB - Elective'!H111&lt;&gt;"",IF('MB - Elective'!H111="P","P","C"),"")</f>
        <v/>
      </c>
      <c r="N57" s="4"/>
    </row>
    <row r="58" spans="1:14" ht="12.75" customHeight="1" x14ac:dyDescent="0.15">
      <c r="A58" s="27"/>
      <c r="B58" s="27"/>
      <c r="C58" s="2"/>
      <c r="D58" s="180">
        <f>Life!B12</f>
        <v>8</v>
      </c>
      <c r="E58" s="177" t="str">
        <f>Life!C12</f>
        <v>Complete your board of review for the Life rank.</v>
      </c>
      <c r="F58" s="180" t="str">
        <f>IF(Life!H12&lt;&gt;"",IF(ISNUMBER(Life!H12),Life!H12,"C"),"")</f>
        <v/>
      </c>
      <c r="G58" s="5"/>
      <c r="H58" s="294" t="str">
        <f>'MB - Elective'!C37</f>
        <v>Engineering</v>
      </c>
      <c r="I58" s="294"/>
      <c r="J58" s="182" t="str">
        <f>IF('MB - Elective'!H37&lt;&gt;"",IF('MB - Elective'!H37="P","P","C"),"")</f>
        <v/>
      </c>
      <c r="K58" s="5"/>
      <c r="L58" s="33" t="str">
        <f>'MB - Elective'!C112</f>
        <v>Traffic Safety</v>
      </c>
      <c r="M58" s="182" t="str">
        <f>IF('MB - Elective'!H112&lt;&gt;"",IF('MB - Elective'!H112="P","P","C"),"")</f>
        <v/>
      </c>
      <c r="N58" s="5"/>
    </row>
    <row r="59" spans="1:14" ht="12.75" customHeight="1" x14ac:dyDescent="0.15">
      <c r="A59" s="28"/>
      <c r="B59" s="27"/>
      <c r="C59" s="2"/>
      <c r="G59" s="5"/>
      <c r="H59" s="294" t="str">
        <f>'MB - Elective'!C38</f>
        <v>Entrepreneurship</v>
      </c>
      <c r="I59" s="294"/>
      <c r="J59" s="182" t="str">
        <f>IF('MB - Elective'!H38&lt;&gt;"",IF('MB - Elective'!H38="P","P","C"),"")</f>
        <v/>
      </c>
      <c r="K59" s="5"/>
      <c r="L59" s="33" t="str">
        <f>'MB - Elective'!C113</f>
        <v>Truck Transportation</v>
      </c>
      <c r="M59" s="182" t="str">
        <f>IF('MB - Elective'!H113&lt;&gt;"",IF('MB - Elective'!H113="P","P","C"),"")</f>
        <v/>
      </c>
      <c r="N59" s="5"/>
    </row>
    <row r="60" spans="1:14" ht="12.75" customHeight="1" x14ac:dyDescent="0.15">
      <c r="A60" s="28"/>
      <c r="B60" s="27"/>
      <c r="C60" s="2"/>
      <c r="G60" s="5"/>
      <c r="H60" s="294" t="str">
        <f>'MB - Elective'!C39</f>
        <v>Farm Mechanics</v>
      </c>
      <c r="I60" s="294"/>
      <c r="J60" s="182" t="str">
        <f>IF('MB - Elective'!H39&lt;&gt;"",IF('MB - Elective'!H39="P","P","C"),"")</f>
        <v/>
      </c>
      <c r="K60" s="2"/>
      <c r="L60" s="33" t="str">
        <f>'MB - Elective'!C114</f>
        <v>Veterinary Medicine</v>
      </c>
      <c r="M60" s="182" t="str">
        <f>IF('MB - Elective'!H114&lt;&gt;"",IF('MB - Elective'!H114="P","P","C"),"")</f>
        <v/>
      </c>
      <c r="N60" s="5"/>
    </row>
    <row r="61" spans="1:14" ht="12.75" customHeight="1" x14ac:dyDescent="0.15">
      <c r="A61" s="28"/>
      <c r="B61" s="27"/>
      <c r="C61" s="2"/>
      <c r="D61" s="288" t="s">
        <v>139</v>
      </c>
      <c r="E61" s="288"/>
      <c r="F61" s="288"/>
      <c r="G61" s="4"/>
      <c r="H61" s="294" t="str">
        <f>'MB - Elective'!C40</f>
        <v>Fingerprinting</v>
      </c>
      <c r="I61" s="294"/>
      <c r="J61" s="182" t="str">
        <f>IF('MB - Elective'!H40&lt;&gt;"",IF('MB - Elective'!H40="P","P","C"),"")</f>
        <v/>
      </c>
      <c r="K61" s="5"/>
      <c r="L61" s="33" t="str">
        <f>'MB - Elective'!C115</f>
        <v>Water Sports</v>
      </c>
      <c r="M61" s="182" t="str">
        <f>IF('MB - Elective'!H115&lt;&gt;"",IF('MB - Elective'!H115="P","P","C"),"")</f>
        <v/>
      </c>
      <c r="N61" s="4"/>
    </row>
    <row r="62" spans="1:14" ht="12.75" customHeight="1" x14ac:dyDescent="0.15">
      <c r="A62" s="20"/>
      <c r="B62" s="20"/>
      <c r="C62" s="2"/>
      <c r="D62" s="288"/>
      <c r="E62" s="288"/>
      <c r="F62" s="288"/>
      <c r="G62" s="5"/>
      <c r="H62" s="294" t="str">
        <f>'MB - Elective'!C41</f>
        <v>Fire Safety</v>
      </c>
      <c r="I62" s="294"/>
      <c r="J62" s="182" t="str">
        <f>IF('MB - Elective'!H41&lt;&gt;"",IF('MB - Elective'!H41="P","P","C"),"")</f>
        <v/>
      </c>
      <c r="K62" s="5"/>
      <c r="L62" s="33" t="str">
        <f>'MB - Elective'!C116</f>
        <v>Weather</v>
      </c>
      <c r="M62" s="182" t="str">
        <f>IF('MB - Elective'!H116&lt;&gt;"",IF('MB - Elective'!H116="P","P","C"),"")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IF(Eagle!H5&lt;&gt;"",IF(ISNUMBER(Eagle!H5),Eagle!H5,"C"),"")</f>
        <v/>
      </c>
      <c r="G63" s="5"/>
      <c r="H63" s="294" t="str">
        <f>'MB - Elective'!C42</f>
        <v>Fish and Wildlife Management</v>
      </c>
      <c r="I63" s="294"/>
      <c r="J63" s="182" t="str">
        <f>IF('MB - Elective'!H42&lt;&gt;"",IF('MB - Elective'!H42="P","P","C"),"")</f>
        <v/>
      </c>
      <c r="K63" s="5"/>
      <c r="L63" s="33" t="str">
        <f>'MB - Elective'!C117</f>
        <v>Welding</v>
      </c>
      <c r="M63" s="182" t="str">
        <f>IF('MB - Elective'!H117&lt;&gt;"",IF('MB - Elective'!H117="P","P","C"),"")</f>
        <v/>
      </c>
      <c r="N63" s="5"/>
    </row>
    <row r="64" spans="1:14" x14ac:dyDescent="0.15">
      <c r="A64" s="20"/>
      <c r="B64" s="20"/>
      <c r="C64" s="2"/>
      <c r="D64" s="286"/>
      <c r="E64" s="287"/>
      <c r="F64" s="286"/>
      <c r="G64" s="5"/>
      <c r="H64" s="294" t="str">
        <f>'MB - Elective'!C43</f>
        <v>Fishing</v>
      </c>
      <c r="I64" s="294"/>
      <c r="J64" s="182" t="str">
        <f>IF('MB - Elective'!H43&lt;&gt;"",IF('MB - Elective'!H43="P","P","C"),"")</f>
        <v/>
      </c>
      <c r="K64" s="5"/>
      <c r="L64" s="33" t="str">
        <f>'MB - Elective'!C118</f>
        <v>Whitewater</v>
      </c>
      <c r="M64" s="182" t="str">
        <f>IF('MB - Elective'!H118&lt;&gt;"",IF('MB - Elective'!H118="P","P","C"),"")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IF(Eagle!H6&lt;&gt;"",IF(ISNUMBER(Eagle!H6),Eagle!H6,"C"),"")</f>
        <v/>
      </c>
      <c r="G65" s="5"/>
      <c r="H65" s="294" t="str">
        <f>'MB - Elective'!C44</f>
        <v>Fly Fishing</v>
      </c>
      <c r="I65" s="294"/>
      <c r="J65" s="182" t="str">
        <f>IF('MB - Elective'!H44&lt;&gt;"",IF('MB - Elective'!H44="P","P","C"),"")</f>
        <v/>
      </c>
      <c r="K65" s="5"/>
      <c r="L65" s="33" t="str">
        <f>'MB - Elective'!C119</f>
        <v>Wilderness Survival</v>
      </c>
      <c r="M65" s="182" t="str">
        <f>IF('MB - Elective'!H119&lt;&gt;"",IF('MB - Elective'!H119="P","P","C"),"")</f>
        <v/>
      </c>
      <c r="N65" s="5"/>
    </row>
    <row r="66" spans="1:14" ht="12.75" customHeight="1" x14ac:dyDescent="0.15">
      <c r="A66" s="20"/>
      <c r="B66" s="20"/>
      <c r="C66" s="2"/>
      <c r="D66" s="286"/>
      <c r="E66" s="287"/>
      <c r="F66" s="286"/>
      <c r="G66" s="5"/>
      <c r="H66" s="294" t="str">
        <f>'MB - Elective'!C45</f>
        <v>Forestry</v>
      </c>
      <c r="I66" s="294"/>
      <c r="J66" s="182" t="str">
        <f>IF('MB - Elective'!H45&lt;&gt;"",IF('MB - Elective'!H45="P","P","C"),"")</f>
        <v/>
      </c>
      <c r="K66" s="5"/>
      <c r="L66" s="33" t="str">
        <f>'MB - Elective'!C120</f>
        <v>Wood Carving</v>
      </c>
      <c r="M66" s="182" t="str">
        <f>IF('MB - Elective'!H120&lt;&gt;"",IF('MB - Elective'!H120="P","P","C"),"")</f>
        <v/>
      </c>
      <c r="N66" s="5"/>
    </row>
    <row r="67" spans="1:14" x14ac:dyDescent="0.15">
      <c r="A67" s="20"/>
      <c r="B67" s="20"/>
      <c r="C67" s="2"/>
      <c r="D67" s="286"/>
      <c r="E67" s="287"/>
      <c r="F67" s="286"/>
      <c r="G67" s="5"/>
      <c r="H67" s="294" t="str">
        <f>'MB - Elective'!C46</f>
        <v>Game Design</v>
      </c>
      <c r="I67" s="294"/>
      <c r="J67" s="182" t="str">
        <f>IF('MB - Elective'!H46&lt;&gt;"",IF('MB - Elective'!H46="P","P","C"),"")</f>
        <v/>
      </c>
      <c r="K67" s="2"/>
      <c r="L67" s="33" t="str">
        <f>'MB - Elective'!C121</f>
        <v>Woodwork</v>
      </c>
      <c r="M67" s="182" t="str">
        <f>IF('MB - Elective'!H121&lt;&gt;"",IF('MB - Elective'!H121="P","P","C"),"")</f>
        <v/>
      </c>
      <c r="N67" s="4"/>
    </row>
    <row r="68" spans="1:14" x14ac:dyDescent="0.15">
      <c r="A68" s="2"/>
      <c r="B68" s="2"/>
      <c r="C68" s="2"/>
      <c r="D68" s="286"/>
      <c r="E68" s="287"/>
      <c r="F68" s="286"/>
      <c r="G68" s="5"/>
      <c r="H68" s="294" t="str">
        <f>'MB - Elective'!C47</f>
        <v>Gardening</v>
      </c>
      <c r="I68" s="294"/>
      <c r="J68" s="182" t="str">
        <f>IF('MB - Elective'!H47&lt;&gt;"",IF('MB - Elective'!H47="P","P","C"),"")</f>
        <v/>
      </c>
      <c r="K68" s="5"/>
      <c r="L68" s="33" t="str">
        <f>'MB - Elective'!C122</f>
        <v>Future Merit Badge #1</v>
      </c>
      <c r="M68" s="182" t="str">
        <f>IF('MB - Elective'!H122&lt;&gt;"",IF('MB - Elective'!H122="P","P","C"),"")</f>
        <v/>
      </c>
      <c r="N68" s="5"/>
    </row>
    <row r="69" spans="1:14" ht="12.75" customHeight="1" x14ac:dyDescent="0.15">
      <c r="A69" s="2"/>
      <c r="B69" s="2"/>
      <c r="C69" s="2"/>
      <c r="D69" s="286"/>
      <c r="E69" s="287"/>
      <c r="F69" s="286"/>
      <c r="G69" s="4"/>
      <c r="H69" s="294" t="str">
        <f>'MB - Elective'!C48</f>
        <v>Genealogy</v>
      </c>
      <c r="I69" s="294"/>
      <c r="J69" s="182" t="str">
        <f>IF('MB - Elective'!H48&lt;&gt;"",IF('MB - Elective'!H48="P","P","C"),"")</f>
        <v/>
      </c>
      <c r="K69" s="5"/>
      <c r="L69" s="33" t="str">
        <f>'MB - Elective'!C123</f>
        <v>Future Merit Badge #2</v>
      </c>
      <c r="M69" s="182" t="str">
        <f>IF('MB - Elective'!H123&lt;&gt;"",IF('MB - Elective'!H123="P","P","C"),"")</f>
        <v/>
      </c>
      <c r="N69" s="5"/>
    </row>
    <row r="70" spans="1:14" ht="12.75" customHeight="1" x14ac:dyDescent="0.15">
      <c r="A70" s="2"/>
      <c r="B70" s="2"/>
      <c r="C70" s="2"/>
      <c r="D70" s="286"/>
      <c r="E70" s="287"/>
      <c r="F70" s="286"/>
      <c r="G70" s="5"/>
      <c r="H70" s="294" t="str">
        <f>'MB - Elective'!C49</f>
        <v>Geocaching</v>
      </c>
      <c r="I70" s="294"/>
      <c r="J70" s="182" t="str">
        <f>IF('MB - Elective'!H49&lt;&gt;"",IF('MB - Elective'!H49="P","P","C"),"")</f>
        <v/>
      </c>
      <c r="K70" s="5"/>
      <c r="L70" s="33" t="str">
        <f>'MB - Elective'!C124</f>
        <v>Future Merit Badge #3</v>
      </c>
      <c r="M70" s="182" t="str">
        <f>IF('MB - Elective'!H124&lt;&gt;"",IF('MB - Elective'!H124="P","P","C"),"")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IF(Eagle!H7&lt;&gt;"",IF(ISNUMBER(Eagle!H7),Eagle!H7,"C"),"")</f>
        <v/>
      </c>
      <c r="G71" s="5"/>
      <c r="H71" s="294" t="str">
        <f>'MB - Elective'!C50</f>
        <v>Geology</v>
      </c>
      <c r="I71" s="294"/>
      <c r="J71" s="182" t="str">
        <f>IF('MB - Elective'!H50&lt;&gt;"",IF('MB - Elective'!H50="P","P","C"),"")</f>
        <v/>
      </c>
      <c r="L71" s="33" t="str">
        <f>'MB - Elective'!C125</f>
        <v>Future Merit Badge #4</v>
      </c>
      <c r="M71" s="182" t="str">
        <f>IF('MB - Elective'!H125&lt;&gt;"",IF('MB - Elective'!H125="P","P","C"),"")</f>
        <v/>
      </c>
      <c r="N71" s="5"/>
    </row>
    <row r="72" spans="1:14" ht="12.75" customHeight="1" x14ac:dyDescent="0.15">
      <c r="A72" s="2"/>
      <c r="B72" s="2"/>
      <c r="C72" s="2"/>
      <c r="D72" s="286"/>
      <c r="E72" s="287"/>
      <c r="F72" s="286"/>
      <c r="G72" s="5"/>
      <c r="H72" s="294" t="str">
        <f>'MB - Elective'!C51</f>
        <v>Golf</v>
      </c>
      <c r="I72" s="294"/>
      <c r="J72" s="182" t="str">
        <f>IF('MB - Elective'!H51&lt;&gt;"",IF('MB - Elective'!H51="P","P","C"),"")</f>
        <v/>
      </c>
      <c r="L72" s="33" t="str">
        <f>'MB - Elective'!C126</f>
        <v>Future Merit Badge #5</v>
      </c>
      <c r="M72" s="182" t="str">
        <f>IF('MB - Elective'!H126&lt;&gt;"",IF('MB - Elective'!H126="P","P","C"),"")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IF(Eagle!H8&lt;&gt;"",IF(ISNUMBER(Eagle!H8),Eagle!H8,"C"),"")</f>
        <v/>
      </c>
      <c r="G73" s="5"/>
      <c r="H73" s="294" t="str">
        <f>'MB - Elective'!C52</f>
        <v>Graphic Arts</v>
      </c>
      <c r="I73" s="294"/>
      <c r="J73" s="182" t="str">
        <f>IF('MB - Elective'!H52&lt;&gt;"",IF('MB - Elective'!H52="P","P","C"),"")</f>
        <v/>
      </c>
      <c r="L73" s="33" t="str">
        <f>'MB - Elective'!C127</f>
        <v>Future Merit Badge #6</v>
      </c>
      <c r="M73" s="182" t="str">
        <f>IF('MB - Elective'!H127&lt;&gt;"",IF('MB - Elective'!H127="P","P","C"),"")</f>
        <v/>
      </c>
      <c r="N73" s="5"/>
    </row>
    <row r="74" spans="1:14" x14ac:dyDescent="0.15">
      <c r="A74" s="2"/>
      <c r="B74" s="2"/>
      <c r="C74" s="2"/>
      <c r="D74" s="286"/>
      <c r="E74" s="287"/>
      <c r="F74" s="286"/>
      <c r="G74" s="5"/>
      <c r="H74" s="294" t="str">
        <f>'MB - Elective'!C53</f>
        <v>Home Repairs</v>
      </c>
      <c r="I74" s="294"/>
      <c r="J74" s="182" t="str">
        <f>IF('MB - Elective'!H53&lt;&gt;"",IF('MB - Elective'!H53="P","P","C"),"")</f>
        <v/>
      </c>
      <c r="L74" s="33" t="str">
        <f>'MB - Elective'!C128</f>
        <v>Future Merit Badge #7</v>
      </c>
      <c r="M74" s="182" t="str">
        <f>IF('MB - Elective'!H128&lt;&gt;"",IF('MB - Elective'!H128="P","P","C"),"")</f>
        <v/>
      </c>
      <c r="N74" s="5"/>
    </row>
    <row r="75" spans="1:14" x14ac:dyDescent="0.15">
      <c r="A75" s="2"/>
      <c r="B75" s="2"/>
      <c r="C75" s="2"/>
      <c r="D75" s="286"/>
      <c r="E75" s="287"/>
      <c r="F75" s="286"/>
      <c r="G75" s="5"/>
      <c r="H75" s="294" t="str">
        <f>'MB - Elective'!C54</f>
        <v>Horsemanship</v>
      </c>
      <c r="I75" s="294"/>
      <c r="J75" s="182" t="str">
        <f>IF('MB - Elective'!H54&lt;&gt;"",IF('MB - Elective'!H54="P","P","C"),"")</f>
        <v/>
      </c>
      <c r="K75" s="5"/>
      <c r="L75" s="33" t="str">
        <f>'MB - Elective'!C129</f>
        <v>Future Merit Badge #8</v>
      </c>
      <c r="M75" s="182" t="str">
        <f>IF('MB - Elective'!H129&lt;&gt;"",IF('MB - Elective'!H129="P","P","C"),"")</f>
        <v/>
      </c>
      <c r="N75" s="2"/>
    </row>
    <row r="76" spans="1:14" x14ac:dyDescent="0.15">
      <c r="A76" s="2"/>
      <c r="B76" s="2"/>
      <c r="C76" s="2"/>
      <c r="D76" s="286"/>
      <c r="E76" s="287"/>
      <c r="F76" s="286"/>
      <c r="G76" s="5"/>
      <c r="H76" s="294" t="str">
        <f>'MB - Elective'!C55</f>
        <v>Indian Lore</v>
      </c>
      <c r="I76" s="294"/>
      <c r="J76" s="182" t="str">
        <f>IF('MB - Elective'!H55&lt;&gt;"",IF('MB - Elective'!H55="P","P","C"),"")</f>
        <v/>
      </c>
      <c r="K76" s="5"/>
      <c r="L76" s="33" t="str">
        <f>'MB - Elective'!C130</f>
        <v>Future Merit Badge #9</v>
      </c>
      <c r="M76" s="182" t="str">
        <f>IF('MB - Elective'!H130&lt;&gt;"",IF('MB - Elective'!H130="P","P","C"),"")</f>
        <v/>
      </c>
      <c r="N76" s="2"/>
    </row>
    <row r="77" spans="1:14" x14ac:dyDescent="0.15">
      <c r="A77" s="2"/>
      <c r="B77" s="2"/>
      <c r="C77" s="2"/>
      <c r="D77" s="286"/>
      <c r="E77" s="287"/>
      <c r="F77" s="286"/>
      <c r="G77" s="5"/>
      <c r="H77" s="294" t="str">
        <f>'MB - Elective'!C56</f>
        <v>Insect Study</v>
      </c>
      <c r="I77" s="294"/>
      <c r="J77" s="182" t="str">
        <f>IF('MB - Elective'!H56&lt;&gt;"",IF('MB - Elective'!H56="P","P","C"),"")</f>
        <v/>
      </c>
      <c r="K77" s="5"/>
      <c r="L77" s="33" t="str">
        <f>'MB - Elective'!C131</f>
        <v>Future Merit Badge #10</v>
      </c>
      <c r="M77" s="182" t="str">
        <f>IF('MB - Elective'!H131&lt;&gt;"",IF('MB - Elective'!H131="P","P","C"),"")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IF(Eagle!H9&lt;&gt;"",IF(ISNUMBER(Eagle!H9),Eagle!H9,"C"),"")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IF(Eagle!H10&lt;&gt;"",IF(ISNUMBER(Eagle!H10),Eagle!H10,"C"),"")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IF(Eagle!H11&lt;&gt;"",IF(ISNUMBER(Eagle!H11),Eagle!H11,"C"),"")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E2WR0+bvpUYR6bgat5fWmbauR/5j9sYQEs+V0k1x2ADhg/2y1Bi1IJdMjUJUIeQ7oGXRgzmtmmxLVrGLiXS8eA==" saltValue="3SJ6rowxBsoI2NL6JAwoWg==" spinCount="100000" sheet="1" objects="1" scenarios="1" selectLockedCells="1" selectUnlockedCells="1"/>
  <mergeCells count="121">
    <mergeCell ref="H73:I73"/>
    <mergeCell ref="H74:I74"/>
    <mergeCell ref="H75:I75"/>
    <mergeCell ref="H76:I76"/>
    <mergeCell ref="H77:I77"/>
    <mergeCell ref="A1:B2"/>
    <mergeCell ref="E3:E4"/>
    <mergeCell ref="E8:E9"/>
    <mergeCell ref="H1:J2"/>
    <mergeCell ref="H24:I24"/>
    <mergeCell ref="H25:I25"/>
    <mergeCell ref="H26:I26"/>
    <mergeCell ref="H10:H11"/>
    <mergeCell ref="H12:H13"/>
    <mergeCell ref="D13:D18"/>
    <mergeCell ref="F13:F18"/>
    <mergeCell ref="H15:H17"/>
    <mergeCell ref="D19:D21"/>
    <mergeCell ref="E19:E21"/>
    <mergeCell ref="F19:F21"/>
    <mergeCell ref="D22:D23"/>
    <mergeCell ref="E22:E23"/>
    <mergeCell ref="E10:E12"/>
    <mergeCell ref="E13:E18"/>
    <mergeCell ref="L1:M2"/>
    <mergeCell ref="D3:D4"/>
    <mergeCell ref="F3:F4"/>
    <mergeCell ref="D5:D7"/>
    <mergeCell ref="E5:E7"/>
    <mergeCell ref="F5:F7"/>
    <mergeCell ref="D1:F2"/>
    <mergeCell ref="D8:D9"/>
    <mergeCell ref="F8:F9"/>
    <mergeCell ref="D10:D12"/>
    <mergeCell ref="F10:F12"/>
    <mergeCell ref="F22:F23"/>
    <mergeCell ref="H22:J23"/>
    <mergeCell ref="D31:D33"/>
    <mergeCell ref="E31:E33"/>
    <mergeCell ref="F31:F33"/>
    <mergeCell ref="H31:I31"/>
    <mergeCell ref="H32:I32"/>
    <mergeCell ref="H33:I33"/>
    <mergeCell ref="D27:F28"/>
    <mergeCell ref="H27:I27"/>
    <mergeCell ref="H28:I28"/>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31" priority="1" operator="equal">
      <formula>"P"</formula>
    </cfRule>
  </conditionalFormatting>
  <conditionalFormatting sqref="J3:J19">
    <cfRule type="cellIs" dxfId="30"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N106"/>
  <sheetViews>
    <sheetView showGridLines="0" workbookViewId="0" xr3:uid="{F1CDC194-CB96-5A2D-8E84-222F42300CFA}">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IF(Star!I5&lt;&gt;"",IF(ISNUMBER(Star!I5),Star!I5,"C"),"")</f>
        <v/>
      </c>
      <c r="G3" s="5"/>
      <c r="H3" s="174" t="str">
        <f>'MB - EagleRequired'!B3</f>
        <v>1.</v>
      </c>
      <c r="I3" s="181" t="str">
        <f>'MB - EagleRequired'!C3</f>
        <v>First Aid</v>
      </c>
      <c r="J3" s="174" t="str">
        <f>IF('MB - EagleRequired'!I3&lt;&gt;"",IF(OR(ISNUMBER('MB - EagleRequired'!I3),'MB - EagleRequired'!I3="P"),"P","C"),"")</f>
        <v/>
      </c>
      <c r="K3" s="5"/>
      <c r="L3" s="33" t="str">
        <f>'MB - Elective'!C57</f>
        <v>Inventing</v>
      </c>
      <c r="M3" s="182" t="str">
        <f>IF('MB - Elective'!I57&lt;&gt;"",IF('MB - Elective'!I57="P","P","C"),"")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EagleRequired'!I4&lt;&gt;"",IF(OR(ISNUMBER('MB - EagleRequired'!I4),'MB - EagleRequired'!I4="P"),"P","C"),"")</f>
        <v/>
      </c>
      <c r="K4" s="5"/>
      <c r="L4" s="33" t="str">
        <f>'MB - Elective'!C58</f>
        <v>Journalism</v>
      </c>
      <c r="M4" s="182" t="str">
        <f>IF('MB - Elective'!I58&lt;&gt;"",IF('MB - Elective'!I58="P","P","C"),"")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IF(Star!I6&lt;&gt;"",IF(ISNUMBER(Star!I6),Star!I6,"C"),"")</f>
        <v/>
      </c>
      <c r="G5" s="5"/>
      <c r="H5" s="174" t="str">
        <f>'MB - EagleRequired'!B5</f>
        <v>3.</v>
      </c>
      <c r="I5" s="181" t="str">
        <f>'MB - EagleRequired'!C5</f>
        <v>Citizenship in the Nation</v>
      </c>
      <c r="J5" s="174" t="str">
        <f>IF('MB - EagleRequired'!I5&lt;&gt;"",IF(OR(ISNUMBER('MB - EagleRequired'!I5),'MB - EagleRequired'!I5="P"),"P","C"),"")</f>
        <v/>
      </c>
      <c r="K5" s="5"/>
      <c r="L5" s="33" t="str">
        <f>'MB - Elective'!C59</f>
        <v>Kayaking</v>
      </c>
      <c r="M5" s="182" t="str">
        <f>IF('MB - Elective'!I59&lt;&gt;"",IF('MB - Elective'!I59="P","P","C"),"")</f>
        <v/>
      </c>
      <c r="N5" s="5"/>
    </row>
    <row r="6" spans="1:14" ht="12.75" customHeight="1" x14ac:dyDescent="0.15">
      <c r="A6" s="45" t="s">
        <v>137</v>
      </c>
      <c r="B6" s="46" t="str">
        <f>IF(Star!I2&lt;&gt;"",IF(ISNUMBER(Star!I2),FLOOR(Star!I2,1),"C"),"")</f>
        <v/>
      </c>
      <c r="C6" s="23"/>
      <c r="D6" s="286"/>
      <c r="E6" s="289"/>
      <c r="F6" s="286"/>
      <c r="G6" s="5"/>
      <c r="H6" s="174" t="str">
        <f>'MB - EagleRequired'!B6</f>
        <v>4.</v>
      </c>
      <c r="I6" s="181" t="str">
        <f>'MB - EagleRequired'!C6</f>
        <v>Citizenship in the World</v>
      </c>
      <c r="J6" s="174" t="str">
        <f>IF('MB - EagleRequired'!I6&lt;&gt;"",IF(OR(ISNUMBER('MB - EagleRequired'!I6),'MB - EagleRequired'!I6="P"),"P","C"),"")</f>
        <v/>
      </c>
      <c r="K6" s="5"/>
      <c r="L6" s="33" t="str">
        <f>'MB - Elective'!C60</f>
        <v>Landscape Architecture</v>
      </c>
      <c r="M6" s="182" t="str">
        <f>IF('MB - Elective'!I60&lt;&gt;"",IF('MB - Elective'!I60="P","P","C"),"")</f>
        <v/>
      </c>
      <c r="N6" s="5"/>
    </row>
    <row r="7" spans="1:14" ht="12.75" customHeight="1" x14ac:dyDescent="0.15">
      <c r="A7" s="45" t="s">
        <v>138</v>
      </c>
      <c r="B7" s="46" t="str">
        <f>IF(Life!I2&lt;&gt;"",IF(ISNUMBER(Life!I2),FLOOR(Life!I2,1),"C"),"")</f>
        <v/>
      </c>
      <c r="C7" s="23"/>
      <c r="D7" s="286"/>
      <c r="E7" s="289"/>
      <c r="F7" s="286"/>
      <c r="G7" s="5"/>
      <c r="H7" s="174" t="str">
        <f>'MB - EagleRequired'!B7</f>
        <v>5.</v>
      </c>
      <c r="I7" s="181" t="str">
        <f>'MB - EagleRequired'!C7</f>
        <v>Communication</v>
      </c>
      <c r="J7" s="174" t="str">
        <f>IF('MB - EagleRequired'!I7&lt;&gt;"",IF(OR(ISNUMBER('MB - EagleRequired'!I7),'MB - EagleRequired'!I7="P"),"P","C"),"")</f>
        <v/>
      </c>
      <c r="K7" s="2"/>
      <c r="L7" s="33" t="str">
        <f>'MB - Elective'!C61</f>
        <v>Law</v>
      </c>
      <c r="M7" s="182" t="str">
        <f>IF('MB - Elective'!I61&lt;&gt;"",IF('MB - Elective'!I61="P","P","C"),"")</f>
        <v/>
      </c>
      <c r="N7" s="5"/>
    </row>
    <row r="8" spans="1:14" ht="12.75" customHeight="1" x14ac:dyDescent="0.15">
      <c r="A8" s="45" t="s">
        <v>139</v>
      </c>
      <c r="B8" s="46" t="str">
        <f>IF(Eagle!I2&lt;&gt;"",IF(ISNUMBER(Eagle!I2),FLOOR(Eagle!I2,1),"C"),"")</f>
        <v/>
      </c>
      <c r="C8" s="23"/>
      <c r="D8" s="286">
        <f>Star!B7</f>
        <v>3</v>
      </c>
      <c r="E8" s="289" t="str">
        <f>Star!C7</f>
        <v>Earn a total of six (6) merit badges, including four (4) from the list of required Eagle Merit Badges.</v>
      </c>
      <c r="F8" s="286" t="str">
        <f>IF(Star!I7&lt;&gt;"",IF(ISNUMBER(Star!I7),Star!I7,"C"),"")</f>
        <v/>
      </c>
      <c r="G8" s="5"/>
      <c r="H8" s="174" t="str">
        <f>'MB - EagleRequired'!B8</f>
        <v>6.</v>
      </c>
      <c r="I8" s="181" t="str">
        <f>'MB - EagleRequired'!C8</f>
        <v>Cooking</v>
      </c>
      <c r="J8" s="174" t="str">
        <f>IF('MB - EagleRequired'!I8&lt;&gt;"",IF(OR(ISNUMBER('MB - EagleRequired'!I8),'MB - EagleRequired'!I8="P"),"P","C"),"")</f>
        <v/>
      </c>
      <c r="K8" s="5"/>
      <c r="L8" s="33" t="str">
        <f>'MB - Elective'!C62</f>
        <v>Leatherwork</v>
      </c>
      <c r="M8" s="182" t="str">
        <f>IF('MB - Elective'!I62&lt;&gt;"",IF('MB - Elective'!I62="P","P","C"),"")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EagleRequired'!I9&lt;&gt;"",IF(OR(ISNUMBER('MB - EagleRequired'!I9),'MB - EagleRequired'!I9="P"),"P","C"),"")</f>
        <v/>
      </c>
      <c r="K9" s="5"/>
      <c r="L9" s="33" t="str">
        <f>'MB - Elective'!C63</f>
        <v>Mammal Study</v>
      </c>
      <c r="M9" s="182" t="str">
        <f>IF('MB - Elective'!I63&lt;&gt;"",IF('MB - Elective'!I63="P","P","C"),"")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IF(Star!I8&lt;&gt;"",IF(ISNUMBER(Star!I8),Star!I8,"C"),"")</f>
        <v/>
      </c>
      <c r="G10" s="5"/>
      <c r="H10" s="295" t="str">
        <f>'MB - EagleRequired'!B10</f>
        <v>8.</v>
      </c>
      <c r="I10" s="181" t="str">
        <f>'MB - EagleRequired'!C10</f>
        <v>Emergency Preparedness    -or-</v>
      </c>
      <c r="J10" s="174" t="str">
        <f>IF('MB - EagleRequired'!I10&lt;&gt;"",IF(OR(ISNUMBER('MB - EagleRequired'!I10),'MB - EagleRequired'!I10="P"),"P","C"),"")</f>
        <v/>
      </c>
      <c r="K10" s="5"/>
      <c r="L10" s="33" t="str">
        <f>'MB - Elective'!C64</f>
        <v>Medicine</v>
      </c>
      <c r="M10" s="182" t="str">
        <f>IF('MB - Elective'!I64&lt;&gt;"",IF('MB - Elective'!I64="P","P","C"),"")</f>
        <v/>
      </c>
      <c r="N10" s="5"/>
    </row>
    <row r="11" spans="1:14" x14ac:dyDescent="0.15">
      <c r="C11" s="23"/>
      <c r="D11" s="286"/>
      <c r="E11" s="289"/>
      <c r="F11" s="286"/>
      <c r="G11" s="5"/>
      <c r="H11" s="295"/>
      <c r="I11" s="181" t="str">
        <f>'MB - EagleRequired'!C11</f>
        <v>Lifesaving</v>
      </c>
      <c r="J11" s="174" t="str">
        <f>IF('MB - EagleRequired'!I11&lt;&gt;"",IF(OR(ISNUMBER('MB - EagleRequired'!I11),'MB - EagleRequired'!I11="P"),"P","C"),"")</f>
        <v/>
      </c>
      <c r="K11" s="5"/>
      <c r="L11" s="33" t="str">
        <f>'MB - Elective'!C65</f>
        <v>Metalwork</v>
      </c>
      <c r="M11" s="182" t="str">
        <f>IF('MB - Elective'!I65&lt;&gt;"",IF('MB - Elective'!I65="P","P","C"),"")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EagleRequired'!I12&lt;&gt;"",IF(OR(ISNUMBER('MB - EagleRequired'!I12),'MB - EagleRequired'!I12="P"),"P","C"),"")</f>
        <v/>
      </c>
      <c r="K12" s="5"/>
      <c r="L12" s="33" t="str">
        <f>'MB - Elective'!C66</f>
        <v>Mining in Society</v>
      </c>
      <c r="M12" s="182" t="str">
        <f>IF('MB - Elective'!I66&lt;&gt;"",IF('MB - Elective'!I66="P","P","C"),"")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IF(Star!I9&lt;&gt;"",IF(ISNUMBER(Star!I9),Star!I9,"C"),"")</f>
        <v/>
      </c>
      <c r="G13" s="5"/>
      <c r="H13" s="295"/>
      <c r="I13" s="181" t="str">
        <f>'MB - EagleRequired'!C13</f>
        <v>Sustainability</v>
      </c>
      <c r="J13" s="174" t="str">
        <f>IF('MB - EagleRequired'!I13&lt;&gt;"",IF(OR(ISNUMBER('MB - EagleRequired'!I13),'MB - EagleRequired'!I13="P"),"P","C"),"")</f>
        <v/>
      </c>
      <c r="K13" s="2"/>
      <c r="L13" s="33" t="str">
        <f>'MB - Elective'!C67</f>
        <v>Model Design and Building</v>
      </c>
      <c r="M13" s="182" t="str">
        <f>IF('MB - Elective'!I67&lt;&gt;"",IF('MB - Elective'!I67="P","P","C"),"")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EagleRequired'!I14&lt;&gt;"",IF(OR(ISNUMBER('MB - EagleRequired'!I14),'MB - EagleRequired'!I14="P"),"P","C"),"")</f>
        <v/>
      </c>
      <c r="K14" s="5"/>
      <c r="L14" s="33" t="str">
        <f>'MB - Elective'!C68</f>
        <v>Motorboating</v>
      </c>
      <c r="M14" s="182" t="str">
        <f>IF('MB - Elective'!I68&lt;&gt;"",IF('MB - Elective'!I68="P","P","C"),"")</f>
        <v/>
      </c>
      <c r="N14" s="18"/>
    </row>
    <row r="15" spans="1:14" x14ac:dyDescent="0.15">
      <c r="C15" s="23"/>
      <c r="D15" s="286"/>
      <c r="E15" s="289"/>
      <c r="F15" s="286"/>
      <c r="G15" s="18"/>
      <c r="H15" s="295" t="str">
        <f>'MB - EagleRequired'!B15</f>
        <v>11.</v>
      </c>
      <c r="I15" s="181" t="str">
        <f>'MB - EagleRequired'!C15</f>
        <v>Swimming    -or-</v>
      </c>
      <c r="J15" s="174" t="str">
        <f>IF('MB - EagleRequired'!I15&lt;&gt;"",IF(OR(ISNUMBER('MB - EagleRequired'!I15),'MB - EagleRequired'!I15="P"),"P","C"),"")</f>
        <v/>
      </c>
      <c r="K15" s="5"/>
      <c r="L15" s="33" t="str">
        <f>'MB - Elective'!C69</f>
        <v>Movie Making</v>
      </c>
      <c r="M15" s="182" t="str">
        <f>IF('MB - Elective'!I69&lt;&gt;"",IF('MB - Elective'!I69="P","P","C"),"")</f>
        <v/>
      </c>
      <c r="N15" s="5"/>
    </row>
    <row r="16" spans="1:14" ht="12.75" customHeight="1" x14ac:dyDescent="0.15">
      <c r="D16" s="286"/>
      <c r="E16" s="289"/>
      <c r="F16" s="286"/>
      <c r="G16" s="5"/>
      <c r="H16" s="295"/>
      <c r="I16" s="181" t="str">
        <f>'MB - EagleRequired'!C16</f>
        <v>Hiking    -or-</v>
      </c>
      <c r="J16" s="174" t="str">
        <f>IF('MB - EagleRequired'!I16&lt;&gt;"",IF(OR(ISNUMBER('MB - EagleRequired'!I16),'MB - EagleRequired'!I16="P"),"P","C"),"")</f>
        <v/>
      </c>
      <c r="K16" s="5"/>
      <c r="L16" s="33" t="str">
        <f>'MB - Elective'!C70</f>
        <v>Music</v>
      </c>
      <c r="M16" s="182" t="str">
        <f>IF('MB - Elective'!I70&lt;&gt;"",IF('MB - Elective'!I70="P","P","C"),"")</f>
        <v/>
      </c>
      <c r="N16" s="5"/>
    </row>
    <row r="17" spans="1:14" ht="12.75" customHeight="1" x14ac:dyDescent="0.15">
      <c r="A17" s="94" t="s">
        <v>187</v>
      </c>
      <c r="B17" s="95"/>
      <c r="D17" s="286"/>
      <c r="E17" s="289"/>
      <c r="F17" s="286"/>
      <c r="G17" s="5"/>
      <c r="H17" s="295"/>
      <c r="I17" s="181" t="str">
        <f>'MB - EagleRequired'!C17</f>
        <v>Cycling</v>
      </c>
      <c r="J17" s="174" t="str">
        <f>IF('MB - EagleRequired'!I17&lt;&gt;"",IF(OR(ISNUMBER('MB - EagleRequired'!I17),'MB - EagleRequired'!I17="P"),"P","C"),"")</f>
        <v/>
      </c>
      <c r="K17" s="5"/>
      <c r="L17" s="33" t="str">
        <f>'MB - Elective'!C71</f>
        <v>Nature</v>
      </c>
      <c r="M17" s="182" t="str">
        <f>IF('MB - Elective'!I71&lt;&gt;"",IF('MB - Elective'!I71="P","P","C"),"")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EagleRequired'!I18&lt;&gt;"",IF(OR(ISNUMBER('MB - EagleRequired'!I18),'MB - EagleRequired'!I18="P"),"P","C"),"")</f>
        <v/>
      </c>
      <c r="K18" s="5"/>
      <c r="L18" s="33" t="str">
        <f>'MB - Elective'!C72</f>
        <v>Nuclear Science</v>
      </c>
      <c r="M18" s="182" t="str">
        <f>IF('MB - Elective'!I72&lt;&gt;"",IF('MB - Elective'!I72="P","P","C"),"")</f>
        <v/>
      </c>
      <c r="N18" s="18"/>
    </row>
    <row r="19" spans="1:14" ht="12.75" customHeight="1" x14ac:dyDescent="0.15">
      <c r="A19" s="98" t="s">
        <v>189</v>
      </c>
      <c r="B19" s="46" t="str">
        <f>'Troop Meetings'!I6</f>
        <v/>
      </c>
      <c r="D19" s="286">
        <f>Star!B10</f>
        <v>6</v>
      </c>
      <c r="E19" s="289" t="str">
        <f>Star!C10</f>
        <v>With your parent or guardian, complete the exercises in the pamphlet How to Protect Your Children From Child Abuse: A Parent's Guide and earn the Cyber Chip Award for your grade.</v>
      </c>
      <c r="F19" s="286" t="str">
        <f>IF(Star!I10&lt;&gt;"",IF(ISNUMBER(Star!I10),Star!I10,"C"),"")</f>
        <v/>
      </c>
      <c r="G19" s="5"/>
      <c r="H19" s="174" t="str">
        <f>'MB - EagleRequired'!B19</f>
        <v>13.</v>
      </c>
      <c r="I19" s="181" t="str">
        <f>'MB - EagleRequired'!C19</f>
        <v>Family Life</v>
      </c>
      <c r="J19" s="174" t="str">
        <f>IF('MB - EagleRequired'!I19&lt;&gt;"",IF(OR(ISNUMBER('MB - EagleRequired'!I19),'MB - EagleRequired'!I19="P"),"P","C"),"")</f>
        <v/>
      </c>
      <c r="K19" s="2"/>
      <c r="L19" s="33" t="str">
        <f>'MB - Elective'!C73</f>
        <v>Oceanography</v>
      </c>
      <c r="M19" s="182" t="str">
        <f>IF('MB - Elective'!I73&lt;&gt;"",IF('MB - Elective'!I73="P","P","C"),"")</f>
        <v/>
      </c>
      <c r="N19" s="5"/>
    </row>
    <row r="20" spans="1:14" x14ac:dyDescent="0.15">
      <c r="A20" s="98" t="s">
        <v>190</v>
      </c>
      <c r="B20" s="46" t="str">
        <f>Outings!I6</f>
        <v/>
      </c>
      <c r="C20" s="17"/>
      <c r="D20" s="286"/>
      <c r="E20" s="289"/>
      <c r="F20" s="286"/>
      <c r="G20" s="5"/>
      <c r="H20" s="5"/>
      <c r="K20" s="5"/>
      <c r="L20" s="33" t="str">
        <f>'MB - Elective'!C74</f>
        <v>Orienteering</v>
      </c>
      <c r="M20" s="182" t="str">
        <f>IF('MB - Elective'!I74&lt;&gt;"",IF('MB - Elective'!I74="P","P","C"),"")</f>
        <v/>
      </c>
      <c r="N20" s="5"/>
    </row>
    <row r="21" spans="1:14" ht="12.75" customHeight="1" x14ac:dyDescent="0.15">
      <c r="A21" s="98" t="s">
        <v>191</v>
      </c>
      <c r="B21" s="46" t="str">
        <f>'Nights Camping'!I7</f>
        <v/>
      </c>
      <c r="C21" s="21"/>
      <c r="D21" s="286"/>
      <c r="E21" s="289"/>
      <c r="F21" s="286"/>
      <c r="G21" s="5"/>
      <c r="H21" s="5"/>
      <c r="K21" s="5"/>
      <c r="L21" s="33" t="str">
        <f>'MB - Elective'!C75</f>
        <v>Painting</v>
      </c>
      <c r="M21" s="182" t="str">
        <f>IF('MB - Elective'!I75&lt;&gt;"",IF('MB - Elective'!I75="P","P","C"),"")</f>
        <v/>
      </c>
      <c r="N21" s="5"/>
    </row>
    <row r="22" spans="1:14" ht="12.75" customHeight="1" x14ac:dyDescent="0.15">
      <c r="A22" s="98" t="s">
        <v>192</v>
      </c>
      <c r="B22" s="46" t="str">
        <f>'Nights Camping'!I6</f>
        <v/>
      </c>
      <c r="C22" s="23"/>
      <c r="D22" s="286">
        <f>Star!B11</f>
        <v>7</v>
      </c>
      <c r="E22" s="289" t="str">
        <f>Star!C11</f>
        <v>While a First Class Scout, participate in a Scoutmaster conference.</v>
      </c>
      <c r="F22" s="286" t="str">
        <f>IF(Star!I11&lt;&gt;"",IF(ISNUMBER(Star!I11),Star!I11,"C"),"")</f>
        <v/>
      </c>
      <c r="G22" s="5"/>
      <c r="H22" s="288" t="s">
        <v>339</v>
      </c>
      <c r="I22" s="288"/>
      <c r="J22" s="288"/>
      <c r="K22" s="5"/>
      <c r="L22" s="33" t="str">
        <f>'MB - Elective'!C76</f>
        <v>Pets</v>
      </c>
      <c r="M22" s="182" t="str">
        <f>IF('MB - Elective'!I76&lt;&gt;"",IF('MB - Elective'!I76="P","P","C"),"")</f>
        <v/>
      </c>
      <c r="N22" s="5"/>
    </row>
    <row r="23" spans="1:14" ht="12.75" customHeight="1" x14ac:dyDescent="0.15">
      <c r="C23" s="23"/>
      <c r="D23" s="286"/>
      <c r="E23" s="289"/>
      <c r="F23" s="286"/>
      <c r="G23" s="4"/>
      <c r="H23" s="288"/>
      <c r="I23" s="288"/>
      <c r="J23" s="288"/>
      <c r="K23" s="5"/>
      <c r="L23" s="33" t="str">
        <f>'MB - Elective'!C77</f>
        <v>Photography</v>
      </c>
      <c r="M23" s="182" t="str">
        <f>IF('MB - Elective'!I77&lt;&gt;"",IF('MB - Elective'!I77="P","P","C"),"")</f>
        <v/>
      </c>
      <c r="N23" s="5"/>
    </row>
    <row r="24" spans="1:14" ht="12.75" customHeight="1" x14ac:dyDescent="0.15">
      <c r="C24" s="22"/>
      <c r="D24" s="180">
        <f>Star!B12</f>
        <v>8</v>
      </c>
      <c r="E24" s="44" t="str">
        <f>Star!C12</f>
        <v>Complete your board of review for the Star rank.</v>
      </c>
      <c r="F24" s="180" t="str">
        <f>IF(Star!I12&lt;&gt;"",IF(ISNUMBER(Star!I12),Star!I12,"C"),"")</f>
        <v/>
      </c>
      <c r="G24" s="5"/>
      <c r="H24" s="294" t="str">
        <f>'MB - Elective'!C3</f>
        <v>American Business</v>
      </c>
      <c r="I24" s="294"/>
      <c r="J24" s="182" t="str">
        <f>IF('MB - Elective'!I3&lt;&gt;"",IF('MB - Elective'!I3="P","P","C"),"")</f>
        <v/>
      </c>
      <c r="K24" s="5"/>
      <c r="L24" s="33" t="str">
        <f>'MB - Elective'!C78</f>
        <v>Pioneering</v>
      </c>
      <c r="M24" s="182" t="str">
        <f>IF('MB - Elective'!I78&lt;&gt;"",IF('MB - Elective'!I78="P","P","C"),"")</f>
        <v/>
      </c>
      <c r="N24" s="5"/>
    </row>
    <row r="25" spans="1:14" ht="12.75" customHeight="1" x14ac:dyDescent="0.15">
      <c r="A25" s="94" t="s">
        <v>193</v>
      </c>
      <c r="B25" s="175"/>
      <c r="C25" s="23"/>
      <c r="D25" s="40"/>
      <c r="G25" s="5"/>
      <c r="H25" s="294" t="str">
        <f>'MB - Elective'!C4</f>
        <v>American Culture</v>
      </c>
      <c r="I25" s="294"/>
      <c r="J25" s="182" t="str">
        <f>IF('MB - Elective'!I4&lt;&gt;"",IF('MB - Elective'!I4="P","P","C"),"")</f>
        <v/>
      </c>
      <c r="K25" s="5"/>
      <c r="L25" s="33" t="str">
        <f>'MB - Elective'!C79</f>
        <v>Plant Science</v>
      </c>
      <c r="M25" s="182" t="str">
        <f>IF('MB - Elective'!I79&lt;&gt;"",IF('MB - Elective'!I79="P","P","C"),"")</f>
        <v/>
      </c>
      <c r="N25" s="5"/>
    </row>
    <row r="26" spans="1:14" ht="12.75" customHeight="1" x14ac:dyDescent="0.15">
      <c r="A26" s="98" t="s">
        <v>194</v>
      </c>
      <c r="B26" s="176" t="str">
        <f>IF('Order of the Arrow'!M3&lt;&gt;"","Yes","")</f>
        <v/>
      </c>
      <c r="C26" s="23"/>
      <c r="D26" s="40"/>
      <c r="G26" s="5"/>
      <c r="H26" s="294" t="str">
        <f>'MB - Elective'!C5</f>
        <v>American Heritage</v>
      </c>
      <c r="I26" s="294"/>
      <c r="J26" s="182" t="str">
        <f>IF('MB - Elective'!I5&lt;&gt;"",IF('MB - Elective'!I5="P","P","C"),"")</f>
        <v/>
      </c>
      <c r="K26" s="2"/>
      <c r="L26" s="33" t="str">
        <f>'MB - Elective'!C80</f>
        <v>Plumbing</v>
      </c>
      <c r="M26" s="182" t="str">
        <f>IF('MB - Elective'!I80&lt;&gt;"",IF('MB - Elective'!I80="P","P","C"),"")</f>
        <v/>
      </c>
      <c r="N26" s="4"/>
    </row>
    <row r="27" spans="1:14" ht="12.75" customHeight="1" x14ac:dyDescent="0.15">
      <c r="A27" s="98" t="s">
        <v>195</v>
      </c>
      <c r="B27" s="46" t="str">
        <f>IF('Order of the Arrow'!M4&lt;&gt;"","Yes","")</f>
        <v/>
      </c>
      <c r="C27" s="23"/>
      <c r="D27" s="288" t="s">
        <v>138</v>
      </c>
      <c r="E27" s="288"/>
      <c r="F27" s="288"/>
      <c r="G27" s="4"/>
      <c r="H27" s="294" t="str">
        <f>'MB - Elective'!C6</f>
        <v>American Labor</v>
      </c>
      <c r="I27" s="294"/>
      <c r="J27" s="182" t="str">
        <f>IF('MB - Elective'!I6&lt;&gt;"",IF('MB - Elective'!I6="P","P","C"),"")</f>
        <v/>
      </c>
      <c r="K27" s="5"/>
      <c r="L27" s="33" t="str">
        <f>'MB - Elective'!C81</f>
        <v>Pottery</v>
      </c>
      <c r="M27" s="182" t="str">
        <f>IF('MB - Elective'!I81&lt;&gt;"",IF('MB - Elective'!I81="P","P","C"),"")</f>
        <v/>
      </c>
      <c r="N27" s="5"/>
    </row>
    <row r="28" spans="1:14" ht="12.75" customHeight="1" x14ac:dyDescent="0.15">
      <c r="A28" s="98" t="s">
        <v>196</v>
      </c>
      <c r="B28" s="46" t="str">
        <f>IF('Order of the Arrow'!M5&lt;&gt;"","Yes","")</f>
        <v/>
      </c>
      <c r="C28" s="23"/>
      <c r="D28" s="288"/>
      <c r="E28" s="288"/>
      <c r="F28" s="288"/>
      <c r="G28" s="5"/>
      <c r="H28" s="294" t="str">
        <f>'MB - Elective'!C7</f>
        <v>Animal Science</v>
      </c>
      <c r="I28" s="294"/>
      <c r="J28" s="182" t="str">
        <f>IF('MB - Elective'!I7&lt;&gt;"",IF('MB - Elective'!I7="P","P","C"),"")</f>
        <v/>
      </c>
      <c r="K28" s="5"/>
      <c r="L28" s="33" t="str">
        <f>'MB - Elective'!C82</f>
        <v>Programming</v>
      </c>
      <c r="M28" s="182" t="str">
        <f>IF('MB - Elective'!I82&lt;&gt;"",IF('MB - Elective'!I82="P","P","C"),"")</f>
        <v/>
      </c>
      <c r="N28" s="5"/>
    </row>
    <row r="29" spans="1:14" ht="12.75" customHeight="1" x14ac:dyDescent="0.15">
      <c r="A29" s="98" t="s">
        <v>197</v>
      </c>
      <c r="B29" s="46" t="str">
        <f>IF('Order of the Arrow'!M6&lt;&gt;"","Yes","")</f>
        <v/>
      </c>
      <c r="C29" s="23"/>
      <c r="D29" s="286">
        <f>Life!B5</f>
        <v>1</v>
      </c>
      <c r="E29" s="287" t="str">
        <f>Life!C5</f>
        <v xml:space="preserve">Be active in your troop and patrol for at least 6 months as a Star Scout. </v>
      </c>
      <c r="F29" s="286" t="str">
        <f>IF(Life!I5&lt;&gt;"",IF(ISNUMBER(Life!I5),Life!I5,"C"),"")</f>
        <v/>
      </c>
      <c r="G29" s="5"/>
      <c r="H29" s="294" t="str">
        <f>'MB - Elective'!C8</f>
        <v>Animation</v>
      </c>
      <c r="I29" s="294"/>
      <c r="J29" s="182" t="str">
        <f>IF('MB - Elective'!I8&lt;&gt;"",IF('MB - Elective'!I8="P","P","C"),"")</f>
        <v/>
      </c>
      <c r="K29" s="5"/>
      <c r="L29" s="33" t="str">
        <f>'MB - Elective'!C83</f>
        <v>Public Health</v>
      </c>
      <c r="M29" s="182" t="str">
        <f>IF('MB - Elective'!I83&lt;&gt;"",IF('MB - Elective'!I83="P","P","C"),"")</f>
        <v/>
      </c>
      <c r="N29" s="5"/>
    </row>
    <row r="30" spans="1:14" x14ac:dyDescent="0.15">
      <c r="A30" s="98" t="s">
        <v>198</v>
      </c>
      <c r="B30" s="46" t="str">
        <f>IF('Order of the Arrow'!M7&lt;&gt;"","Yes","")</f>
        <v/>
      </c>
      <c r="C30" s="23"/>
      <c r="D30" s="286"/>
      <c r="E30" s="287"/>
      <c r="F30" s="286"/>
      <c r="G30" s="5"/>
      <c r="H30" s="294" t="str">
        <f>'MB - Elective'!C9</f>
        <v>Archaeology</v>
      </c>
      <c r="I30" s="294"/>
      <c r="J30" s="182" t="str">
        <f>IF('MB - Elective'!I9&lt;&gt;"",IF('MB - Elective'!I9="P","P","C"),"")</f>
        <v/>
      </c>
      <c r="K30" s="5"/>
      <c r="L30" s="33" t="str">
        <f>'MB - Elective'!C84</f>
        <v>Public Speaking</v>
      </c>
      <c r="M30" s="182" t="str">
        <f>IF('MB - Elective'!I84&lt;&gt;"",IF('MB - Elective'!I84="P","P","C"),"")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IF(Life!I6&lt;&gt;"",IF(ISNUMBER(Life!I6),Life!I6,"C"),"")</f>
        <v/>
      </c>
      <c r="G31" s="5"/>
      <c r="H31" s="294" t="str">
        <f>'MB - Elective'!C10</f>
        <v>Archery</v>
      </c>
      <c r="I31" s="294"/>
      <c r="J31" s="182" t="str">
        <f>IF('MB - Elective'!I10&lt;&gt;"",IF('MB - Elective'!I10="P","P","C"),"")</f>
        <v/>
      </c>
      <c r="K31" s="5"/>
      <c r="L31" s="33" t="str">
        <f>'MB - Elective'!C85</f>
        <v>Pulp and Paper</v>
      </c>
      <c r="M31" s="182" t="str">
        <f>IF('MB - Elective'!I85&lt;&gt;"",IF('MB - Elective'!I85="P","P","C"),"")</f>
        <v/>
      </c>
      <c r="N31" s="5"/>
    </row>
    <row r="32" spans="1:14" ht="12.75" customHeight="1" x14ac:dyDescent="0.15">
      <c r="C32" s="23"/>
      <c r="D32" s="286"/>
      <c r="E32" s="287"/>
      <c r="F32" s="286"/>
      <c r="G32" s="5"/>
      <c r="H32" s="294" t="str">
        <f>'MB - Elective'!C11</f>
        <v>Architecture and Landscape Architecture</v>
      </c>
      <c r="I32" s="294"/>
      <c r="J32" s="182" t="str">
        <f>IF('MB - Elective'!I11&lt;&gt;"",IF('MB - Elective'!I11="P","P","C"),"")</f>
        <v/>
      </c>
      <c r="K32" s="5"/>
      <c r="L32" s="33" t="str">
        <f>'MB - Elective'!C86</f>
        <v>Radio</v>
      </c>
      <c r="M32" s="182" t="str">
        <f>IF('MB - Elective'!I86&lt;&gt;"",IF('MB - Elective'!I86="P","P","C"),"")</f>
        <v/>
      </c>
      <c r="N32" s="5"/>
    </row>
    <row r="33" spans="1:14" ht="12.75" customHeight="1" x14ac:dyDescent="0.15">
      <c r="A33" s="94" t="s">
        <v>246</v>
      </c>
      <c r="B33" s="95"/>
      <c r="C33" s="23"/>
      <c r="D33" s="286"/>
      <c r="E33" s="287"/>
      <c r="F33" s="286"/>
      <c r="G33" s="5"/>
      <c r="H33" s="294" t="str">
        <f>'MB - Elective'!C12</f>
        <v>Art</v>
      </c>
      <c r="I33" s="294"/>
      <c r="J33" s="182" t="str">
        <f>IF('MB - Elective'!I12&lt;&gt;"",IF('MB - Elective'!I12="P","P","C"),"")</f>
        <v/>
      </c>
      <c r="K33" s="5"/>
      <c r="L33" s="33" t="str">
        <f>'MB - Elective'!C87</f>
        <v>Railroading</v>
      </c>
      <c r="M33" s="182" t="str">
        <f>IF('MB - Elective'!I87&lt;&gt;"",IF('MB - Elective'!I87="P","P","C"),"")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IF(Life!I7&lt;&gt;"",IF(ISNUMBER(Life!I7),Life!I7,"C"),"")</f>
        <v/>
      </c>
      <c r="G34" s="4"/>
      <c r="H34" s="294" t="str">
        <f>'MB - Elective'!C13</f>
        <v>Astronomy</v>
      </c>
      <c r="I34" s="294"/>
      <c r="J34" s="182" t="str">
        <f>IF('MB - Elective'!I13&lt;&gt;"",IF('MB - Elective'!I13="P","P","C"),"")</f>
        <v/>
      </c>
      <c r="K34" s="5"/>
      <c r="L34" s="33" t="str">
        <f>'MB - Elective'!C88</f>
        <v>Reading</v>
      </c>
      <c r="M34" s="182" t="str">
        <f>IF('MB - Elective'!I88&lt;&gt;"",IF('MB - Elective'!I88="P","P","C"),"")</f>
        <v/>
      </c>
      <c r="N34" s="4"/>
    </row>
    <row r="35" spans="1:14" ht="12.75" customHeight="1" x14ac:dyDescent="0.15">
      <c r="A35" s="184" t="str">
        <f>IF(Star!I3="","",Star!I3)</f>
        <v/>
      </c>
      <c r="B35" s="43"/>
      <c r="C35" s="23"/>
      <c r="D35" s="286"/>
      <c r="E35" s="287"/>
      <c r="F35" s="286"/>
      <c r="G35" s="5"/>
      <c r="H35" s="294" t="str">
        <f>'MB - Elective'!C14</f>
        <v>Athletics</v>
      </c>
      <c r="I35" s="294"/>
      <c r="J35" s="182" t="str">
        <f>IF('MB - Elective'!I14&lt;&gt;"",IF('MB - Elective'!I14="P","P","C"),"")</f>
        <v/>
      </c>
      <c r="K35" s="5"/>
      <c r="L35" s="33" t="str">
        <f>'MB - Elective'!C89</f>
        <v>Reptile and Amphibian Study</v>
      </c>
      <c r="M35" s="182" t="str">
        <f>IF('MB - Elective'!I89&lt;&gt;"",IF('MB - Elective'!I89="P","P","C"),"")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IF(Life!I8&lt;&gt;"",IF(ISNUMBER(Life!I8),Life!I8,"C"),"")</f>
        <v/>
      </c>
      <c r="G36" s="5"/>
      <c r="H36" s="294" t="str">
        <f>'MB - Elective'!C15</f>
        <v>Automotive Maintenance</v>
      </c>
      <c r="I36" s="294"/>
      <c r="J36" s="182" t="str">
        <f>IF('MB - Elective'!I15&lt;&gt;"",IF('MB - Elective'!I15="P","P","C"),"")</f>
        <v/>
      </c>
      <c r="K36" s="2"/>
      <c r="L36" s="33" t="str">
        <f>'MB - Elective'!C90</f>
        <v>Rifle Shooting</v>
      </c>
      <c r="M36" s="182" t="str">
        <f>IF('MB - Elective'!I90&lt;&gt;"",IF('MB - Elective'!I90="P","P","C"),"")</f>
        <v/>
      </c>
      <c r="N36" s="5"/>
    </row>
    <row r="37" spans="1:14" ht="12.75" customHeight="1" x14ac:dyDescent="0.15">
      <c r="A37" s="184" t="str">
        <f>IF(ISERROR(DATEVALUE(Star!I14)),"",DATEVALUE(Star!I14))</f>
        <v/>
      </c>
      <c r="B37" s="43"/>
      <c r="C37" s="23"/>
      <c r="D37" s="286"/>
      <c r="E37" s="287"/>
      <c r="F37" s="286"/>
      <c r="G37" s="5"/>
      <c r="H37" s="294" t="str">
        <f>'MB - Elective'!C16</f>
        <v>Aviation</v>
      </c>
      <c r="I37" s="294"/>
      <c r="J37" s="182" t="str">
        <f>IF('MB - Elective'!I16&lt;&gt;"",IF('MB - Elective'!I16="P","P","C"),"")</f>
        <v/>
      </c>
      <c r="K37" s="5"/>
      <c r="L37" s="33" t="str">
        <f>'MB - Elective'!C91</f>
        <v>Robotics</v>
      </c>
      <c r="M37" s="182" t="str">
        <f>IF('MB - Elective'!I91&lt;&gt;"",IF('MB - Elective'!I91="P","P","C"),"")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IF(Life!I9&lt;&gt;"",IF(ISNUMBER(Life!I9),Life!I9,"C"),"")</f>
        <v/>
      </c>
      <c r="G38" s="5"/>
      <c r="H38" s="294" t="str">
        <f>'MB - Elective'!C17</f>
        <v>Backpacking</v>
      </c>
      <c r="I38" s="294"/>
      <c r="J38" s="182" t="str">
        <f>IF('MB - Elective'!I17&lt;&gt;"",IF('MB - Elective'!I17="P","P","C"),"")</f>
        <v/>
      </c>
      <c r="K38" s="5"/>
      <c r="L38" s="33" t="str">
        <f>'MB - Elective'!C92</f>
        <v>Rowing</v>
      </c>
      <c r="M38" s="182" t="str">
        <f>IF('MB - Elective'!I92&lt;&gt;"",IF('MB - Elective'!I92="P","P","C"),"")</f>
        <v/>
      </c>
      <c r="N38" s="5"/>
    </row>
    <row r="39" spans="1:14" ht="12.75" customHeight="1" x14ac:dyDescent="0.15">
      <c r="A39" s="184" t="str">
        <f>IF(ISERROR(DATEVALUE(Life!I14)),"",DATEVALUE(Life!I14))</f>
        <v/>
      </c>
      <c r="B39" s="43"/>
      <c r="C39" s="5"/>
      <c r="D39" s="286"/>
      <c r="E39" s="287"/>
      <c r="F39" s="286"/>
      <c r="G39" s="5"/>
      <c r="H39" s="294" t="str">
        <f>'MB - Elective'!C18</f>
        <v>Basketry</v>
      </c>
      <c r="I39" s="294"/>
      <c r="J39" s="182" t="str">
        <f>IF('MB - Elective'!I18&lt;&gt;"",IF('MB - Elective'!I18="P","P","C"),"")</f>
        <v/>
      </c>
      <c r="K39" s="5"/>
      <c r="L39" s="33" t="str">
        <f>'MB - Elective'!C93</f>
        <v>Safety</v>
      </c>
      <c r="M39" s="182" t="str">
        <f>IF('MB - Elective'!I93&lt;&gt;"",IF('MB - Elective'!I93="P","P","C"),"")</f>
        <v/>
      </c>
      <c r="N39" s="5"/>
    </row>
    <row r="40" spans="1:14" ht="12.75" customHeight="1" x14ac:dyDescent="0.15">
      <c r="A40" s="142" t="s">
        <v>139</v>
      </c>
      <c r="B40" s="43"/>
      <c r="C40" s="5"/>
      <c r="D40" s="286"/>
      <c r="E40" s="287"/>
      <c r="F40" s="286"/>
      <c r="G40" s="4"/>
      <c r="H40" s="294" t="str">
        <f>'MB - Elective'!C19</f>
        <v>Bird Study</v>
      </c>
      <c r="I40" s="294"/>
      <c r="J40" s="182" t="str">
        <f>IF('MB - Elective'!I19&lt;&gt;"",IF('MB - Elective'!I19="P","P","C"),"")</f>
        <v/>
      </c>
      <c r="K40" s="2"/>
      <c r="L40" s="33" t="str">
        <f>'MB - Elective'!C94</f>
        <v>Salesmanship</v>
      </c>
      <c r="M40" s="182" t="str">
        <f>IF('MB - Elective'!I94&lt;&gt;"",IF('MB - Elective'!I94="P","P","C"),"")</f>
        <v/>
      </c>
      <c r="N40" s="5"/>
    </row>
    <row r="41" spans="1:14" ht="12.75" customHeight="1" x14ac:dyDescent="0.15">
      <c r="A41" s="183" t="str">
        <f>IF(ISERROR(DATEVALUE(Eagle!I13)),"",DATEVALUE(Eagle!I13))</f>
        <v/>
      </c>
      <c r="B41" s="97"/>
      <c r="C41" s="5"/>
      <c r="D41" s="286"/>
      <c r="E41" s="287"/>
      <c r="F41" s="286"/>
      <c r="G41" s="5"/>
      <c r="H41" s="294" t="str">
        <f>'MB - Elective'!C20</f>
        <v>Bugling</v>
      </c>
      <c r="I41" s="294"/>
      <c r="J41" s="182" t="str">
        <f>IF('MB - Elective'!I20&lt;&gt;"",IF('MB - Elective'!I20="P","P","C"),"")</f>
        <v/>
      </c>
      <c r="K41" s="5"/>
      <c r="L41" s="33" t="str">
        <f>'MB - Elective'!C95</f>
        <v>Scholarship</v>
      </c>
      <c r="M41" s="182" t="str">
        <f>IF('MB - Elective'!I95&lt;&gt;"",IF('MB - Elective'!I95="P","P","C"),"")</f>
        <v/>
      </c>
      <c r="N41" s="4"/>
    </row>
    <row r="42" spans="1:14" ht="12.75" customHeight="1" x14ac:dyDescent="0.15">
      <c r="C42" s="5"/>
      <c r="D42" s="286"/>
      <c r="E42" s="287"/>
      <c r="F42" s="286"/>
      <c r="G42" s="5"/>
      <c r="H42" s="294" t="str">
        <f>'MB - Elective'!C21</f>
        <v>Canoeing</v>
      </c>
      <c r="I42" s="294"/>
      <c r="J42" s="182" t="str">
        <f>IF('MB - Elective'!I21&lt;&gt;"",IF('MB - Elective'!I21="P","P","C"),"")</f>
        <v/>
      </c>
      <c r="K42" s="5"/>
      <c r="L42" s="33" t="str">
        <f>'MB - Elective'!C96</f>
        <v>Scouting Heritage</v>
      </c>
      <c r="M42" s="182" t="str">
        <f>IF('MB - Elective'!I96&lt;&gt;"",IF('MB - Elective'!I96="P","P","C"),"")</f>
        <v/>
      </c>
      <c r="N42" s="5"/>
    </row>
    <row r="43" spans="1:14" x14ac:dyDescent="0.15">
      <c r="C43" s="5"/>
      <c r="D43" s="286"/>
      <c r="E43" s="287"/>
      <c r="F43" s="286"/>
      <c r="G43" s="5"/>
      <c r="H43" s="294" t="str">
        <f>'MB - Elective'!C22</f>
        <v>Chemistry</v>
      </c>
      <c r="I43" s="294"/>
      <c r="J43" s="182" t="str">
        <f>IF('MB - Elective'!I22&lt;&gt;"",IF('MB - Elective'!I22="P","P","C"),"")</f>
        <v/>
      </c>
      <c r="K43" s="5"/>
      <c r="L43" s="33" t="str">
        <f>'MB - Elective'!C97</f>
        <v>Scuba Diving</v>
      </c>
      <c r="M43" s="182" t="str">
        <f>IF('MB - Elective'!I97&lt;&gt;"",IF('MB - Elective'!I97="P","P","C"),"")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IF(Life!I10&lt;&gt;"",IF(ISNUMBER(Life!I10),Life!I10,"C"),"")</f>
        <v/>
      </c>
      <c r="G44" s="5"/>
      <c r="H44" s="294" t="str">
        <f>'MB - Elective'!C23</f>
        <v>Chess</v>
      </c>
      <c r="I44" s="294"/>
      <c r="J44" s="182" t="str">
        <f>IF('MB - Elective'!I23&lt;&gt;"",IF('MB - Elective'!I23="P","P","C"),"")</f>
        <v/>
      </c>
      <c r="K44" s="2"/>
      <c r="L44" s="33" t="str">
        <f>'MB - Elective'!C98</f>
        <v>Sculpture</v>
      </c>
      <c r="M44" s="182" t="str">
        <f>IF('MB - Elective'!I98&lt;&gt;"",IF('MB - Elective'!I98="P","P","C"),"")</f>
        <v/>
      </c>
      <c r="N44" s="5"/>
    </row>
    <row r="45" spans="1:14" ht="12.75" customHeight="1" x14ac:dyDescent="0.15">
      <c r="A45" s="145" t="s">
        <v>148</v>
      </c>
      <c r="B45" s="24"/>
      <c r="C45" s="5"/>
      <c r="D45" s="286"/>
      <c r="E45" s="287"/>
      <c r="F45" s="286"/>
      <c r="G45" s="5"/>
      <c r="H45" s="294" t="str">
        <f>'MB - Elective'!C24</f>
        <v>Climbing</v>
      </c>
      <c r="I45" s="294"/>
      <c r="J45" s="182" t="str">
        <f>IF('MB - Elective'!I24&lt;&gt;"",IF('MB - Elective'!I24="P","P","C"),"")</f>
        <v/>
      </c>
      <c r="K45" s="5"/>
      <c r="L45" s="33" t="str">
        <f>'MB - Elective'!C99</f>
        <v>Search and Rescue</v>
      </c>
      <c r="M45" s="182" t="str">
        <f>IF('MB - Elective'!I99&lt;&gt;"",IF('MB - Elective'!I99="P","P","C"),"")</f>
        <v/>
      </c>
      <c r="N45" s="5"/>
    </row>
    <row r="46" spans="1:14" ht="12.75" customHeight="1" x14ac:dyDescent="0.15">
      <c r="A46" s="146" t="s">
        <v>147</v>
      </c>
      <c r="B46" s="24"/>
      <c r="C46" s="5"/>
      <c r="D46" s="286"/>
      <c r="E46" s="287"/>
      <c r="F46" s="286"/>
      <c r="G46" s="4"/>
      <c r="H46" s="294" t="str">
        <f>'MB - Elective'!C25</f>
        <v>Coin Collecting</v>
      </c>
      <c r="I46" s="294"/>
      <c r="J46" s="182" t="str">
        <f>IF('MB - Elective'!I25&lt;&gt;"",IF('MB - Elective'!I25="P","P","C"),"")</f>
        <v/>
      </c>
      <c r="K46" s="5"/>
      <c r="L46" s="33" t="str">
        <f>'MB - Elective'!C100</f>
        <v>Shotgun Shooting</v>
      </c>
      <c r="M46" s="182" t="str">
        <f>IF('MB - Elective'!I100&lt;&gt;"",IF('MB - Elective'!I100="P","P","C"),"")</f>
        <v/>
      </c>
      <c r="N46" s="5"/>
    </row>
    <row r="47" spans="1:14" ht="12.75" customHeight="1" x14ac:dyDescent="0.15">
      <c r="A47" s="145" t="s">
        <v>150</v>
      </c>
      <c r="B47" s="43"/>
      <c r="C47" s="5"/>
      <c r="D47" s="286"/>
      <c r="E47" s="287"/>
      <c r="F47" s="286"/>
      <c r="G47" s="5"/>
      <c r="H47" s="294" t="str">
        <f>'MB - Elective'!C26</f>
        <v>Collections</v>
      </c>
      <c r="I47" s="294"/>
      <c r="J47" s="182" t="str">
        <f>IF('MB - Elective'!I26&lt;&gt;"",IF('MB - Elective'!I26="P","P","C"),"")</f>
        <v/>
      </c>
      <c r="K47" s="5"/>
      <c r="L47" s="33" t="str">
        <f>'MB - Elective'!C101</f>
        <v>Signs, Signals, and Codes</v>
      </c>
      <c r="M47" s="182" t="str">
        <f>IF('MB - Elective'!I101&lt;&gt;"",IF('MB - Elective'!I101="P","P","C"),"")</f>
        <v/>
      </c>
      <c r="N47" s="5"/>
    </row>
    <row r="48" spans="1:14" ht="12.75" customHeight="1" x14ac:dyDescent="0.15">
      <c r="A48" s="147" t="s">
        <v>149</v>
      </c>
      <c r="B48" s="97"/>
      <c r="C48" s="5"/>
      <c r="D48" s="286"/>
      <c r="E48" s="287"/>
      <c r="F48" s="286"/>
      <c r="G48" s="5"/>
      <c r="H48" s="294" t="str">
        <f>'MB - Elective'!C27</f>
        <v>Composite Materials</v>
      </c>
      <c r="I48" s="294"/>
      <c r="J48" s="182" t="str">
        <f>IF('MB - Elective'!I27&lt;&gt;"",IF('MB - Elective'!I27="P","P","C"),"")</f>
        <v/>
      </c>
      <c r="K48" s="5"/>
      <c r="L48" s="33" t="str">
        <f>'MB - Elective'!C102</f>
        <v>Skating</v>
      </c>
      <c r="M48" s="182" t="str">
        <f>IF('MB - Elective'!I102&lt;&gt;"",IF('MB - Elective'!I102="P","P","C"),"")</f>
        <v/>
      </c>
      <c r="N48" s="5"/>
    </row>
    <row r="49" spans="1:14" ht="12.75" customHeight="1" x14ac:dyDescent="0.15">
      <c r="A49" s="2"/>
      <c r="B49" s="2"/>
      <c r="C49" s="2"/>
      <c r="D49" s="286"/>
      <c r="E49" s="287"/>
      <c r="F49" s="286"/>
      <c r="G49" s="5"/>
      <c r="H49" s="294" t="str">
        <f>'MB - Elective'!C28</f>
        <v>Crime Prevention</v>
      </c>
      <c r="I49" s="294"/>
      <c r="J49" s="182" t="str">
        <f>IF('MB - Elective'!I28&lt;&gt;"",IF('MB - Elective'!I28="P","P","C"),"")</f>
        <v/>
      </c>
      <c r="K49" s="2"/>
      <c r="L49" s="33" t="str">
        <f>'MB - Elective'!C103</f>
        <v>Small-Boat Sailing</v>
      </c>
      <c r="M49" s="182" t="str">
        <f>IF('MB - Elective'!I103&lt;&gt;"",IF('MB - Elective'!I103="P","P","C"),"")</f>
        <v/>
      </c>
      <c r="N49" s="5"/>
    </row>
    <row r="50" spans="1:14" ht="12.75" customHeight="1" x14ac:dyDescent="0.15">
      <c r="C50" s="2"/>
      <c r="D50" s="286"/>
      <c r="E50" s="287"/>
      <c r="F50" s="286"/>
      <c r="G50" s="5"/>
      <c r="H50" s="294" t="str">
        <f>'MB - Elective'!C29</f>
        <v>Dentistry</v>
      </c>
      <c r="I50" s="294"/>
      <c r="J50" s="182" t="str">
        <f>IF('MB - Elective'!I29&lt;&gt;"",IF('MB - Elective'!I29="P","P","C"),"")</f>
        <v/>
      </c>
      <c r="K50" s="5"/>
      <c r="L50" s="33" t="str">
        <f>'MB - Elective'!C104</f>
        <v>Snow Sports</v>
      </c>
      <c r="M50" s="182" t="str">
        <f>IF('MB - Elective'!I104&lt;&gt;"",IF('MB - Elective'!I104="P","P","C"),"")</f>
        <v/>
      </c>
      <c r="N50" s="5"/>
    </row>
    <row r="51" spans="1:14" ht="12.75" customHeight="1" x14ac:dyDescent="0.15">
      <c r="C51" s="2"/>
      <c r="D51" s="286"/>
      <c r="E51" s="287"/>
      <c r="F51" s="286"/>
      <c r="G51" s="5"/>
      <c r="H51" s="294" t="str">
        <f>'MB - Elective'!C30</f>
        <v>Digital Technology</v>
      </c>
      <c r="I51" s="294"/>
      <c r="J51" s="182" t="str">
        <f>IF('MB - Elective'!I30&lt;&gt;"",IF('MB - Elective'!I30="P","P","C"),"")</f>
        <v/>
      </c>
      <c r="K51" s="5"/>
      <c r="L51" s="33" t="str">
        <f>'MB - Elective'!C105</f>
        <v>Soil and Water Conservation</v>
      </c>
      <c r="M51" s="182" t="str">
        <f>IF('MB - Elective'!I105&lt;&gt;"",IF('MB - Elective'!I105="P","P","C"),"")</f>
        <v/>
      </c>
      <c r="N51" s="5"/>
    </row>
    <row r="52" spans="1:14" ht="12.75" customHeight="1" x14ac:dyDescent="0.15">
      <c r="A52" s="32" t="s">
        <v>16</v>
      </c>
      <c r="B52" s="26"/>
      <c r="C52" s="2"/>
      <c r="D52" s="286"/>
      <c r="E52" s="287"/>
      <c r="F52" s="286"/>
      <c r="G52" s="5"/>
      <c r="H52" s="294" t="str">
        <f>'MB - Elective'!C31</f>
        <v>Disabilities Awareness</v>
      </c>
      <c r="I52" s="294"/>
      <c r="J52" s="182" t="str">
        <f>IF('MB - Elective'!I31&lt;&gt;"",IF('MB - Elective'!I31="P","P","C"),"")</f>
        <v/>
      </c>
      <c r="K52" s="5"/>
      <c r="L52" s="33" t="str">
        <f>'MB - Elective'!C106</f>
        <v>Space Exploration</v>
      </c>
      <c r="M52" s="182" t="str">
        <f>IF('MB - Elective'!I106&lt;&gt;"",IF('MB - Elective'!I106="P","P","C"),"")</f>
        <v/>
      </c>
      <c r="N52" s="5"/>
    </row>
    <row r="53" spans="1:14" x14ac:dyDescent="0.15">
      <c r="A53" s="25" t="s">
        <v>313</v>
      </c>
      <c r="B53" s="27"/>
      <c r="C53" s="2"/>
      <c r="D53" s="286"/>
      <c r="E53" s="287"/>
      <c r="F53" s="286"/>
      <c r="G53" s="5"/>
      <c r="H53" s="294" t="str">
        <f>'MB - Elective'!C32</f>
        <v>Dog Care</v>
      </c>
      <c r="I53" s="294"/>
      <c r="J53" s="182" t="str">
        <f>IF('MB - Elective'!I32&lt;&gt;"",IF('MB - Elective'!I32="P","P","C"),"")</f>
        <v/>
      </c>
      <c r="K53" s="2"/>
      <c r="L53" s="33" t="str">
        <f>'MB - Elective'!C107</f>
        <v>Sports</v>
      </c>
      <c r="M53" s="182" t="str">
        <f>IF('MB - Elective'!I107&lt;&gt;"",IF('MB - Elective'!I107="P","P","C"),"")</f>
        <v/>
      </c>
      <c r="N53" s="5"/>
    </row>
    <row r="54" spans="1:14" ht="12.75" customHeight="1" x14ac:dyDescent="0.15">
      <c r="A54" s="26" t="s">
        <v>314</v>
      </c>
      <c r="B54" s="27"/>
      <c r="C54" s="2"/>
      <c r="D54" s="286"/>
      <c r="E54" s="287"/>
      <c r="F54" s="286"/>
      <c r="G54" s="5"/>
      <c r="H54" s="294" t="str">
        <f>'MB - Elective'!C33</f>
        <v>Drafting</v>
      </c>
      <c r="I54" s="294"/>
      <c r="J54" s="182" t="str">
        <f>IF('MB - Elective'!I33&lt;&gt;"",IF('MB - Elective'!I33="P","P","C"),"")</f>
        <v/>
      </c>
      <c r="K54" s="5"/>
      <c r="L54" s="33" t="str">
        <f>'MB - Elective'!C108</f>
        <v>Stamp Collecting</v>
      </c>
      <c r="M54" s="182" t="str">
        <f>IF('MB - Elective'!I108&lt;&gt;"",IF('MB - Elective'!I108="P","P","C"),"")</f>
        <v/>
      </c>
      <c r="N54" s="5"/>
    </row>
    <row r="55" spans="1:14" ht="12.75" customHeight="1" x14ac:dyDescent="0.15">
      <c r="A55" s="28" t="s">
        <v>315</v>
      </c>
      <c r="B55" s="27"/>
      <c r="C55" s="2"/>
      <c r="D55" s="286"/>
      <c r="E55" s="287"/>
      <c r="F55" s="286"/>
      <c r="G55" s="4"/>
      <c r="H55" s="294" t="str">
        <f>'MB - Elective'!C34</f>
        <v>Electricity</v>
      </c>
      <c r="I55" s="294"/>
      <c r="J55" s="182" t="str">
        <f>IF('MB - Elective'!I34&lt;&gt;"",IF('MB - Elective'!I34="P","P","C"),"")</f>
        <v/>
      </c>
      <c r="K55" s="5"/>
      <c r="L55" s="33" t="str">
        <f>'MB - Elective'!C109</f>
        <v>Surveying</v>
      </c>
      <c r="M55" s="182" t="str">
        <f>IF('MB - Elective'!I109&lt;&gt;"",IF('MB - Elective'!I109="P","P","C"),"")</f>
        <v/>
      </c>
      <c r="N55" s="5"/>
    </row>
    <row r="56" spans="1:14" ht="12.75" customHeight="1" x14ac:dyDescent="0.15">
      <c r="A56" s="28"/>
      <c r="B56" s="27"/>
      <c r="C56" s="2"/>
      <c r="D56" s="286"/>
      <c r="E56" s="287"/>
      <c r="F56" s="286"/>
      <c r="G56" s="5"/>
      <c r="H56" s="294" t="str">
        <f>'MB - Elective'!C35</f>
        <v>Electronics</v>
      </c>
      <c r="I56" s="294"/>
      <c r="J56" s="182" t="str">
        <f>IF('MB - Elective'!I35&lt;&gt;"",IF('MB - Elective'!I35="P","P","C"),"")</f>
        <v/>
      </c>
      <c r="K56" s="5"/>
      <c r="L56" s="33" t="str">
        <f>'MB - Elective'!C110</f>
        <v>Textile</v>
      </c>
      <c r="M56" s="182" t="str">
        <f>IF('MB - Elective'!I110&lt;&gt;"",IF('MB - Elective'!I110="P","P","C"),"")</f>
        <v/>
      </c>
      <c r="N56" s="5"/>
    </row>
    <row r="57" spans="1:14" ht="12.75" customHeight="1" x14ac:dyDescent="0.15">
      <c r="A57" s="28"/>
      <c r="B57" s="27"/>
      <c r="C57" s="2"/>
      <c r="D57" s="180">
        <f>Life!B11</f>
        <v>7</v>
      </c>
      <c r="E57" s="177" t="str">
        <f>Life!C11</f>
        <v>While a Star Scout, participate in a Scoutmaster conference.</v>
      </c>
      <c r="F57" s="180" t="str">
        <f>IF(Life!I11&lt;&gt;"",IF(ISNUMBER(Life!I11),Life!I11,"C"),"")</f>
        <v/>
      </c>
      <c r="G57" s="5"/>
      <c r="H57" s="294" t="str">
        <f>'MB - Elective'!C36</f>
        <v>Energy</v>
      </c>
      <c r="I57" s="294"/>
      <c r="J57" s="182" t="str">
        <f>IF('MB - Elective'!I36&lt;&gt;"",IF('MB - Elective'!I36="P","P","C"),"")</f>
        <v/>
      </c>
      <c r="K57" s="5"/>
      <c r="L57" s="33" t="str">
        <f>'MB - Elective'!C111</f>
        <v>Theater</v>
      </c>
      <c r="M57" s="182" t="str">
        <f>IF('MB - Elective'!I111&lt;&gt;"",IF('MB - Elective'!I111="P","P","C"),"")</f>
        <v/>
      </c>
      <c r="N57" s="4"/>
    </row>
    <row r="58" spans="1:14" ht="12.75" customHeight="1" x14ac:dyDescent="0.15">
      <c r="A58" s="27"/>
      <c r="B58" s="27"/>
      <c r="C58" s="2"/>
      <c r="D58" s="180">
        <f>Life!B12</f>
        <v>8</v>
      </c>
      <c r="E58" s="177" t="str">
        <f>Life!C12</f>
        <v>Complete your board of review for the Life rank.</v>
      </c>
      <c r="F58" s="180" t="str">
        <f>IF(Life!I12&lt;&gt;"",IF(ISNUMBER(Life!I12),Life!I12,"C"),"")</f>
        <v/>
      </c>
      <c r="G58" s="5"/>
      <c r="H58" s="294" t="str">
        <f>'MB - Elective'!C37</f>
        <v>Engineering</v>
      </c>
      <c r="I58" s="294"/>
      <c r="J58" s="182" t="str">
        <f>IF('MB - Elective'!I37&lt;&gt;"",IF('MB - Elective'!I37="P","P","C"),"")</f>
        <v/>
      </c>
      <c r="K58" s="5"/>
      <c r="L58" s="33" t="str">
        <f>'MB - Elective'!C112</f>
        <v>Traffic Safety</v>
      </c>
      <c r="M58" s="182" t="str">
        <f>IF('MB - Elective'!I112&lt;&gt;"",IF('MB - Elective'!I112="P","P","C"),"")</f>
        <v/>
      </c>
      <c r="N58" s="5"/>
    </row>
    <row r="59" spans="1:14" ht="12.75" customHeight="1" x14ac:dyDescent="0.15">
      <c r="A59" s="28"/>
      <c r="B59" s="27"/>
      <c r="C59" s="2"/>
      <c r="G59" s="5"/>
      <c r="H59" s="294" t="str">
        <f>'MB - Elective'!C38</f>
        <v>Entrepreneurship</v>
      </c>
      <c r="I59" s="294"/>
      <c r="J59" s="182" t="str">
        <f>IF('MB - Elective'!I38&lt;&gt;"",IF('MB - Elective'!I38="P","P","C"),"")</f>
        <v/>
      </c>
      <c r="K59" s="5"/>
      <c r="L59" s="33" t="str">
        <f>'MB - Elective'!C113</f>
        <v>Truck Transportation</v>
      </c>
      <c r="M59" s="182" t="str">
        <f>IF('MB - Elective'!I113&lt;&gt;"",IF('MB - Elective'!I113="P","P","C"),"")</f>
        <v/>
      </c>
      <c r="N59" s="5"/>
    </row>
    <row r="60" spans="1:14" ht="12.75" customHeight="1" x14ac:dyDescent="0.15">
      <c r="A60" s="28"/>
      <c r="B60" s="27"/>
      <c r="C60" s="2"/>
      <c r="G60" s="5"/>
      <c r="H60" s="294" t="str">
        <f>'MB - Elective'!C39</f>
        <v>Farm Mechanics</v>
      </c>
      <c r="I60" s="294"/>
      <c r="J60" s="182" t="str">
        <f>IF('MB - Elective'!I39&lt;&gt;"",IF('MB - Elective'!I39="P","P","C"),"")</f>
        <v/>
      </c>
      <c r="K60" s="2"/>
      <c r="L60" s="33" t="str">
        <f>'MB - Elective'!C114</f>
        <v>Veterinary Medicine</v>
      </c>
      <c r="M60" s="182" t="str">
        <f>IF('MB - Elective'!I114&lt;&gt;"",IF('MB - Elective'!I114="P","P","C"),"")</f>
        <v/>
      </c>
      <c r="N60" s="5"/>
    </row>
    <row r="61" spans="1:14" ht="12.75" customHeight="1" x14ac:dyDescent="0.15">
      <c r="A61" s="28"/>
      <c r="B61" s="27"/>
      <c r="C61" s="2"/>
      <c r="D61" s="288" t="s">
        <v>139</v>
      </c>
      <c r="E61" s="288"/>
      <c r="F61" s="288"/>
      <c r="G61" s="4"/>
      <c r="H61" s="294" t="str">
        <f>'MB - Elective'!C40</f>
        <v>Fingerprinting</v>
      </c>
      <c r="I61" s="294"/>
      <c r="J61" s="182" t="str">
        <f>IF('MB - Elective'!I40&lt;&gt;"",IF('MB - Elective'!I40="P","P","C"),"")</f>
        <v/>
      </c>
      <c r="K61" s="5"/>
      <c r="L61" s="33" t="str">
        <f>'MB - Elective'!C115</f>
        <v>Water Sports</v>
      </c>
      <c r="M61" s="182" t="str">
        <f>IF('MB - Elective'!I115&lt;&gt;"",IF('MB - Elective'!I115="P","P","C"),"")</f>
        <v/>
      </c>
      <c r="N61" s="4"/>
    </row>
    <row r="62" spans="1:14" ht="12.75" customHeight="1" x14ac:dyDescent="0.15">
      <c r="A62" s="20"/>
      <c r="B62" s="20"/>
      <c r="C62" s="2"/>
      <c r="D62" s="288"/>
      <c r="E62" s="288"/>
      <c r="F62" s="288"/>
      <c r="G62" s="5"/>
      <c r="H62" s="294" t="str">
        <f>'MB - Elective'!C41</f>
        <v>Fire Safety</v>
      </c>
      <c r="I62" s="294"/>
      <c r="J62" s="182" t="str">
        <f>IF('MB - Elective'!I41&lt;&gt;"",IF('MB - Elective'!I41="P","P","C"),"")</f>
        <v/>
      </c>
      <c r="K62" s="5"/>
      <c r="L62" s="33" t="str">
        <f>'MB - Elective'!C116</f>
        <v>Weather</v>
      </c>
      <c r="M62" s="182" t="str">
        <f>IF('MB - Elective'!I116&lt;&gt;"",IF('MB - Elective'!I116="P","P","C"),"")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IF(Eagle!I5&lt;&gt;"",IF(ISNUMBER(Eagle!I5),Eagle!I5,"C"),"")</f>
        <v/>
      </c>
      <c r="G63" s="5"/>
      <c r="H63" s="294" t="str">
        <f>'MB - Elective'!C42</f>
        <v>Fish and Wildlife Management</v>
      </c>
      <c r="I63" s="294"/>
      <c r="J63" s="182" t="str">
        <f>IF('MB - Elective'!I42&lt;&gt;"",IF('MB - Elective'!I42="P","P","C"),"")</f>
        <v/>
      </c>
      <c r="K63" s="5"/>
      <c r="L63" s="33" t="str">
        <f>'MB - Elective'!C117</f>
        <v>Welding</v>
      </c>
      <c r="M63" s="182" t="str">
        <f>IF('MB - Elective'!I117&lt;&gt;"",IF('MB - Elective'!I117="P","P","C"),"")</f>
        <v/>
      </c>
      <c r="N63" s="5"/>
    </row>
    <row r="64" spans="1:14" x14ac:dyDescent="0.15">
      <c r="A64" s="20"/>
      <c r="B64" s="20"/>
      <c r="C64" s="2"/>
      <c r="D64" s="286"/>
      <c r="E64" s="287"/>
      <c r="F64" s="286"/>
      <c r="G64" s="5"/>
      <c r="H64" s="294" t="str">
        <f>'MB - Elective'!C43</f>
        <v>Fishing</v>
      </c>
      <c r="I64" s="294"/>
      <c r="J64" s="182" t="str">
        <f>IF('MB - Elective'!I43&lt;&gt;"",IF('MB - Elective'!I43="P","P","C"),"")</f>
        <v/>
      </c>
      <c r="K64" s="5"/>
      <c r="L64" s="33" t="str">
        <f>'MB - Elective'!C118</f>
        <v>Whitewater</v>
      </c>
      <c r="M64" s="182" t="str">
        <f>IF('MB - Elective'!I118&lt;&gt;"",IF('MB - Elective'!I118="P","P","C"),"")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IF(Eagle!I6&lt;&gt;"",IF(ISNUMBER(Eagle!I6),Eagle!I6,"C"),"")</f>
        <v/>
      </c>
      <c r="G65" s="5"/>
      <c r="H65" s="294" t="str">
        <f>'MB - Elective'!C44</f>
        <v>Fly Fishing</v>
      </c>
      <c r="I65" s="294"/>
      <c r="J65" s="182" t="str">
        <f>IF('MB - Elective'!I44&lt;&gt;"",IF('MB - Elective'!I44="P","P","C"),"")</f>
        <v/>
      </c>
      <c r="K65" s="5"/>
      <c r="L65" s="33" t="str">
        <f>'MB - Elective'!C119</f>
        <v>Wilderness Survival</v>
      </c>
      <c r="M65" s="182" t="str">
        <f>IF('MB - Elective'!I119&lt;&gt;"",IF('MB - Elective'!I119="P","P","C"),"")</f>
        <v/>
      </c>
      <c r="N65" s="5"/>
    </row>
    <row r="66" spans="1:14" ht="12.75" customHeight="1" x14ac:dyDescent="0.15">
      <c r="A66" s="20"/>
      <c r="B66" s="20"/>
      <c r="C66" s="2"/>
      <c r="D66" s="286"/>
      <c r="E66" s="287"/>
      <c r="F66" s="286"/>
      <c r="G66" s="5"/>
      <c r="H66" s="294" t="str">
        <f>'MB - Elective'!C45</f>
        <v>Forestry</v>
      </c>
      <c r="I66" s="294"/>
      <c r="J66" s="182" t="str">
        <f>IF('MB - Elective'!I45&lt;&gt;"",IF('MB - Elective'!I45="P","P","C"),"")</f>
        <v/>
      </c>
      <c r="K66" s="5"/>
      <c r="L66" s="33" t="str">
        <f>'MB - Elective'!C120</f>
        <v>Wood Carving</v>
      </c>
      <c r="M66" s="182" t="str">
        <f>IF('MB - Elective'!I120&lt;&gt;"",IF('MB - Elective'!I120="P","P","C"),"")</f>
        <v/>
      </c>
      <c r="N66" s="5"/>
    </row>
    <row r="67" spans="1:14" x14ac:dyDescent="0.15">
      <c r="A67" s="20"/>
      <c r="B67" s="20"/>
      <c r="C67" s="2"/>
      <c r="D67" s="286"/>
      <c r="E67" s="287"/>
      <c r="F67" s="286"/>
      <c r="G67" s="5"/>
      <c r="H67" s="294" t="str">
        <f>'MB - Elective'!C46</f>
        <v>Game Design</v>
      </c>
      <c r="I67" s="294"/>
      <c r="J67" s="182" t="str">
        <f>IF('MB - Elective'!I46&lt;&gt;"",IF('MB - Elective'!I46="P","P","C"),"")</f>
        <v/>
      </c>
      <c r="K67" s="2"/>
      <c r="L67" s="33" t="str">
        <f>'MB - Elective'!C121</f>
        <v>Woodwork</v>
      </c>
      <c r="M67" s="182" t="str">
        <f>IF('MB - Elective'!I121&lt;&gt;"",IF('MB - Elective'!I121="P","P","C"),"")</f>
        <v/>
      </c>
      <c r="N67" s="4"/>
    </row>
    <row r="68" spans="1:14" x14ac:dyDescent="0.15">
      <c r="A68" s="2"/>
      <c r="B68" s="2"/>
      <c r="C68" s="2"/>
      <c r="D68" s="286"/>
      <c r="E68" s="287"/>
      <c r="F68" s="286"/>
      <c r="G68" s="5"/>
      <c r="H68" s="294" t="str">
        <f>'MB - Elective'!C47</f>
        <v>Gardening</v>
      </c>
      <c r="I68" s="294"/>
      <c r="J68" s="182" t="str">
        <f>IF('MB - Elective'!I47&lt;&gt;"",IF('MB - Elective'!I47="P","P","C"),"")</f>
        <v/>
      </c>
      <c r="K68" s="5"/>
      <c r="L68" s="33" t="str">
        <f>'MB - Elective'!C122</f>
        <v>Future Merit Badge #1</v>
      </c>
      <c r="M68" s="182" t="str">
        <f>IF('MB - Elective'!I122&lt;&gt;"",IF('MB - Elective'!I122="P","P","C"),"")</f>
        <v/>
      </c>
      <c r="N68" s="5"/>
    </row>
    <row r="69" spans="1:14" ht="12.75" customHeight="1" x14ac:dyDescent="0.15">
      <c r="A69" s="2"/>
      <c r="B69" s="2"/>
      <c r="C69" s="2"/>
      <c r="D69" s="286"/>
      <c r="E69" s="287"/>
      <c r="F69" s="286"/>
      <c r="G69" s="4"/>
      <c r="H69" s="294" t="str">
        <f>'MB - Elective'!C48</f>
        <v>Genealogy</v>
      </c>
      <c r="I69" s="294"/>
      <c r="J69" s="182" t="str">
        <f>IF('MB - Elective'!I48&lt;&gt;"",IF('MB - Elective'!I48="P","P","C"),"")</f>
        <v/>
      </c>
      <c r="K69" s="5"/>
      <c r="L69" s="33" t="str">
        <f>'MB - Elective'!C123</f>
        <v>Future Merit Badge #2</v>
      </c>
      <c r="M69" s="182" t="str">
        <f>IF('MB - Elective'!I123&lt;&gt;"",IF('MB - Elective'!I123="P","P","C"),"")</f>
        <v/>
      </c>
      <c r="N69" s="5"/>
    </row>
    <row r="70" spans="1:14" ht="12.75" customHeight="1" x14ac:dyDescent="0.15">
      <c r="A70" s="2"/>
      <c r="B70" s="2"/>
      <c r="C70" s="2"/>
      <c r="D70" s="286"/>
      <c r="E70" s="287"/>
      <c r="F70" s="286"/>
      <c r="G70" s="5"/>
      <c r="H70" s="294" t="str">
        <f>'MB - Elective'!C49</f>
        <v>Geocaching</v>
      </c>
      <c r="I70" s="294"/>
      <c r="J70" s="182" t="str">
        <f>IF('MB - Elective'!I49&lt;&gt;"",IF('MB - Elective'!I49="P","P","C"),"")</f>
        <v/>
      </c>
      <c r="K70" s="5"/>
      <c r="L70" s="33" t="str">
        <f>'MB - Elective'!C124</f>
        <v>Future Merit Badge #3</v>
      </c>
      <c r="M70" s="182" t="str">
        <f>IF('MB - Elective'!I124&lt;&gt;"",IF('MB - Elective'!I124="P","P","C"),"")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IF(Eagle!I7&lt;&gt;"",IF(ISNUMBER(Eagle!I7),Eagle!I7,"C"),"")</f>
        <v/>
      </c>
      <c r="G71" s="5"/>
      <c r="H71" s="294" t="str">
        <f>'MB - Elective'!C50</f>
        <v>Geology</v>
      </c>
      <c r="I71" s="294"/>
      <c r="J71" s="182" t="str">
        <f>IF('MB - Elective'!I50&lt;&gt;"",IF('MB - Elective'!I50="P","P","C"),"")</f>
        <v/>
      </c>
      <c r="L71" s="33" t="str">
        <f>'MB - Elective'!C125</f>
        <v>Future Merit Badge #4</v>
      </c>
      <c r="M71" s="182" t="str">
        <f>IF('MB - Elective'!I125&lt;&gt;"",IF('MB - Elective'!I125="P","P","C"),"")</f>
        <v/>
      </c>
      <c r="N71" s="5"/>
    </row>
    <row r="72" spans="1:14" ht="12.75" customHeight="1" x14ac:dyDescent="0.15">
      <c r="A72" s="2"/>
      <c r="B72" s="2"/>
      <c r="C72" s="2"/>
      <c r="D72" s="286"/>
      <c r="E72" s="287"/>
      <c r="F72" s="286"/>
      <c r="G72" s="5"/>
      <c r="H72" s="294" t="str">
        <f>'MB - Elective'!C51</f>
        <v>Golf</v>
      </c>
      <c r="I72" s="294"/>
      <c r="J72" s="182" t="str">
        <f>IF('MB - Elective'!I51&lt;&gt;"",IF('MB - Elective'!I51="P","P","C"),"")</f>
        <v/>
      </c>
      <c r="L72" s="33" t="str">
        <f>'MB - Elective'!C126</f>
        <v>Future Merit Badge #5</v>
      </c>
      <c r="M72" s="182" t="str">
        <f>IF('MB - Elective'!I126&lt;&gt;"",IF('MB - Elective'!I126="P","P","C"),"")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IF(Eagle!I8&lt;&gt;"",IF(ISNUMBER(Eagle!I8),Eagle!I8,"C"),"")</f>
        <v/>
      </c>
      <c r="G73" s="5"/>
      <c r="H73" s="294" t="str">
        <f>'MB - Elective'!C52</f>
        <v>Graphic Arts</v>
      </c>
      <c r="I73" s="294"/>
      <c r="J73" s="182" t="str">
        <f>IF('MB - Elective'!I52&lt;&gt;"",IF('MB - Elective'!I52="P","P","C"),"")</f>
        <v/>
      </c>
      <c r="L73" s="33" t="str">
        <f>'MB - Elective'!C127</f>
        <v>Future Merit Badge #6</v>
      </c>
      <c r="M73" s="182" t="str">
        <f>IF('MB - Elective'!I127&lt;&gt;"",IF('MB - Elective'!I127="P","P","C"),"")</f>
        <v/>
      </c>
      <c r="N73" s="5"/>
    </row>
    <row r="74" spans="1:14" x14ac:dyDescent="0.15">
      <c r="A74" s="2"/>
      <c r="B74" s="2"/>
      <c r="C74" s="2"/>
      <c r="D74" s="286"/>
      <c r="E74" s="287"/>
      <c r="F74" s="286"/>
      <c r="G74" s="5"/>
      <c r="H74" s="294" t="str">
        <f>'MB - Elective'!C53</f>
        <v>Home Repairs</v>
      </c>
      <c r="I74" s="294"/>
      <c r="J74" s="182" t="str">
        <f>IF('MB - Elective'!I53&lt;&gt;"",IF('MB - Elective'!I53="P","P","C"),"")</f>
        <v/>
      </c>
      <c r="L74" s="33" t="str">
        <f>'MB - Elective'!C128</f>
        <v>Future Merit Badge #7</v>
      </c>
      <c r="M74" s="182" t="str">
        <f>IF('MB - Elective'!I128&lt;&gt;"",IF('MB - Elective'!I128="P","P","C"),"")</f>
        <v/>
      </c>
      <c r="N74" s="5"/>
    </row>
    <row r="75" spans="1:14" x14ac:dyDescent="0.15">
      <c r="A75" s="2"/>
      <c r="B75" s="2"/>
      <c r="C75" s="2"/>
      <c r="D75" s="286"/>
      <c r="E75" s="287"/>
      <c r="F75" s="286"/>
      <c r="G75" s="5"/>
      <c r="H75" s="294" t="str">
        <f>'MB - Elective'!C54</f>
        <v>Horsemanship</v>
      </c>
      <c r="I75" s="294"/>
      <c r="J75" s="182" t="str">
        <f>IF('MB - Elective'!I54&lt;&gt;"",IF('MB - Elective'!I54="P","P","C"),"")</f>
        <v/>
      </c>
      <c r="K75" s="5"/>
      <c r="L75" s="33" t="str">
        <f>'MB - Elective'!C129</f>
        <v>Future Merit Badge #8</v>
      </c>
      <c r="M75" s="182" t="str">
        <f>IF('MB - Elective'!I129&lt;&gt;"",IF('MB - Elective'!I129="P","P","C"),"")</f>
        <v/>
      </c>
      <c r="N75" s="2"/>
    </row>
    <row r="76" spans="1:14" x14ac:dyDescent="0.15">
      <c r="A76" s="2"/>
      <c r="B76" s="2"/>
      <c r="C76" s="2"/>
      <c r="D76" s="286"/>
      <c r="E76" s="287"/>
      <c r="F76" s="286"/>
      <c r="G76" s="5"/>
      <c r="H76" s="294" t="str">
        <f>'MB - Elective'!C55</f>
        <v>Indian Lore</v>
      </c>
      <c r="I76" s="294"/>
      <c r="J76" s="182" t="str">
        <f>IF('MB - Elective'!I55&lt;&gt;"",IF('MB - Elective'!I55="P","P","C"),"")</f>
        <v/>
      </c>
      <c r="K76" s="5"/>
      <c r="L76" s="33" t="str">
        <f>'MB - Elective'!C130</f>
        <v>Future Merit Badge #9</v>
      </c>
      <c r="M76" s="182" t="str">
        <f>IF('MB - Elective'!I130&lt;&gt;"",IF('MB - Elective'!I130="P","P","C"),"")</f>
        <v/>
      </c>
      <c r="N76" s="2"/>
    </row>
    <row r="77" spans="1:14" x14ac:dyDescent="0.15">
      <c r="A77" s="2"/>
      <c r="B77" s="2"/>
      <c r="C77" s="2"/>
      <c r="D77" s="286"/>
      <c r="E77" s="287"/>
      <c r="F77" s="286"/>
      <c r="G77" s="5"/>
      <c r="H77" s="294" t="str">
        <f>'MB - Elective'!C56</f>
        <v>Insect Study</v>
      </c>
      <c r="I77" s="294"/>
      <c r="J77" s="182" t="str">
        <f>IF('MB - Elective'!I56&lt;&gt;"",IF('MB - Elective'!I56="P","P","C"),"")</f>
        <v/>
      </c>
      <c r="K77" s="5"/>
      <c r="L77" s="33" t="str">
        <f>'MB - Elective'!C131</f>
        <v>Future Merit Badge #10</v>
      </c>
      <c r="M77" s="182" t="str">
        <f>IF('MB - Elective'!I131&lt;&gt;"",IF('MB - Elective'!I131="P","P","C"),"")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IF(Eagle!I9&lt;&gt;"",IF(ISNUMBER(Eagle!I9),Eagle!I9,"C"),"")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IF(Eagle!I10&lt;&gt;"",IF(ISNUMBER(Eagle!I10),Eagle!I10,"C"),"")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IF(Eagle!I11&lt;&gt;"",IF(ISNUMBER(Eagle!I11),Eagle!I11,"C"),"")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ReGRvQRfIM9u7WMGzW81d+s+qpCnh0ElPYyAGOPkLIpohqZMwPlsrf8GAyVypIr1TZxL4OgoELCuCHaJbUWl9g==" saltValue="TtQm6dOHHy/GNEHJVuZqQQ==" spinCount="100000" sheet="1" objects="1" scenarios="1" selectLockedCells="1" selectUnlockedCells="1"/>
  <mergeCells count="121">
    <mergeCell ref="H73:I73"/>
    <mergeCell ref="H74:I74"/>
    <mergeCell ref="H75:I75"/>
    <mergeCell ref="H76:I76"/>
    <mergeCell ref="H77:I77"/>
    <mergeCell ref="E10:E12"/>
    <mergeCell ref="E13:E18"/>
    <mergeCell ref="D1:F2"/>
    <mergeCell ref="H1:J2"/>
    <mergeCell ref="D8:D9"/>
    <mergeCell ref="F8:F9"/>
    <mergeCell ref="D10:D12"/>
    <mergeCell ref="F10:F12"/>
    <mergeCell ref="H10:H11"/>
    <mergeCell ref="H12:H13"/>
    <mergeCell ref="D13:D18"/>
    <mergeCell ref="F13:F18"/>
    <mergeCell ref="H24:I24"/>
    <mergeCell ref="H25:I25"/>
    <mergeCell ref="H26:I26"/>
    <mergeCell ref="D27:F28"/>
    <mergeCell ref="H27:I27"/>
    <mergeCell ref="H28:I28"/>
    <mergeCell ref="H15:H17"/>
    <mergeCell ref="L1:M2"/>
    <mergeCell ref="D3:D4"/>
    <mergeCell ref="F3:F4"/>
    <mergeCell ref="D5:D7"/>
    <mergeCell ref="E5:E7"/>
    <mergeCell ref="F5:F7"/>
    <mergeCell ref="A1:B2"/>
    <mergeCell ref="E3:E4"/>
    <mergeCell ref="E8:E9"/>
    <mergeCell ref="D19:D21"/>
    <mergeCell ref="E19:E21"/>
    <mergeCell ref="F19:F21"/>
    <mergeCell ref="D22:D23"/>
    <mergeCell ref="E22:E23"/>
    <mergeCell ref="F22:F23"/>
    <mergeCell ref="H22:J23"/>
    <mergeCell ref="D31:D33"/>
    <mergeCell ref="E31:E33"/>
    <mergeCell ref="F31:F33"/>
    <mergeCell ref="H31:I31"/>
    <mergeCell ref="H32:I32"/>
    <mergeCell ref="H33:I33"/>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29" priority="1" operator="equal">
      <formula>"P"</formula>
    </cfRule>
  </conditionalFormatting>
  <conditionalFormatting sqref="J3:J19">
    <cfRule type="cellIs" dxfId="28"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N106"/>
  <sheetViews>
    <sheetView showGridLines="0" workbookViewId="0" xr3:uid="{CF366857-BBDD-5199-9BC9-FF52903B0715}">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IF(Star!J5&lt;&gt;"",IF(ISNUMBER(Star!J5),Star!J5,"C"),"")</f>
        <v/>
      </c>
      <c r="G3" s="5"/>
      <c r="H3" s="174" t="str">
        <f>'MB - EagleRequired'!B3</f>
        <v>1.</v>
      </c>
      <c r="I3" s="181" t="str">
        <f>'MB - EagleRequired'!C3</f>
        <v>First Aid</v>
      </c>
      <c r="J3" s="174" t="str">
        <f>IF('MB - EagleRequired'!J3&lt;&gt;"",IF(OR(ISNUMBER('MB - EagleRequired'!J3),'MB - EagleRequired'!J3="P"),"P","C"),"")</f>
        <v/>
      </c>
      <c r="K3" s="5"/>
      <c r="L3" s="33" t="str">
        <f>'MB - Elective'!C57</f>
        <v>Inventing</v>
      </c>
      <c r="M3" s="182" t="str">
        <f>IF('MB - Elective'!J57&lt;&gt;"",IF('MB - Elective'!J57="P","P","C"),"")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EagleRequired'!J4&lt;&gt;"",IF(OR(ISNUMBER('MB - EagleRequired'!J4),'MB - EagleRequired'!J4="P"),"P","C"),"")</f>
        <v/>
      </c>
      <c r="K4" s="5"/>
      <c r="L4" s="33" t="str">
        <f>'MB - Elective'!C58</f>
        <v>Journalism</v>
      </c>
      <c r="M4" s="182" t="str">
        <f>IF('MB - Elective'!J58&lt;&gt;"",IF('MB - Elective'!J58="P","P","C"),"")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IF(Star!J6&lt;&gt;"",IF(ISNUMBER(Star!J6),Star!J6,"C"),"")</f>
        <v/>
      </c>
      <c r="G5" s="5"/>
      <c r="H5" s="174" t="str">
        <f>'MB - EagleRequired'!B5</f>
        <v>3.</v>
      </c>
      <c r="I5" s="181" t="str">
        <f>'MB - EagleRequired'!C5</f>
        <v>Citizenship in the Nation</v>
      </c>
      <c r="J5" s="174" t="str">
        <f>IF('MB - EagleRequired'!J5&lt;&gt;"",IF(OR(ISNUMBER('MB - EagleRequired'!J5),'MB - EagleRequired'!J5="P"),"P","C"),"")</f>
        <v/>
      </c>
      <c r="K5" s="5"/>
      <c r="L5" s="33" t="str">
        <f>'MB - Elective'!C59</f>
        <v>Kayaking</v>
      </c>
      <c r="M5" s="182" t="str">
        <f>IF('MB - Elective'!J59&lt;&gt;"",IF('MB - Elective'!J59="P","P","C"),"")</f>
        <v/>
      </c>
      <c r="N5" s="5"/>
    </row>
    <row r="6" spans="1:14" ht="12.75" customHeight="1" x14ac:dyDescent="0.15">
      <c r="A6" s="45" t="s">
        <v>137</v>
      </c>
      <c r="B6" s="46" t="str">
        <f>IF(Star!J2&lt;&gt;"",IF(ISNUMBER(Star!J2),FLOOR(Star!J2,1),"C"),"")</f>
        <v/>
      </c>
      <c r="C6" s="23"/>
      <c r="D6" s="286"/>
      <c r="E6" s="289"/>
      <c r="F6" s="286"/>
      <c r="G6" s="5"/>
      <c r="H6" s="174" t="str">
        <f>'MB - EagleRequired'!B6</f>
        <v>4.</v>
      </c>
      <c r="I6" s="181" t="str">
        <f>'MB - EagleRequired'!C6</f>
        <v>Citizenship in the World</v>
      </c>
      <c r="J6" s="174" t="str">
        <f>IF('MB - EagleRequired'!J6&lt;&gt;"",IF(OR(ISNUMBER('MB - EagleRequired'!J6),'MB - EagleRequired'!J6="P"),"P","C"),"")</f>
        <v/>
      </c>
      <c r="K6" s="5"/>
      <c r="L6" s="33" t="str">
        <f>'MB - Elective'!C60</f>
        <v>Landscape Architecture</v>
      </c>
      <c r="M6" s="182" t="str">
        <f>IF('MB - Elective'!J60&lt;&gt;"",IF('MB - Elective'!J60="P","P","C"),"")</f>
        <v/>
      </c>
      <c r="N6" s="5"/>
    </row>
    <row r="7" spans="1:14" ht="12.75" customHeight="1" x14ac:dyDescent="0.15">
      <c r="A7" s="45" t="s">
        <v>138</v>
      </c>
      <c r="B7" s="46" t="str">
        <f>IF(Life!J2&lt;&gt;"",IF(ISNUMBER(Life!J2),FLOOR(Life!J2,1),"C"),"")</f>
        <v/>
      </c>
      <c r="C7" s="23"/>
      <c r="D7" s="286"/>
      <c r="E7" s="289"/>
      <c r="F7" s="286"/>
      <c r="G7" s="5"/>
      <c r="H7" s="174" t="str">
        <f>'MB - EagleRequired'!B7</f>
        <v>5.</v>
      </c>
      <c r="I7" s="181" t="str">
        <f>'MB - EagleRequired'!C7</f>
        <v>Communication</v>
      </c>
      <c r="J7" s="174" t="str">
        <f>IF('MB - EagleRequired'!J7&lt;&gt;"",IF(OR(ISNUMBER('MB - EagleRequired'!J7),'MB - EagleRequired'!J7="P"),"P","C"),"")</f>
        <v/>
      </c>
      <c r="K7" s="2"/>
      <c r="L7" s="33" t="str">
        <f>'MB - Elective'!C61</f>
        <v>Law</v>
      </c>
      <c r="M7" s="182" t="str">
        <f>IF('MB - Elective'!J61&lt;&gt;"",IF('MB - Elective'!J61="P","P","C"),"")</f>
        <v/>
      </c>
      <c r="N7" s="5"/>
    </row>
    <row r="8" spans="1:14" ht="12.75" customHeight="1" x14ac:dyDescent="0.15">
      <c r="A8" s="45" t="s">
        <v>139</v>
      </c>
      <c r="B8" s="46" t="str">
        <f>IF(Eagle!J2&lt;&gt;"",IF(ISNUMBER(Eagle!J2),FLOOR(Eagle!J2,1),"C"),"")</f>
        <v/>
      </c>
      <c r="C8" s="23"/>
      <c r="D8" s="286">
        <f>Star!B7</f>
        <v>3</v>
      </c>
      <c r="E8" s="289" t="str">
        <f>Star!C7</f>
        <v>Earn a total of six (6) merit badges, including four (4) from the list of required Eagle Merit Badges.</v>
      </c>
      <c r="F8" s="286" t="str">
        <f>IF(Star!J7&lt;&gt;"",IF(ISNUMBER(Star!J7),Star!J7,"C"),"")</f>
        <v/>
      </c>
      <c r="G8" s="5"/>
      <c r="H8" s="174" t="str">
        <f>'MB - EagleRequired'!B8</f>
        <v>6.</v>
      </c>
      <c r="I8" s="181" t="str">
        <f>'MB - EagleRequired'!C8</f>
        <v>Cooking</v>
      </c>
      <c r="J8" s="174" t="str">
        <f>IF('MB - EagleRequired'!J8&lt;&gt;"",IF(OR(ISNUMBER('MB - EagleRequired'!J8),'MB - EagleRequired'!J8="P"),"P","C"),"")</f>
        <v/>
      </c>
      <c r="K8" s="5"/>
      <c r="L8" s="33" t="str">
        <f>'MB - Elective'!C62</f>
        <v>Leatherwork</v>
      </c>
      <c r="M8" s="182" t="str">
        <f>IF('MB - Elective'!J62&lt;&gt;"",IF('MB - Elective'!J62="P","P","C"),"")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EagleRequired'!J9&lt;&gt;"",IF(OR(ISNUMBER('MB - EagleRequired'!J9),'MB - EagleRequired'!J9="P"),"P","C"),"")</f>
        <v/>
      </c>
      <c r="K9" s="5"/>
      <c r="L9" s="33" t="str">
        <f>'MB - Elective'!C63</f>
        <v>Mammal Study</v>
      </c>
      <c r="M9" s="182" t="str">
        <f>IF('MB - Elective'!J63&lt;&gt;"",IF('MB - Elective'!J63="P","P","C"),"")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IF(Star!J8&lt;&gt;"",IF(ISNUMBER(Star!J8),Star!J8,"C"),"")</f>
        <v/>
      </c>
      <c r="G10" s="5"/>
      <c r="H10" s="295" t="str">
        <f>'MB - EagleRequired'!B10</f>
        <v>8.</v>
      </c>
      <c r="I10" s="181" t="str">
        <f>'MB - EagleRequired'!C10</f>
        <v>Emergency Preparedness    -or-</v>
      </c>
      <c r="J10" s="174" t="str">
        <f>IF('MB - EagleRequired'!J10&lt;&gt;"",IF(OR(ISNUMBER('MB - EagleRequired'!J10),'MB - EagleRequired'!J10="P"),"P","C"),"")</f>
        <v/>
      </c>
      <c r="K10" s="5"/>
      <c r="L10" s="33" t="str">
        <f>'MB - Elective'!C64</f>
        <v>Medicine</v>
      </c>
      <c r="M10" s="182" t="str">
        <f>IF('MB - Elective'!J64&lt;&gt;"",IF('MB - Elective'!J64="P","P","C"),"")</f>
        <v/>
      </c>
      <c r="N10" s="5"/>
    </row>
    <row r="11" spans="1:14" x14ac:dyDescent="0.15">
      <c r="C11" s="23"/>
      <c r="D11" s="286"/>
      <c r="E11" s="289"/>
      <c r="F11" s="286"/>
      <c r="G11" s="5"/>
      <c r="H11" s="295"/>
      <c r="I11" s="181" t="str">
        <f>'MB - EagleRequired'!C11</f>
        <v>Lifesaving</v>
      </c>
      <c r="J11" s="174" t="str">
        <f>IF('MB - EagleRequired'!J11&lt;&gt;"",IF(OR(ISNUMBER('MB - EagleRequired'!J11),'MB - EagleRequired'!J11="P"),"P","C"),"")</f>
        <v/>
      </c>
      <c r="K11" s="5"/>
      <c r="L11" s="33" t="str">
        <f>'MB - Elective'!C65</f>
        <v>Metalwork</v>
      </c>
      <c r="M11" s="182" t="str">
        <f>IF('MB - Elective'!J65&lt;&gt;"",IF('MB - Elective'!J65="P","P","C"),"")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EagleRequired'!J12&lt;&gt;"",IF(OR(ISNUMBER('MB - EagleRequired'!J12),'MB - EagleRequired'!J12="P"),"P","C"),"")</f>
        <v/>
      </c>
      <c r="K12" s="5"/>
      <c r="L12" s="33" t="str">
        <f>'MB - Elective'!C66</f>
        <v>Mining in Society</v>
      </c>
      <c r="M12" s="182" t="str">
        <f>IF('MB - Elective'!J66&lt;&gt;"",IF('MB - Elective'!J66="P","P","C"),"")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IF(Star!J9&lt;&gt;"",IF(ISNUMBER(Star!J9),Star!J9,"C"),"")</f>
        <v/>
      </c>
      <c r="G13" s="5"/>
      <c r="H13" s="295"/>
      <c r="I13" s="181" t="str">
        <f>'MB - EagleRequired'!C13</f>
        <v>Sustainability</v>
      </c>
      <c r="J13" s="174" t="str">
        <f>IF('MB - EagleRequired'!J13&lt;&gt;"",IF(OR(ISNUMBER('MB - EagleRequired'!J13),'MB - EagleRequired'!J13="P"),"P","C"),"")</f>
        <v/>
      </c>
      <c r="K13" s="2"/>
      <c r="L13" s="33" t="str">
        <f>'MB - Elective'!C67</f>
        <v>Model Design and Building</v>
      </c>
      <c r="M13" s="182" t="str">
        <f>IF('MB - Elective'!J67&lt;&gt;"",IF('MB - Elective'!J67="P","P","C"),"")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EagleRequired'!J14&lt;&gt;"",IF(OR(ISNUMBER('MB - EagleRequired'!J14),'MB - EagleRequired'!J14="P"),"P","C"),"")</f>
        <v/>
      </c>
      <c r="K14" s="5"/>
      <c r="L14" s="33" t="str">
        <f>'MB - Elective'!C68</f>
        <v>Motorboating</v>
      </c>
      <c r="M14" s="182" t="str">
        <f>IF('MB - Elective'!J68&lt;&gt;"",IF('MB - Elective'!J68="P","P","C"),"")</f>
        <v/>
      </c>
      <c r="N14" s="18"/>
    </row>
    <row r="15" spans="1:14" x14ac:dyDescent="0.15">
      <c r="C15" s="23"/>
      <c r="D15" s="286"/>
      <c r="E15" s="289"/>
      <c r="F15" s="286"/>
      <c r="G15" s="18"/>
      <c r="H15" s="295" t="str">
        <f>'MB - EagleRequired'!B15</f>
        <v>11.</v>
      </c>
      <c r="I15" s="181" t="str">
        <f>'MB - EagleRequired'!C15</f>
        <v>Swimming    -or-</v>
      </c>
      <c r="J15" s="174" t="str">
        <f>IF('MB - EagleRequired'!J15&lt;&gt;"",IF(OR(ISNUMBER('MB - EagleRequired'!J15),'MB - EagleRequired'!J15="P"),"P","C"),"")</f>
        <v/>
      </c>
      <c r="K15" s="5"/>
      <c r="L15" s="33" t="str">
        <f>'MB - Elective'!C69</f>
        <v>Movie Making</v>
      </c>
      <c r="M15" s="182" t="str">
        <f>IF('MB - Elective'!J69&lt;&gt;"",IF('MB - Elective'!J69="P","P","C"),"")</f>
        <v/>
      </c>
      <c r="N15" s="5"/>
    </row>
    <row r="16" spans="1:14" ht="12.75" customHeight="1" x14ac:dyDescent="0.15">
      <c r="D16" s="286"/>
      <c r="E16" s="289"/>
      <c r="F16" s="286"/>
      <c r="G16" s="5"/>
      <c r="H16" s="295"/>
      <c r="I16" s="181" t="str">
        <f>'MB - EagleRequired'!C16</f>
        <v>Hiking    -or-</v>
      </c>
      <c r="J16" s="174" t="str">
        <f>IF('MB - EagleRequired'!J16&lt;&gt;"",IF(OR(ISNUMBER('MB - EagleRequired'!J16),'MB - EagleRequired'!J16="P"),"P","C"),"")</f>
        <v/>
      </c>
      <c r="K16" s="5"/>
      <c r="L16" s="33" t="str">
        <f>'MB - Elective'!C70</f>
        <v>Music</v>
      </c>
      <c r="M16" s="182" t="str">
        <f>IF('MB - Elective'!J70&lt;&gt;"",IF('MB - Elective'!J70="P","P","C"),"")</f>
        <v/>
      </c>
      <c r="N16" s="5"/>
    </row>
    <row r="17" spans="1:14" ht="12.75" customHeight="1" x14ac:dyDescent="0.15">
      <c r="A17" s="94" t="s">
        <v>187</v>
      </c>
      <c r="B17" s="95"/>
      <c r="D17" s="286"/>
      <c r="E17" s="289"/>
      <c r="F17" s="286"/>
      <c r="G17" s="5"/>
      <c r="H17" s="295"/>
      <c r="I17" s="181" t="str">
        <f>'MB - EagleRequired'!C17</f>
        <v>Cycling</v>
      </c>
      <c r="J17" s="174" t="str">
        <f>IF('MB - EagleRequired'!J17&lt;&gt;"",IF(OR(ISNUMBER('MB - EagleRequired'!J17),'MB - EagleRequired'!J17="P"),"P","C"),"")</f>
        <v/>
      </c>
      <c r="K17" s="5"/>
      <c r="L17" s="33" t="str">
        <f>'MB - Elective'!C71</f>
        <v>Nature</v>
      </c>
      <c r="M17" s="182" t="str">
        <f>IF('MB - Elective'!J71&lt;&gt;"",IF('MB - Elective'!J71="P","P","C"),"")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EagleRequired'!J18&lt;&gt;"",IF(OR(ISNUMBER('MB - EagleRequired'!J18),'MB - EagleRequired'!J18="P"),"P","C"),"")</f>
        <v/>
      </c>
      <c r="K18" s="5"/>
      <c r="L18" s="33" t="str">
        <f>'MB - Elective'!C72</f>
        <v>Nuclear Science</v>
      </c>
      <c r="M18" s="182" t="str">
        <f>IF('MB - Elective'!J72&lt;&gt;"",IF('MB - Elective'!J72="P","P","C"),"")</f>
        <v/>
      </c>
      <c r="N18" s="18"/>
    </row>
    <row r="19" spans="1:14" ht="12.75" customHeight="1" x14ac:dyDescent="0.15">
      <c r="A19" s="98" t="s">
        <v>189</v>
      </c>
      <c r="B19" s="46" t="str">
        <f>'Troop Meetings'!J6</f>
        <v/>
      </c>
      <c r="D19" s="286">
        <f>Star!B10</f>
        <v>6</v>
      </c>
      <c r="E19" s="289" t="str">
        <f>Star!C10</f>
        <v>With your parent or guardian, complete the exercises in the pamphlet How to Protect Your Children From Child Abuse: A Parent's Guide and earn the Cyber Chip Award for your grade.</v>
      </c>
      <c r="F19" s="286" t="str">
        <f>IF(Star!J10&lt;&gt;"",IF(ISNUMBER(Star!J10),Star!J10,"C"),"")</f>
        <v/>
      </c>
      <c r="G19" s="5"/>
      <c r="H19" s="174" t="str">
        <f>'MB - EagleRequired'!B19</f>
        <v>13.</v>
      </c>
      <c r="I19" s="181" t="str">
        <f>'MB - EagleRequired'!C19</f>
        <v>Family Life</v>
      </c>
      <c r="J19" s="174" t="str">
        <f>IF('MB - EagleRequired'!J19&lt;&gt;"",IF(OR(ISNUMBER('MB - EagleRequired'!J19),'MB - EagleRequired'!J19="P"),"P","C"),"")</f>
        <v/>
      </c>
      <c r="K19" s="2"/>
      <c r="L19" s="33" t="str">
        <f>'MB - Elective'!C73</f>
        <v>Oceanography</v>
      </c>
      <c r="M19" s="182" t="str">
        <f>IF('MB - Elective'!J73&lt;&gt;"",IF('MB - Elective'!J73="P","P","C"),"")</f>
        <v/>
      </c>
      <c r="N19" s="5"/>
    </row>
    <row r="20" spans="1:14" x14ac:dyDescent="0.15">
      <c r="A20" s="98" t="s">
        <v>190</v>
      </c>
      <c r="B20" s="46" t="str">
        <f>Outings!J6</f>
        <v/>
      </c>
      <c r="C20" s="17"/>
      <c r="D20" s="286"/>
      <c r="E20" s="289"/>
      <c r="F20" s="286"/>
      <c r="G20" s="5"/>
      <c r="H20" s="5"/>
      <c r="K20" s="5"/>
      <c r="L20" s="33" t="str">
        <f>'MB - Elective'!C74</f>
        <v>Orienteering</v>
      </c>
      <c r="M20" s="182" t="str">
        <f>IF('MB - Elective'!J74&lt;&gt;"",IF('MB - Elective'!J74="P","P","C"),"")</f>
        <v/>
      </c>
      <c r="N20" s="5"/>
    </row>
    <row r="21" spans="1:14" ht="12.75" customHeight="1" x14ac:dyDescent="0.15">
      <c r="A21" s="98" t="s">
        <v>191</v>
      </c>
      <c r="B21" s="46" t="str">
        <f>'Nights Camping'!J7</f>
        <v/>
      </c>
      <c r="C21" s="21"/>
      <c r="D21" s="286"/>
      <c r="E21" s="289"/>
      <c r="F21" s="286"/>
      <c r="G21" s="5"/>
      <c r="H21" s="5"/>
      <c r="K21" s="5"/>
      <c r="L21" s="33" t="str">
        <f>'MB - Elective'!C75</f>
        <v>Painting</v>
      </c>
      <c r="M21" s="182" t="str">
        <f>IF('MB - Elective'!J75&lt;&gt;"",IF('MB - Elective'!J75="P","P","C"),"")</f>
        <v/>
      </c>
      <c r="N21" s="5"/>
    </row>
    <row r="22" spans="1:14" ht="12.75" customHeight="1" x14ac:dyDescent="0.15">
      <c r="A22" s="98" t="s">
        <v>192</v>
      </c>
      <c r="B22" s="46" t="str">
        <f>'Nights Camping'!J6</f>
        <v/>
      </c>
      <c r="C22" s="23"/>
      <c r="D22" s="286">
        <f>Star!B11</f>
        <v>7</v>
      </c>
      <c r="E22" s="289" t="str">
        <f>Star!C11</f>
        <v>While a First Class Scout, participate in a Scoutmaster conference.</v>
      </c>
      <c r="F22" s="286" t="str">
        <f>IF(Star!J11&lt;&gt;"",IF(ISNUMBER(Star!J11),Star!J11,"C"),"")</f>
        <v/>
      </c>
      <c r="G22" s="5"/>
      <c r="H22" s="288" t="s">
        <v>339</v>
      </c>
      <c r="I22" s="288"/>
      <c r="J22" s="288"/>
      <c r="K22" s="5"/>
      <c r="L22" s="33" t="str">
        <f>'MB - Elective'!C76</f>
        <v>Pets</v>
      </c>
      <c r="M22" s="182" t="str">
        <f>IF('MB - Elective'!J76&lt;&gt;"",IF('MB - Elective'!J76="P","P","C"),"")</f>
        <v/>
      </c>
      <c r="N22" s="5"/>
    </row>
    <row r="23" spans="1:14" ht="12.75" customHeight="1" x14ac:dyDescent="0.15">
      <c r="C23" s="23"/>
      <c r="D23" s="286"/>
      <c r="E23" s="289"/>
      <c r="F23" s="286"/>
      <c r="G23" s="4"/>
      <c r="H23" s="288"/>
      <c r="I23" s="288"/>
      <c r="J23" s="288"/>
      <c r="K23" s="5"/>
      <c r="L23" s="33" t="str">
        <f>'MB - Elective'!C77</f>
        <v>Photography</v>
      </c>
      <c r="M23" s="182" t="str">
        <f>IF('MB - Elective'!J77&lt;&gt;"",IF('MB - Elective'!J77="P","P","C"),"")</f>
        <v/>
      </c>
      <c r="N23" s="5"/>
    </row>
    <row r="24" spans="1:14" ht="12.75" customHeight="1" x14ac:dyDescent="0.15">
      <c r="C24" s="22"/>
      <c r="D24" s="180">
        <f>Star!B12</f>
        <v>8</v>
      </c>
      <c r="E24" s="44" t="str">
        <f>Star!C12</f>
        <v>Complete your board of review for the Star rank.</v>
      </c>
      <c r="F24" s="180" t="str">
        <f>IF(Star!J12&lt;&gt;"",IF(ISNUMBER(Star!J12),Star!J12,"C"),"")</f>
        <v/>
      </c>
      <c r="G24" s="5"/>
      <c r="H24" s="294" t="str">
        <f>'MB - Elective'!C3</f>
        <v>American Business</v>
      </c>
      <c r="I24" s="294"/>
      <c r="J24" s="182" t="str">
        <f>IF('MB - Elective'!J3&lt;&gt;"",IF('MB - Elective'!J3="P","P","C"),"")</f>
        <v/>
      </c>
      <c r="K24" s="5"/>
      <c r="L24" s="33" t="str">
        <f>'MB - Elective'!C78</f>
        <v>Pioneering</v>
      </c>
      <c r="M24" s="182" t="str">
        <f>IF('MB - Elective'!J78&lt;&gt;"",IF('MB - Elective'!J78="P","P","C"),"")</f>
        <v/>
      </c>
      <c r="N24" s="5"/>
    </row>
    <row r="25" spans="1:14" ht="12.75" customHeight="1" x14ac:dyDescent="0.15">
      <c r="A25" s="94" t="s">
        <v>193</v>
      </c>
      <c r="B25" s="175"/>
      <c r="C25" s="23"/>
      <c r="D25" s="40"/>
      <c r="G25" s="5"/>
      <c r="H25" s="294" t="str">
        <f>'MB - Elective'!C4</f>
        <v>American Culture</v>
      </c>
      <c r="I25" s="294"/>
      <c r="J25" s="182" t="str">
        <f>IF('MB - Elective'!J4&lt;&gt;"",IF('MB - Elective'!J4="P","P","C"),"")</f>
        <v/>
      </c>
      <c r="K25" s="5"/>
      <c r="L25" s="33" t="str">
        <f>'MB - Elective'!C79</f>
        <v>Plant Science</v>
      </c>
      <c r="M25" s="182" t="str">
        <f>IF('MB - Elective'!J79&lt;&gt;"",IF('MB - Elective'!J79="P","P","C"),"")</f>
        <v/>
      </c>
      <c r="N25" s="5"/>
    </row>
    <row r="26" spans="1:14" ht="12.75" customHeight="1" x14ac:dyDescent="0.15">
      <c r="A26" s="98" t="s">
        <v>194</v>
      </c>
      <c r="B26" s="176" t="str">
        <f>IF('Order of the Arrow'!O3&lt;&gt;"","Yes","")</f>
        <v/>
      </c>
      <c r="C26" s="23"/>
      <c r="D26" s="40"/>
      <c r="G26" s="5"/>
      <c r="H26" s="294" t="str">
        <f>'MB - Elective'!C5</f>
        <v>American Heritage</v>
      </c>
      <c r="I26" s="294"/>
      <c r="J26" s="182" t="str">
        <f>IF('MB - Elective'!J5&lt;&gt;"",IF('MB - Elective'!J5="P","P","C"),"")</f>
        <v/>
      </c>
      <c r="K26" s="2"/>
      <c r="L26" s="33" t="str">
        <f>'MB - Elective'!C80</f>
        <v>Plumbing</v>
      </c>
      <c r="M26" s="182" t="str">
        <f>IF('MB - Elective'!J80&lt;&gt;"",IF('MB - Elective'!J80="P","P","C"),"")</f>
        <v/>
      </c>
      <c r="N26" s="4"/>
    </row>
    <row r="27" spans="1:14" ht="12.75" customHeight="1" x14ac:dyDescent="0.15">
      <c r="A27" s="98" t="s">
        <v>195</v>
      </c>
      <c r="B27" s="46" t="str">
        <f>IF('Order of the Arrow'!O4&lt;&gt;"","Yes","")</f>
        <v/>
      </c>
      <c r="C27" s="23"/>
      <c r="D27" s="288" t="s">
        <v>138</v>
      </c>
      <c r="E27" s="288"/>
      <c r="F27" s="288"/>
      <c r="G27" s="4"/>
      <c r="H27" s="294" t="str">
        <f>'MB - Elective'!C6</f>
        <v>American Labor</v>
      </c>
      <c r="I27" s="294"/>
      <c r="J27" s="182" t="str">
        <f>IF('MB - Elective'!J6&lt;&gt;"",IF('MB - Elective'!J6="P","P","C"),"")</f>
        <v/>
      </c>
      <c r="K27" s="5"/>
      <c r="L27" s="33" t="str">
        <f>'MB - Elective'!C81</f>
        <v>Pottery</v>
      </c>
      <c r="M27" s="182" t="str">
        <f>IF('MB - Elective'!J81&lt;&gt;"",IF('MB - Elective'!J81="P","P","C"),"")</f>
        <v/>
      </c>
      <c r="N27" s="5"/>
    </row>
    <row r="28" spans="1:14" ht="12.75" customHeight="1" x14ac:dyDescent="0.15">
      <c r="A28" s="98" t="s">
        <v>196</v>
      </c>
      <c r="B28" s="46" t="str">
        <f>IF('Order of the Arrow'!O5&lt;&gt;"","Yes","")</f>
        <v/>
      </c>
      <c r="C28" s="23"/>
      <c r="D28" s="288"/>
      <c r="E28" s="288"/>
      <c r="F28" s="288"/>
      <c r="G28" s="5"/>
      <c r="H28" s="294" t="str">
        <f>'MB - Elective'!C7</f>
        <v>Animal Science</v>
      </c>
      <c r="I28" s="294"/>
      <c r="J28" s="182" t="str">
        <f>IF('MB - Elective'!J7&lt;&gt;"",IF('MB - Elective'!J7="P","P","C"),"")</f>
        <v/>
      </c>
      <c r="K28" s="5"/>
      <c r="L28" s="33" t="str">
        <f>'MB - Elective'!C82</f>
        <v>Programming</v>
      </c>
      <c r="M28" s="182" t="str">
        <f>IF('MB - Elective'!J82&lt;&gt;"",IF('MB - Elective'!J82="P","P","C"),"")</f>
        <v/>
      </c>
      <c r="N28" s="5"/>
    </row>
    <row r="29" spans="1:14" ht="12.75" customHeight="1" x14ac:dyDescent="0.15">
      <c r="A29" s="98" t="s">
        <v>197</v>
      </c>
      <c r="B29" s="46" t="str">
        <f>IF('Order of the Arrow'!O6&lt;&gt;"","Yes","")</f>
        <v/>
      </c>
      <c r="C29" s="23"/>
      <c r="D29" s="286">
        <f>Life!B5</f>
        <v>1</v>
      </c>
      <c r="E29" s="287" t="str">
        <f>Life!C5</f>
        <v xml:space="preserve">Be active in your troop and patrol for at least 6 months as a Star Scout. </v>
      </c>
      <c r="F29" s="286" t="str">
        <f>IF(Life!J5&lt;&gt;"",IF(ISNUMBER(Life!J5),Life!J5,"C"),"")</f>
        <v/>
      </c>
      <c r="G29" s="5"/>
      <c r="H29" s="294" t="str">
        <f>'MB - Elective'!C8</f>
        <v>Animation</v>
      </c>
      <c r="I29" s="294"/>
      <c r="J29" s="182" t="str">
        <f>IF('MB - Elective'!J8&lt;&gt;"",IF('MB - Elective'!J8="P","P","C"),"")</f>
        <v/>
      </c>
      <c r="K29" s="5"/>
      <c r="L29" s="33" t="str">
        <f>'MB - Elective'!C83</f>
        <v>Public Health</v>
      </c>
      <c r="M29" s="182" t="str">
        <f>IF('MB - Elective'!J83&lt;&gt;"",IF('MB - Elective'!J83="P","P","C"),"")</f>
        <v/>
      </c>
      <c r="N29" s="5"/>
    </row>
    <row r="30" spans="1:14" x14ac:dyDescent="0.15">
      <c r="A30" s="98" t="s">
        <v>198</v>
      </c>
      <c r="B30" s="46" t="str">
        <f>IF('Order of the Arrow'!O7&lt;&gt;"","Yes","")</f>
        <v/>
      </c>
      <c r="C30" s="23"/>
      <c r="D30" s="286"/>
      <c r="E30" s="287"/>
      <c r="F30" s="286"/>
      <c r="G30" s="5"/>
      <c r="H30" s="294" t="str">
        <f>'MB - Elective'!C9</f>
        <v>Archaeology</v>
      </c>
      <c r="I30" s="294"/>
      <c r="J30" s="182" t="str">
        <f>IF('MB - Elective'!J9&lt;&gt;"",IF('MB - Elective'!J9="P","P","C"),"")</f>
        <v/>
      </c>
      <c r="K30" s="5"/>
      <c r="L30" s="33" t="str">
        <f>'MB - Elective'!C84</f>
        <v>Public Speaking</v>
      </c>
      <c r="M30" s="182" t="str">
        <f>IF('MB - Elective'!J84&lt;&gt;"",IF('MB - Elective'!J84="P","P","C"),"")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IF(Life!J6&lt;&gt;"",IF(ISNUMBER(Life!J6),Life!J6,"C"),"")</f>
        <v/>
      </c>
      <c r="G31" s="5"/>
      <c r="H31" s="294" t="str">
        <f>'MB - Elective'!C10</f>
        <v>Archery</v>
      </c>
      <c r="I31" s="294"/>
      <c r="J31" s="182" t="str">
        <f>IF('MB - Elective'!J10&lt;&gt;"",IF('MB - Elective'!J10="P","P","C"),"")</f>
        <v/>
      </c>
      <c r="K31" s="5"/>
      <c r="L31" s="33" t="str">
        <f>'MB - Elective'!C85</f>
        <v>Pulp and Paper</v>
      </c>
      <c r="M31" s="182" t="str">
        <f>IF('MB - Elective'!J85&lt;&gt;"",IF('MB - Elective'!J85="P","P","C"),"")</f>
        <v/>
      </c>
      <c r="N31" s="5"/>
    </row>
    <row r="32" spans="1:14" ht="12.75" customHeight="1" x14ac:dyDescent="0.15">
      <c r="C32" s="23"/>
      <c r="D32" s="286"/>
      <c r="E32" s="287"/>
      <c r="F32" s="286"/>
      <c r="G32" s="5"/>
      <c r="H32" s="294" t="str">
        <f>'MB - Elective'!C11</f>
        <v>Architecture and Landscape Architecture</v>
      </c>
      <c r="I32" s="294"/>
      <c r="J32" s="182" t="str">
        <f>IF('MB - Elective'!J11&lt;&gt;"",IF('MB - Elective'!J11="P","P","C"),"")</f>
        <v/>
      </c>
      <c r="K32" s="5"/>
      <c r="L32" s="33" t="str">
        <f>'MB - Elective'!C86</f>
        <v>Radio</v>
      </c>
      <c r="M32" s="182" t="str">
        <f>IF('MB - Elective'!J86&lt;&gt;"",IF('MB - Elective'!J86="P","P","C"),"")</f>
        <v/>
      </c>
      <c r="N32" s="5"/>
    </row>
    <row r="33" spans="1:14" ht="12.75" customHeight="1" x14ac:dyDescent="0.15">
      <c r="A33" s="94" t="s">
        <v>246</v>
      </c>
      <c r="B33" s="95"/>
      <c r="C33" s="23"/>
      <c r="D33" s="286"/>
      <c r="E33" s="287"/>
      <c r="F33" s="286"/>
      <c r="G33" s="5"/>
      <c r="H33" s="294" t="str">
        <f>'MB - Elective'!C12</f>
        <v>Art</v>
      </c>
      <c r="I33" s="294"/>
      <c r="J33" s="182" t="str">
        <f>IF('MB - Elective'!J12&lt;&gt;"",IF('MB - Elective'!J12="P","P","C"),"")</f>
        <v/>
      </c>
      <c r="K33" s="5"/>
      <c r="L33" s="33" t="str">
        <f>'MB - Elective'!C87</f>
        <v>Railroading</v>
      </c>
      <c r="M33" s="182" t="str">
        <f>IF('MB - Elective'!J87&lt;&gt;"",IF('MB - Elective'!J87="P","P","C"),"")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IF(Life!J7&lt;&gt;"",IF(ISNUMBER(Life!J7),Life!J7,"C"),"")</f>
        <v/>
      </c>
      <c r="G34" s="4"/>
      <c r="H34" s="294" t="str">
        <f>'MB - Elective'!C13</f>
        <v>Astronomy</v>
      </c>
      <c r="I34" s="294"/>
      <c r="J34" s="182" t="str">
        <f>IF('MB - Elective'!J13&lt;&gt;"",IF('MB - Elective'!J13="P","P","C"),"")</f>
        <v/>
      </c>
      <c r="K34" s="5"/>
      <c r="L34" s="33" t="str">
        <f>'MB - Elective'!C88</f>
        <v>Reading</v>
      </c>
      <c r="M34" s="182" t="str">
        <f>IF('MB - Elective'!J88&lt;&gt;"",IF('MB - Elective'!J88="P","P","C"),"")</f>
        <v/>
      </c>
      <c r="N34" s="4"/>
    </row>
    <row r="35" spans="1:14" ht="12.75" customHeight="1" x14ac:dyDescent="0.15">
      <c r="A35" s="184" t="str">
        <f>IF(Star!J3="","",Star!J3)</f>
        <v/>
      </c>
      <c r="B35" s="43"/>
      <c r="C35" s="23"/>
      <c r="D35" s="286"/>
      <c r="E35" s="287"/>
      <c r="F35" s="286"/>
      <c r="G35" s="5"/>
      <c r="H35" s="294" t="str">
        <f>'MB - Elective'!C14</f>
        <v>Athletics</v>
      </c>
      <c r="I35" s="294"/>
      <c r="J35" s="182" t="str">
        <f>IF('MB - Elective'!J14&lt;&gt;"",IF('MB - Elective'!J14="P","P","C"),"")</f>
        <v/>
      </c>
      <c r="K35" s="5"/>
      <c r="L35" s="33" t="str">
        <f>'MB - Elective'!C89</f>
        <v>Reptile and Amphibian Study</v>
      </c>
      <c r="M35" s="182" t="str">
        <f>IF('MB - Elective'!J89&lt;&gt;"",IF('MB - Elective'!J89="P","P","C"),"")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IF(Life!J8&lt;&gt;"",IF(ISNUMBER(Life!J8),Life!J8,"C"),"")</f>
        <v/>
      </c>
      <c r="G36" s="5"/>
      <c r="H36" s="294" t="str">
        <f>'MB - Elective'!C15</f>
        <v>Automotive Maintenance</v>
      </c>
      <c r="I36" s="294"/>
      <c r="J36" s="182" t="str">
        <f>IF('MB - Elective'!J15&lt;&gt;"",IF('MB - Elective'!J15="P","P","C"),"")</f>
        <v/>
      </c>
      <c r="K36" s="2"/>
      <c r="L36" s="33" t="str">
        <f>'MB - Elective'!C90</f>
        <v>Rifle Shooting</v>
      </c>
      <c r="M36" s="182" t="str">
        <f>IF('MB - Elective'!J90&lt;&gt;"",IF('MB - Elective'!J90="P","P","C"),"")</f>
        <v/>
      </c>
      <c r="N36" s="5"/>
    </row>
    <row r="37" spans="1:14" ht="12.75" customHeight="1" x14ac:dyDescent="0.15">
      <c r="A37" s="184" t="str">
        <f>IF(ISERROR(DATEVALUE(Star!J14)),"",DATEVALUE(Star!J14))</f>
        <v/>
      </c>
      <c r="B37" s="43"/>
      <c r="C37" s="23"/>
      <c r="D37" s="286"/>
      <c r="E37" s="287"/>
      <c r="F37" s="286"/>
      <c r="G37" s="5"/>
      <c r="H37" s="294" t="str">
        <f>'MB - Elective'!C16</f>
        <v>Aviation</v>
      </c>
      <c r="I37" s="294"/>
      <c r="J37" s="182" t="str">
        <f>IF('MB - Elective'!J16&lt;&gt;"",IF('MB - Elective'!J16="P","P","C"),"")</f>
        <v/>
      </c>
      <c r="K37" s="5"/>
      <c r="L37" s="33" t="str">
        <f>'MB - Elective'!C91</f>
        <v>Robotics</v>
      </c>
      <c r="M37" s="182" t="str">
        <f>IF('MB - Elective'!J91&lt;&gt;"",IF('MB - Elective'!J91="P","P","C"),"")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IF(Life!J9&lt;&gt;"",IF(ISNUMBER(Life!J9),Life!J9,"C"),"")</f>
        <v/>
      </c>
      <c r="G38" s="5"/>
      <c r="H38" s="294" t="str">
        <f>'MB - Elective'!C17</f>
        <v>Backpacking</v>
      </c>
      <c r="I38" s="294"/>
      <c r="J38" s="182" t="str">
        <f>IF('MB - Elective'!J17&lt;&gt;"",IF('MB - Elective'!J17="P","P","C"),"")</f>
        <v/>
      </c>
      <c r="K38" s="5"/>
      <c r="L38" s="33" t="str">
        <f>'MB - Elective'!C92</f>
        <v>Rowing</v>
      </c>
      <c r="M38" s="182" t="str">
        <f>IF('MB - Elective'!J92&lt;&gt;"",IF('MB - Elective'!J92="P","P","C"),"")</f>
        <v/>
      </c>
      <c r="N38" s="5"/>
    </row>
    <row r="39" spans="1:14" ht="12.75" customHeight="1" x14ac:dyDescent="0.15">
      <c r="A39" s="184" t="str">
        <f>IF(ISERROR(DATEVALUE(Life!J14)),"",DATEVALUE(Life!J14))</f>
        <v/>
      </c>
      <c r="B39" s="43"/>
      <c r="C39" s="5"/>
      <c r="D39" s="286"/>
      <c r="E39" s="287"/>
      <c r="F39" s="286"/>
      <c r="G39" s="5"/>
      <c r="H39" s="294" t="str">
        <f>'MB - Elective'!C18</f>
        <v>Basketry</v>
      </c>
      <c r="I39" s="294"/>
      <c r="J39" s="182" t="str">
        <f>IF('MB - Elective'!J18&lt;&gt;"",IF('MB - Elective'!J18="P","P","C"),"")</f>
        <v/>
      </c>
      <c r="K39" s="5"/>
      <c r="L39" s="33" t="str">
        <f>'MB - Elective'!C93</f>
        <v>Safety</v>
      </c>
      <c r="M39" s="182" t="str">
        <f>IF('MB - Elective'!J93&lt;&gt;"",IF('MB - Elective'!J93="P","P","C"),"")</f>
        <v/>
      </c>
      <c r="N39" s="5"/>
    </row>
    <row r="40" spans="1:14" ht="12.75" customHeight="1" x14ac:dyDescent="0.15">
      <c r="A40" s="142" t="s">
        <v>139</v>
      </c>
      <c r="B40" s="43"/>
      <c r="C40" s="5"/>
      <c r="D40" s="286"/>
      <c r="E40" s="287"/>
      <c r="F40" s="286"/>
      <c r="G40" s="4"/>
      <c r="H40" s="294" t="str">
        <f>'MB - Elective'!C19</f>
        <v>Bird Study</v>
      </c>
      <c r="I40" s="294"/>
      <c r="J40" s="182" t="str">
        <f>IF('MB - Elective'!J19&lt;&gt;"",IF('MB - Elective'!J19="P","P","C"),"")</f>
        <v/>
      </c>
      <c r="K40" s="2"/>
      <c r="L40" s="33" t="str">
        <f>'MB - Elective'!C94</f>
        <v>Salesmanship</v>
      </c>
      <c r="M40" s="182" t="str">
        <f>IF('MB - Elective'!J94&lt;&gt;"",IF('MB - Elective'!J94="P","P","C"),"")</f>
        <v/>
      </c>
      <c r="N40" s="5"/>
    </row>
    <row r="41" spans="1:14" ht="12.75" customHeight="1" x14ac:dyDescent="0.15">
      <c r="A41" s="183" t="str">
        <f>IF(ISERROR(DATEVALUE(Eagle!J13)),"",DATEVALUE(Eagle!J13))</f>
        <v/>
      </c>
      <c r="B41" s="97"/>
      <c r="C41" s="5"/>
      <c r="D41" s="286"/>
      <c r="E41" s="287"/>
      <c r="F41" s="286"/>
      <c r="G41" s="5"/>
      <c r="H41" s="294" t="str">
        <f>'MB - Elective'!C20</f>
        <v>Bugling</v>
      </c>
      <c r="I41" s="294"/>
      <c r="J41" s="182" t="str">
        <f>IF('MB - Elective'!J20&lt;&gt;"",IF('MB - Elective'!J20="P","P","C"),"")</f>
        <v/>
      </c>
      <c r="K41" s="5"/>
      <c r="L41" s="33" t="str">
        <f>'MB - Elective'!C95</f>
        <v>Scholarship</v>
      </c>
      <c r="M41" s="182" t="str">
        <f>IF('MB - Elective'!J95&lt;&gt;"",IF('MB - Elective'!J95="P","P","C"),"")</f>
        <v/>
      </c>
      <c r="N41" s="4"/>
    </row>
    <row r="42" spans="1:14" ht="12.75" customHeight="1" x14ac:dyDescent="0.15">
      <c r="C42" s="5"/>
      <c r="D42" s="286"/>
      <c r="E42" s="287"/>
      <c r="F42" s="286"/>
      <c r="G42" s="5"/>
      <c r="H42" s="294" t="str">
        <f>'MB - Elective'!C21</f>
        <v>Canoeing</v>
      </c>
      <c r="I42" s="294"/>
      <c r="J42" s="182" t="str">
        <f>IF('MB - Elective'!J21&lt;&gt;"",IF('MB - Elective'!J21="P","P","C"),"")</f>
        <v/>
      </c>
      <c r="K42" s="5"/>
      <c r="L42" s="33" t="str">
        <f>'MB - Elective'!C96</f>
        <v>Scouting Heritage</v>
      </c>
      <c r="M42" s="182" t="str">
        <f>IF('MB - Elective'!J96&lt;&gt;"",IF('MB - Elective'!J96="P","P","C"),"")</f>
        <v/>
      </c>
      <c r="N42" s="5"/>
    </row>
    <row r="43" spans="1:14" x14ac:dyDescent="0.15">
      <c r="C43" s="5"/>
      <c r="D43" s="286"/>
      <c r="E43" s="287"/>
      <c r="F43" s="286"/>
      <c r="G43" s="5"/>
      <c r="H43" s="294" t="str">
        <f>'MB - Elective'!C22</f>
        <v>Chemistry</v>
      </c>
      <c r="I43" s="294"/>
      <c r="J43" s="182" t="str">
        <f>IF('MB - Elective'!J22&lt;&gt;"",IF('MB - Elective'!J22="P","P","C"),"")</f>
        <v/>
      </c>
      <c r="K43" s="5"/>
      <c r="L43" s="33" t="str">
        <f>'MB - Elective'!C97</f>
        <v>Scuba Diving</v>
      </c>
      <c r="M43" s="182" t="str">
        <f>IF('MB - Elective'!J97&lt;&gt;"",IF('MB - Elective'!J97="P","P","C"),"")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IF(Life!J10&lt;&gt;"",IF(ISNUMBER(Life!J10),Life!J10,"C"),"")</f>
        <v/>
      </c>
      <c r="G44" s="5"/>
      <c r="H44" s="294" t="str">
        <f>'MB - Elective'!C23</f>
        <v>Chess</v>
      </c>
      <c r="I44" s="294"/>
      <c r="J44" s="182" t="str">
        <f>IF('MB - Elective'!J23&lt;&gt;"",IF('MB - Elective'!J23="P","P","C"),"")</f>
        <v/>
      </c>
      <c r="K44" s="2"/>
      <c r="L44" s="33" t="str">
        <f>'MB - Elective'!C98</f>
        <v>Sculpture</v>
      </c>
      <c r="M44" s="182" t="str">
        <f>IF('MB - Elective'!J98&lt;&gt;"",IF('MB - Elective'!J98="P","P","C"),"")</f>
        <v/>
      </c>
      <c r="N44" s="5"/>
    </row>
    <row r="45" spans="1:14" ht="12.75" customHeight="1" x14ac:dyDescent="0.15">
      <c r="A45" s="145" t="s">
        <v>148</v>
      </c>
      <c r="B45" s="24"/>
      <c r="C45" s="5"/>
      <c r="D45" s="286"/>
      <c r="E45" s="287"/>
      <c r="F45" s="286"/>
      <c r="G45" s="5"/>
      <c r="H45" s="294" t="str">
        <f>'MB - Elective'!C24</f>
        <v>Climbing</v>
      </c>
      <c r="I45" s="294"/>
      <c r="J45" s="182" t="str">
        <f>IF('MB - Elective'!J24&lt;&gt;"",IF('MB - Elective'!J24="P","P","C"),"")</f>
        <v/>
      </c>
      <c r="K45" s="5"/>
      <c r="L45" s="33" t="str">
        <f>'MB - Elective'!C99</f>
        <v>Search and Rescue</v>
      </c>
      <c r="M45" s="182" t="str">
        <f>IF('MB - Elective'!J99&lt;&gt;"",IF('MB - Elective'!J99="P","P","C"),"")</f>
        <v/>
      </c>
      <c r="N45" s="5"/>
    </row>
    <row r="46" spans="1:14" ht="12.75" customHeight="1" x14ac:dyDescent="0.15">
      <c r="A46" s="146" t="s">
        <v>147</v>
      </c>
      <c r="B46" s="24"/>
      <c r="C46" s="5"/>
      <c r="D46" s="286"/>
      <c r="E46" s="287"/>
      <c r="F46" s="286"/>
      <c r="G46" s="4"/>
      <c r="H46" s="294" t="str">
        <f>'MB - Elective'!C25</f>
        <v>Coin Collecting</v>
      </c>
      <c r="I46" s="294"/>
      <c r="J46" s="182" t="str">
        <f>IF('MB - Elective'!J25&lt;&gt;"",IF('MB - Elective'!J25="P","P","C"),"")</f>
        <v/>
      </c>
      <c r="K46" s="5"/>
      <c r="L46" s="33" t="str">
        <f>'MB - Elective'!C100</f>
        <v>Shotgun Shooting</v>
      </c>
      <c r="M46" s="182" t="str">
        <f>IF('MB - Elective'!J100&lt;&gt;"",IF('MB - Elective'!J100="P","P","C"),"")</f>
        <v/>
      </c>
      <c r="N46" s="5"/>
    </row>
    <row r="47" spans="1:14" ht="12.75" customHeight="1" x14ac:dyDescent="0.15">
      <c r="A47" s="145" t="s">
        <v>150</v>
      </c>
      <c r="B47" s="43"/>
      <c r="C47" s="5"/>
      <c r="D47" s="286"/>
      <c r="E47" s="287"/>
      <c r="F47" s="286"/>
      <c r="G47" s="5"/>
      <c r="H47" s="294" t="str">
        <f>'MB - Elective'!C26</f>
        <v>Collections</v>
      </c>
      <c r="I47" s="294"/>
      <c r="J47" s="182" t="str">
        <f>IF('MB - Elective'!J26&lt;&gt;"",IF('MB - Elective'!J26="P","P","C"),"")</f>
        <v/>
      </c>
      <c r="K47" s="5"/>
      <c r="L47" s="33" t="str">
        <f>'MB - Elective'!C101</f>
        <v>Signs, Signals, and Codes</v>
      </c>
      <c r="M47" s="182" t="str">
        <f>IF('MB - Elective'!J101&lt;&gt;"",IF('MB - Elective'!J101="P","P","C"),"")</f>
        <v/>
      </c>
      <c r="N47" s="5"/>
    </row>
    <row r="48" spans="1:14" ht="12.75" customHeight="1" x14ac:dyDescent="0.15">
      <c r="A48" s="147" t="s">
        <v>149</v>
      </c>
      <c r="B48" s="97"/>
      <c r="C48" s="5"/>
      <c r="D48" s="286"/>
      <c r="E48" s="287"/>
      <c r="F48" s="286"/>
      <c r="G48" s="5"/>
      <c r="H48" s="294" t="str">
        <f>'MB - Elective'!C27</f>
        <v>Composite Materials</v>
      </c>
      <c r="I48" s="294"/>
      <c r="J48" s="182" t="str">
        <f>IF('MB - Elective'!J27&lt;&gt;"",IF('MB - Elective'!J27="P","P","C"),"")</f>
        <v/>
      </c>
      <c r="K48" s="5"/>
      <c r="L48" s="33" t="str">
        <f>'MB - Elective'!C102</f>
        <v>Skating</v>
      </c>
      <c r="M48" s="182" t="str">
        <f>IF('MB - Elective'!J102&lt;&gt;"",IF('MB - Elective'!J102="P","P","C"),"")</f>
        <v/>
      </c>
      <c r="N48" s="5"/>
    </row>
    <row r="49" spans="1:14" ht="12.75" customHeight="1" x14ac:dyDescent="0.15">
      <c r="A49" s="2"/>
      <c r="B49" s="2"/>
      <c r="C49" s="2"/>
      <c r="D49" s="286"/>
      <c r="E49" s="287"/>
      <c r="F49" s="286"/>
      <c r="G49" s="5"/>
      <c r="H49" s="294" t="str">
        <f>'MB - Elective'!C28</f>
        <v>Crime Prevention</v>
      </c>
      <c r="I49" s="294"/>
      <c r="J49" s="182" t="str">
        <f>IF('MB - Elective'!J28&lt;&gt;"",IF('MB - Elective'!J28="P","P","C"),"")</f>
        <v/>
      </c>
      <c r="K49" s="2"/>
      <c r="L49" s="33" t="str">
        <f>'MB - Elective'!C103</f>
        <v>Small-Boat Sailing</v>
      </c>
      <c r="M49" s="182" t="str">
        <f>IF('MB - Elective'!J103&lt;&gt;"",IF('MB - Elective'!J103="P","P","C"),"")</f>
        <v/>
      </c>
      <c r="N49" s="5"/>
    </row>
    <row r="50" spans="1:14" ht="12.75" customHeight="1" x14ac:dyDescent="0.15">
      <c r="C50" s="2"/>
      <c r="D50" s="286"/>
      <c r="E50" s="287"/>
      <c r="F50" s="286"/>
      <c r="G50" s="5"/>
      <c r="H50" s="294" t="str">
        <f>'MB - Elective'!C29</f>
        <v>Dentistry</v>
      </c>
      <c r="I50" s="294"/>
      <c r="J50" s="182" t="str">
        <f>IF('MB - Elective'!J29&lt;&gt;"",IF('MB - Elective'!J29="P","P","C"),"")</f>
        <v/>
      </c>
      <c r="K50" s="5"/>
      <c r="L50" s="33" t="str">
        <f>'MB - Elective'!C104</f>
        <v>Snow Sports</v>
      </c>
      <c r="M50" s="182" t="str">
        <f>IF('MB - Elective'!J104&lt;&gt;"",IF('MB - Elective'!J104="P","P","C"),"")</f>
        <v/>
      </c>
      <c r="N50" s="5"/>
    </row>
    <row r="51" spans="1:14" ht="12.75" customHeight="1" x14ac:dyDescent="0.15">
      <c r="C51" s="2"/>
      <c r="D51" s="286"/>
      <c r="E51" s="287"/>
      <c r="F51" s="286"/>
      <c r="G51" s="5"/>
      <c r="H51" s="294" t="str">
        <f>'MB - Elective'!C30</f>
        <v>Digital Technology</v>
      </c>
      <c r="I51" s="294"/>
      <c r="J51" s="182" t="str">
        <f>IF('MB - Elective'!J30&lt;&gt;"",IF('MB - Elective'!J30="P","P","C"),"")</f>
        <v/>
      </c>
      <c r="K51" s="5"/>
      <c r="L51" s="33" t="str">
        <f>'MB - Elective'!C105</f>
        <v>Soil and Water Conservation</v>
      </c>
      <c r="M51" s="182" t="str">
        <f>IF('MB - Elective'!J105&lt;&gt;"",IF('MB - Elective'!J105="P","P","C"),"")</f>
        <v/>
      </c>
      <c r="N51" s="5"/>
    </row>
    <row r="52" spans="1:14" ht="12.75" customHeight="1" x14ac:dyDescent="0.15">
      <c r="A52" s="32" t="s">
        <v>16</v>
      </c>
      <c r="B52" s="26"/>
      <c r="C52" s="2"/>
      <c r="D52" s="286"/>
      <c r="E52" s="287"/>
      <c r="F52" s="286"/>
      <c r="G52" s="5"/>
      <c r="H52" s="294" t="str">
        <f>'MB - Elective'!C31</f>
        <v>Disabilities Awareness</v>
      </c>
      <c r="I52" s="294"/>
      <c r="J52" s="182" t="str">
        <f>IF('MB - Elective'!J31&lt;&gt;"",IF('MB - Elective'!J31="P","P","C"),"")</f>
        <v/>
      </c>
      <c r="K52" s="5"/>
      <c r="L52" s="33" t="str">
        <f>'MB - Elective'!C106</f>
        <v>Space Exploration</v>
      </c>
      <c r="M52" s="182" t="str">
        <f>IF('MB - Elective'!J106&lt;&gt;"",IF('MB - Elective'!J106="P","P","C"),"")</f>
        <v/>
      </c>
      <c r="N52" s="5"/>
    </row>
    <row r="53" spans="1:14" x14ac:dyDescent="0.15">
      <c r="A53" s="25" t="s">
        <v>313</v>
      </c>
      <c r="B53" s="27"/>
      <c r="C53" s="2"/>
      <c r="D53" s="286"/>
      <c r="E53" s="287"/>
      <c r="F53" s="286"/>
      <c r="G53" s="5"/>
      <c r="H53" s="294" t="str">
        <f>'MB - Elective'!C32</f>
        <v>Dog Care</v>
      </c>
      <c r="I53" s="294"/>
      <c r="J53" s="182" t="str">
        <f>IF('MB - Elective'!J32&lt;&gt;"",IF('MB - Elective'!J32="P","P","C"),"")</f>
        <v/>
      </c>
      <c r="K53" s="2"/>
      <c r="L53" s="33" t="str">
        <f>'MB - Elective'!C107</f>
        <v>Sports</v>
      </c>
      <c r="M53" s="182" t="str">
        <f>IF('MB - Elective'!J107&lt;&gt;"",IF('MB - Elective'!J107="P","P","C"),"")</f>
        <v/>
      </c>
      <c r="N53" s="5"/>
    </row>
    <row r="54" spans="1:14" ht="12.75" customHeight="1" x14ac:dyDescent="0.15">
      <c r="A54" s="26" t="s">
        <v>314</v>
      </c>
      <c r="B54" s="27"/>
      <c r="C54" s="2"/>
      <c r="D54" s="286"/>
      <c r="E54" s="287"/>
      <c r="F54" s="286"/>
      <c r="G54" s="5"/>
      <c r="H54" s="294" t="str">
        <f>'MB - Elective'!C33</f>
        <v>Drafting</v>
      </c>
      <c r="I54" s="294"/>
      <c r="J54" s="182" t="str">
        <f>IF('MB - Elective'!J33&lt;&gt;"",IF('MB - Elective'!J33="P","P","C"),"")</f>
        <v/>
      </c>
      <c r="K54" s="5"/>
      <c r="L54" s="33" t="str">
        <f>'MB - Elective'!C108</f>
        <v>Stamp Collecting</v>
      </c>
      <c r="M54" s="182" t="str">
        <f>IF('MB - Elective'!J108&lt;&gt;"",IF('MB - Elective'!J108="P","P","C"),"")</f>
        <v/>
      </c>
      <c r="N54" s="5"/>
    </row>
    <row r="55" spans="1:14" ht="12.75" customHeight="1" x14ac:dyDescent="0.15">
      <c r="A55" s="28" t="s">
        <v>315</v>
      </c>
      <c r="B55" s="27"/>
      <c r="C55" s="2"/>
      <c r="D55" s="286"/>
      <c r="E55" s="287"/>
      <c r="F55" s="286"/>
      <c r="G55" s="4"/>
      <c r="H55" s="294" t="str">
        <f>'MB - Elective'!C34</f>
        <v>Electricity</v>
      </c>
      <c r="I55" s="294"/>
      <c r="J55" s="182" t="str">
        <f>IF('MB - Elective'!J34&lt;&gt;"",IF('MB - Elective'!J34="P","P","C"),"")</f>
        <v/>
      </c>
      <c r="K55" s="5"/>
      <c r="L55" s="33" t="str">
        <f>'MB - Elective'!C109</f>
        <v>Surveying</v>
      </c>
      <c r="M55" s="182" t="str">
        <f>IF('MB - Elective'!J109&lt;&gt;"",IF('MB - Elective'!J109="P","P","C"),"")</f>
        <v/>
      </c>
      <c r="N55" s="5"/>
    </row>
    <row r="56" spans="1:14" ht="12.75" customHeight="1" x14ac:dyDescent="0.15">
      <c r="A56" s="28"/>
      <c r="B56" s="27"/>
      <c r="C56" s="2"/>
      <c r="D56" s="286"/>
      <c r="E56" s="287"/>
      <c r="F56" s="286"/>
      <c r="G56" s="5"/>
      <c r="H56" s="294" t="str">
        <f>'MB - Elective'!C35</f>
        <v>Electronics</v>
      </c>
      <c r="I56" s="294"/>
      <c r="J56" s="182" t="str">
        <f>IF('MB - Elective'!J35&lt;&gt;"",IF('MB - Elective'!J35="P","P","C"),"")</f>
        <v/>
      </c>
      <c r="K56" s="5"/>
      <c r="L56" s="33" t="str">
        <f>'MB - Elective'!C110</f>
        <v>Textile</v>
      </c>
      <c r="M56" s="182" t="str">
        <f>IF('MB - Elective'!J110&lt;&gt;"",IF('MB - Elective'!J110="P","P","C"),"")</f>
        <v/>
      </c>
      <c r="N56" s="5"/>
    </row>
    <row r="57" spans="1:14" ht="12.75" customHeight="1" x14ac:dyDescent="0.15">
      <c r="A57" s="28"/>
      <c r="B57" s="27"/>
      <c r="C57" s="2"/>
      <c r="D57" s="180">
        <f>Life!B11</f>
        <v>7</v>
      </c>
      <c r="E57" s="177" t="str">
        <f>Life!C11</f>
        <v>While a Star Scout, participate in a Scoutmaster conference.</v>
      </c>
      <c r="F57" s="180" t="str">
        <f>IF(Life!J11&lt;&gt;"",IF(ISNUMBER(Life!J11),Life!J11,"C"),"")</f>
        <v/>
      </c>
      <c r="G57" s="5"/>
      <c r="H57" s="294" t="str">
        <f>'MB - Elective'!C36</f>
        <v>Energy</v>
      </c>
      <c r="I57" s="294"/>
      <c r="J57" s="182" t="str">
        <f>IF('MB - Elective'!J36&lt;&gt;"",IF('MB - Elective'!J36="P","P","C"),"")</f>
        <v/>
      </c>
      <c r="K57" s="5"/>
      <c r="L57" s="33" t="str">
        <f>'MB - Elective'!C111</f>
        <v>Theater</v>
      </c>
      <c r="M57" s="182" t="str">
        <f>IF('MB - Elective'!J111&lt;&gt;"",IF('MB - Elective'!J111="P","P","C"),"")</f>
        <v/>
      </c>
      <c r="N57" s="4"/>
    </row>
    <row r="58" spans="1:14" ht="12.75" customHeight="1" x14ac:dyDescent="0.15">
      <c r="A58" s="27"/>
      <c r="B58" s="27"/>
      <c r="C58" s="2"/>
      <c r="D58" s="180">
        <f>Life!B12</f>
        <v>8</v>
      </c>
      <c r="E58" s="177" t="str">
        <f>Life!C12</f>
        <v>Complete your board of review for the Life rank.</v>
      </c>
      <c r="F58" s="180" t="str">
        <f>IF(Life!J12&lt;&gt;"",IF(ISNUMBER(Life!J12),Life!J12,"C"),"")</f>
        <v/>
      </c>
      <c r="G58" s="5"/>
      <c r="H58" s="294" t="str">
        <f>'MB - Elective'!C37</f>
        <v>Engineering</v>
      </c>
      <c r="I58" s="294"/>
      <c r="J58" s="182" t="str">
        <f>IF('MB - Elective'!J37&lt;&gt;"",IF('MB - Elective'!J37="P","P","C"),"")</f>
        <v/>
      </c>
      <c r="K58" s="5"/>
      <c r="L58" s="33" t="str">
        <f>'MB - Elective'!C112</f>
        <v>Traffic Safety</v>
      </c>
      <c r="M58" s="182" t="str">
        <f>IF('MB - Elective'!J112&lt;&gt;"",IF('MB - Elective'!J112="P","P","C"),"")</f>
        <v/>
      </c>
      <c r="N58" s="5"/>
    </row>
    <row r="59" spans="1:14" ht="12.75" customHeight="1" x14ac:dyDescent="0.15">
      <c r="A59" s="28"/>
      <c r="B59" s="27"/>
      <c r="C59" s="2"/>
      <c r="G59" s="5"/>
      <c r="H59" s="294" t="str">
        <f>'MB - Elective'!C38</f>
        <v>Entrepreneurship</v>
      </c>
      <c r="I59" s="294"/>
      <c r="J59" s="182" t="str">
        <f>IF('MB - Elective'!J38&lt;&gt;"",IF('MB - Elective'!J38="P","P","C"),"")</f>
        <v/>
      </c>
      <c r="K59" s="5"/>
      <c r="L59" s="33" t="str">
        <f>'MB - Elective'!C113</f>
        <v>Truck Transportation</v>
      </c>
      <c r="M59" s="182" t="str">
        <f>IF('MB - Elective'!J113&lt;&gt;"",IF('MB - Elective'!J113="P","P","C"),"")</f>
        <v/>
      </c>
      <c r="N59" s="5"/>
    </row>
    <row r="60" spans="1:14" ht="12.75" customHeight="1" x14ac:dyDescent="0.15">
      <c r="A60" s="28"/>
      <c r="B60" s="27"/>
      <c r="C60" s="2"/>
      <c r="G60" s="5"/>
      <c r="H60" s="294" t="str">
        <f>'MB - Elective'!C39</f>
        <v>Farm Mechanics</v>
      </c>
      <c r="I60" s="294"/>
      <c r="J60" s="182" t="str">
        <f>IF('MB - Elective'!J39&lt;&gt;"",IF('MB - Elective'!J39="P","P","C"),"")</f>
        <v/>
      </c>
      <c r="K60" s="2"/>
      <c r="L60" s="33" t="str">
        <f>'MB - Elective'!C114</f>
        <v>Veterinary Medicine</v>
      </c>
      <c r="M60" s="182" t="str">
        <f>IF('MB - Elective'!J114&lt;&gt;"",IF('MB - Elective'!J114="P","P","C"),"")</f>
        <v/>
      </c>
      <c r="N60" s="5"/>
    </row>
    <row r="61" spans="1:14" ht="12.75" customHeight="1" x14ac:dyDescent="0.15">
      <c r="A61" s="28"/>
      <c r="B61" s="27"/>
      <c r="C61" s="2"/>
      <c r="D61" s="288" t="s">
        <v>139</v>
      </c>
      <c r="E61" s="288"/>
      <c r="F61" s="288"/>
      <c r="G61" s="4"/>
      <c r="H61" s="294" t="str">
        <f>'MB - Elective'!C40</f>
        <v>Fingerprinting</v>
      </c>
      <c r="I61" s="294"/>
      <c r="J61" s="182" t="str">
        <f>IF('MB - Elective'!J40&lt;&gt;"",IF('MB - Elective'!J40="P","P","C"),"")</f>
        <v/>
      </c>
      <c r="K61" s="5"/>
      <c r="L61" s="33" t="str">
        <f>'MB - Elective'!C115</f>
        <v>Water Sports</v>
      </c>
      <c r="M61" s="182" t="str">
        <f>IF('MB - Elective'!J115&lt;&gt;"",IF('MB - Elective'!J115="P","P","C"),"")</f>
        <v/>
      </c>
      <c r="N61" s="4"/>
    </row>
    <row r="62" spans="1:14" ht="12.75" customHeight="1" x14ac:dyDescent="0.15">
      <c r="A62" s="20"/>
      <c r="B62" s="20"/>
      <c r="C62" s="2"/>
      <c r="D62" s="288"/>
      <c r="E62" s="288"/>
      <c r="F62" s="288"/>
      <c r="G62" s="5"/>
      <c r="H62" s="294" t="str">
        <f>'MB - Elective'!C41</f>
        <v>Fire Safety</v>
      </c>
      <c r="I62" s="294"/>
      <c r="J62" s="182" t="str">
        <f>IF('MB - Elective'!J41&lt;&gt;"",IF('MB - Elective'!J41="P","P","C"),"")</f>
        <v/>
      </c>
      <c r="K62" s="5"/>
      <c r="L62" s="33" t="str">
        <f>'MB - Elective'!C116</f>
        <v>Weather</v>
      </c>
      <c r="M62" s="182" t="str">
        <f>IF('MB - Elective'!J116&lt;&gt;"",IF('MB - Elective'!J116="P","P","C"),"")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IF(Eagle!J5&lt;&gt;"",IF(ISNUMBER(Eagle!J5),Eagle!J5,"C"),"")</f>
        <v/>
      </c>
      <c r="G63" s="5"/>
      <c r="H63" s="294" t="str">
        <f>'MB - Elective'!C42</f>
        <v>Fish and Wildlife Management</v>
      </c>
      <c r="I63" s="294"/>
      <c r="J63" s="182" t="str">
        <f>IF('MB - Elective'!J42&lt;&gt;"",IF('MB - Elective'!J42="P","P","C"),"")</f>
        <v/>
      </c>
      <c r="K63" s="5"/>
      <c r="L63" s="33" t="str">
        <f>'MB - Elective'!C117</f>
        <v>Welding</v>
      </c>
      <c r="M63" s="182" t="str">
        <f>IF('MB - Elective'!J117&lt;&gt;"",IF('MB - Elective'!J117="P","P","C"),"")</f>
        <v/>
      </c>
      <c r="N63" s="5"/>
    </row>
    <row r="64" spans="1:14" x14ac:dyDescent="0.15">
      <c r="A64" s="20"/>
      <c r="B64" s="20"/>
      <c r="C64" s="2"/>
      <c r="D64" s="286"/>
      <c r="E64" s="287"/>
      <c r="F64" s="286"/>
      <c r="G64" s="5"/>
      <c r="H64" s="294" t="str">
        <f>'MB - Elective'!C43</f>
        <v>Fishing</v>
      </c>
      <c r="I64" s="294"/>
      <c r="J64" s="182" t="str">
        <f>IF('MB - Elective'!J43&lt;&gt;"",IF('MB - Elective'!J43="P","P","C"),"")</f>
        <v/>
      </c>
      <c r="K64" s="5"/>
      <c r="L64" s="33" t="str">
        <f>'MB - Elective'!C118</f>
        <v>Whitewater</v>
      </c>
      <c r="M64" s="182" t="str">
        <f>IF('MB - Elective'!J118&lt;&gt;"",IF('MB - Elective'!J118="P","P","C"),"")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IF(Eagle!J6&lt;&gt;"",IF(ISNUMBER(Eagle!J6),Eagle!J6,"C"),"")</f>
        <v/>
      </c>
      <c r="G65" s="5"/>
      <c r="H65" s="294" t="str">
        <f>'MB - Elective'!C44</f>
        <v>Fly Fishing</v>
      </c>
      <c r="I65" s="294"/>
      <c r="J65" s="182" t="str">
        <f>IF('MB - Elective'!J44&lt;&gt;"",IF('MB - Elective'!J44="P","P","C"),"")</f>
        <v/>
      </c>
      <c r="K65" s="5"/>
      <c r="L65" s="33" t="str">
        <f>'MB - Elective'!C119</f>
        <v>Wilderness Survival</v>
      </c>
      <c r="M65" s="182" t="str">
        <f>IF('MB - Elective'!J119&lt;&gt;"",IF('MB - Elective'!J119="P","P","C"),"")</f>
        <v/>
      </c>
      <c r="N65" s="5"/>
    </row>
    <row r="66" spans="1:14" ht="12.75" customHeight="1" x14ac:dyDescent="0.15">
      <c r="A66" s="20"/>
      <c r="B66" s="20"/>
      <c r="C66" s="2"/>
      <c r="D66" s="286"/>
      <c r="E66" s="287"/>
      <c r="F66" s="286"/>
      <c r="G66" s="5"/>
      <c r="H66" s="294" t="str">
        <f>'MB - Elective'!C45</f>
        <v>Forestry</v>
      </c>
      <c r="I66" s="294"/>
      <c r="J66" s="182" t="str">
        <f>IF('MB - Elective'!J45&lt;&gt;"",IF('MB - Elective'!J45="P","P","C"),"")</f>
        <v/>
      </c>
      <c r="K66" s="5"/>
      <c r="L66" s="33" t="str">
        <f>'MB - Elective'!C120</f>
        <v>Wood Carving</v>
      </c>
      <c r="M66" s="182" t="str">
        <f>IF('MB - Elective'!J120&lt;&gt;"",IF('MB - Elective'!J120="P","P","C"),"")</f>
        <v/>
      </c>
      <c r="N66" s="5"/>
    </row>
    <row r="67" spans="1:14" x14ac:dyDescent="0.15">
      <c r="A67" s="20"/>
      <c r="B67" s="20"/>
      <c r="C67" s="2"/>
      <c r="D67" s="286"/>
      <c r="E67" s="287"/>
      <c r="F67" s="286"/>
      <c r="G67" s="5"/>
      <c r="H67" s="294" t="str">
        <f>'MB - Elective'!C46</f>
        <v>Game Design</v>
      </c>
      <c r="I67" s="294"/>
      <c r="J67" s="182" t="str">
        <f>IF('MB - Elective'!J46&lt;&gt;"",IF('MB - Elective'!J46="P","P","C"),"")</f>
        <v/>
      </c>
      <c r="K67" s="2"/>
      <c r="L67" s="33" t="str">
        <f>'MB - Elective'!C121</f>
        <v>Woodwork</v>
      </c>
      <c r="M67" s="182" t="str">
        <f>IF('MB - Elective'!J121&lt;&gt;"",IF('MB - Elective'!J121="P","P","C"),"")</f>
        <v/>
      </c>
      <c r="N67" s="4"/>
    </row>
    <row r="68" spans="1:14" x14ac:dyDescent="0.15">
      <c r="A68" s="2"/>
      <c r="B68" s="2"/>
      <c r="C68" s="2"/>
      <c r="D68" s="286"/>
      <c r="E68" s="287"/>
      <c r="F68" s="286"/>
      <c r="G68" s="5"/>
      <c r="H68" s="294" t="str">
        <f>'MB - Elective'!C47</f>
        <v>Gardening</v>
      </c>
      <c r="I68" s="294"/>
      <c r="J68" s="182" t="str">
        <f>IF('MB - Elective'!J47&lt;&gt;"",IF('MB - Elective'!J47="P","P","C"),"")</f>
        <v/>
      </c>
      <c r="K68" s="5"/>
      <c r="L68" s="33" t="str">
        <f>'MB - Elective'!C122</f>
        <v>Future Merit Badge #1</v>
      </c>
      <c r="M68" s="182" t="str">
        <f>IF('MB - Elective'!J122&lt;&gt;"",IF('MB - Elective'!J122="P","P","C"),"")</f>
        <v/>
      </c>
      <c r="N68" s="5"/>
    </row>
    <row r="69" spans="1:14" ht="12.75" customHeight="1" x14ac:dyDescent="0.15">
      <c r="A69" s="2"/>
      <c r="B69" s="2"/>
      <c r="C69" s="2"/>
      <c r="D69" s="286"/>
      <c r="E69" s="287"/>
      <c r="F69" s="286"/>
      <c r="G69" s="4"/>
      <c r="H69" s="294" t="str">
        <f>'MB - Elective'!C48</f>
        <v>Genealogy</v>
      </c>
      <c r="I69" s="294"/>
      <c r="J69" s="182" t="str">
        <f>IF('MB - Elective'!J48&lt;&gt;"",IF('MB - Elective'!J48="P","P","C"),"")</f>
        <v/>
      </c>
      <c r="K69" s="5"/>
      <c r="L69" s="33" t="str">
        <f>'MB - Elective'!C123</f>
        <v>Future Merit Badge #2</v>
      </c>
      <c r="M69" s="182" t="str">
        <f>IF('MB - Elective'!J123&lt;&gt;"",IF('MB - Elective'!J123="P","P","C"),"")</f>
        <v/>
      </c>
      <c r="N69" s="5"/>
    </row>
    <row r="70" spans="1:14" ht="12.75" customHeight="1" x14ac:dyDescent="0.15">
      <c r="A70" s="2"/>
      <c r="B70" s="2"/>
      <c r="C70" s="2"/>
      <c r="D70" s="286"/>
      <c r="E70" s="287"/>
      <c r="F70" s="286"/>
      <c r="G70" s="5"/>
      <c r="H70" s="294" t="str">
        <f>'MB - Elective'!C49</f>
        <v>Geocaching</v>
      </c>
      <c r="I70" s="294"/>
      <c r="J70" s="182" t="str">
        <f>IF('MB - Elective'!J49&lt;&gt;"",IF('MB - Elective'!J49="P","P","C"),"")</f>
        <v/>
      </c>
      <c r="K70" s="5"/>
      <c r="L70" s="33" t="str">
        <f>'MB - Elective'!C124</f>
        <v>Future Merit Badge #3</v>
      </c>
      <c r="M70" s="182" t="str">
        <f>IF('MB - Elective'!J124&lt;&gt;"",IF('MB - Elective'!J124="P","P","C"),"")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IF(Eagle!J7&lt;&gt;"",IF(ISNUMBER(Eagle!J7),Eagle!J7,"C"),"")</f>
        <v/>
      </c>
      <c r="G71" s="5"/>
      <c r="H71" s="294" t="str">
        <f>'MB - Elective'!C50</f>
        <v>Geology</v>
      </c>
      <c r="I71" s="294"/>
      <c r="J71" s="182" t="str">
        <f>IF('MB - Elective'!J50&lt;&gt;"",IF('MB - Elective'!J50="P","P","C"),"")</f>
        <v/>
      </c>
      <c r="L71" s="33" t="str">
        <f>'MB - Elective'!C125</f>
        <v>Future Merit Badge #4</v>
      </c>
      <c r="M71" s="182" t="str">
        <f>IF('MB - Elective'!J125&lt;&gt;"",IF('MB - Elective'!J125="P","P","C"),"")</f>
        <v/>
      </c>
      <c r="N71" s="5"/>
    </row>
    <row r="72" spans="1:14" ht="12.75" customHeight="1" x14ac:dyDescent="0.15">
      <c r="A72" s="2"/>
      <c r="B72" s="2"/>
      <c r="C72" s="2"/>
      <c r="D72" s="286"/>
      <c r="E72" s="287"/>
      <c r="F72" s="286"/>
      <c r="G72" s="5"/>
      <c r="H72" s="294" t="str">
        <f>'MB - Elective'!C51</f>
        <v>Golf</v>
      </c>
      <c r="I72" s="294"/>
      <c r="J72" s="182" t="str">
        <f>IF('MB - Elective'!J51&lt;&gt;"",IF('MB - Elective'!J51="P","P","C"),"")</f>
        <v/>
      </c>
      <c r="L72" s="33" t="str">
        <f>'MB - Elective'!C126</f>
        <v>Future Merit Badge #5</v>
      </c>
      <c r="M72" s="182" t="str">
        <f>IF('MB - Elective'!J126&lt;&gt;"",IF('MB - Elective'!J126="P","P","C"),"")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IF(Eagle!J8&lt;&gt;"",IF(ISNUMBER(Eagle!J8),Eagle!J8,"C"),"")</f>
        <v/>
      </c>
      <c r="G73" s="5"/>
      <c r="H73" s="294" t="str">
        <f>'MB - Elective'!C52</f>
        <v>Graphic Arts</v>
      </c>
      <c r="I73" s="294"/>
      <c r="J73" s="182" t="str">
        <f>IF('MB - Elective'!J52&lt;&gt;"",IF('MB - Elective'!J52="P","P","C"),"")</f>
        <v/>
      </c>
      <c r="L73" s="33" t="str">
        <f>'MB - Elective'!C127</f>
        <v>Future Merit Badge #6</v>
      </c>
      <c r="M73" s="182" t="str">
        <f>IF('MB - Elective'!J127&lt;&gt;"",IF('MB - Elective'!J127="P","P","C"),"")</f>
        <v/>
      </c>
      <c r="N73" s="5"/>
    </row>
    <row r="74" spans="1:14" x14ac:dyDescent="0.15">
      <c r="A74" s="2"/>
      <c r="B74" s="2"/>
      <c r="C74" s="2"/>
      <c r="D74" s="286"/>
      <c r="E74" s="287"/>
      <c r="F74" s="286"/>
      <c r="G74" s="5"/>
      <c r="H74" s="294" t="str">
        <f>'MB - Elective'!C53</f>
        <v>Home Repairs</v>
      </c>
      <c r="I74" s="294"/>
      <c r="J74" s="182" t="str">
        <f>IF('MB - Elective'!J53&lt;&gt;"",IF('MB - Elective'!J53="P","P","C"),"")</f>
        <v/>
      </c>
      <c r="L74" s="33" t="str">
        <f>'MB - Elective'!C128</f>
        <v>Future Merit Badge #7</v>
      </c>
      <c r="M74" s="182" t="str">
        <f>IF('MB - Elective'!J128&lt;&gt;"",IF('MB - Elective'!J128="P","P","C"),"")</f>
        <v/>
      </c>
      <c r="N74" s="5"/>
    </row>
    <row r="75" spans="1:14" x14ac:dyDescent="0.15">
      <c r="A75" s="2"/>
      <c r="B75" s="2"/>
      <c r="C75" s="2"/>
      <c r="D75" s="286"/>
      <c r="E75" s="287"/>
      <c r="F75" s="286"/>
      <c r="G75" s="5"/>
      <c r="H75" s="294" t="str">
        <f>'MB - Elective'!C54</f>
        <v>Horsemanship</v>
      </c>
      <c r="I75" s="294"/>
      <c r="J75" s="182" t="str">
        <f>IF('MB - Elective'!J54&lt;&gt;"",IF('MB - Elective'!J54="P","P","C"),"")</f>
        <v/>
      </c>
      <c r="K75" s="5"/>
      <c r="L75" s="33" t="str">
        <f>'MB - Elective'!C129</f>
        <v>Future Merit Badge #8</v>
      </c>
      <c r="M75" s="182" t="str">
        <f>IF('MB - Elective'!J129&lt;&gt;"",IF('MB - Elective'!J129="P","P","C"),"")</f>
        <v/>
      </c>
      <c r="N75" s="2"/>
    </row>
    <row r="76" spans="1:14" x14ac:dyDescent="0.15">
      <c r="A76" s="2"/>
      <c r="B76" s="2"/>
      <c r="C76" s="2"/>
      <c r="D76" s="286"/>
      <c r="E76" s="287"/>
      <c r="F76" s="286"/>
      <c r="G76" s="5"/>
      <c r="H76" s="294" t="str">
        <f>'MB - Elective'!C55</f>
        <v>Indian Lore</v>
      </c>
      <c r="I76" s="294"/>
      <c r="J76" s="182" t="str">
        <f>IF('MB - Elective'!J55&lt;&gt;"",IF('MB - Elective'!J55="P","P","C"),"")</f>
        <v/>
      </c>
      <c r="K76" s="5"/>
      <c r="L76" s="33" t="str">
        <f>'MB - Elective'!C130</f>
        <v>Future Merit Badge #9</v>
      </c>
      <c r="M76" s="182" t="str">
        <f>IF('MB - Elective'!J130&lt;&gt;"",IF('MB - Elective'!J130="P","P","C"),"")</f>
        <v/>
      </c>
      <c r="N76" s="2"/>
    </row>
    <row r="77" spans="1:14" x14ac:dyDescent="0.15">
      <c r="A77" s="2"/>
      <c r="B77" s="2"/>
      <c r="C77" s="2"/>
      <c r="D77" s="286"/>
      <c r="E77" s="287"/>
      <c r="F77" s="286"/>
      <c r="G77" s="5"/>
      <c r="H77" s="294" t="str">
        <f>'MB - Elective'!C56</f>
        <v>Insect Study</v>
      </c>
      <c r="I77" s="294"/>
      <c r="J77" s="182" t="str">
        <f>IF('MB - Elective'!J56&lt;&gt;"",IF('MB - Elective'!J56="P","P","C"),"")</f>
        <v/>
      </c>
      <c r="K77" s="5"/>
      <c r="L77" s="33" t="str">
        <f>'MB - Elective'!C131</f>
        <v>Future Merit Badge #10</v>
      </c>
      <c r="M77" s="182" t="str">
        <f>IF('MB - Elective'!J131&lt;&gt;"",IF('MB - Elective'!J131="P","P","C"),"")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IF(Eagle!J9&lt;&gt;"",IF(ISNUMBER(Eagle!J9),Eagle!J9,"C"),"")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IF(Eagle!J10&lt;&gt;"",IF(ISNUMBER(Eagle!J10),Eagle!J10,"C"),"")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IF(Eagle!J11&lt;&gt;"",IF(ISNUMBER(Eagle!J11),Eagle!J11,"C"),"")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9/+MkppP3HREUuThWaN8kZ/61/JYtIxicu2qljiD9BnLxmvzSu0YAQWsKY0iGvdAJYIp2hFBiPqNbc1k+boy+Q==" saltValue="i86onYE8NUerteJZ7NJfxA==" spinCount="100000" sheet="1" objects="1" scenarios="1" selectLockedCells="1" selectUnlockedCells="1"/>
  <mergeCells count="121">
    <mergeCell ref="H73:I73"/>
    <mergeCell ref="H74:I74"/>
    <mergeCell ref="H75:I75"/>
    <mergeCell ref="H76:I76"/>
    <mergeCell ref="H77:I77"/>
    <mergeCell ref="A1:B2"/>
    <mergeCell ref="E3:E4"/>
    <mergeCell ref="E8:E9"/>
    <mergeCell ref="H1:J2"/>
    <mergeCell ref="H24:I24"/>
    <mergeCell ref="H25:I25"/>
    <mergeCell ref="H26:I26"/>
    <mergeCell ref="H10:H11"/>
    <mergeCell ref="H12:H13"/>
    <mergeCell ref="D13:D18"/>
    <mergeCell ref="F13:F18"/>
    <mergeCell ref="H15:H17"/>
    <mergeCell ref="D19:D21"/>
    <mergeCell ref="E19:E21"/>
    <mergeCell ref="F19:F21"/>
    <mergeCell ref="D22:D23"/>
    <mergeCell ref="E22:E23"/>
    <mergeCell ref="E10:E12"/>
    <mergeCell ref="E13:E18"/>
    <mergeCell ref="L1:M2"/>
    <mergeCell ref="D3:D4"/>
    <mergeCell ref="F3:F4"/>
    <mergeCell ref="D5:D7"/>
    <mergeCell ref="E5:E7"/>
    <mergeCell ref="F5:F7"/>
    <mergeCell ref="D1:F2"/>
    <mergeCell ref="D8:D9"/>
    <mergeCell ref="F8:F9"/>
    <mergeCell ref="D10:D12"/>
    <mergeCell ref="F10:F12"/>
    <mergeCell ref="F22:F23"/>
    <mergeCell ref="H22:J23"/>
    <mergeCell ref="D31:D33"/>
    <mergeCell ref="E31:E33"/>
    <mergeCell ref="F31:F33"/>
    <mergeCell ref="H31:I31"/>
    <mergeCell ref="H32:I32"/>
    <mergeCell ref="H33:I33"/>
    <mergeCell ref="D27:F28"/>
    <mergeCell ref="H27:I27"/>
    <mergeCell ref="H28:I28"/>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27" priority="1" operator="equal">
      <formula>"P"</formula>
    </cfRule>
  </conditionalFormatting>
  <conditionalFormatting sqref="J3:J19">
    <cfRule type="cellIs" dxfId="26"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60"/>
  <sheetViews>
    <sheetView showGridLines="0" zoomScaleNormal="100" workbookViewId="0" xr3:uid="{958C4451-9541-5A59-BF78-D2F731DF1C81}">
      <selection activeCell="C2" sqref="C2"/>
    </sheetView>
  </sheetViews>
  <sheetFormatPr defaultRowHeight="12.75" x14ac:dyDescent="0.15"/>
  <cols>
    <col min="1" max="1" width="3.1015625" customWidth="1"/>
    <col min="2" max="2" width="17.93359375" customWidth="1"/>
    <col min="3" max="3" width="32.90234375" customWidth="1"/>
    <col min="4" max="4" width="15.1015625" customWidth="1"/>
    <col min="5" max="5" width="32.90234375" customWidth="1"/>
    <col min="6" max="6" width="2.828125" customWidth="1"/>
  </cols>
  <sheetData>
    <row r="1" spans="1:6" ht="28.5" customHeight="1" x14ac:dyDescent="0.15">
      <c r="A1" s="258" t="s">
        <v>316</v>
      </c>
      <c r="B1" s="82" t="e">
        <f ca="1">'Scout 1'!A1</f>
        <v>#VALUE!</v>
      </c>
      <c r="F1" s="258" t="s">
        <v>316</v>
      </c>
    </row>
    <row r="2" spans="1:6" ht="12.75" customHeight="1" x14ac:dyDescent="0.15">
      <c r="A2" s="258"/>
      <c r="B2" s="83" t="s">
        <v>174</v>
      </c>
      <c r="C2" s="84"/>
      <c r="F2" s="258"/>
    </row>
    <row r="3" spans="1:6" ht="12.75" customHeight="1" x14ac:dyDescent="0.15">
      <c r="A3" s="258"/>
      <c r="B3" s="83" t="s">
        <v>175</v>
      </c>
      <c r="C3" s="84"/>
      <c r="F3" s="258"/>
    </row>
    <row r="4" spans="1:6" x14ac:dyDescent="0.15">
      <c r="A4" s="258"/>
      <c r="B4" s="85"/>
      <c r="C4" s="86" t="s">
        <v>176</v>
      </c>
      <c r="E4" s="86" t="s">
        <v>177</v>
      </c>
      <c r="F4" s="258"/>
    </row>
    <row r="5" spans="1:6" x14ac:dyDescent="0.15">
      <c r="A5" s="258"/>
      <c r="B5" s="87" t="s">
        <v>178</v>
      </c>
      <c r="C5" s="88"/>
      <c r="D5" s="87" t="s">
        <v>178</v>
      </c>
      <c r="E5" s="89"/>
      <c r="F5" s="258"/>
    </row>
    <row r="6" spans="1:6" x14ac:dyDescent="0.15">
      <c r="A6" s="258"/>
      <c r="B6" s="87" t="s">
        <v>179</v>
      </c>
      <c r="C6" s="88"/>
      <c r="D6" s="87" t="s">
        <v>179</v>
      </c>
      <c r="E6" s="89"/>
      <c r="F6" s="258"/>
    </row>
    <row r="7" spans="1:6" x14ac:dyDescent="0.15">
      <c r="A7" s="258"/>
      <c r="B7" s="87" t="s">
        <v>180</v>
      </c>
      <c r="C7" s="88"/>
      <c r="D7" s="87" t="s">
        <v>180</v>
      </c>
      <c r="E7" s="89"/>
      <c r="F7" s="258"/>
    </row>
    <row r="8" spans="1:6" x14ac:dyDescent="0.15">
      <c r="A8" s="258"/>
      <c r="B8" s="87" t="s">
        <v>181</v>
      </c>
      <c r="C8" s="88"/>
      <c r="D8" s="87" t="s">
        <v>181</v>
      </c>
      <c r="E8" s="89"/>
      <c r="F8" s="258"/>
    </row>
    <row r="9" spans="1:6" x14ac:dyDescent="0.15">
      <c r="A9" s="258"/>
      <c r="B9" s="87" t="s">
        <v>182</v>
      </c>
      <c r="C9" s="88"/>
      <c r="D9" s="87" t="s">
        <v>182</v>
      </c>
      <c r="E9" s="89"/>
      <c r="F9" s="258"/>
    </row>
    <row r="10" spans="1:6" x14ac:dyDescent="0.15">
      <c r="A10" s="258"/>
      <c r="B10" s="87" t="s">
        <v>183</v>
      </c>
      <c r="C10" s="88"/>
      <c r="D10" s="87" t="s">
        <v>183</v>
      </c>
      <c r="E10" s="89"/>
      <c r="F10" s="258"/>
    </row>
    <row r="11" spans="1:6" x14ac:dyDescent="0.15">
      <c r="A11" s="258"/>
      <c r="B11" s="87" t="s">
        <v>184</v>
      </c>
      <c r="C11" s="88"/>
      <c r="D11" s="87" t="s">
        <v>184</v>
      </c>
      <c r="E11" s="89"/>
      <c r="F11" s="258"/>
    </row>
    <row r="12" spans="1:6" x14ac:dyDescent="0.15">
      <c r="A12" s="258"/>
      <c r="B12" s="87" t="s">
        <v>185</v>
      </c>
      <c r="C12" s="88"/>
      <c r="D12" s="87" t="s">
        <v>185</v>
      </c>
      <c r="E12" s="89"/>
      <c r="F12" s="258"/>
    </row>
    <row r="13" spans="1:6" x14ac:dyDescent="0.15">
      <c r="A13" s="258"/>
      <c r="B13" s="90" t="s">
        <v>186</v>
      </c>
      <c r="C13" s="91"/>
      <c r="D13" s="90" t="s">
        <v>186</v>
      </c>
      <c r="E13" s="92"/>
      <c r="F13" s="258"/>
    </row>
    <row r="14" spans="1:6" ht="28.5" customHeight="1" x14ac:dyDescent="0.15">
      <c r="A14" s="258"/>
      <c r="B14" s="82" t="e">
        <f ca="1">'Scout 2'!A1</f>
        <v>#VALUE!</v>
      </c>
      <c r="F14" s="258"/>
    </row>
    <row r="15" spans="1:6" ht="12.75" customHeight="1" x14ac:dyDescent="0.15">
      <c r="A15" s="258"/>
      <c r="B15" s="83" t="s">
        <v>174</v>
      </c>
      <c r="C15" s="84"/>
      <c r="F15" s="258"/>
    </row>
    <row r="16" spans="1:6" ht="12.75" customHeight="1" x14ac:dyDescent="0.15">
      <c r="A16" s="258"/>
      <c r="B16" s="83" t="s">
        <v>175</v>
      </c>
      <c r="C16" s="84"/>
      <c r="F16" s="258"/>
    </row>
    <row r="17" spans="1:6" x14ac:dyDescent="0.15">
      <c r="A17" s="258"/>
      <c r="B17" s="85"/>
      <c r="C17" s="86" t="s">
        <v>176</v>
      </c>
      <c r="E17" s="86" t="s">
        <v>177</v>
      </c>
      <c r="F17" s="258"/>
    </row>
    <row r="18" spans="1:6" x14ac:dyDescent="0.15">
      <c r="A18" s="258"/>
      <c r="B18" s="87" t="s">
        <v>178</v>
      </c>
      <c r="C18" s="88"/>
      <c r="D18" s="87" t="s">
        <v>178</v>
      </c>
      <c r="E18" s="89"/>
      <c r="F18" s="258"/>
    </row>
    <row r="19" spans="1:6" x14ac:dyDescent="0.15">
      <c r="A19" s="258"/>
      <c r="B19" s="87" t="s">
        <v>179</v>
      </c>
      <c r="C19" s="88"/>
      <c r="D19" s="87" t="s">
        <v>179</v>
      </c>
      <c r="E19" s="89"/>
      <c r="F19" s="258"/>
    </row>
    <row r="20" spans="1:6" x14ac:dyDescent="0.15">
      <c r="A20" s="258"/>
      <c r="B20" s="87" t="s">
        <v>180</v>
      </c>
      <c r="C20" s="88"/>
      <c r="D20" s="87" t="s">
        <v>180</v>
      </c>
      <c r="E20" s="89"/>
      <c r="F20" s="258"/>
    </row>
    <row r="21" spans="1:6" x14ac:dyDescent="0.15">
      <c r="A21" s="258"/>
      <c r="B21" s="87" t="s">
        <v>181</v>
      </c>
      <c r="C21" s="88"/>
      <c r="D21" s="87" t="s">
        <v>181</v>
      </c>
      <c r="E21" s="89"/>
      <c r="F21" s="258"/>
    </row>
    <row r="22" spans="1:6" x14ac:dyDescent="0.15">
      <c r="A22" s="258"/>
      <c r="B22" s="87" t="s">
        <v>182</v>
      </c>
      <c r="C22" s="88"/>
      <c r="D22" s="87" t="s">
        <v>182</v>
      </c>
      <c r="E22" s="89"/>
      <c r="F22" s="258"/>
    </row>
    <row r="23" spans="1:6" x14ac:dyDescent="0.15">
      <c r="A23" s="258"/>
      <c r="B23" s="87" t="s">
        <v>183</v>
      </c>
      <c r="C23" s="88"/>
      <c r="D23" s="87" t="s">
        <v>183</v>
      </c>
      <c r="E23" s="89"/>
      <c r="F23" s="258"/>
    </row>
    <row r="24" spans="1:6" x14ac:dyDescent="0.15">
      <c r="A24" s="258"/>
      <c r="B24" s="87" t="s">
        <v>184</v>
      </c>
      <c r="C24" s="88"/>
      <c r="D24" s="87" t="s">
        <v>184</v>
      </c>
      <c r="E24" s="89"/>
      <c r="F24" s="258"/>
    </row>
    <row r="25" spans="1:6" x14ac:dyDescent="0.15">
      <c r="A25" s="258"/>
      <c r="B25" s="87" t="s">
        <v>185</v>
      </c>
      <c r="C25" s="88"/>
      <c r="D25" s="87" t="s">
        <v>185</v>
      </c>
      <c r="E25" s="89"/>
      <c r="F25" s="258"/>
    </row>
    <row r="26" spans="1:6" x14ac:dyDescent="0.15">
      <c r="A26" s="258"/>
      <c r="B26" s="90" t="s">
        <v>186</v>
      </c>
      <c r="C26" s="91"/>
      <c r="D26" s="90" t="s">
        <v>186</v>
      </c>
      <c r="E26" s="92"/>
      <c r="F26" s="258"/>
    </row>
    <row r="27" spans="1:6" ht="28.5" customHeight="1" x14ac:dyDescent="0.15">
      <c r="A27" s="258"/>
      <c r="B27" s="82" t="e">
        <f ca="1">'Scout 3'!A1</f>
        <v>#VALUE!</v>
      </c>
      <c r="F27" s="258"/>
    </row>
    <row r="28" spans="1:6" ht="12.75" customHeight="1" x14ac:dyDescent="0.15">
      <c r="A28" s="258"/>
      <c r="B28" s="83" t="s">
        <v>174</v>
      </c>
      <c r="C28" s="84"/>
      <c r="F28" s="258"/>
    </row>
    <row r="29" spans="1:6" ht="12.75" customHeight="1" x14ac:dyDescent="0.15">
      <c r="A29" s="258"/>
      <c r="B29" s="83" t="s">
        <v>175</v>
      </c>
      <c r="C29" s="84"/>
      <c r="F29" s="258"/>
    </row>
    <row r="30" spans="1:6" x14ac:dyDescent="0.15">
      <c r="A30" s="258"/>
      <c r="B30" s="85"/>
      <c r="C30" s="86" t="s">
        <v>176</v>
      </c>
      <c r="E30" s="86" t="s">
        <v>177</v>
      </c>
      <c r="F30" s="258"/>
    </row>
    <row r="31" spans="1:6" x14ac:dyDescent="0.15">
      <c r="A31" s="258"/>
      <c r="B31" s="87" t="s">
        <v>178</v>
      </c>
      <c r="C31" s="88"/>
      <c r="D31" s="87" t="s">
        <v>178</v>
      </c>
      <c r="E31" s="89"/>
      <c r="F31" s="258"/>
    </row>
    <row r="32" spans="1:6" x14ac:dyDescent="0.15">
      <c r="A32" s="258"/>
      <c r="B32" s="87" t="s">
        <v>179</v>
      </c>
      <c r="C32" s="88"/>
      <c r="D32" s="87" t="s">
        <v>179</v>
      </c>
      <c r="E32" s="89"/>
      <c r="F32" s="258"/>
    </row>
    <row r="33" spans="1:6" x14ac:dyDescent="0.15">
      <c r="A33" s="258"/>
      <c r="B33" s="87" t="s">
        <v>180</v>
      </c>
      <c r="C33" s="88"/>
      <c r="D33" s="87" t="s">
        <v>180</v>
      </c>
      <c r="E33" s="89"/>
      <c r="F33" s="258"/>
    </row>
    <row r="34" spans="1:6" x14ac:dyDescent="0.15">
      <c r="A34" s="258"/>
      <c r="B34" s="87" t="s">
        <v>181</v>
      </c>
      <c r="C34" s="88"/>
      <c r="D34" s="87" t="s">
        <v>181</v>
      </c>
      <c r="E34" s="89"/>
      <c r="F34" s="258"/>
    </row>
    <row r="35" spans="1:6" x14ac:dyDescent="0.15">
      <c r="A35" s="258"/>
      <c r="B35" s="87" t="s">
        <v>182</v>
      </c>
      <c r="C35" s="88"/>
      <c r="D35" s="87" t="s">
        <v>182</v>
      </c>
      <c r="E35" s="89"/>
      <c r="F35" s="258"/>
    </row>
    <row r="36" spans="1:6" x14ac:dyDescent="0.15">
      <c r="A36" s="258"/>
      <c r="B36" s="87" t="s">
        <v>183</v>
      </c>
      <c r="C36" s="88"/>
      <c r="D36" s="87" t="s">
        <v>183</v>
      </c>
      <c r="E36" s="89"/>
      <c r="F36" s="258"/>
    </row>
    <row r="37" spans="1:6" x14ac:dyDescent="0.15">
      <c r="A37" s="258"/>
      <c r="B37" s="87" t="s">
        <v>184</v>
      </c>
      <c r="C37" s="88"/>
      <c r="D37" s="87" t="s">
        <v>184</v>
      </c>
      <c r="E37" s="89"/>
      <c r="F37" s="258"/>
    </row>
    <row r="38" spans="1:6" x14ac:dyDescent="0.15">
      <c r="A38" s="258"/>
      <c r="B38" s="87" t="s">
        <v>185</v>
      </c>
      <c r="C38" s="88"/>
      <c r="D38" s="87" t="s">
        <v>185</v>
      </c>
      <c r="E38" s="89"/>
      <c r="F38" s="258"/>
    </row>
    <row r="39" spans="1:6" x14ac:dyDescent="0.15">
      <c r="A39" s="258"/>
      <c r="B39" s="90" t="s">
        <v>186</v>
      </c>
      <c r="C39" s="91"/>
      <c r="D39" s="90" t="s">
        <v>186</v>
      </c>
      <c r="E39" s="92"/>
      <c r="F39" s="258"/>
    </row>
    <row r="40" spans="1:6" ht="28.5" customHeight="1" x14ac:dyDescent="0.15">
      <c r="A40" s="258"/>
      <c r="B40" s="82" t="e">
        <f ca="1">'Scout 4'!A1</f>
        <v>#VALUE!</v>
      </c>
      <c r="F40" s="258"/>
    </row>
    <row r="41" spans="1:6" ht="12.75" customHeight="1" x14ac:dyDescent="0.15">
      <c r="A41" s="258"/>
      <c r="B41" s="83" t="s">
        <v>174</v>
      </c>
      <c r="C41" s="84"/>
      <c r="F41" s="258"/>
    </row>
    <row r="42" spans="1:6" ht="12.75" customHeight="1" x14ac:dyDescent="0.15">
      <c r="A42" s="258"/>
      <c r="B42" s="83" t="s">
        <v>175</v>
      </c>
      <c r="C42" s="84"/>
      <c r="F42" s="258"/>
    </row>
    <row r="43" spans="1:6" x14ac:dyDescent="0.15">
      <c r="A43" s="258"/>
      <c r="B43" s="93"/>
      <c r="C43" s="86" t="s">
        <v>176</v>
      </c>
      <c r="E43" s="86" t="s">
        <v>177</v>
      </c>
      <c r="F43" s="258"/>
    </row>
    <row r="44" spans="1:6" x14ac:dyDescent="0.15">
      <c r="A44" s="258"/>
      <c r="B44" s="87" t="s">
        <v>178</v>
      </c>
      <c r="C44" s="88"/>
      <c r="D44" s="87" t="s">
        <v>178</v>
      </c>
      <c r="E44" s="89"/>
      <c r="F44" s="258"/>
    </row>
    <row r="45" spans="1:6" x14ac:dyDescent="0.15">
      <c r="A45" s="258"/>
      <c r="B45" s="87" t="s">
        <v>179</v>
      </c>
      <c r="C45" s="88"/>
      <c r="D45" s="87" t="s">
        <v>179</v>
      </c>
      <c r="E45" s="89"/>
      <c r="F45" s="258"/>
    </row>
    <row r="46" spans="1:6" x14ac:dyDescent="0.15">
      <c r="A46" s="258"/>
      <c r="B46" s="87" t="s">
        <v>180</v>
      </c>
      <c r="C46" s="88"/>
      <c r="D46" s="87" t="s">
        <v>180</v>
      </c>
      <c r="E46" s="89"/>
      <c r="F46" s="258"/>
    </row>
    <row r="47" spans="1:6" x14ac:dyDescent="0.15">
      <c r="A47" s="258"/>
      <c r="B47" s="87" t="s">
        <v>181</v>
      </c>
      <c r="C47" s="88"/>
      <c r="D47" s="87" t="s">
        <v>181</v>
      </c>
      <c r="E47" s="89"/>
      <c r="F47" s="258"/>
    </row>
    <row r="48" spans="1:6" x14ac:dyDescent="0.15">
      <c r="A48" s="258"/>
      <c r="B48" s="87" t="s">
        <v>182</v>
      </c>
      <c r="C48" s="88"/>
      <c r="D48" s="87" t="s">
        <v>182</v>
      </c>
      <c r="E48" s="89"/>
      <c r="F48" s="258"/>
    </row>
    <row r="49" spans="1:6" x14ac:dyDescent="0.15">
      <c r="A49" s="258"/>
      <c r="B49" s="87" t="s">
        <v>183</v>
      </c>
      <c r="C49" s="88"/>
      <c r="D49" s="87" t="s">
        <v>183</v>
      </c>
      <c r="E49" s="89"/>
      <c r="F49" s="258"/>
    </row>
    <row r="50" spans="1:6" x14ac:dyDescent="0.15">
      <c r="A50" s="258"/>
      <c r="B50" s="87" t="s">
        <v>184</v>
      </c>
      <c r="C50" s="88"/>
      <c r="D50" s="87" t="s">
        <v>184</v>
      </c>
      <c r="E50" s="89"/>
      <c r="F50" s="258"/>
    </row>
    <row r="51" spans="1:6" x14ac:dyDescent="0.15">
      <c r="A51" s="258"/>
      <c r="B51" s="87" t="s">
        <v>185</v>
      </c>
      <c r="C51" s="88"/>
      <c r="D51" s="87" t="s">
        <v>185</v>
      </c>
      <c r="E51" s="89"/>
      <c r="F51" s="258"/>
    </row>
    <row r="52" spans="1:6" x14ac:dyDescent="0.15">
      <c r="A52" s="258"/>
      <c r="B52" s="90" t="s">
        <v>186</v>
      </c>
      <c r="C52" s="91"/>
      <c r="D52" s="90" t="s">
        <v>186</v>
      </c>
      <c r="E52" s="92"/>
      <c r="F52" s="258"/>
    </row>
    <row r="53" spans="1:6" ht="28.5" customHeight="1" x14ac:dyDescent="0.15">
      <c r="A53" s="258"/>
      <c r="B53" s="82" t="e">
        <f ca="1">'Scout 5'!A1</f>
        <v>#VALUE!</v>
      </c>
      <c r="F53" s="258"/>
    </row>
    <row r="54" spans="1:6" ht="12.75" customHeight="1" x14ac:dyDescent="0.15">
      <c r="A54" s="258"/>
      <c r="B54" s="83" t="s">
        <v>174</v>
      </c>
      <c r="C54" s="84"/>
      <c r="F54" s="258"/>
    </row>
    <row r="55" spans="1:6" ht="12.75" customHeight="1" x14ac:dyDescent="0.15">
      <c r="A55" s="258"/>
      <c r="B55" s="83" t="s">
        <v>175</v>
      </c>
      <c r="C55" s="84"/>
      <c r="F55" s="258"/>
    </row>
    <row r="56" spans="1:6" x14ac:dyDescent="0.15">
      <c r="A56" s="258"/>
      <c r="B56" s="85"/>
      <c r="C56" s="86" t="s">
        <v>176</v>
      </c>
      <c r="E56" s="86" t="s">
        <v>177</v>
      </c>
      <c r="F56" s="258"/>
    </row>
    <row r="57" spans="1:6" x14ac:dyDescent="0.15">
      <c r="A57" s="258"/>
      <c r="B57" s="87" t="s">
        <v>178</v>
      </c>
      <c r="C57" s="88"/>
      <c r="D57" s="87" t="s">
        <v>178</v>
      </c>
      <c r="E57" s="89"/>
      <c r="F57" s="258"/>
    </row>
    <row r="58" spans="1:6" x14ac:dyDescent="0.15">
      <c r="A58" s="258"/>
      <c r="B58" s="87" t="s">
        <v>179</v>
      </c>
      <c r="C58" s="88"/>
      <c r="D58" s="87" t="s">
        <v>179</v>
      </c>
      <c r="E58" s="89"/>
      <c r="F58" s="258"/>
    </row>
    <row r="59" spans="1:6" x14ac:dyDescent="0.15">
      <c r="A59" s="258"/>
      <c r="B59" s="87" t="s">
        <v>180</v>
      </c>
      <c r="C59" s="88"/>
      <c r="D59" s="87" t="s">
        <v>180</v>
      </c>
      <c r="E59" s="89"/>
      <c r="F59" s="258"/>
    </row>
    <row r="60" spans="1:6" x14ac:dyDescent="0.15">
      <c r="A60" s="258"/>
      <c r="B60" s="87" t="s">
        <v>181</v>
      </c>
      <c r="C60" s="88"/>
      <c r="D60" s="87" t="s">
        <v>181</v>
      </c>
      <c r="E60" s="89"/>
      <c r="F60" s="258"/>
    </row>
    <row r="61" spans="1:6" x14ac:dyDescent="0.15">
      <c r="A61" s="258"/>
      <c r="B61" s="87" t="s">
        <v>182</v>
      </c>
      <c r="C61" s="88"/>
      <c r="D61" s="87" t="s">
        <v>182</v>
      </c>
      <c r="E61" s="89"/>
      <c r="F61" s="258"/>
    </row>
    <row r="62" spans="1:6" x14ac:dyDescent="0.15">
      <c r="A62" s="258"/>
      <c r="B62" s="87" t="s">
        <v>183</v>
      </c>
      <c r="C62" s="88"/>
      <c r="D62" s="87" t="s">
        <v>183</v>
      </c>
      <c r="E62" s="89"/>
      <c r="F62" s="258"/>
    </row>
    <row r="63" spans="1:6" x14ac:dyDescent="0.15">
      <c r="A63" s="258"/>
      <c r="B63" s="87" t="s">
        <v>184</v>
      </c>
      <c r="C63" s="88"/>
      <c r="D63" s="87" t="s">
        <v>184</v>
      </c>
      <c r="E63" s="89"/>
      <c r="F63" s="258"/>
    </row>
    <row r="64" spans="1:6" x14ac:dyDescent="0.15">
      <c r="A64" s="258"/>
      <c r="B64" s="87" t="s">
        <v>185</v>
      </c>
      <c r="C64" s="88"/>
      <c r="D64" s="87" t="s">
        <v>185</v>
      </c>
      <c r="E64" s="89"/>
      <c r="F64" s="258"/>
    </row>
    <row r="65" spans="1:6" x14ac:dyDescent="0.15">
      <c r="A65" s="258"/>
      <c r="B65" s="90" t="s">
        <v>186</v>
      </c>
      <c r="C65" s="91"/>
      <c r="D65" s="90" t="s">
        <v>186</v>
      </c>
      <c r="E65" s="92"/>
      <c r="F65" s="258"/>
    </row>
    <row r="66" spans="1:6" ht="28.5" customHeight="1" x14ac:dyDescent="0.15">
      <c r="A66" s="258"/>
      <c r="B66" s="82" t="e">
        <f ca="1">'Scout 6'!A1</f>
        <v>#VALUE!</v>
      </c>
      <c r="F66" s="258"/>
    </row>
    <row r="67" spans="1:6" ht="12.75" customHeight="1" x14ac:dyDescent="0.15">
      <c r="A67" s="258"/>
      <c r="B67" s="83" t="s">
        <v>174</v>
      </c>
      <c r="C67" s="84"/>
      <c r="F67" s="258"/>
    </row>
    <row r="68" spans="1:6" ht="12.75" customHeight="1" x14ac:dyDescent="0.15">
      <c r="A68" s="258"/>
      <c r="B68" s="83" t="s">
        <v>175</v>
      </c>
      <c r="C68" s="84"/>
      <c r="F68" s="258"/>
    </row>
    <row r="69" spans="1:6" x14ac:dyDescent="0.15">
      <c r="A69" s="258"/>
      <c r="B69" s="85"/>
      <c r="C69" s="86" t="s">
        <v>176</v>
      </c>
      <c r="E69" s="86" t="s">
        <v>177</v>
      </c>
      <c r="F69" s="258"/>
    </row>
    <row r="70" spans="1:6" x14ac:dyDescent="0.15">
      <c r="A70" s="258"/>
      <c r="B70" s="87" t="s">
        <v>178</v>
      </c>
      <c r="C70" s="88"/>
      <c r="D70" s="87" t="s">
        <v>178</v>
      </c>
      <c r="E70" s="89"/>
      <c r="F70" s="258"/>
    </row>
    <row r="71" spans="1:6" x14ac:dyDescent="0.15">
      <c r="A71" s="258"/>
      <c r="B71" s="87" t="s">
        <v>179</v>
      </c>
      <c r="C71" s="88"/>
      <c r="D71" s="87" t="s">
        <v>179</v>
      </c>
      <c r="E71" s="89"/>
      <c r="F71" s="258"/>
    </row>
    <row r="72" spans="1:6" x14ac:dyDescent="0.15">
      <c r="A72" s="258"/>
      <c r="B72" s="87" t="s">
        <v>180</v>
      </c>
      <c r="C72" s="88"/>
      <c r="D72" s="87" t="s">
        <v>180</v>
      </c>
      <c r="E72" s="89"/>
      <c r="F72" s="258"/>
    </row>
    <row r="73" spans="1:6" x14ac:dyDescent="0.15">
      <c r="A73" s="258"/>
      <c r="B73" s="87" t="s">
        <v>181</v>
      </c>
      <c r="C73" s="88"/>
      <c r="D73" s="87" t="s">
        <v>181</v>
      </c>
      <c r="E73" s="89"/>
      <c r="F73" s="258"/>
    </row>
    <row r="74" spans="1:6" x14ac:dyDescent="0.15">
      <c r="A74" s="258"/>
      <c r="B74" s="87" t="s">
        <v>182</v>
      </c>
      <c r="C74" s="88"/>
      <c r="D74" s="87" t="s">
        <v>182</v>
      </c>
      <c r="E74" s="89"/>
      <c r="F74" s="258"/>
    </row>
    <row r="75" spans="1:6" x14ac:dyDescent="0.15">
      <c r="A75" s="258"/>
      <c r="B75" s="87" t="s">
        <v>183</v>
      </c>
      <c r="C75" s="88"/>
      <c r="D75" s="87" t="s">
        <v>183</v>
      </c>
      <c r="E75" s="89"/>
      <c r="F75" s="258"/>
    </row>
    <row r="76" spans="1:6" x14ac:dyDescent="0.15">
      <c r="A76" s="258"/>
      <c r="B76" s="87" t="s">
        <v>184</v>
      </c>
      <c r="C76" s="88"/>
      <c r="D76" s="87" t="s">
        <v>184</v>
      </c>
      <c r="E76" s="89"/>
      <c r="F76" s="258"/>
    </row>
    <row r="77" spans="1:6" x14ac:dyDescent="0.15">
      <c r="A77" s="258"/>
      <c r="B77" s="87" t="s">
        <v>185</v>
      </c>
      <c r="C77" s="88"/>
      <c r="D77" s="87" t="s">
        <v>185</v>
      </c>
      <c r="E77" s="89"/>
      <c r="F77" s="258"/>
    </row>
    <row r="78" spans="1:6" x14ac:dyDescent="0.15">
      <c r="A78" s="258"/>
      <c r="B78" s="90" t="s">
        <v>186</v>
      </c>
      <c r="C78" s="91"/>
      <c r="D78" s="90" t="s">
        <v>186</v>
      </c>
      <c r="E78" s="92"/>
      <c r="F78" s="258"/>
    </row>
    <row r="79" spans="1:6" ht="28.5" customHeight="1" x14ac:dyDescent="0.15">
      <c r="A79" s="258"/>
      <c r="B79" s="82" t="e">
        <f ca="1">'Scout 7'!A1</f>
        <v>#VALUE!</v>
      </c>
      <c r="F79" s="258"/>
    </row>
    <row r="80" spans="1:6" ht="12.75" customHeight="1" x14ac:dyDescent="0.15">
      <c r="A80" s="258"/>
      <c r="B80" s="83" t="s">
        <v>174</v>
      </c>
      <c r="C80" s="84"/>
      <c r="F80" s="258"/>
    </row>
    <row r="81" spans="1:6" ht="12.75" customHeight="1" x14ac:dyDescent="0.15">
      <c r="A81" s="258"/>
      <c r="B81" s="83" t="s">
        <v>175</v>
      </c>
      <c r="C81" s="84"/>
      <c r="F81" s="258"/>
    </row>
    <row r="82" spans="1:6" x14ac:dyDescent="0.15">
      <c r="A82" s="258"/>
      <c r="B82" s="85"/>
      <c r="C82" s="86" t="s">
        <v>176</v>
      </c>
      <c r="E82" s="86" t="s">
        <v>177</v>
      </c>
      <c r="F82" s="258"/>
    </row>
    <row r="83" spans="1:6" x14ac:dyDescent="0.15">
      <c r="A83" s="258"/>
      <c r="B83" s="87" t="s">
        <v>178</v>
      </c>
      <c r="C83" s="88"/>
      <c r="D83" s="87" t="s">
        <v>178</v>
      </c>
      <c r="E83" s="89"/>
      <c r="F83" s="258"/>
    </row>
    <row r="84" spans="1:6" x14ac:dyDescent="0.15">
      <c r="A84" s="258"/>
      <c r="B84" s="87" t="s">
        <v>179</v>
      </c>
      <c r="C84" s="88"/>
      <c r="D84" s="87" t="s">
        <v>179</v>
      </c>
      <c r="E84" s="89"/>
      <c r="F84" s="258"/>
    </row>
    <row r="85" spans="1:6" x14ac:dyDescent="0.15">
      <c r="A85" s="258"/>
      <c r="B85" s="87" t="s">
        <v>180</v>
      </c>
      <c r="C85" s="88"/>
      <c r="D85" s="87" t="s">
        <v>180</v>
      </c>
      <c r="E85" s="89"/>
      <c r="F85" s="258"/>
    </row>
    <row r="86" spans="1:6" x14ac:dyDescent="0.15">
      <c r="A86" s="258"/>
      <c r="B86" s="87" t="s">
        <v>181</v>
      </c>
      <c r="C86" s="88"/>
      <c r="D86" s="87" t="s">
        <v>181</v>
      </c>
      <c r="E86" s="89"/>
      <c r="F86" s="258"/>
    </row>
    <row r="87" spans="1:6" x14ac:dyDescent="0.15">
      <c r="A87" s="258"/>
      <c r="B87" s="87" t="s">
        <v>182</v>
      </c>
      <c r="C87" s="88"/>
      <c r="D87" s="87" t="s">
        <v>182</v>
      </c>
      <c r="E87" s="89"/>
      <c r="F87" s="258"/>
    </row>
    <row r="88" spans="1:6" x14ac:dyDescent="0.15">
      <c r="A88" s="258"/>
      <c r="B88" s="87" t="s">
        <v>183</v>
      </c>
      <c r="C88" s="88"/>
      <c r="D88" s="87" t="s">
        <v>183</v>
      </c>
      <c r="E88" s="89"/>
      <c r="F88" s="258"/>
    </row>
    <row r="89" spans="1:6" x14ac:dyDescent="0.15">
      <c r="A89" s="258"/>
      <c r="B89" s="87" t="s">
        <v>184</v>
      </c>
      <c r="C89" s="88"/>
      <c r="D89" s="87" t="s">
        <v>184</v>
      </c>
      <c r="E89" s="89"/>
      <c r="F89" s="258"/>
    </row>
    <row r="90" spans="1:6" x14ac:dyDescent="0.15">
      <c r="A90" s="258"/>
      <c r="B90" s="87" t="s">
        <v>185</v>
      </c>
      <c r="C90" s="88"/>
      <c r="D90" s="87" t="s">
        <v>185</v>
      </c>
      <c r="E90" s="89"/>
      <c r="F90" s="258"/>
    </row>
    <row r="91" spans="1:6" x14ac:dyDescent="0.15">
      <c r="A91" s="258"/>
      <c r="B91" s="90" t="s">
        <v>186</v>
      </c>
      <c r="C91" s="91"/>
      <c r="D91" s="90" t="s">
        <v>186</v>
      </c>
      <c r="E91" s="92"/>
      <c r="F91" s="258"/>
    </row>
    <row r="92" spans="1:6" ht="28.5" customHeight="1" x14ac:dyDescent="0.15">
      <c r="A92" s="258"/>
      <c r="B92" s="82" t="e">
        <f ca="1">'Scout 8'!A1</f>
        <v>#VALUE!</v>
      </c>
      <c r="F92" s="258"/>
    </row>
    <row r="93" spans="1:6" ht="12.75" customHeight="1" x14ac:dyDescent="0.15">
      <c r="A93" s="258"/>
      <c r="B93" s="83" t="s">
        <v>174</v>
      </c>
      <c r="C93" s="84"/>
      <c r="F93" s="258"/>
    </row>
    <row r="94" spans="1:6" ht="12.75" customHeight="1" x14ac:dyDescent="0.15">
      <c r="A94" s="258"/>
      <c r="B94" s="83" t="s">
        <v>175</v>
      </c>
      <c r="C94" s="84"/>
      <c r="F94" s="258"/>
    </row>
    <row r="95" spans="1:6" x14ac:dyDescent="0.15">
      <c r="A95" s="258"/>
      <c r="B95" s="85"/>
      <c r="C95" s="86" t="s">
        <v>176</v>
      </c>
      <c r="E95" s="86" t="s">
        <v>177</v>
      </c>
      <c r="F95" s="258"/>
    </row>
    <row r="96" spans="1:6" x14ac:dyDescent="0.15">
      <c r="A96" s="258"/>
      <c r="B96" s="87" t="s">
        <v>178</v>
      </c>
      <c r="C96" s="88"/>
      <c r="D96" s="87" t="s">
        <v>178</v>
      </c>
      <c r="E96" s="89"/>
      <c r="F96" s="258"/>
    </row>
    <row r="97" spans="1:6" x14ac:dyDescent="0.15">
      <c r="A97" s="258"/>
      <c r="B97" s="87" t="s">
        <v>179</v>
      </c>
      <c r="C97" s="88"/>
      <c r="D97" s="87" t="s">
        <v>179</v>
      </c>
      <c r="E97" s="89"/>
      <c r="F97" s="258"/>
    </row>
    <row r="98" spans="1:6" x14ac:dyDescent="0.15">
      <c r="A98" s="258"/>
      <c r="B98" s="87" t="s">
        <v>180</v>
      </c>
      <c r="C98" s="88"/>
      <c r="D98" s="87" t="s">
        <v>180</v>
      </c>
      <c r="E98" s="89"/>
      <c r="F98" s="258"/>
    </row>
    <row r="99" spans="1:6" x14ac:dyDescent="0.15">
      <c r="A99" s="258"/>
      <c r="B99" s="87" t="s">
        <v>181</v>
      </c>
      <c r="C99" s="88"/>
      <c r="D99" s="87" t="s">
        <v>181</v>
      </c>
      <c r="E99" s="89"/>
      <c r="F99" s="258"/>
    </row>
    <row r="100" spans="1:6" x14ac:dyDescent="0.15">
      <c r="A100" s="258"/>
      <c r="B100" s="87" t="s">
        <v>182</v>
      </c>
      <c r="C100" s="88"/>
      <c r="D100" s="87" t="s">
        <v>182</v>
      </c>
      <c r="E100" s="89"/>
      <c r="F100" s="258"/>
    </row>
    <row r="101" spans="1:6" x14ac:dyDescent="0.15">
      <c r="A101" s="258"/>
      <c r="B101" s="87" t="s">
        <v>183</v>
      </c>
      <c r="C101" s="88"/>
      <c r="D101" s="87" t="s">
        <v>183</v>
      </c>
      <c r="E101" s="89"/>
      <c r="F101" s="258"/>
    </row>
    <row r="102" spans="1:6" x14ac:dyDescent="0.15">
      <c r="A102" s="258"/>
      <c r="B102" s="87" t="s">
        <v>184</v>
      </c>
      <c r="C102" s="88"/>
      <c r="D102" s="87" t="s">
        <v>184</v>
      </c>
      <c r="E102" s="89"/>
      <c r="F102" s="258"/>
    </row>
    <row r="103" spans="1:6" x14ac:dyDescent="0.15">
      <c r="A103" s="258"/>
      <c r="B103" s="87" t="s">
        <v>185</v>
      </c>
      <c r="C103" s="88"/>
      <c r="D103" s="87" t="s">
        <v>185</v>
      </c>
      <c r="E103" s="89"/>
      <c r="F103" s="258"/>
    </row>
    <row r="104" spans="1:6" x14ac:dyDescent="0.15">
      <c r="A104" s="258"/>
      <c r="B104" s="90" t="s">
        <v>186</v>
      </c>
      <c r="C104" s="91"/>
      <c r="D104" s="90" t="s">
        <v>186</v>
      </c>
      <c r="E104" s="92"/>
      <c r="F104" s="258"/>
    </row>
    <row r="105" spans="1:6" ht="28.5" customHeight="1" x14ac:dyDescent="0.15">
      <c r="A105" s="258"/>
      <c r="B105" s="82" t="e">
        <f ca="1">'Scout 9'!A1</f>
        <v>#VALUE!</v>
      </c>
      <c r="F105" s="258"/>
    </row>
    <row r="106" spans="1:6" ht="12.75" customHeight="1" x14ac:dyDescent="0.15">
      <c r="A106" s="258"/>
      <c r="B106" s="83" t="s">
        <v>174</v>
      </c>
      <c r="C106" s="84"/>
      <c r="F106" s="258"/>
    </row>
    <row r="107" spans="1:6" ht="12.75" customHeight="1" x14ac:dyDescent="0.15">
      <c r="A107" s="258"/>
      <c r="B107" s="83" t="s">
        <v>175</v>
      </c>
      <c r="C107" s="84"/>
      <c r="F107" s="258"/>
    </row>
    <row r="108" spans="1:6" x14ac:dyDescent="0.15">
      <c r="A108" s="258"/>
      <c r="B108" s="85"/>
      <c r="C108" s="86" t="s">
        <v>176</v>
      </c>
      <c r="E108" s="86" t="s">
        <v>177</v>
      </c>
      <c r="F108" s="258"/>
    </row>
    <row r="109" spans="1:6" x14ac:dyDescent="0.15">
      <c r="A109" s="258"/>
      <c r="B109" s="87" t="s">
        <v>178</v>
      </c>
      <c r="C109" s="88"/>
      <c r="D109" s="87" t="s">
        <v>178</v>
      </c>
      <c r="E109" s="89"/>
      <c r="F109" s="258"/>
    </row>
    <row r="110" spans="1:6" x14ac:dyDescent="0.15">
      <c r="A110" s="258"/>
      <c r="B110" s="87" t="s">
        <v>179</v>
      </c>
      <c r="C110" s="88"/>
      <c r="D110" s="87" t="s">
        <v>179</v>
      </c>
      <c r="E110" s="89"/>
      <c r="F110" s="258"/>
    </row>
    <row r="111" spans="1:6" x14ac:dyDescent="0.15">
      <c r="A111" s="258"/>
      <c r="B111" s="87" t="s">
        <v>180</v>
      </c>
      <c r="C111" s="88"/>
      <c r="D111" s="87" t="s">
        <v>180</v>
      </c>
      <c r="E111" s="89"/>
      <c r="F111" s="258"/>
    </row>
    <row r="112" spans="1:6" x14ac:dyDescent="0.15">
      <c r="A112" s="258"/>
      <c r="B112" s="87" t="s">
        <v>181</v>
      </c>
      <c r="C112" s="88"/>
      <c r="D112" s="87" t="s">
        <v>181</v>
      </c>
      <c r="E112" s="89"/>
      <c r="F112" s="258"/>
    </row>
    <row r="113" spans="1:6" x14ac:dyDescent="0.15">
      <c r="A113" s="258"/>
      <c r="B113" s="87" t="s">
        <v>182</v>
      </c>
      <c r="C113" s="88"/>
      <c r="D113" s="87" t="s">
        <v>182</v>
      </c>
      <c r="E113" s="89"/>
      <c r="F113" s="258"/>
    </row>
    <row r="114" spans="1:6" x14ac:dyDescent="0.15">
      <c r="A114" s="258"/>
      <c r="B114" s="87" t="s">
        <v>183</v>
      </c>
      <c r="C114" s="88"/>
      <c r="D114" s="87" t="s">
        <v>183</v>
      </c>
      <c r="E114" s="89"/>
      <c r="F114" s="258"/>
    </row>
    <row r="115" spans="1:6" x14ac:dyDescent="0.15">
      <c r="A115" s="258"/>
      <c r="B115" s="87" t="s">
        <v>184</v>
      </c>
      <c r="C115" s="88"/>
      <c r="D115" s="87" t="s">
        <v>184</v>
      </c>
      <c r="E115" s="89"/>
      <c r="F115" s="258"/>
    </row>
    <row r="116" spans="1:6" x14ac:dyDescent="0.15">
      <c r="A116" s="258"/>
      <c r="B116" s="87" t="s">
        <v>185</v>
      </c>
      <c r="C116" s="88"/>
      <c r="D116" s="87" t="s">
        <v>185</v>
      </c>
      <c r="E116" s="89"/>
      <c r="F116" s="258"/>
    </row>
    <row r="117" spans="1:6" x14ac:dyDescent="0.15">
      <c r="A117" s="258"/>
      <c r="B117" s="90" t="s">
        <v>186</v>
      </c>
      <c r="C117" s="91"/>
      <c r="D117" s="90" t="s">
        <v>186</v>
      </c>
      <c r="E117" s="92"/>
      <c r="F117" s="258"/>
    </row>
    <row r="118" spans="1:6" ht="28.5" customHeight="1" x14ac:dyDescent="0.15">
      <c r="A118" s="258"/>
      <c r="B118" s="82" t="e">
        <f ca="1">'Scout 10'!A1</f>
        <v>#VALUE!</v>
      </c>
      <c r="F118" s="258"/>
    </row>
    <row r="119" spans="1:6" ht="12.75" customHeight="1" x14ac:dyDescent="0.15">
      <c r="A119" s="258"/>
      <c r="B119" s="83" t="s">
        <v>174</v>
      </c>
      <c r="C119" s="84"/>
      <c r="F119" s="258"/>
    </row>
    <row r="120" spans="1:6" ht="12.75" customHeight="1" x14ac:dyDescent="0.15">
      <c r="A120" s="258"/>
      <c r="B120" s="83" t="s">
        <v>175</v>
      </c>
      <c r="C120" s="84"/>
      <c r="F120" s="258"/>
    </row>
    <row r="121" spans="1:6" x14ac:dyDescent="0.15">
      <c r="A121" s="258"/>
      <c r="B121" s="85"/>
      <c r="C121" s="86" t="s">
        <v>176</v>
      </c>
      <c r="E121" s="86" t="s">
        <v>177</v>
      </c>
      <c r="F121" s="258"/>
    </row>
    <row r="122" spans="1:6" x14ac:dyDescent="0.15">
      <c r="A122" s="258"/>
      <c r="B122" s="87" t="s">
        <v>178</v>
      </c>
      <c r="C122" s="88"/>
      <c r="D122" s="87" t="s">
        <v>178</v>
      </c>
      <c r="E122" s="89"/>
      <c r="F122" s="258"/>
    </row>
    <row r="123" spans="1:6" x14ac:dyDescent="0.15">
      <c r="A123" s="258"/>
      <c r="B123" s="87" t="s">
        <v>179</v>
      </c>
      <c r="C123" s="88"/>
      <c r="D123" s="87" t="s">
        <v>179</v>
      </c>
      <c r="E123" s="89"/>
      <c r="F123" s="258"/>
    </row>
    <row r="124" spans="1:6" x14ac:dyDescent="0.15">
      <c r="A124" s="258"/>
      <c r="B124" s="87" t="s">
        <v>180</v>
      </c>
      <c r="C124" s="88"/>
      <c r="D124" s="87" t="s">
        <v>180</v>
      </c>
      <c r="E124" s="89"/>
      <c r="F124" s="258"/>
    </row>
    <row r="125" spans="1:6" x14ac:dyDescent="0.15">
      <c r="A125" s="258"/>
      <c r="B125" s="87" t="s">
        <v>181</v>
      </c>
      <c r="C125" s="88"/>
      <c r="D125" s="87" t="s">
        <v>181</v>
      </c>
      <c r="E125" s="89"/>
      <c r="F125" s="258"/>
    </row>
    <row r="126" spans="1:6" x14ac:dyDescent="0.15">
      <c r="A126" s="258"/>
      <c r="B126" s="87" t="s">
        <v>182</v>
      </c>
      <c r="C126" s="88"/>
      <c r="D126" s="87" t="s">
        <v>182</v>
      </c>
      <c r="E126" s="89"/>
      <c r="F126" s="258"/>
    </row>
    <row r="127" spans="1:6" x14ac:dyDescent="0.15">
      <c r="A127" s="258"/>
      <c r="B127" s="87" t="s">
        <v>183</v>
      </c>
      <c r="C127" s="88"/>
      <c r="D127" s="87" t="s">
        <v>183</v>
      </c>
      <c r="E127" s="89"/>
      <c r="F127" s="258"/>
    </row>
    <row r="128" spans="1:6" x14ac:dyDescent="0.15">
      <c r="A128" s="258"/>
      <c r="B128" s="87" t="s">
        <v>184</v>
      </c>
      <c r="C128" s="88"/>
      <c r="D128" s="87" t="s">
        <v>184</v>
      </c>
      <c r="E128" s="89"/>
      <c r="F128" s="258"/>
    </row>
    <row r="129" spans="1:6" x14ac:dyDescent="0.15">
      <c r="A129" s="258"/>
      <c r="B129" s="87" t="s">
        <v>185</v>
      </c>
      <c r="C129" s="88"/>
      <c r="D129" s="87" t="s">
        <v>185</v>
      </c>
      <c r="E129" s="89"/>
      <c r="F129" s="258"/>
    </row>
    <row r="130" spans="1:6" x14ac:dyDescent="0.15">
      <c r="A130" s="258"/>
      <c r="B130" s="90" t="s">
        <v>186</v>
      </c>
      <c r="C130" s="91"/>
      <c r="D130" s="90" t="s">
        <v>186</v>
      </c>
      <c r="E130" s="92"/>
      <c r="F130" s="258"/>
    </row>
    <row r="131" spans="1:6" ht="28.5" customHeight="1" x14ac:dyDescent="0.15">
      <c r="A131" s="258"/>
      <c r="B131" s="82" t="e">
        <f ca="1">'Scout 11'!A$1</f>
        <v>#VALUE!</v>
      </c>
      <c r="F131" s="258"/>
    </row>
    <row r="132" spans="1:6" ht="12.75" customHeight="1" x14ac:dyDescent="0.15">
      <c r="A132" s="258"/>
      <c r="B132" s="83" t="s">
        <v>174</v>
      </c>
      <c r="C132" s="84"/>
      <c r="F132" s="258"/>
    </row>
    <row r="133" spans="1:6" ht="12.75" customHeight="1" x14ac:dyDescent="0.15">
      <c r="A133" s="258"/>
      <c r="B133" s="83" t="s">
        <v>175</v>
      </c>
      <c r="C133" s="84"/>
      <c r="F133" s="258"/>
    </row>
    <row r="134" spans="1:6" x14ac:dyDescent="0.15">
      <c r="A134" s="258"/>
      <c r="B134" s="85"/>
      <c r="C134" s="86" t="s">
        <v>176</v>
      </c>
      <c r="E134" s="86" t="s">
        <v>177</v>
      </c>
      <c r="F134" s="258"/>
    </row>
    <row r="135" spans="1:6" x14ac:dyDescent="0.15">
      <c r="A135" s="258"/>
      <c r="B135" s="87" t="s">
        <v>178</v>
      </c>
      <c r="C135" s="88"/>
      <c r="D135" s="87" t="s">
        <v>178</v>
      </c>
      <c r="E135" s="89"/>
      <c r="F135" s="258"/>
    </row>
    <row r="136" spans="1:6" x14ac:dyDescent="0.15">
      <c r="A136" s="258"/>
      <c r="B136" s="87" t="s">
        <v>179</v>
      </c>
      <c r="C136" s="88"/>
      <c r="D136" s="87" t="s">
        <v>179</v>
      </c>
      <c r="E136" s="89"/>
      <c r="F136" s="258"/>
    </row>
    <row r="137" spans="1:6" x14ac:dyDescent="0.15">
      <c r="A137" s="258"/>
      <c r="B137" s="87" t="s">
        <v>180</v>
      </c>
      <c r="C137" s="88"/>
      <c r="D137" s="87" t="s">
        <v>180</v>
      </c>
      <c r="E137" s="89"/>
      <c r="F137" s="258"/>
    </row>
    <row r="138" spans="1:6" x14ac:dyDescent="0.15">
      <c r="A138" s="258"/>
      <c r="B138" s="87" t="s">
        <v>181</v>
      </c>
      <c r="C138" s="88"/>
      <c r="D138" s="87" t="s">
        <v>181</v>
      </c>
      <c r="E138" s="89"/>
      <c r="F138" s="258"/>
    </row>
    <row r="139" spans="1:6" x14ac:dyDescent="0.15">
      <c r="A139" s="258"/>
      <c r="B139" s="87" t="s">
        <v>182</v>
      </c>
      <c r="C139" s="88"/>
      <c r="D139" s="87" t="s">
        <v>182</v>
      </c>
      <c r="E139" s="89"/>
      <c r="F139" s="258"/>
    </row>
    <row r="140" spans="1:6" x14ac:dyDescent="0.15">
      <c r="A140" s="258"/>
      <c r="B140" s="87" t="s">
        <v>183</v>
      </c>
      <c r="C140" s="88"/>
      <c r="D140" s="87" t="s">
        <v>183</v>
      </c>
      <c r="E140" s="89"/>
      <c r="F140" s="258"/>
    </row>
    <row r="141" spans="1:6" x14ac:dyDescent="0.15">
      <c r="A141" s="258"/>
      <c r="B141" s="87" t="s">
        <v>184</v>
      </c>
      <c r="C141" s="88"/>
      <c r="D141" s="87" t="s">
        <v>184</v>
      </c>
      <c r="E141" s="89"/>
      <c r="F141" s="258"/>
    </row>
    <row r="142" spans="1:6" x14ac:dyDescent="0.15">
      <c r="A142" s="258"/>
      <c r="B142" s="87" t="s">
        <v>185</v>
      </c>
      <c r="C142" s="88"/>
      <c r="D142" s="87" t="s">
        <v>185</v>
      </c>
      <c r="E142" s="89"/>
      <c r="F142" s="258"/>
    </row>
    <row r="143" spans="1:6" x14ac:dyDescent="0.15">
      <c r="A143" s="258"/>
      <c r="B143" s="90" t="s">
        <v>186</v>
      </c>
      <c r="C143" s="91"/>
      <c r="D143" s="90" t="s">
        <v>186</v>
      </c>
      <c r="E143" s="92"/>
      <c r="F143" s="258"/>
    </row>
    <row r="144" spans="1:6" ht="28.5" customHeight="1" x14ac:dyDescent="0.15">
      <c r="A144" s="258"/>
      <c r="B144" s="82" t="e">
        <f ca="1">'Scout 12'!A$1</f>
        <v>#VALUE!</v>
      </c>
      <c r="F144" s="258"/>
    </row>
    <row r="145" spans="1:6" ht="12.75" customHeight="1" x14ac:dyDescent="0.15">
      <c r="A145" s="258"/>
      <c r="B145" s="83" t="s">
        <v>174</v>
      </c>
      <c r="C145" s="84"/>
      <c r="F145" s="258"/>
    </row>
    <row r="146" spans="1:6" ht="12.75" customHeight="1" x14ac:dyDescent="0.15">
      <c r="A146" s="258"/>
      <c r="B146" s="83" t="s">
        <v>175</v>
      </c>
      <c r="C146" s="84"/>
      <c r="F146" s="258"/>
    </row>
    <row r="147" spans="1:6" x14ac:dyDescent="0.15">
      <c r="A147" s="258"/>
      <c r="B147" s="85"/>
      <c r="C147" s="86" t="s">
        <v>176</v>
      </c>
      <c r="E147" s="86" t="s">
        <v>177</v>
      </c>
      <c r="F147" s="258"/>
    </row>
    <row r="148" spans="1:6" x14ac:dyDescent="0.15">
      <c r="A148" s="258"/>
      <c r="B148" s="87" t="s">
        <v>178</v>
      </c>
      <c r="C148" s="88"/>
      <c r="D148" s="87" t="s">
        <v>178</v>
      </c>
      <c r="E148" s="89"/>
      <c r="F148" s="258"/>
    </row>
    <row r="149" spans="1:6" x14ac:dyDescent="0.15">
      <c r="A149" s="258"/>
      <c r="B149" s="87" t="s">
        <v>179</v>
      </c>
      <c r="C149" s="88"/>
      <c r="D149" s="87" t="s">
        <v>179</v>
      </c>
      <c r="E149" s="89"/>
      <c r="F149" s="258"/>
    </row>
    <row r="150" spans="1:6" x14ac:dyDescent="0.15">
      <c r="A150" s="258"/>
      <c r="B150" s="87" t="s">
        <v>180</v>
      </c>
      <c r="C150" s="88"/>
      <c r="D150" s="87" t="s">
        <v>180</v>
      </c>
      <c r="E150" s="89"/>
      <c r="F150" s="258"/>
    </row>
    <row r="151" spans="1:6" x14ac:dyDescent="0.15">
      <c r="A151" s="258"/>
      <c r="B151" s="87" t="s">
        <v>181</v>
      </c>
      <c r="C151" s="88"/>
      <c r="D151" s="87" t="s">
        <v>181</v>
      </c>
      <c r="E151" s="89"/>
      <c r="F151" s="258"/>
    </row>
    <row r="152" spans="1:6" x14ac:dyDescent="0.15">
      <c r="A152" s="258"/>
      <c r="B152" s="87" t="s">
        <v>182</v>
      </c>
      <c r="C152" s="88"/>
      <c r="D152" s="87" t="s">
        <v>182</v>
      </c>
      <c r="E152" s="89"/>
      <c r="F152" s="258"/>
    </row>
    <row r="153" spans="1:6" x14ac:dyDescent="0.15">
      <c r="A153" s="258"/>
      <c r="B153" s="87" t="s">
        <v>183</v>
      </c>
      <c r="C153" s="88"/>
      <c r="D153" s="87" t="s">
        <v>183</v>
      </c>
      <c r="E153" s="89"/>
      <c r="F153" s="258"/>
    </row>
    <row r="154" spans="1:6" x14ac:dyDescent="0.15">
      <c r="A154" s="258"/>
      <c r="B154" s="87" t="s">
        <v>184</v>
      </c>
      <c r="C154" s="88"/>
      <c r="D154" s="87" t="s">
        <v>184</v>
      </c>
      <c r="E154" s="89"/>
      <c r="F154" s="258"/>
    </row>
    <row r="155" spans="1:6" x14ac:dyDescent="0.15">
      <c r="A155" s="258"/>
      <c r="B155" s="87" t="s">
        <v>185</v>
      </c>
      <c r="C155" s="88"/>
      <c r="D155" s="87" t="s">
        <v>185</v>
      </c>
      <c r="E155" s="89"/>
      <c r="F155" s="258"/>
    </row>
    <row r="156" spans="1:6" x14ac:dyDescent="0.15">
      <c r="A156" s="258"/>
      <c r="B156" s="90" t="s">
        <v>186</v>
      </c>
      <c r="C156" s="91"/>
      <c r="D156" s="90" t="s">
        <v>186</v>
      </c>
      <c r="E156" s="92"/>
      <c r="F156" s="258"/>
    </row>
    <row r="157" spans="1:6" ht="28.5" customHeight="1" x14ac:dyDescent="0.15">
      <c r="A157" s="258"/>
      <c r="B157" s="82" t="e">
        <f ca="1">'Scout 13'!A$1</f>
        <v>#VALUE!</v>
      </c>
      <c r="F157" s="258"/>
    </row>
    <row r="158" spans="1:6" ht="12.75" customHeight="1" x14ac:dyDescent="0.15">
      <c r="A158" s="258"/>
      <c r="B158" s="83" t="s">
        <v>174</v>
      </c>
      <c r="C158" s="84"/>
      <c r="F158" s="258"/>
    </row>
    <row r="159" spans="1:6" ht="12.75" customHeight="1" x14ac:dyDescent="0.15">
      <c r="A159" s="258"/>
      <c r="B159" s="83" t="s">
        <v>175</v>
      </c>
      <c r="C159" s="84"/>
      <c r="F159" s="258"/>
    </row>
    <row r="160" spans="1:6" x14ac:dyDescent="0.15">
      <c r="A160" s="258"/>
      <c r="B160" s="85"/>
      <c r="C160" s="86" t="s">
        <v>176</v>
      </c>
      <c r="E160" s="86" t="s">
        <v>177</v>
      </c>
      <c r="F160" s="258"/>
    </row>
    <row r="161" spans="1:6" x14ac:dyDescent="0.15">
      <c r="A161" s="258"/>
      <c r="B161" s="87" t="s">
        <v>178</v>
      </c>
      <c r="C161" s="88"/>
      <c r="D161" s="87" t="s">
        <v>178</v>
      </c>
      <c r="E161" s="89"/>
      <c r="F161" s="258"/>
    </row>
    <row r="162" spans="1:6" x14ac:dyDescent="0.15">
      <c r="A162" s="258"/>
      <c r="B162" s="87" t="s">
        <v>179</v>
      </c>
      <c r="C162" s="88"/>
      <c r="D162" s="87" t="s">
        <v>179</v>
      </c>
      <c r="E162" s="89"/>
      <c r="F162" s="258"/>
    </row>
    <row r="163" spans="1:6" x14ac:dyDescent="0.15">
      <c r="A163" s="258"/>
      <c r="B163" s="87" t="s">
        <v>180</v>
      </c>
      <c r="C163" s="88"/>
      <c r="D163" s="87" t="s">
        <v>180</v>
      </c>
      <c r="E163" s="89"/>
      <c r="F163" s="258"/>
    </row>
    <row r="164" spans="1:6" x14ac:dyDescent="0.15">
      <c r="A164" s="258"/>
      <c r="B164" s="87" t="s">
        <v>181</v>
      </c>
      <c r="C164" s="88"/>
      <c r="D164" s="87" t="s">
        <v>181</v>
      </c>
      <c r="E164" s="89"/>
      <c r="F164" s="258"/>
    </row>
    <row r="165" spans="1:6" x14ac:dyDescent="0.15">
      <c r="A165" s="258"/>
      <c r="B165" s="87" t="s">
        <v>182</v>
      </c>
      <c r="C165" s="88"/>
      <c r="D165" s="87" t="s">
        <v>182</v>
      </c>
      <c r="E165" s="89"/>
      <c r="F165" s="258"/>
    </row>
    <row r="166" spans="1:6" x14ac:dyDescent="0.15">
      <c r="A166" s="258"/>
      <c r="B166" s="87" t="s">
        <v>183</v>
      </c>
      <c r="C166" s="88"/>
      <c r="D166" s="87" t="s">
        <v>183</v>
      </c>
      <c r="E166" s="89"/>
      <c r="F166" s="258"/>
    </row>
    <row r="167" spans="1:6" x14ac:dyDescent="0.15">
      <c r="A167" s="258"/>
      <c r="B167" s="87" t="s">
        <v>184</v>
      </c>
      <c r="C167" s="88"/>
      <c r="D167" s="87" t="s">
        <v>184</v>
      </c>
      <c r="E167" s="89"/>
      <c r="F167" s="258"/>
    </row>
    <row r="168" spans="1:6" x14ac:dyDescent="0.15">
      <c r="A168" s="258"/>
      <c r="B168" s="87" t="s">
        <v>185</v>
      </c>
      <c r="C168" s="88"/>
      <c r="D168" s="87" t="s">
        <v>185</v>
      </c>
      <c r="E168" s="89"/>
      <c r="F168" s="258"/>
    </row>
    <row r="169" spans="1:6" x14ac:dyDescent="0.15">
      <c r="A169" s="258"/>
      <c r="B169" s="90" t="s">
        <v>186</v>
      </c>
      <c r="C169" s="91"/>
      <c r="D169" s="90" t="s">
        <v>186</v>
      </c>
      <c r="E169" s="92"/>
      <c r="F169" s="258"/>
    </row>
    <row r="170" spans="1:6" ht="28.5" customHeight="1" x14ac:dyDescent="0.15">
      <c r="A170" s="258"/>
      <c r="B170" s="82" t="e">
        <f ca="1">'Scout 14'!A$1</f>
        <v>#VALUE!</v>
      </c>
      <c r="F170" s="258"/>
    </row>
    <row r="171" spans="1:6" ht="12.75" customHeight="1" x14ac:dyDescent="0.15">
      <c r="A171" s="258"/>
      <c r="B171" s="83" t="s">
        <v>174</v>
      </c>
      <c r="C171" s="84"/>
      <c r="F171" s="258"/>
    </row>
    <row r="172" spans="1:6" ht="12.75" customHeight="1" x14ac:dyDescent="0.15">
      <c r="A172" s="258"/>
      <c r="B172" s="83" t="s">
        <v>175</v>
      </c>
      <c r="C172" s="84"/>
      <c r="F172" s="258"/>
    </row>
    <row r="173" spans="1:6" x14ac:dyDescent="0.15">
      <c r="A173" s="258"/>
      <c r="B173" s="85"/>
      <c r="C173" s="86" t="s">
        <v>176</v>
      </c>
      <c r="E173" s="86" t="s">
        <v>177</v>
      </c>
      <c r="F173" s="258"/>
    </row>
    <row r="174" spans="1:6" x14ac:dyDescent="0.15">
      <c r="A174" s="258"/>
      <c r="B174" s="87" t="s">
        <v>178</v>
      </c>
      <c r="C174" s="88"/>
      <c r="D174" s="87" t="s">
        <v>178</v>
      </c>
      <c r="E174" s="89"/>
      <c r="F174" s="258"/>
    </row>
    <row r="175" spans="1:6" x14ac:dyDescent="0.15">
      <c r="A175" s="258"/>
      <c r="B175" s="87" t="s">
        <v>179</v>
      </c>
      <c r="C175" s="88"/>
      <c r="D175" s="87" t="s">
        <v>179</v>
      </c>
      <c r="E175" s="89"/>
      <c r="F175" s="258"/>
    </row>
    <row r="176" spans="1:6" x14ac:dyDescent="0.15">
      <c r="A176" s="258"/>
      <c r="B176" s="87" t="s">
        <v>180</v>
      </c>
      <c r="C176" s="88"/>
      <c r="D176" s="87" t="s">
        <v>180</v>
      </c>
      <c r="E176" s="89"/>
      <c r="F176" s="258"/>
    </row>
    <row r="177" spans="1:6" x14ac:dyDescent="0.15">
      <c r="A177" s="258"/>
      <c r="B177" s="87" t="s">
        <v>181</v>
      </c>
      <c r="C177" s="88"/>
      <c r="D177" s="87" t="s">
        <v>181</v>
      </c>
      <c r="E177" s="89"/>
      <c r="F177" s="258"/>
    </row>
    <row r="178" spans="1:6" x14ac:dyDescent="0.15">
      <c r="A178" s="258"/>
      <c r="B178" s="87" t="s">
        <v>182</v>
      </c>
      <c r="C178" s="88"/>
      <c r="D178" s="87" t="s">
        <v>182</v>
      </c>
      <c r="E178" s="89"/>
      <c r="F178" s="258"/>
    </row>
    <row r="179" spans="1:6" x14ac:dyDescent="0.15">
      <c r="A179" s="258"/>
      <c r="B179" s="87" t="s">
        <v>183</v>
      </c>
      <c r="C179" s="88"/>
      <c r="D179" s="87" t="s">
        <v>183</v>
      </c>
      <c r="E179" s="89"/>
      <c r="F179" s="258"/>
    </row>
    <row r="180" spans="1:6" x14ac:dyDescent="0.15">
      <c r="A180" s="258"/>
      <c r="B180" s="87" t="s">
        <v>184</v>
      </c>
      <c r="C180" s="88"/>
      <c r="D180" s="87" t="s">
        <v>184</v>
      </c>
      <c r="E180" s="89"/>
      <c r="F180" s="258"/>
    </row>
    <row r="181" spans="1:6" x14ac:dyDescent="0.15">
      <c r="A181" s="258"/>
      <c r="B181" s="87" t="s">
        <v>185</v>
      </c>
      <c r="C181" s="88"/>
      <c r="D181" s="87" t="s">
        <v>185</v>
      </c>
      <c r="E181" s="89"/>
      <c r="F181" s="258"/>
    </row>
    <row r="182" spans="1:6" x14ac:dyDescent="0.15">
      <c r="A182" s="258"/>
      <c r="B182" s="90" t="s">
        <v>186</v>
      </c>
      <c r="C182" s="91"/>
      <c r="D182" s="90" t="s">
        <v>186</v>
      </c>
      <c r="E182" s="92"/>
      <c r="F182" s="258"/>
    </row>
    <row r="183" spans="1:6" ht="28.5" customHeight="1" x14ac:dyDescent="0.15">
      <c r="A183" s="258"/>
      <c r="B183" s="82" t="e">
        <f ca="1">'Scout 15'!A$1</f>
        <v>#VALUE!</v>
      </c>
      <c r="F183" s="258"/>
    </row>
    <row r="184" spans="1:6" ht="12.75" customHeight="1" x14ac:dyDescent="0.15">
      <c r="A184" s="258"/>
      <c r="B184" s="83" t="s">
        <v>174</v>
      </c>
      <c r="C184" s="84"/>
      <c r="F184" s="258"/>
    </row>
    <row r="185" spans="1:6" ht="12.75" customHeight="1" x14ac:dyDescent="0.15">
      <c r="A185" s="258"/>
      <c r="B185" s="83" t="s">
        <v>175</v>
      </c>
      <c r="C185" s="84"/>
      <c r="F185" s="258"/>
    </row>
    <row r="186" spans="1:6" x14ac:dyDescent="0.15">
      <c r="A186" s="258"/>
      <c r="B186" s="85"/>
      <c r="C186" s="86" t="s">
        <v>176</v>
      </c>
      <c r="E186" s="86" t="s">
        <v>177</v>
      </c>
      <c r="F186" s="258"/>
    </row>
    <row r="187" spans="1:6" x14ac:dyDescent="0.15">
      <c r="A187" s="258"/>
      <c r="B187" s="87" t="s">
        <v>178</v>
      </c>
      <c r="C187" s="88"/>
      <c r="D187" s="87" t="s">
        <v>178</v>
      </c>
      <c r="E187" s="89"/>
      <c r="F187" s="258"/>
    </row>
    <row r="188" spans="1:6" x14ac:dyDescent="0.15">
      <c r="A188" s="258"/>
      <c r="B188" s="87" t="s">
        <v>179</v>
      </c>
      <c r="C188" s="88"/>
      <c r="D188" s="87" t="s">
        <v>179</v>
      </c>
      <c r="E188" s="89"/>
      <c r="F188" s="258"/>
    </row>
    <row r="189" spans="1:6" x14ac:dyDescent="0.15">
      <c r="A189" s="258"/>
      <c r="B189" s="87" t="s">
        <v>180</v>
      </c>
      <c r="C189" s="88"/>
      <c r="D189" s="87" t="s">
        <v>180</v>
      </c>
      <c r="E189" s="89"/>
      <c r="F189" s="258"/>
    </row>
    <row r="190" spans="1:6" x14ac:dyDescent="0.15">
      <c r="A190" s="258"/>
      <c r="B190" s="87" t="s">
        <v>181</v>
      </c>
      <c r="C190" s="88"/>
      <c r="D190" s="87" t="s">
        <v>181</v>
      </c>
      <c r="E190" s="89"/>
      <c r="F190" s="258"/>
    </row>
    <row r="191" spans="1:6" x14ac:dyDescent="0.15">
      <c r="A191" s="258"/>
      <c r="B191" s="87" t="s">
        <v>182</v>
      </c>
      <c r="C191" s="88"/>
      <c r="D191" s="87" t="s">
        <v>182</v>
      </c>
      <c r="E191" s="89"/>
      <c r="F191" s="258"/>
    </row>
    <row r="192" spans="1:6" x14ac:dyDescent="0.15">
      <c r="A192" s="258"/>
      <c r="B192" s="87" t="s">
        <v>183</v>
      </c>
      <c r="C192" s="88"/>
      <c r="D192" s="87" t="s">
        <v>183</v>
      </c>
      <c r="E192" s="89"/>
      <c r="F192" s="258"/>
    </row>
    <row r="193" spans="1:6" x14ac:dyDescent="0.15">
      <c r="A193" s="258"/>
      <c r="B193" s="87" t="s">
        <v>184</v>
      </c>
      <c r="C193" s="88"/>
      <c r="D193" s="87" t="s">
        <v>184</v>
      </c>
      <c r="E193" s="89"/>
      <c r="F193" s="258"/>
    </row>
    <row r="194" spans="1:6" x14ac:dyDescent="0.15">
      <c r="A194" s="258"/>
      <c r="B194" s="87" t="s">
        <v>185</v>
      </c>
      <c r="C194" s="88"/>
      <c r="D194" s="87" t="s">
        <v>185</v>
      </c>
      <c r="E194" s="89"/>
      <c r="F194" s="258"/>
    </row>
    <row r="195" spans="1:6" x14ac:dyDescent="0.15">
      <c r="A195" s="258"/>
      <c r="B195" s="90" t="s">
        <v>186</v>
      </c>
      <c r="C195" s="91"/>
      <c r="D195" s="90" t="s">
        <v>186</v>
      </c>
      <c r="E195" s="92"/>
      <c r="F195" s="258"/>
    </row>
    <row r="196" spans="1:6" ht="14.25" x14ac:dyDescent="0.15">
      <c r="A196" s="258"/>
      <c r="B196" s="82" t="e">
        <f ca="1">'Scout 16'!A$1</f>
        <v>#VALUE!</v>
      </c>
      <c r="F196" s="258"/>
    </row>
    <row r="197" spans="1:6" x14ac:dyDescent="0.15">
      <c r="A197" s="258"/>
      <c r="B197" s="83" t="s">
        <v>174</v>
      </c>
      <c r="C197" s="84"/>
      <c r="F197" s="258"/>
    </row>
    <row r="198" spans="1:6" x14ac:dyDescent="0.15">
      <c r="A198" s="258"/>
      <c r="B198" s="83" t="s">
        <v>175</v>
      </c>
      <c r="C198" s="84"/>
      <c r="F198" s="258"/>
    </row>
    <row r="199" spans="1:6" x14ac:dyDescent="0.15">
      <c r="A199" s="258"/>
      <c r="B199" s="85"/>
      <c r="C199" s="86" t="s">
        <v>176</v>
      </c>
      <c r="E199" s="86" t="s">
        <v>177</v>
      </c>
      <c r="F199" s="258"/>
    </row>
    <row r="200" spans="1:6" x14ac:dyDescent="0.15">
      <c r="A200" s="258"/>
      <c r="B200" s="87" t="s">
        <v>178</v>
      </c>
      <c r="C200" s="88"/>
      <c r="D200" s="87" t="s">
        <v>178</v>
      </c>
      <c r="E200" s="89"/>
      <c r="F200" s="258"/>
    </row>
    <row r="201" spans="1:6" x14ac:dyDescent="0.15">
      <c r="A201" s="258"/>
      <c r="B201" s="87" t="s">
        <v>179</v>
      </c>
      <c r="C201" s="88"/>
      <c r="D201" s="87" t="s">
        <v>179</v>
      </c>
      <c r="E201" s="89"/>
      <c r="F201" s="258"/>
    </row>
    <row r="202" spans="1:6" x14ac:dyDescent="0.15">
      <c r="A202" s="258"/>
      <c r="B202" s="87" t="s">
        <v>180</v>
      </c>
      <c r="C202" s="88"/>
      <c r="D202" s="87" t="s">
        <v>180</v>
      </c>
      <c r="E202" s="89"/>
      <c r="F202" s="258"/>
    </row>
    <row r="203" spans="1:6" x14ac:dyDescent="0.15">
      <c r="A203" s="258"/>
      <c r="B203" s="87" t="s">
        <v>181</v>
      </c>
      <c r="C203" s="88"/>
      <c r="D203" s="87" t="s">
        <v>181</v>
      </c>
      <c r="E203" s="89"/>
      <c r="F203" s="258"/>
    </row>
    <row r="204" spans="1:6" x14ac:dyDescent="0.15">
      <c r="A204" s="258"/>
      <c r="B204" s="87" t="s">
        <v>182</v>
      </c>
      <c r="C204" s="88"/>
      <c r="D204" s="87" t="s">
        <v>182</v>
      </c>
      <c r="E204" s="89"/>
      <c r="F204" s="258"/>
    </row>
    <row r="205" spans="1:6" x14ac:dyDescent="0.15">
      <c r="A205" s="258"/>
      <c r="B205" s="87" t="s">
        <v>183</v>
      </c>
      <c r="C205" s="88"/>
      <c r="D205" s="87" t="s">
        <v>183</v>
      </c>
      <c r="E205" s="89"/>
      <c r="F205" s="258"/>
    </row>
    <row r="206" spans="1:6" x14ac:dyDescent="0.15">
      <c r="A206" s="258"/>
      <c r="B206" s="87" t="s">
        <v>184</v>
      </c>
      <c r="C206" s="88"/>
      <c r="D206" s="87" t="s">
        <v>184</v>
      </c>
      <c r="E206" s="89"/>
      <c r="F206" s="258"/>
    </row>
    <row r="207" spans="1:6" x14ac:dyDescent="0.15">
      <c r="A207" s="258"/>
      <c r="B207" s="87" t="s">
        <v>185</v>
      </c>
      <c r="C207" s="88"/>
      <c r="D207" s="87" t="s">
        <v>185</v>
      </c>
      <c r="E207" s="89"/>
      <c r="F207" s="258"/>
    </row>
    <row r="208" spans="1:6" x14ac:dyDescent="0.15">
      <c r="A208" s="258"/>
      <c r="B208" s="90" t="s">
        <v>186</v>
      </c>
      <c r="C208" s="91"/>
      <c r="D208" s="90" t="s">
        <v>186</v>
      </c>
      <c r="E208" s="92"/>
      <c r="F208" s="258"/>
    </row>
    <row r="209" spans="1:6" ht="14.25" x14ac:dyDescent="0.15">
      <c r="A209" s="258"/>
      <c r="B209" s="82" t="e">
        <f ca="1">'Scout 17'!A$1</f>
        <v>#VALUE!</v>
      </c>
      <c r="F209" s="258"/>
    </row>
    <row r="210" spans="1:6" x14ac:dyDescent="0.15">
      <c r="A210" s="258"/>
      <c r="B210" s="83" t="s">
        <v>174</v>
      </c>
      <c r="C210" s="84"/>
      <c r="F210" s="258"/>
    </row>
    <row r="211" spans="1:6" x14ac:dyDescent="0.15">
      <c r="A211" s="258"/>
      <c r="B211" s="83" t="s">
        <v>175</v>
      </c>
      <c r="C211" s="84"/>
      <c r="F211" s="258"/>
    </row>
    <row r="212" spans="1:6" x14ac:dyDescent="0.15">
      <c r="A212" s="258"/>
      <c r="B212" s="85"/>
      <c r="C212" s="86" t="s">
        <v>176</v>
      </c>
      <c r="E212" s="86" t="s">
        <v>177</v>
      </c>
      <c r="F212" s="258"/>
    </row>
    <row r="213" spans="1:6" x14ac:dyDescent="0.15">
      <c r="A213" s="258"/>
      <c r="B213" s="87" t="s">
        <v>178</v>
      </c>
      <c r="C213" s="88"/>
      <c r="D213" s="87" t="s">
        <v>178</v>
      </c>
      <c r="E213" s="89"/>
      <c r="F213" s="258"/>
    </row>
    <row r="214" spans="1:6" x14ac:dyDescent="0.15">
      <c r="A214" s="258"/>
      <c r="B214" s="87" t="s">
        <v>179</v>
      </c>
      <c r="C214" s="88"/>
      <c r="D214" s="87" t="s">
        <v>179</v>
      </c>
      <c r="E214" s="89"/>
      <c r="F214" s="258"/>
    </row>
    <row r="215" spans="1:6" x14ac:dyDescent="0.15">
      <c r="A215" s="258"/>
      <c r="B215" s="87" t="s">
        <v>180</v>
      </c>
      <c r="C215" s="88"/>
      <c r="D215" s="87" t="s">
        <v>180</v>
      </c>
      <c r="E215" s="89"/>
      <c r="F215" s="258"/>
    </row>
    <row r="216" spans="1:6" x14ac:dyDescent="0.15">
      <c r="A216" s="258"/>
      <c r="B216" s="87" t="s">
        <v>181</v>
      </c>
      <c r="C216" s="88"/>
      <c r="D216" s="87" t="s">
        <v>181</v>
      </c>
      <c r="E216" s="89"/>
      <c r="F216" s="258"/>
    </row>
    <row r="217" spans="1:6" x14ac:dyDescent="0.15">
      <c r="A217" s="258"/>
      <c r="B217" s="87" t="s">
        <v>182</v>
      </c>
      <c r="C217" s="88"/>
      <c r="D217" s="87" t="s">
        <v>182</v>
      </c>
      <c r="E217" s="89"/>
      <c r="F217" s="258"/>
    </row>
    <row r="218" spans="1:6" x14ac:dyDescent="0.15">
      <c r="A218" s="258"/>
      <c r="B218" s="87" t="s">
        <v>183</v>
      </c>
      <c r="C218" s="88"/>
      <c r="D218" s="87" t="s">
        <v>183</v>
      </c>
      <c r="E218" s="89"/>
      <c r="F218" s="258"/>
    </row>
    <row r="219" spans="1:6" x14ac:dyDescent="0.15">
      <c r="A219" s="258"/>
      <c r="B219" s="87" t="s">
        <v>184</v>
      </c>
      <c r="C219" s="88"/>
      <c r="D219" s="87" t="s">
        <v>184</v>
      </c>
      <c r="E219" s="89"/>
      <c r="F219" s="258"/>
    </row>
    <row r="220" spans="1:6" x14ac:dyDescent="0.15">
      <c r="A220" s="258"/>
      <c r="B220" s="87" t="s">
        <v>185</v>
      </c>
      <c r="C220" s="88"/>
      <c r="D220" s="87" t="s">
        <v>185</v>
      </c>
      <c r="E220" s="89"/>
      <c r="F220" s="258"/>
    </row>
    <row r="221" spans="1:6" x14ac:dyDescent="0.15">
      <c r="A221" s="258"/>
      <c r="B221" s="90" t="s">
        <v>186</v>
      </c>
      <c r="C221" s="91"/>
      <c r="D221" s="90" t="s">
        <v>186</v>
      </c>
      <c r="E221" s="92"/>
      <c r="F221" s="258"/>
    </row>
    <row r="222" spans="1:6" ht="14.25" x14ac:dyDescent="0.15">
      <c r="A222" s="258"/>
      <c r="B222" s="82" t="e">
        <f ca="1">'Scout 18'!A$1</f>
        <v>#VALUE!</v>
      </c>
      <c r="F222" s="258"/>
    </row>
    <row r="223" spans="1:6" x14ac:dyDescent="0.15">
      <c r="A223" s="258"/>
      <c r="B223" s="83" t="s">
        <v>174</v>
      </c>
      <c r="C223" s="84"/>
      <c r="F223" s="258"/>
    </row>
    <row r="224" spans="1:6" x14ac:dyDescent="0.15">
      <c r="A224" s="258"/>
      <c r="B224" s="83" t="s">
        <v>175</v>
      </c>
      <c r="C224" s="84"/>
      <c r="F224" s="258"/>
    </row>
    <row r="225" spans="1:6" x14ac:dyDescent="0.15">
      <c r="A225" s="258"/>
      <c r="B225" s="85"/>
      <c r="C225" s="86" t="s">
        <v>176</v>
      </c>
      <c r="E225" s="86" t="s">
        <v>177</v>
      </c>
      <c r="F225" s="258"/>
    </row>
    <row r="226" spans="1:6" x14ac:dyDescent="0.15">
      <c r="A226" s="258"/>
      <c r="B226" s="87" t="s">
        <v>178</v>
      </c>
      <c r="C226" s="88"/>
      <c r="D226" s="87" t="s">
        <v>178</v>
      </c>
      <c r="E226" s="89"/>
      <c r="F226" s="258"/>
    </row>
    <row r="227" spans="1:6" x14ac:dyDescent="0.15">
      <c r="A227" s="258"/>
      <c r="B227" s="87" t="s">
        <v>179</v>
      </c>
      <c r="C227" s="88"/>
      <c r="D227" s="87" t="s">
        <v>179</v>
      </c>
      <c r="E227" s="89"/>
      <c r="F227" s="258"/>
    </row>
    <row r="228" spans="1:6" x14ac:dyDescent="0.15">
      <c r="A228" s="258"/>
      <c r="B228" s="87" t="s">
        <v>180</v>
      </c>
      <c r="C228" s="88"/>
      <c r="D228" s="87" t="s">
        <v>180</v>
      </c>
      <c r="E228" s="89"/>
      <c r="F228" s="258"/>
    </row>
    <row r="229" spans="1:6" x14ac:dyDescent="0.15">
      <c r="A229" s="258"/>
      <c r="B229" s="87" t="s">
        <v>181</v>
      </c>
      <c r="C229" s="88"/>
      <c r="D229" s="87" t="s">
        <v>181</v>
      </c>
      <c r="E229" s="89"/>
      <c r="F229" s="258"/>
    </row>
    <row r="230" spans="1:6" x14ac:dyDescent="0.15">
      <c r="A230" s="258"/>
      <c r="B230" s="87" t="s">
        <v>182</v>
      </c>
      <c r="C230" s="88"/>
      <c r="D230" s="87" t="s">
        <v>182</v>
      </c>
      <c r="E230" s="89"/>
      <c r="F230" s="258"/>
    </row>
    <row r="231" spans="1:6" x14ac:dyDescent="0.15">
      <c r="A231" s="258"/>
      <c r="B231" s="87" t="s">
        <v>183</v>
      </c>
      <c r="C231" s="88"/>
      <c r="D231" s="87" t="s">
        <v>183</v>
      </c>
      <c r="E231" s="89"/>
      <c r="F231" s="258"/>
    </row>
    <row r="232" spans="1:6" x14ac:dyDescent="0.15">
      <c r="A232" s="258"/>
      <c r="B232" s="87" t="s">
        <v>184</v>
      </c>
      <c r="C232" s="88"/>
      <c r="D232" s="87" t="s">
        <v>184</v>
      </c>
      <c r="E232" s="89"/>
      <c r="F232" s="258"/>
    </row>
    <row r="233" spans="1:6" x14ac:dyDescent="0.15">
      <c r="A233" s="258"/>
      <c r="B233" s="87" t="s">
        <v>185</v>
      </c>
      <c r="C233" s="88"/>
      <c r="D233" s="87" t="s">
        <v>185</v>
      </c>
      <c r="E233" s="89"/>
      <c r="F233" s="258"/>
    </row>
    <row r="234" spans="1:6" x14ac:dyDescent="0.15">
      <c r="A234" s="258"/>
      <c r="B234" s="90" t="s">
        <v>186</v>
      </c>
      <c r="C234" s="91"/>
      <c r="D234" s="90" t="s">
        <v>186</v>
      </c>
      <c r="E234" s="92"/>
      <c r="F234" s="258"/>
    </row>
    <row r="235" spans="1:6" ht="14.25" x14ac:dyDescent="0.15">
      <c r="A235" s="258"/>
      <c r="B235" s="82" t="e">
        <f ca="1">'Scout 19'!A$1</f>
        <v>#VALUE!</v>
      </c>
      <c r="F235" s="258"/>
    </row>
    <row r="236" spans="1:6" x14ac:dyDescent="0.15">
      <c r="A236" s="258"/>
      <c r="B236" s="83" t="s">
        <v>174</v>
      </c>
      <c r="C236" s="84"/>
      <c r="F236" s="258"/>
    </row>
    <row r="237" spans="1:6" x14ac:dyDescent="0.15">
      <c r="A237" s="258"/>
      <c r="B237" s="83" t="s">
        <v>175</v>
      </c>
      <c r="C237" s="84"/>
      <c r="F237" s="258"/>
    </row>
    <row r="238" spans="1:6" x14ac:dyDescent="0.15">
      <c r="A238" s="258"/>
      <c r="B238" s="85"/>
      <c r="C238" s="86" t="s">
        <v>176</v>
      </c>
      <c r="E238" s="86" t="s">
        <v>177</v>
      </c>
      <c r="F238" s="258"/>
    </row>
    <row r="239" spans="1:6" x14ac:dyDescent="0.15">
      <c r="A239" s="258"/>
      <c r="B239" s="87" t="s">
        <v>178</v>
      </c>
      <c r="C239" s="88"/>
      <c r="D239" s="87" t="s">
        <v>178</v>
      </c>
      <c r="E239" s="89"/>
      <c r="F239" s="258"/>
    </row>
    <row r="240" spans="1:6" x14ac:dyDescent="0.15">
      <c r="A240" s="258"/>
      <c r="B240" s="87" t="s">
        <v>179</v>
      </c>
      <c r="C240" s="88"/>
      <c r="D240" s="87" t="s">
        <v>179</v>
      </c>
      <c r="E240" s="89"/>
      <c r="F240" s="258"/>
    </row>
    <row r="241" spans="1:6" x14ac:dyDescent="0.15">
      <c r="A241" s="258"/>
      <c r="B241" s="87" t="s">
        <v>180</v>
      </c>
      <c r="C241" s="88"/>
      <c r="D241" s="87" t="s">
        <v>180</v>
      </c>
      <c r="E241" s="89"/>
      <c r="F241" s="258"/>
    </row>
    <row r="242" spans="1:6" x14ac:dyDescent="0.15">
      <c r="A242" s="258"/>
      <c r="B242" s="87" t="s">
        <v>181</v>
      </c>
      <c r="C242" s="88"/>
      <c r="D242" s="87" t="s">
        <v>181</v>
      </c>
      <c r="E242" s="89"/>
      <c r="F242" s="258"/>
    </row>
    <row r="243" spans="1:6" x14ac:dyDescent="0.15">
      <c r="A243" s="258"/>
      <c r="B243" s="87" t="s">
        <v>182</v>
      </c>
      <c r="C243" s="88"/>
      <c r="D243" s="87" t="s">
        <v>182</v>
      </c>
      <c r="E243" s="89"/>
      <c r="F243" s="258"/>
    </row>
    <row r="244" spans="1:6" x14ac:dyDescent="0.15">
      <c r="A244" s="258"/>
      <c r="B244" s="87" t="s">
        <v>183</v>
      </c>
      <c r="C244" s="88"/>
      <c r="D244" s="87" t="s">
        <v>183</v>
      </c>
      <c r="E244" s="89"/>
      <c r="F244" s="258"/>
    </row>
    <row r="245" spans="1:6" x14ac:dyDescent="0.15">
      <c r="A245" s="258"/>
      <c r="B245" s="87" t="s">
        <v>184</v>
      </c>
      <c r="C245" s="88"/>
      <c r="D245" s="87" t="s">
        <v>184</v>
      </c>
      <c r="E245" s="89"/>
      <c r="F245" s="258"/>
    </row>
    <row r="246" spans="1:6" x14ac:dyDescent="0.15">
      <c r="A246" s="258"/>
      <c r="B246" s="87" t="s">
        <v>185</v>
      </c>
      <c r="C246" s="88"/>
      <c r="D246" s="87" t="s">
        <v>185</v>
      </c>
      <c r="E246" s="89"/>
      <c r="F246" s="258"/>
    </row>
    <row r="247" spans="1:6" x14ac:dyDescent="0.15">
      <c r="A247" s="258"/>
      <c r="B247" s="90" t="s">
        <v>186</v>
      </c>
      <c r="C247" s="91"/>
      <c r="D247" s="90" t="s">
        <v>186</v>
      </c>
      <c r="E247" s="92"/>
      <c r="F247" s="258"/>
    </row>
    <row r="248" spans="1:6" ht="14.25" x14ac:dyDescent="0.15">
      <c r="A248" s="258"/>
      <c r="B248" s="82" t="e">
        <f ca="1">'Scout 20'!A$1</f>
        <v>#VALUE!</v>
      </c>
      <c r="F248" s="258"/>
    </row>
    <row r="249" spans="1:6" x14ac:dyDescent="0.15">
      <c r="A249" s="258"/>
      <c r="B249" s="83" t="s">
        <v>174</v>
      </c>
      <c r="C249" s="84"/>
      <c r="F249" s="258"/>
    </row>
    <row r="250" spans="1:6" x14ac:dyDescent="0.15">
      <c r="A250" s="258"/>
      <c r="B250" s="83" t="s">
        <v>175</v>
      </c>
      <c r="C250" s="84"/>
      <c r="F250" s="258"/>
    </row>
    <row r="251" spans="1:6" x14ac:dyDescent="0.15">
      <c r="A251" s="258"/>
      <c r="B251" s="85"/>
      <c r="C251" s="86" t="s">
        <v>176</v>
      </c>
      <c r="E251" s="86" t="s">
        <v>177</v>
      </c>
      <c r="F251" s="258"/>
    </row>
    <row r="252" spans="1:6" x14ac:dyDescent="0.15">
      <c r="A252" s="258"/>
      <c r="B252" s="87" t="s">
        <v>178</v>
      </c>
      <c r="C252" s="88"/>
      <c r="D252" s="87" t="s">
        <v>178</v>
      </c>
      <c r="E252" s="89"/>
      <c r="F252" s="258"/>
    </row>
    <row r="253" spans="1:6" x14ac:dyDescent="0.15">
      <c r="A253" s="258"/>
      <c r="B253" s="87" t="s">
        <v>179</v>
      </c>
      <c r="C253" s="88"/>
      <c r="D253" s="87" t="s">
        <v>179</v>
      </c>
      <c r="E253" s="89"/>
      <c r="F253" s="258"/>
    </row>
    <row r="254" spans="1:6" x14ac:dyDescent="0.15">
      <c r="A254" s="258"/>
      <c r="B254" s="87" t="s">
        <v>180</v>
      </c>
      <c r="C254" s="88"/>
      <c r="D254" s="87" t="s">
        <v>180</v>
      </c>
      <c r="E254" s="89"/>
      <c r="F254" s="258"/>
    </row>
    <row r="255" spans="1:6" x14ac:dyDescent="0.15">
      <c r="A255" s="258"/>
      <c r="B255" s="87" t="s">
        <v>181</v>
      </c>
      <c r="C255" s="88"/>
      <c r="D255" s="87" t="s">
        <v>181</v>
      </c>
      <c r="E255" s="89"/>
      <c r="F255" s="258"/>
    </row>
    <row r="256" spans="1:6" x14ac:dyDescent="0.15">
      <c r="A256" s="258"/>
      <c r="B256" s="87" t="s">
        <v>182</v>
      </c>
      <c r="C256" s="88"/>
      <c r="D256" s="87" t="s">
        <v>182</v>
      </c>
      <c r="E256" s="89"/>
      <c r="F256" s="258"/>
    </row>
    <row r="257" spans="1:6" x14ac:dyDescent="0.15">
      <c r="A257" s="258"/>
      <c r="B257" s="87" t="s">
        <v>183</v>
      </c>
      <c r="C257" s="88"/>
      <c r="D257" s="87" t="s">
        <v>183</v>
      </c>
      <c r="E257" s="89"/>
      <c r="F257" s="258"/>
    </row>
    <row r="258" spans="1:6" x14ac:dyDescent="0.15">
      <c r="A258" s="258"/>
      <c r="B258" s="87" t="s">
        <v>184</v>
      </c>
      <c r="C258" s="88"/>
      <c r="D258" s="87" t="s">
        <v>184</v>
      </c>
      <c r="E258" s="89"/>
      <c r="F258" s="258"/>
    </row>
    <row r="259" spans="1:6" x14ac:dyDescent="0.15">
      <c r="A259" s="258"/>
      <c r="B259" s="87" t="s">
        <v>185</v>
      </c>
      <c r="C259" s="88"/>
      <c r="D259" s="87" t="s">
        <v>185</v>
      </c>
      <c r="E259" s="89"/>
      <c r="F259" s="258"/>
    </row>
    <row r="260" spans="1:6" x14ac:dyDescent="0.15">
      <c r="A260" s="258"/>
      <c r="B260" s="90" t="s">
        <v>186</v>
      </c>
      <c r="C260" s="91"/>
      <c r="D260" s="90" t="s">
        <v>186</v>
      </c>
      <c r="E260" s="92"/>
      <c r="F260" s="258"/>
    </row>
  </sheetData>
  <sheetProtection password="C658" sheet="1" objects="1" scenarios="1" selectLockedCells="1"/>
  <mergeCells count="2">
    <mergeCell ref="A1:A260"/>
    <mergeCell ref="F1:F260"/>
  </mergeCells>
  <phoneticPr fontId="11" type="noConversion"/>
  <printOptions horizontalCentered="1"/>
  <pageMargins left="0.5" right="0.5" top="1.1599999999999999" bottom="1" header="0.5" footer="0.5"/>
  <pageSetup scale="89" orientation="portrait" horizontalDpi="4294967293" verticalDpi="0" r:id="rId1"/>
  <headerFooter alignWithMargins="0">
    <oddHeader>&amp;C&amp;"Arial,Bold"&amp;14EagleTrax&amp;"Arial,Regular"&amp;10
&amp;"Arial,Bold"&amp;12Parent Contact Info - &amp;D</oddHeader>
  </headerFooter>
  <rowBreaks count="3" manualBreakCount="3">
    <brk id="52" max="16383" man="1"/>
    <brk id="104" max="16383" man="1"/>
    <brk id="15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N106"/>
  <sheetViews>
    <sheetView showGridLines="0" workbookViewId="0" xr3:uid="{34904945-5288-588E-9F07-34343C13E9F2}">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IF(Star!K5&lt;&gt;"",IF(ISNUMBER(Star!K5),Star!K5,"C"),"")</f>
        <v/>
      </c>
      <c r="G3" s="5"/>
      <c r="H3" s="174" t="str">
        <f>'MB - EagleRequired'!B3</f>
        <v>1.</v>
      </c>
      <c r="I3" s="181" t="str">
        <f>'MB - EagleRequired'!C3</f>
        <v>First Aid</v>
      </c>
      <c r="J3" s="174" t="str">
        <f>IF('MB - EagleRequired'!K3&lt;&gt;"",IF(OR(ISNUMBER('MB - EagleRequired'!K3),'MB - EagleRequired'!K3="P"),"P","C"),"")</f>
        <v/>
      </c>
      <c r="K3" s="5"/>
      <c r="L3" s="33" t="str">
        <f>'MB - Elective'!C57</f>
        <v>Inventing</v>
      </c>
      <c r="M3" s="182" t="str">
        <f>IF('MB - Elective'!K57&lt;&gt;"",IF('MB - Elective'!K57="P","P","C"),"")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EagleRequired'!K4&lt;&gt;"",IF(OR(ISNUMBER('MB - EagleRequired'!K4),'MB - EagleRequired'!K4="P"),"P","C"),"")</f>
        <v/>
      </c>
      <c r="K4" s="5"/>
      <c r="L4" s="33" t="str">
        <f>'MB - Elective'!C58</f>
        <v>Journalism</v>
      </c>
      <c r="M4" s="182" t="str">
        <f>IF('MB - Elective'!K58&lt;&gt;"",IF('MB - Elective'!K58="P","P","C"),"")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IF(Star!K6&lt;&gt;"",IF(ISNUMBER(Star!K6),Star!K6,"C"),"")</f>
        <v/>
      </c>
      <c r="G5" s="5"/>
      <c r="H5" s="174" t="str">
        <f>'MB - EagleRequired'!B5</f>
        <v>3.</v>
      </c>
      <c r="I5" s="181" t="str">
        <f>'MB - EagleRequired'!C5</f>
        <v>Citizenship in the Nation</v>
      </c>
      <c r="J5" s="174" t="str">
        <f>IF('MB - EagleRequired'!K5&lt;&gt;"",IF(OR(ISNUMBER('MB - EagleRequired'!K5),'MB - EagleRequired'!K5="P"),"P","C"),"")</f>
        <v/>
      </c>
      <c r="K5" s="5"/>
      <c r="L5" s="33" t="str">
        <f>'MB - Elective'!C59</f>
        <v>Kayaking</v>
      </c>
      <c r="M5" s="182" t="str">
        <f>IF('MB - Elective'!K59&lt;&gt;"",IF('MB - Elective'!K59="P","P","C"),"")</f>
        <v/>
      </c>
      <c r="N5" s="5"/>
    </row>
    <row r="6" spans="1:14" ht="12.75" customHeight="1" x14ac:dyDescent="0.15">
      <c r="A6" s="45" t="s">
        <v>137</v>
      </c>
      <c r="B6" s="46" t="str">
        <f>IF(Star!K2&lt;&gt;"",IF(ISNUMBER(Star!K2),FLOOR(Star!K2,1),"C"),"")</f>
        <v/>
      </c>
      <c r="C6" s="23"/>
      <c r="D6" s="286"/>
      <c r="E6" s="289"/>
      <c r="F6" s="286"/>
      <c r="G6" s="5"/>
      <c r="H6" s="174" t="str">
        <f>'MB - EagleRequired'!B6</f>
        <v>4.</v>
      </c>
      <c r="I6" s="181" t="str">
        <f>'MB - EagleRequired'!C6</f>
        <v>Citizenship in the World</v>
      </c>
      <c r="J6" s="174" t="str">
        <f>IF('MB - EagleRequired'!K6&lt;&gt;"",IF(OR(ISNUMBER('MB - EagleRequired'!K6),'MB - EagleRequired'!K6="P"),"P","C"),"")</f>
        <v/>
      </c>
      <c r="K6" s="5"/>
      <c r="L6" s="33" t="str">
        <f>'MB - Elective'!C60</f>
        <v>Landscape Architecture</v>
      </c>
      <c r="M6" s="182" t="str">
        <f>IF('MB - Elective'!K60&lt;&gt;"",IF('MB - Elective'!K60="P","P","C"),"")</f>
        <v/>
      </c>
      <c r="N6" s="5"/>
    </row>
    <row r="7" spans="1:14" ht="12.75" customHeight="1" x14ac:dyDescent="0.15">
      <c r="A7" s="45" t="s">
        <v>138</v>
      </c>
      <c r="B7" s="46" t="str">
        <f>IF(Life!K2&lt;&gt;"",IF(ISNUMBER(Life!K2),FLOOR(Life!K2,1),"C"),"")</f>
        <v/>
      </c>
      <c r="C7" s="23"/>
      <c r="D7" s="286"/>
      <c r="E7" s="289"/>
      <c r="F7" s="286"/>
      <c r="G7" s="5"/>
      <c r="H7" s="174" t="str">
        <f>'MB - EagleRequired'!B7</f>
        <v>5.</v>
      </c>
      <c r="I7" s="181" t="str">
        <f>'MB - EagleRequired'!C7</f>
        <v>Communication</v>
      </c>
      <c r="J7" s="174" t="str">
        <f>IF('MB - EagleRequired'!K7&lt;&gt;"",IF(OR(ISNUMBER('MB - EagleRequired'!K7),'MB - EagleRequired'!K7="P"),"P","C"),"")</f>
        <v/>
      </c>
      <c r="K7" s="2"/>
      <c r="L7" s="33" t="str">
        <f>'MB - Elective'!C61</f>
        <v>Law</v>
      </c>
      <c r="M7" s="182" t="str">
        <f>IF('MB - Elective'!K61&lt;&gt;"",IF('MB - Elective'!K61="P","P","C"),"")</f>
        <v/>
      </c>
      <c r="N7" s="5"/>
    </row>
    <row r="8" spans="1:14" ht="12.75" customHeight="1" x14ac:dyDescent="0.15">
      <c r="A8" s="45" t="s">
        <v>139</v>
      </c>
      <c r="B8" s="46" t="str">
        <f>IF(Eagle!K2&lt;&gt;"",IF(ISNUMBER(Eagle!K2),FLOOR(Eagle!K2,1),"C"),"")</f>
        <v/>
      </c>
      <c r="C8" s="23"/>
      <c r="D8" s="286">
        <f>Star!B7</f>
        <v>3</v>
      </c>
      <c r="E8" s="289" t="str">
        <f>Star!C7</f>
        <v>Earn a total of six (6) merit badges, including four (4) from the list of required Eagle Merit Badges.</v>
      </c>
      <c r="F8" s="286" t="str">
        <f>IF(Star!K7&lt;&gt;"",IF(ISNUMBER(Star!K7),Star!K7,"C"),"")</f>
        <v/>
      </c>
      <c r="G8" s="5"/>
      <c r="H8" s="174" t="str">
        <f>'MB - EagleRequired'!B8</f>
        <v>6.</v>
      </c>
      <c r="I8" s="181" t="str">
        <f>'MB - EagleRequired'!C8</f>
        <v>Cooking</v>
      </c>
      <c r="J8" s="174" t="str">
        <f>IF('MB - EagleRequired'!K8&lt;&gt;"",IF(OR(ISNUMBER('MB - EagleRequired'!K8),'MB - EagleRequired'!K8="P"),"P","C"),"")</f>
        <v/>
      </c>
      <c r="K8" s="5"/>
      <c r="L8" s="33" t="str">
        <f>'MB - Elective'!C62</f>
        <v>Leatherwork</v>
      </c>
      <c r="M8" s="182" t="str">
        <f>IF('MB - Elective'!K62&lt;&gt;"",IF('MB - Elective'!K62="P","P","C"),"")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EagleRequired'!K9&lt;&gt;"",IF(OR(ISNUMBER('MB - EagleRequired'!K9),'MB - EagleRequired'!K9="P"),"P","C"),"")</f>
        <v/>
      </c>
      <c r="K9" s="5"/>
      <c r="L9" s="33" t="str">
        <f>'MB - Elective'!C63</f>
        <v>Mammal Study</v>
      </c>
      <c r="M9" s="182" t="str">
        <f>IF('MB - Elective'!K63&lt;&gt;"",IF('MB - Elective'!K63="P","P","C"),"")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IF(Star!K8&lt;&gt;"",IF(ISNUMBER(Star!K8),Star!K8,"C"),"")</f>
        <v/>
      </c>
      <c r="G10" s="5"/>
      <c r="H10" s="295" t="str">
        <f>'MB - EagleRequired'!B10</f>
        <v>8.</v>
      </c>
      <c r="I10" s="181" t="str">
        <f>'MB - EagleRequired'!C10</f>
        <v>Emergency Preparedness    -or-</v>
      </c>
      <c r="J10" s="174" t="str">
        <f>IF('MB - EagleRequired'!K10&lt;&gt;"",IF(OR(ISNUMBER('MB - EagleRequired'!K10),'MB - EagleRequired'!K10="P"),"P","C"),"")</f>
        <v/>
      </c>
      <c r="K10" s="5"/>
      <c r="L10" s="33" t="str">
        <f>'MB - Elective'!C64</f>
        <v>Medicine</v>
      </c>
      <c r="M10" s="182" t="str">
        <f>IF('MB - Elective'!K64&lt;&gt;"",IF('MB - Elective'!K64="P","P","C"),"")</f>
        <v/>
      </c>
      <c r="N10" s="5"/>
    </row>
    <row r="11" spans="1:14" x14ac:dyDescent="0.15">
      <c r="C11" s="23"/>
      <c r="D11" s="286"/>
      <c r="E11" s="289"/>
      <c r="F11" s="286"/>
      <c r="G11" s="5"/>
      <c r="H11" s="295"/>
      <c r="I11" s="181" t="str">
        <f>'MB - EagleRequired'!C11</f>
        <v>Lifesaving</v>
      </c>
      <c r="J11" s="174" t="str">
        <f>IF('MB - EagleRequired'!K11&lt;&gt;"",IF(OR(ISNUMBER('MB - EagleRequired'!K11),'MB - EagleRequired'!K11="P"),"P","C"),"")</f>
        <v/>
      </c>
      <c r="K11" s="5"/>
      <c r="L11" s="33" t="str">
        <f>'MB - Elective'!C65</f>
        <v>Metalwork</v>
      </c>
      <c r="M11" s="182" t="str">
        <f>IF('MB - Elective'!K65&lt;&gt;"",IF('MB - Elective'!K65="P","P","C"),"")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EagleRequired'!K12&lt;&gt;"",IF(OR(ISNUMBER('MB - EagleRequired'!K12),'MB - EagleRequired'!K12="P"),"P","C"),"")</f>
        <v/>
      </c>
      <c r="K12" s="5"/>
      <c r="L12" s="33" t="str">
        <f>'MB - Elective'!C66</f>
        <v>Mining in Society</v>
      </c>
      <c r="M12" s="182" t="str">
        <f>IF('MB - Elective'!K66&lt;&gt;"",IF('MB - Elective'!K66="P","P","C"),"")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IF(Star!K9&lt;&gt;"",IF(ISNUMBER(Star!K9),Star!K9,"C"),"")</f>
        <v/>
      </c>
      <c r="G13" s="5"/>
      <c r="H13" s="295"/>
      <c r="I13" s="181" t="str">
        <f>'MB - EagleRequired'!C13</f>
        <v>Sustainability</v>
      </c>
      <c r="J13" s="174" t="str">
        <f>IF('MB - EagleRequired'!K13&lt;&gt;"",IF(OR(ISNUMBER('MB - EagleRequired'!K13),'MB - EagleRequired'!K13="P"),"P","C"),"")</f>
        <v/>
      </c>
      <c r="K13" s="2"/>
      <c r="L13" s="33" t="str">
        <f>'MB - Elective'!C67</f>
        <v>Model Design and Building</v>
      </c>
      <c r="M13" s="182" t="str">
        <f>IF('MB - Elective'!K67&lt;&gt;"",IF('MB - Elective'!K67="P","P","C"),"")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EagleRequired'!K14&lt;&gt;"",IF(OR(ISNUMBER('MB - EagleRequired'!K14),'MB - EagleRequired'!K14="P"),"P","C"),"")</f>
        <v/>
      </c>
      <c r="K14" s="5"/>
      <c r="L14" s="33" t="str">
        <f>'MB - Elective'!C68</f>
        <v>Motorboating</v>
      </c>
      <c r="M14" s="182" t="str">
        <f>IF('MB - Elective'!K68&lt;&gt;"",IF('MB - Elective'!K68="P","P","C"),"")</f>
        <v/>
      </c>
      <c r="N14" s="18"/>
    </row>
    <row r="15" spans="1:14" x14ac:dyDescent="0.15">
      <c r="C15" s="23"/>
      <c r="D15" s="286"/>
      <c r="E15" s="289"/>
      <c r="F15" s="286"/>
      <c r="G15" s="18"/>
      <c r="H15" s="295" t="str">
        <f>'MB - EagleRequired'!B15</f>
        <v>11.</v>
      </c>
      <c r="I15" s="181" t="str">
        <f>'MB - EagleRequired'!C15</f>
        <v>Swimming    -or-</v>
      </c>
      <c r="J15" s="174" t="str">
        <f>IF('MB - EagleRequired'!K15&lt;&gt;"",IF(OR(ISNUMBER('MB - EagleRequired'!K15),'MB - EagleRequired'!K15="P"),"P","C"),"")</f>
        <v/>
      </c>
      <c r="K15" s="5"/>
      <c r="L15" s="33" t="str">
        <f>'MB - Elective'!C69</f>
        <v>Movie Making</v>
      </c>
      <c r="M15" s="182" t="str">
        <f>IF('MB - Elective'!K69&lt;&gt;"",IF('MB - Elective'!K69="P","P","C"),"")</f>
        <v/>
      </c>
      <c r="N15" s="5"/>
    </row>
    <row r="16" spans="1:14" ht="12.75" customHeight="1" x14ac:dyDescent="0.15">
      <c r="D16" s="286"/>
      <c r="E16" s="289"/>
      <c r="F16" s="286"/>
      <c r="G16" s="5"/>
      <c r="H16" s="295"/>
      <c r="I16" s="181" t="str">
        <f>'MB - EagleRequired'!C16</f>
        <v>Hiking    -or-</v>
      </c>
      <c r="J16" s="174" t="str">
        <f>IF('MB - EagleRequired'!K16&lt;&gt;"",IF(OR(ISNUMBER('MB - EagleRequired'!K16),'MB - EagleRequired'!K16="P"),"P","C"),"")</f>
        <v/>
      </c>
      <c r="K16" s="5"/>
      <c r="L16" s="33" t="str">
        <f>'MB - Elective'!C70</f>
        <v>Music</v>
      </c>
      <c r="M16" s="182" t="str">
        <f>IF('MB - Elective'!K70&lt;&gt;"",IF('MB - Elective'!K70="P","P","C"),"")</f>
        <v/>
      </c>
      <c r="N16" s="5"/>
    </row>
    <row r="17" spans="1:14" ht="12.75" customHeight="1" x14ac:dyDescent="0.15">
      <c r="A17" s="94" t="s">
        <v>187</v>
      </c>
      <c r="B17" s="95"/>
      <c r="D17" s="286"/>
      <c r="E17" s="289"/>
      <c r="F17" s="286"/>
      <c r="G17" s="5"/>
      <c r="H17" s="295"/>
      <c r="I17" s="181" t="str">
        <f>'MB - EagleRequired'!C17</f>
        <v>Cycling</v>
      </c>
      <c r="J17" s="174" t="str">
        <f>IF('MB - EagleRequired'!K17&lt;&gt;"",IF(OR(ISNUMBER('MB - EagleRequired'!K17),'MB - EagleRequired'!K17="P"),"P","C"),"")</f>
        <v/>
      </c>
      <c r="K17" s="5"/>
      <c r="L17" s="33" t="str">
        <f>'MB - Elective'!C71</f>
        <v>Nature</v>
      </c>
      <c r="M17" s="182" t="str">
        <f>IF('MB - Elective'!K71&lt;&gt;"",IF('MB - Elective'!K71="P","P","C"),"")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EagleRequired'!K18&lt;&gt;"",IF(OR(ISNUMBER('MB - EagleRequired'!K18),'MB - EagleRequired'!K18="P"),"P","C"),"")</f>
        <v/>
      </c>
      <c r="K18" s="5"/>
      <c r="L18" s="33" t="str">
        <f>'MB - Elective'!C72</f>
        <v>Nuclear Science</v>
      </c>
      <c r="M18" s="182" t="str">
        <f>IF('MB - Elective'!K72&lt;&gt;"",IF('MB - Elective'!K72="P","P","C"),"")</f>
        <v/>
      </c>
      <c r="N18" s="18"/>
    </row>
    <row r="19" spans="1:14" ht="12.75" customHeight="1" x14ac:dyDescent="0.15">
      <c r="A19" s="98" t="s">
        <v>189</v>
      </c>
      <c r="B19" s="46" t="str">
        <f>'Troop Meetings'!K6</f>
        <v/>
      </c>
      <c r="D19" s="286">
        <f>Star!B10</f>
        <v>6</v>
      </c>
      <c r="E19" s="289" t="str">
        <f>Star!C10</f>
        <v>With your parent or guardian, complete the exercises in the pamphlet How to Protect Your Children From Child Abuse: A Parent's Guide and earn the Cyber Chip Award for your grade.</v>
      </c>
      <c r="F19" s="286" t="str">
        <f>IF(Star!K10&lt;&gt;"",IF(ISNUMBER(Star!K10),Star!K10,"C"),"")</f>
        <v/>
      </c>
      <c r="G19" s="5"/>
      <c r="H19" s="174" t="str">
        <f>'MB - EagleRequired'!B19</f>
        <v>13.</v>
      </c>
      <c r="I19" s="181" t="str">
        <f>'MB - EagleRequired'!C19</f>
        <v>Family Life</v>
      </c>
      <c r="J19" s="174" t="str">
        <f>IF('MB - EagleRequired'!K19&lt;&gt;"",IF(OR(ISNUMBER('MB - EagleRequired'!K19),'MB - EagleRequired'!K19="P"),"P","C"),"")</f>
        <v/>
      </c>
      <c r="K19" s="2"/>
      <c r="L19" s="33" t="str">
        <f>'MB - Elective'!C73</f>
        <v>Oceanography</v>
      </c>
      <c r="M19" s="182" t="str">
        <f>IF('MB - Elective'!K73&lt;&gt;"",IF('MB - Elective'!K73="P","P","C"),"")</f>
        <v/>
      </c>
      <c r="N19" s="5"/>
    </row>
    <row r="20" spans="1:14" x14ac:dyDescent="0.15">
      <c r="A20" s="98" t="s">
        <v>190</v>
      </c>
      <c r="B20" s="46" t="str">
        <f>Outings!K6</f>
        <v/>
      </c>
      <c r="C20" s="17"/>
      <c r="D20" s="286"/>
      <c r="E20" s="289"/>
      <c r="F20" s="286"/>
      <c r="G20" s="5"/>
      <c r="H20" s="5"/>
      <c r="K20" s="5"/>
      <c r="L20" s="33" t="str">
        <f>'MB - Elective'!C74</f>
        <v>Orienteering</v>
      </c>
      <c r="M20" s="182" t="str">
        <f>IF('MB - Elective'!K74&lt;&gt;"",IF('MB - Elective'!K74="P","P","C"),"")</f>
        <v/>
      </c>
      <c r="N20" s="5"/>
    </row>
    <row r="21" spans="1:14" ht="12.75" customHeight="1" x14ac:dyDescent="0.15">
      <c r="A21" s="98" t="s">
        <v>191</v>
      </c>
      <c r="B21" s="46" t="str">
        <f>'Nights Camping'!K7</f>
        <v/>
      </c>
      <c r="C21" s="21"/>
      <c r="D21" s="286"/>
      <c r="E21" s="289"/>
      <c r="F21" s="286"/>
      <c r="G21" s="5"/>
      <c r="H21" s="5"/>
      <c r="K21" s="5"/>
      <c r="L21" s="33" t="str">
        <f>'MB - Elective'!C75</f>
        <v>Painting</v>
      </c>
      <c r="M21" s="182" t="str">
        <f>IF('MB - Elective'!K75&lt;&gt;"",IF('MB - Elective'!K75="P","P","C"),"")</f>
        <v/>
      </c>
      <c r="N21" s="5"/>
    </row>
    <row r="22" spans="1:14" ht="12.75" customHeight="1" x14ac:dyDescent="0.15">
      <c r="A22" s="98" t="s">
        <v>192</v>
      </c>
      <c r="B22" s="46" t="str">
        <f>'Nights Camping'!K6</f>
        <v/>
      </c>
      <c r="C22" s="23"/>
      <c r="D22" s="286">
        <f>Star!B11</f>
        <v>7</v>
      </c>
      <c r="E22" s="289" t="str">
        <f>Star!C11</f>
        <v>While a First Class Scout, participate in a Scoutmaster conference.</v>
      </c>
      <c r="F22" s="286" t="str">
        <f>IF(Star!K11&lt;&gt;"",IF(ISNUMBER(Star!K11),Star!K11,"C"),"")</f>
        <v/>
      </c>
      <c r="G22" s="5"/>
      <c r="H22" s="288" t="s">
        <v>339</v>
      </c>
      <c r="I22" s="288"/>
      <c r="J22" s="288"/>
      <c r="K22" s="5"/>
      <c r="L22" s="33" t="str">
        <f>'MB - Elective'!C76</f>
        <v>Pets</v>
      </c>
      <c r="M22" s="182" t="str">
        <f>IF('MB - Elective'!K76&lt;&gt;"",IF('MB - Elective'!K76="P","P","C"),"")</f>
        <v/>
      </c>
      <c r="N22" s="5"/>
    </row>
    <row r="23" spans="1:14" ht="12.75" customHeight="1" x14ac:dyDescent="0.15">
      <c r="C23" s="23"/>
      <c r="D23" s="286"/>
      <c r="E23" s="289"/>
      <c r="F23" s="286"/>
      <c r="G23" s="4"/>
      <c r="H23" s="288"/>
      <c r="I23" s="288"/>
      <c r="J23" s="288"/>
      <c r="K23" s="5"/>
      <c r="L23" s="33" t="str">
        <f>'MB - Elective'!C77</f>
        <v>Photography</v>
      </c>
      <c r="M23" s="182" t="str">
        <f>IF('MB - Elective'!K77&lt;&gt;"",IF('MB - Elective'!K77="P","P","C"),"")</f>
        <v/>
      </c>
      <c r="N23" s="5"/>
    </row>
    <row r="24" spans="1:14" ht="12.75" customHeight="1" x14ac:dyDescent="0.15">
      <c r="C24" s="22"/>
      <c r="D24" s="180">
        <f>Star!B12</f>
        <v>8</v>
      </c>
      <c r="E24" s="44" t="str">
        <f>Star!C12</f>
        <v>Complete your board of review for the Star rank.</v>
      </c>
      <c r="F24" s="180" t="str">
        <f>IF(Star!K12&lt;&gt;"",IF(ISNUMBER(Star!K12),Star!K12,"C"),"")</f>
        <v/>
      </c>
      <c r="G24" s="5"/>
      <c r="H24" s="294" t="str">
        <f>'MB - Elective'!C3</f>
        <v>American Business</v>
      </c>
      <c r="I24" s="294"/>
      <c r="J24" s="182" t="str">
        <f>IF('MB - Elective'!K3&lt;&gt;"",IF('MB - Elective'!K3="P","P","C"),"")</f>
        <v/>
      </c>
      <c r="K24" s="5"/>
      <c r="L24" s="33" t="str">
        <f>'MB - Elective'!C78</f>
        <v>Pioneering</v>
      </c>
      <c r="M24" s="182" t="str">
        <f>IF('MB - Elective'!K78&lt;&gt;"",IF('MB - Elective'!K78="P","P","C"),"")</f>
        <v/>
      </c>
      <c r="N24" s="5"/>
    </row>
    <row r="25" spans="1:14" ht="12.75" customHeight="1" x14ac:dyDescent="0.15">
      <c r="A25" s="94" t="s">
        <v>193</v>
      </c>
      <c r="B25" s="175"/>
      <c r="C25" s="23"/>
      <c r="D25" s="40"/>
      <c r="G25" s="5"/>
      <c r="H25" s="294" t="str">
        <f>'MB - Elective'!C4</f>
        <v>American Culture</v>
      </c>
      <c r="I25" s="294"/>
      <c r="J25" s="182" t="str">
        <f>IF('MB - Elective'!K4&lt;&gt;"",IF('MB - Elective'!K4="P","P","C"),"")</f>
        <v/>
      </c>
      <c r="K25" s="5"/>
      <c r="L25" s="33" t="str">
        <f>'MB - Elective'!C79</f>
        <v>Plant Science</v>
      </c>
      <c r="M25" s="182" t="str">
        <f>IF('MB - Elective'!K79&lt;&gt;"",IF('MB - Elective'!K79="P","P","C"),"")</f>
        <v/>
      </c>
      <c r="N25" s="5"/>
    </row>
    <row r="26" spans="1:14" ht="12.75" customHeight="1" x14ac:dyDescent="0.15">
      <c r="A26" s="98" t="s">
        <v>194</v>
      </c>
      <c r="B26" s="176" t="str">
        <f>IF('Order of the Arrow'!Q3&lt;&gt;"","Yes","")</f>
        <v/>
      </c>
      <c r="C26" s="23"/>
      <c r="D26" s="40"/>
      <c r="G26" s="5"/>
      <c r="H26" s="294" t="str">
        <f>'MB - Elective'!C5</f>
        <v>American Heritage</v>
      </c>
      <c r="I26" s="294"/>
      <c r="J26" s="182" t="str">
        <f>IF('MB - Elective'!K5&lt;&gt;"",IF('MB - Elective'!K5="P","P","C"),"")</f>
        <v/>
      </c>
      <c r="K26" s="2"/>
      <c r="L26" s="33" t="str">
        <f>'MB - Elective'!C80</f>
        <v>Plumbing</v>
      </c>
      <c r="M26" s="182" t="str">
        <f>IF('MB - Elective'!K80&lt;&gt;"",IF('MB - Elective'!K80="P","P","C"),"")</f>
        <v/>
      </c>
      <c r="N26" s="4"/>
    </row>
    <row r="27" spans="1:14" ht="12.75" customHeight="1" x14ac:dyDescent="0.15">
      <c r="A27" s="98" t="s">
        <v>195</v>
      </c>
      <c r="B27" s="46" t="str">
        <f>IF('Order of the Arrow'!Q4&lt;&gt;"","Yes","")</f>
        <v/>
      </c>
      <c r="C27" s="23"/>
      <c r="D27" s="288" t="s">
        <v>138</v>
      </c>
      <c r="E27" s="288"/>
      <c r="F27" s="288"/>
      <c r="G27" s="4"/>
      <c r="H27" s="294" t="str">
        <f>'MB - Elective'!C6</f>
        <v>American Labor</v>
      </c>
      <c r="I27" s="294"/>
      <c r="J27" s="182" t="str">
        <f>IF('MB - Elective'!K6&lt;&gt;"",IF('MB - Elective'!K6="P","P","C"),"")</f>
        <v/>
      </c>
      <c r="K27" s="5"/>
      <c r="L27" s="33" t="str">
        <f>'MB - Elective'!C81</f>
        <v>Pottery</v>
      </c>
      <c r="M27" s="182" t="str">
        <f>IF('MB - Elective'!K81&lt;&gt;"",IF('MB - Elective'!K81="P","P","C"),"")</f>
        <v/>
      </c>
      <c r="N27" s="5"/>
    </row>
    <row r="28" spans="1:14" ht="12.75" customHeight="1" x14ac:dyDescent="0.15">
      <c r="A28" s="98" t="s">
        <v>196</v>
      </c>
      <c r="B28" s="46" t="str">
        <f>IF('Order of the Arrow'!Q5&lt;&gt;"","Yes","")</f>
        <v/>
      </c>
      <c r="C28" s="23"/>
      <c r="D28" s="288"/>
      <c r="E28" s="288"/>
      <c r="F28" s="288"/>
      <c r="G28" s="5"/>
      <c r="H28" s="294" t="str">
        <f>'MB - Elective'!C7</f>
        <v>Animal Science</v>
      </c>
      <c r="I28" s="294"/>
      <c r="J28" s="182" t="str">
        <f>IF('MB - Elective'!K7&lt;&gt;"",IF('MB - Elective'!K7="P","P","C"),"")</f>
        <v/>
      </c>
      <c r="K28" s="5"/>
      <c r="L28" s="33" t="str">
        <f>'MB - Elective'!C82</f>
        <v>Programming</v>
      </c>
      <c r="M28" s="182" t="str">
        <f>IF('MB - Elective'!K82&lt;&gt;"",IF('MB - Elective'!K82="P","P","C"),"")</f>
        <v/>
      </c>
      <c r="N28" s="5"/>
    </row>
    <row r="29" spans="1:14" ht="12.75" customHeight="1" x14ac:dyDescent="0.15">
      <c r="A29" s="98" t="s">
        <v>197</v>
      </c>
      <c r="B29" s="46" t="str">
        <f>IF('Order of the Arrow'!Q6&lt;&gt;"","Yes","")</f>
        <v/>
      </c>
      <c r="C29" s="23"/>
      <c r="D29" s="286">
        <f>Life!B5</f>
        <v>1</v>
      </c>
      <c r="E29" s="287" t="str">
        <f>Life!C5</f>
        <v xml:space="preserve">Be active in your troop and patrol for at least 6 months as a Star Scout. </v>
      </c>
      <c r="F29" s="286" t="str">
        <f>IF(Life!K5&lt;&gt;"",IF(ISNUMBER(Life!K5),Life!K5,"C"),"")</f>
        <v/>
      </c>
      <c r="G29" s="5"/>
      <c r="H29" s="294" t="str">
        <f>'MB - Elective'!C8</f>
        <v>Animation</v>
      </c>
      <c r="I29" s="294"/>
      <c r="J29" s="182" t="str">
        <f>IF('MB - Elective'!K8&lt;&gt;"",IF('MB - Elective'!K8="P","P","C"),"")</f>
        <v/>
      </c>
      <c r="K29" s="5"/>
      <c r="L29" s="33" t="str">
        <f>'MB - Elective'!C83</f>
        <v>Public Health</v>
      </c>
      <c r="M29" s="182" t="str">
        <f>IF('MB - Elective'!K83&lt;&gt;"",IF('MB - Elective'!K83="P","P","C"),"")</f>
        <v/>
      </c>
      <c r="N29" s="5"/>
    </row>
    <row r="30" spans="1:14" x14ac:dyDescent="0.15">
      <c r="A30" s="98" t="s">
        <v>198</v>
      </c>
      <c r="B30" s="46" t="str">
        <f>IF('Order of the Arrow'!Q7&lt;&gt;"","Yes","")</f>
        <v/>
      </c>
      <c r="C30" s="23"/>
      <c r="D30" s="286"/>
      <c r="E30" s="287"/>
      <c r="F30" s="286"/>
      <c r="G30" s="5"/>
      <c r="H30" s="294" t="str">
        <f>'MB - Elective'!C9</f>
        <v>Archaeology</v>
      </c>
      <c r="I30" s="294"/>
      <c r="J30" s="182" t="str">
        <f>IF('MB - Elective'!K9&lt;&gt;"",IF('MB - Elective'!K9="P","P","C"),"")</f>
        <v/>
      </c>
      <c r="K30" s="5"/>
      <c r="L30" s="33" t="str">
        <f>'MB - Elective'!C84</f>
        <v>Public Speaking</v>
      </c>
      <c r="M30" s="182" t="str">
        <f>IF('MB - Elective'!K84&lt;&gt;"",IF('MB - Elective'!K84="P","P","C"),"")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IF(Life!K6&lt;&gt;"",IF(ISNUMBER(Life!K6),Life!K6,"C"),"")</f>
        <v/>
      </c>
      <c r="G31" s="5"/>
      <c r="H31" s="294" t="str">
        <f>'MB - Elective'!C10</f>
        <v>Archery</v>
      </c>
      <c r="I31" s="294"/>
      <c r="J31" s="182" t="str">
        <f>IF('MB - Elective'!K10&lt;&gt;"",IF('MB - Elective'!K10="P","P","C"),"")</f>
        <v/>
      </c>
      <c r="K31" s="5"/>
      <c r="L31" s="33" t="str">
        <f>'MB - Elective'!C85</f>
        <v>Pulp and Paper</v>
      </c>
      <c r="M31" s="182" t="str">
        <f>IF('MB - Elective'!K85&lt;&gt;"",IF('MB - Elective'!K85="P","P","C"),"")</f>
        <v/>
      </c>
      <c r="N31" s="5"/>
    </row>
    <row r="32" spans="1:14" ht="12.75" customHeight="1" x14ac:dyDescent="0.15">
      <c r="C32" s="23"/>
      <c r="D32" s="286"/>
      <c r="E32" s="287"/>
      <c r="F32" s="286"/>
      <c r="G32" s="5"/>
      <c r="H32" s="294" t="str">
        <f>'MB - Elective'!C11</f>
        <v>Architecture and Landscape Architecture</v>
      </c>
      <c r="I32" s="294"/>
      <c r="J32" s="182" t="str">
        <f>IF('MB - Elective'!K11&lt;&gt;"",IF('MB - Elective'!K11="P","P","C"),"")</f>
        <v/>
      </c>
      <c r="K32" s="5"/>
      <c r="L32" s="33" t="str">
        <f>'MB - Elective'!C86</f>
        <v>Radio</v>
      </c>
      <c r="M32" s="182" t="str">
        <f>IF('MB - Elective'!K86&lt;&gt;"",IF('MB - Elective'!K86="P","P","C"),"")</f>
        <v/>
      </c>
      <c r="N32" s="5"/>
    </row>
    <row r="33" spans="1:14" ht="12.75" customHeight="1" x14ac:dyDescent="0.15">
      <c r="A33" s="94" t="s">
        <v>246</v>
      </c>
      <c r="B33" s="95"/>
      <c r="C33" s="23"/>
      <c r="D33" s="286"/>
      <c r="E33" s="287"/>
      <c r="F33" s="286"/>
      <c r="G33" s="5"/>
      <c r="H33" s="294" t="str">
        <f>'MB - Elective'!C12</f>
        <v>Art</v>
      </c>
      <c r="I33" s="294"/>
      <c r="J33" s="182" t="str">
        <f>IF('MB - Elective'!K12&lt;&gt;"",IF('MB - Elective'!K12="P","P","C"),"")</f>
        <v/>
      </c>
      <c r="K33" s="5"/>
      <c r="L33" s="33" t="str">
        <f>'MB - Elective'!C87</f>
        <v>Railroading</v>
      </c>
      <c r="M33" s="182" t="str">
        <f>IF('MB - Elective'!K87&lt;&gt;"",IF('MB - Elective'!K87="P","P","C"),"")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IF(Life!K7&lt;&gt;"",IF(ISNUMBER(Life!K7),Life!K7,"C"),"")</f>
        <v/>
      </c>
      <c r="G34" s="4"/>
      <c r="H34" s="294" t="str">
        <f>'MB - Elective'!C13</f>
        <v>Astronomy</v>
      </c>
      <c r="I34" s="294"/>
      <c r="J34" s="182" t="str">
        <f>IF('MB - Elective'!K13&lt;&gt;"",IF('MB - Elective'!K13="P","P","C"),"")</f>
        <v/>
      </c>
      <c r="K34" s="5"/>
      <c r="L34" s="33" t="str">
        <f>'MB - Elective'!C88</f>
        <v>Reading</v>
      </c>
      <c r="M34" s="182" t="str">
        <f>IF('MB - Elective'!K88&lt;&gt;"",IF('MB - Elective'!K88="P","P","C"),"")</f>
        <v/>
      </c>
      <c r="N34" s="4"/>
    </row>
    <row r="35" spans="1:14" ht="12.75" customHeight="1" x14ac:dyDescent="0.15">
      <c r="A35" s="184" t="str">
        <f>IF(Star!K3="","",Star!K3)</f>
        <v/>
      </c>
      <c r="B35" s="43"/>
      <c r="C35" s="23"/>
      <c r="D35" s="286"/>
      <c r="E35" s="287"/>
      <c r="F35" s="286"/>
      <c r="G35" s="5"/>
      <c r="H35" s="294" t="str">
        <f>'MB - Elective'!C14</f>
        <v>Athletics</v>
      </c>
      <c r="I35" s="294"/>
      <c r="J35" s="182" t="str">
        <f>IF('MB - Elective'!K14&lt;&gt;"",IF('MB - Elective'!K14="P","P","C"),"")</f>
        <v/>
      </c>
      <c r="K35" s="5"/>
      <c r="L35" s="33" t="str">
        <f>'MB - Elective'!C89</f>
        <v>Reptile and Amphibian Study</v>
      </c>
      <c r="M35" s="182" t="str">
        <f>IF('MB - Elective'!K89&lt;&gt;"",IF('MB - Elective'!K89="P","P","C"),"")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IF(Life!K8&lt;&gt;"",IF(ISNUMBER(Life!K8),Life!K8,"C"),"")</f>
        <v/>
      </c>
      <c r="G36" s="5"/>
      <c r="H36" s="294" t="str">
        <f>'MB - Elective'!C15</f>
        <v>Automotive Maintenance</v>
      </c>
      <c r="I36" s="294"/>
      <c r="J36" s="182" t="str">
        <f>IF('MB - Elective'!K15&lt;&gt;"",IF('MB - Elective'!K15="P","P","C"),"")</f>
        <v/>
      </c>
      <c r="K36" s="2"/>
      <c r="L36" s="33" t="str">
        <f>'MB - Elective'!C90</f>
        <v>Rifle Shooting</v>
      </c>
      <c r="M36" s="182" t="str">
        <f>IF('MB - Elective'!K90&lt;&gt;"",IF('MB - Elective'!K90="P","P","C"),"")</f>
        <v/>
      </c>
      <c r="N36" s="5"/>
    </row>
    <row r="37" spans="1:14" ht="12.75" customHeight="1" x14ac:dyDescent="0.15">
      <c r="A37" s="184" t="str">
        <f>IF(ISERROR(DATEVALUE(Star!K14)),"",DATEVALUE(Star!K14))</f>
        <v/>
      </c>
      <c r="B37" s="43"/>
      <c r="C37" s="23"/>
      <c r="D37" s="286"/>
      <c r="E37" s="287"/>
      <c r="F37" s="286"/>
      <c r="G37" s="5"/>
      <c r="H37" s="294" t="str">
        <f>'MB - Elective'!C16</f>
        <v>Aviation</v>
      </c>
      <c r="I37" s="294"/>
      <c r="J37" s="182" t="str">
        <f>IF('MB - Elective'!K16&lt;&gt;"",IF('MB - Elective'!K16="P","P","C"),"")</f>
        <v/>
      </c>
      <c r="K37" s="5"/>
      <c r="L37" s="33" t="str">
        <f>'MB - Elective'!C91</f>
        <v>Robotics</v>
      </c>
      <c r="M37" s="182" t="str">
        <f>IF('MB - Elective'!K91&lt;&gt;"",IF('MB - Elective'!K91="P","P","C"),"")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IF(Life!K9&lt;&gt;"",IF(ISNUMBER(Life!K9),Life!K9,"C"),"")</f>
        <v/>
      </c>
      <c r="G38" s="5"/>
      <c r="H38" s="294" t="str">
        <f>'MB - Elective'!C17</f>
        <v>Backpacking</v>
      </c>
      <c r="I38" s="294"/>
      <c r="J38" s="182" t="str">
        <f>IF('MB - Elective'!K17&lt;&gt;"",IF('MB - Elective'!K17="P","P","C"),"")</f>
        <v/>
      </c>
      <c r="K38" s="5"/>
      <c r="L38" s="33" t="str">
        <f>'MB - Elective'!C92</f>
        <v>Rowing</v>
      </c>
      <c r="M38" s="182" t="str">
        <f>IF('MB - Elective'!K92&lt;&gt;"",IF('MB - Elective'!K92="P","P","C"),"")</f>
        <v/>
      </c>
      <c r="N38" s="5"/>
    </row>
    <row r="39" spans="1:14" ht="12.75" customHeight="1" x14ac:dyDescent="0.15">
      <c r="A39" s="184" t="str">
        <f>IF(ISERROR(DATEVALUE(Life!K14)),"",DATEVALUE(Life!K14))</f>
        <v/>
      </c>
      <c r="B39" s="43"/>
      <c r="C39" s="5"/>
      <c r="D39" s="286"/>
      <c r="E39" s="287"/>
      <c r="F39" s="286"/>
      <c r="G39" s="5"/>
      <c r="H39" s="294" t="str">
        <f>'MB - Elective'!C18</f>
        <v>Basketry</v>
      </c>
      <c r="I39" s="294"/>
      <c r="J39" s="182" t="str">
        <f>IF('MB - Elective'!K18&lt;&gt;"",IF('MB - Elective'!K18="P","P","C"),"")</f>
        <v/>
      </c>
      <c r="K39" s="5"/>
      <c r="L39" s="33" t="str">
        <f>'MB - Elective'!C93</f>
        <v>Safety</v>
      </c>
      <c r="M39" s="182" t="str">
        <f>IF('MB - Elective'!K93&lt;&gt;"",IF('MB - Elective'!K93="P","P","C"),"")</f>
        <v/>
      </c>
      <c r="N39" s="5"/>
    </row>
    <row r="40" spans="1:14" ht="12.75" customHeight="1" x14ac:dyDescent="0.15">
      <c r="A40" s="142" t="s">
        <v>139</v>
      </c>
      <c r="B40" s="43"/>
      <c r="C40" s="5"/>
      <c r="D40" s="286"/>
      <c r="E40" s="287"/>
      <c r="F40" s="286"/>
      <c r="G40" s="4"/>
      <c r="H40" s="294" t="str">
        <f>'MB - Elective'!C19</f>
        <v>Bird Study</v>
      </c>
      <c r="I40" s="294"/>
      <c r="J40" s="182" t="str">
        <f>IF('MB - Elective'!K19&lt;&gt;"",IF('MB - Elective'!K19="P","P","C"),"")</f>
        <v/>
      </c>
      <c r="K40" s="2"/>
      <c r="L40" s="33" t="str">
        <f>'MB - Elective'!C94</f>
        <v>Salesmanship</v>
      </c>
      <c r="M40" s="182" t="str">
        <f>IF('MB - Elective'!K94&lt;&gt;"",IF('MB - Elective'!K94="P","P","C"),"")</f>
        <v/>
      </c>
      <c r="N40" s="5"/>
    </row>
    <row r="41" spans="1:14" ht="12.75" customHeight="1" x14ac:dyDescent="0.15">
      <c r="A41" s="183" t="str">
        <f>IF(ISERROR(DATEVALUE(Eagle!K13)),"",DATEVALUE(Eagle!K13))</f>
        <v/>
      </c>
      <c r="B41" s="97"/>
      <c r="C41" s="5"/>
      <c r="D41" s="286"/>
      <c r="E41" s="287"/>
      <c r="F41" s="286"/>
      <c r="G41" s="5"/>
      <c r="H41" s="294" t="str">
        <f>'MB - Elective'!C20</f>
        <v>Bugling</v>
      </c>
      <c r="I41" s="294"/>
      <c r="J41" s="182" t="str">
        <f>IF('MB - Elective'!K20&lt;&gt;"",IF('MB - Elective'!K20="P","P","C"),"")</f>
        <v/>
      </c>
      <c r="K41" s="5"/>
      <c r="L41" s="33" t="str">
        <f>'MB - Elective'!C95</f>
        <v>Scholarship</v>
      </c>
      <c r="M41" s="182" t="str">
        <f>IF('MB - Elective'!K95&lt;&gt;"",IF('MB - Elective'!K95="P","P","C"),"")</f>
        <v/>
      </c>
      <c r="N41" s="4"/>
    </row>
    <row r="42" spans="1:14" ht="12.75" customHeight="1" x14ac:dyDescent="0.15">
      <c r="C42" s="5"/>
      <c r="D42" s="286"/>
      <c r="E42" s="287"/>
      <c r="F42" s="286"/>
      <c r="G42" s="5"/>
      <c r="H42" s="294" t="str">
        <f>'MB - Elective'!C21</f>
        <v>Canoeing</v>
      </c>
      <c r="I42" s="294"/>
      <c r="J42" s="182" t="str">
        <f>IF('MB - Elective'!K21&lt;&gt;"",IF('MB - Elective'!K21="P","P","C"),"")</f>
        <v/>
      </c>
      <c r="K42" s="5"/>
      <c r="L42" s="33" t="str">
        <f>'MB - Elective'!C96</f>
        <v>Scouting Heritage</v>
      </c>
      <c r="M42" s="182" t="str">
        <f>IF('MB - Elective'!K96&lt;&gt;"",IF('MB - Elective'!K96="P","P","C"),"")</f>
        <v/>
      </c>
      <c r="N42" s="5"/>
    </row>
    <row r="43" spans="1:14" x14ac:dyDescent="0.15">
      <c r="C43" s="5"/>
      <c r="D43" s="286"/>
      <c r="E43" s="287"/>
      <c r="F43" s="286"/>
      <c r="G43" s="5"/>
      <c r="H43" s="294" t="str">
        <f>'MB - Elective'!C22</f>
        <v>Chemistry</v>
      </c>
      <c r="I43" s="294"/>
      <c r="J43" s="182" t="str">
        <f>IF('MB - Elective'!K22&lt;&gt;"",IF('MB - Elective'!K22="P","P","C"),"")</f>
        <v/>
      </c>
      <c r="K43" s="5"/>
      <c r="L43" s="33" t="str">
        <f>'MB - Elective'!C97</f>
        <v>Scuba Diving</v>
      </c>
      <c r="M43" s="182" t="str">
        <f>IF('MB - Elective'!K97&lt;&gt;"",IF('MB - Elective'!K97="P","P","C"),"")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IF(Life!K10&lt;&gt;"",IF(ISNUMBER(Life!K10),Life!K10,"C"),"")</f>
        <v/>
      </c>
      <c r="G44" s="5"/>
      <c r="H44" s="294" t="str">
        <f>'MB - Elective'!C23</f>
        <v>Chess</v>
      </c>
      <c r="I44" s="294"/>
      <c r="J44" s="182" t="str">
        <f>IF('MB - Elective'!K23&lt;&gt;"",IF('MB - Elective'!K23="P","P","C"),"")</f>
        <v/>
      </c>
      <c r="K44" s="2"/>
      <c r="L44" s="33" t="str">
        <f>'MB - Elective'!C98</f>
        <v>Sculpture</v>
      </c>
      <c r="M44" s="182" t="str">
        <f>IF('MB - Elective'!K98&lt;&gt;"",IF('MB - Elective'!K98="P","P","C"),"")</f>
        <v/>
      </c>
      <c r="N44" s="5"/>
    </row>
    <row r="45" spans="1:14" ht="12.75" customHeight="1" x14ac:dyDescent="0.15">
      <c r="A45" s="145" t="s">
        <v>148</v>
      </c>
      <c r="B45" s="24"/>
      <c r="C45" s="5"/>
      <c r="D45" s="286"/>
      <c r="E45" s="287"/>
      <c r="F45" s="286"/>
      <c r="G45" s="5"/>
      <c r="H45" s="294" t="str">
        <f>'MB - Elective'!C24</f>
        <v>Climbing</v>
      </c>
      <c r="I45" s="294"/>
      <c r="J45" s="182" t="str">
        <f>IF('MB - Elective'!K24&lt;&gt;"",IF('MB - Elective'!K24="P","P","C"),"")</f>
        <v/>
      </c>
      <c r="K45" s="5"/>
      <c r="L45" s="33" t="str">
        <f>'MB - Elective'!C99</f>
        <v>Search and Rescue</v>
      </c>
      <c r="M45" s="182" t="str">
        <f>IF('MB - Elective'!K99&lt;&gt;"",IF('MB - Elective'!K99="P","P","C"),"")</f>
        <v/>
      </c>
      <c r="N45" s="5"/>
    </row>
    <row r="46" spans="1:14" ht="12.75" customHeight="1" x14ac:dyDescent="0.15">
      <c r="A46" s="146" t="s">
        <v>147</v>
      </c>
      <c r="B46" s="24"/>
      <c r="C46" s="5"/>
      <c r="D46" s="286"/>
      <c r="E46" s="287"/>
      <c r="F46" s="286"/>
      <c r="G46" s="4"/>
      <c r="H46" s="294" t="str">
        <f>'MB - Elective'!C25</f>
        <v>Coin Collecting</v>
      </c>
      <c r="I46" s="294"/>
      <c r="J46" s="182" t="str">
        <f>IF('MB - Elective'!K25&lt;&gt;"",IF('MB - Elective'!K25="P","P","C"),"")</f>
        <v/>
      </c>
      <c r="K46" s="5"/>
      <c r="L46" s="33" t="str">
        <f>'MB - Elective'!C100</f>
        <v>Shotgun Shooting</v>
      </c>
      <c r="M46" s="182" t="str">
        <f>IF('MB - Elective'!K100&lt;&gt;"",IF('MB - Elective'!K100="P","P","C"),"")</f>
        <v/>
      </c>
      <c r="N46" s="5"/>
    </row>
    <row r="47" spans="1:14" ht="12.75" customHeight="1" x14ac:dyDescent="0.15">
      <c r="A47" s="145" t="s">
        <v>150</v>
      </c>
      <c r="B47" s="43"/>
      <c r="C47" s="5"/>
      <c r="D47" s="286"/>
      <c r="E47" s="287"/>
      <c r="F47" s="286"/>
      <c r="G47" s="5"/>
      <c r="H47" s="294" t="str">
        <f>'MB - Elective'!C26</f>
        <v>Collections</v>
      </c>
      <c r="I47" s="294"/>
      <c r="J47" s="182" t="str">
        <f>IF('MB - Elective'!K26&lt;&gt;"",IF('MB - Elective'!K26="P","P","C"),"")</f>
        <v/>
      </c>
      <c r="K47" s="5"/>
      <c r="L47" s="33" t="str">
        <f>'MB - Elective'!C101</f>
        <v>Signs, Signals, and Codes</v>
      </c>
      <c r="M47" s="182" t="str">
        <f>IF('MB - Elective'!K101&lt;&gt;"",IF('MB - Elective'!K101="P","P","C"),"")</f>
        <v/>
      </c>
      <c r="N47" s="5"/>
    </row>
    <row r="48" spans="1:14" ht="12.75" customHeight="1" x14ac:dyDescent="0.15">
      <c r="A48" s="147" t="s">
        <v>149</v>
      </c>
      <c r="B48" s="97"/>
      <c r="C48" s="5"/>
      <c r="D48" s="286"/>
      <c r="E48" s="287"/>
      <c r="F48" s="286"/>
      <c r="G48" s="5"/>
      <c r="H48" s="294" t="str">
        <f>'MB - Elective'!C27</f>
        <v>Composite Materials</v>
      </c>
      <c r="I48" s="294"/>
      <c r="J48" s="182" t="str">
        <f>IF('MB - Elective'!K27&lt;&gt;"",IF('MB - Elective'!K27="P","P","C"),"")</f>
        <v/>
      </c>
      <c r="K48" s="5"/>
      <c r="L48" s="33" t="str">
        <f>'MB - Elective'!C102</f>
        <v>Skating</v>
      </c>
      <c r="M48" s="182" t="str">
        <f>IF('MB - Elective'!K102&lt;&gt;"",IF('MB - Elective'!K102="P","P","C"),"")</f>
        <v/>
      </c>
      <c r="N48" s="5"/>
    </row>
    <row r="49" spans="1:14" ht="12.75" customHeight="1" x14ac:dyDescent="0.15">
      <c r="A49" s="2"/>
      <c r="B49" s="2"/>
      <c r="C49" s="2"/>
      <c r="D49" s="286"/>
      <c r="E49" s="287"/>
      <c r="F49" s="286"/>
      <c r="G49" s="5"/>
      <c r="H49" s="294" t="str">
        <f>'MB - Elective'!C28</f>
        <v>Crime Prevention</v>
      </c>
      <c r="I49" s="294"/>
      <c r="J49" s="182" t="str">
        <f>IF('MB - Elective'!K28&lt;&gt;"",IF('MB - Elective'!K28="P","P","C"),"")</f>
        <v/>
      </c>
      <c r="K49" s="2"/>
      <c r="L49" s="33" t="str">
        <f>'MB - Elective'!C103</f>
        <v>Small-Boat Sailing</v>
      </c>
      <c r="M49" s="182" t="str">
        <f>IF('MB - Elective'!K103&lt;&gt;"",IF('MB - Elective'!K103="P","P","C"),"")</f>
        <v/>
      </c>
      <c r="N49" s="5"/>
    </row>
    <row r="50" spans="1:14" ht="12.75" customHeight="1" x14ac:dyDescent="0.15">
      <c r="C50" s="2"/>
      <c r="D50" s="286"/>
      <c r="E50" s="287"/>
      <c r="F50" s="286"/>
      <c r="G50" s="5"/>
      <c r="H50" s="294" t="str">
        <f>'MB - Elective'!C29</f>
        <v>Dentistry</v>
      </c>
      <c r="I50" s="294"/>
      <c r="J50" s="182" t="str">
        <f>IF('MB - Elective'!K29&lt;&gt;"",IF('MB - Elective'!K29="P","P","C"),"")</f>
        <v/>
      </c>
      <c r="K50" s="5"/>
      <c r="L50" s="33" t="str">
        <f>'MB - Elective'!C104</f>
        <v>Snow Sports</v>
      </c>
      <c r="M50" s="182" t="str">
        <f>IF('MB - Elective'!K104&lt;&gt;"",IF('MB - Elective'!K104="P","P","C"),"")</f>
        <v/>
      </c>
      <c r="N50" s="5"/>
    </row>
    <row r="51" spans="1:14" ht="12.75" customHeight="1" x14ac:dyDescent="0.15">
      <c r="C51" s="2"/>
      <c r="D51" s="286"/>
      <c r="E51" s="287"/>
      <c r="F51" s="286"/>
      <c r="G51" s="5"/>
      <c r="H51" s="294" t="str">
        <f>'MB - Elective'!C30</f>
        <v>Digital Technology</v>
      </c>
      <c r="I51" s="294"/>
      <c r="J51" s="182" t="str">
        <f>IF('MB - Elective'!K30&lt;&gt;"",IF('MB - Elective'!K30="P","P","C"),"")</f>
        <v/>
      </c>
      <c r="K51" s="5"/>
      <c r="L51" s="33" t="str">
        <f>'MB - Elective'!C105</f>
        <v>Soil and Water Conservation</v>
      </c>
      <c r="M51" s="182" t="str">
        <f>IF('MB - Elective'!K105&lt;&gt;"",IF('MB - Elective'!K105="P","P","C"),"")</f>
        <v/>
      </c>
      <c r="N51" s="5"/>
    </row>
    <row r="52" spans="1:14" ht="12.75" customHeight="1" x14ac:dyDescent="0.15">
      <c r="A52" s="32" t="s">
        <v>16</v>
      </c>
      <c r="B52" s="26"/>
      <c r="C52" s="2"/>
      <c r="D52" s="286"/>
      <c r="E52" s="287"/>
      <c r="F52" s="286"/>
      <c r="G52" s="5"/>
      <c r="H52" s="294" t="str">
        <f>'MB - Elective'!C31</f>
        <v>Disabilities Awareness</v>
      </c>
      <c r="I52" s="294"/>
      <c r="J52" s="182" t="str">
        <f>IF('MB - Elective'!K31&lt;&gt;"",IF('MB - Elective'!K31="P","P","C"),"")</f>
        <v/>
      </c>
      <c r="K52" s="5"/>
      <c r="L52" s="33" t="str">
        <f>'MB - Elective'!C106</f>
        <v>Space Exploration</v>
      </c>
      <c r="M52" s="182" t="str">
        <f>IF('MB - Elective'!K106&lt;&gt;"",IF('MB - Elective'!K106="P","P","C"),"")</f>
        <v/>
      </c>
      <c r="N52" s="5"/>
    </row>
    <row r="53" spans="1:14" x14ac:dyDescent="0.15">
      <c r="A53" s="25" t="s">
        <v>313</v>
      </c>
      <c r="B53" s="27"/>
      <c r="C53" s="2"/>
      <c r="D53" s="286"/>
      <c r="E53" s="287"/>
      <c r="F53" s="286"/>
      <c r="G53" s="5"/>
      <c r="H53" s="294" t="str">
        <f>'MB - Elective'!C32</f>
        <v>Dog Care</v>
      </c>
      <c r="I53" s="294"/>
      <c r="J53" s="182" t="str">
        <f>IF('MB - Elective'!K32&lt;&gt;"",IF('MB - Elective'!K32="P","P","C"),"")</f>
        <v/>
      </c>
      <c r="K53" s="2"/>
      <c r="L53" s="33" t="str">
        <f>'MB - Elective'!C107</f>
        <v>Sports</v>
      </c>
      <c r="M53" s="182" t="str">
        <f>IF('MB - Elective'!K107&lt;&gt;"",IF('MB - Elective'!K107="P","P","C"),"")</f>
        <v/>
      </c>
      <c r="N53" s="5"/>
    </row>
    <row r="54" spans="1:14" ht="12.75" customHeight="1" x14ac:dyDescent="0.15">
      <c r="A54" s="26" t="s">
        <v>314</v>
      </c>
      <c r="B54" s="27"/>
      <c r="C54" s="2"/>
      <c r="D54" s="286"/>
      <c r="E54" s="287"/>
      <c r="F54" s="286"/>
      <c r="G54" s="5"/>
      <c r="H54" s="294" t="str">
        <f>'MB - Elective'!C33</f>
        <v>Drafting</v>
      </c>
      <c r="I54" s="294"/>
      <c r="J54" s="182" t="str">
        <f>IF('MB - Elective'!K33&lt;&gt;"",IF('MB - Elective'!K33="P","P","C"),"")</f>
        <v/>
      </c>
      <c r="K54" s="5"/>
      <c r="L54" s="33" t="str">
        <f>'MB - Elective'!C108</f>
        <v>Stamp Collecting</v>
      </c>
      <c r="M54" s="182" t="str">
        <f>IF('MB - Elective'!K108&lt;&gt;"",IF('MB - Elective'!K108="P","P","C"),"")</f>
        <v/>
      </c>
      <c r="N54" s="5"/>
    </row>
    <row r="55" spans="1:14" ht="12.75" customHeight="1" x14ac:dyDescent="0.15">
      <c r="A55" s="28" t="s">
        <v>315</v>
      </c>
      <c r="B55" s="27"/>
      <c r="C55" s="2"/>
      <c r="D55" s="286"/>
      <c r="E55" s="287"/>
      <c r="F55" s="286"/>
      <c r="G55" s="4"/>
      <c r="H55" s="294" t="str">
        <f>'MB - Elective'!C34</f>
        <v>Electricity</v>
      </c>
      <c r="I55" s="294"/>
      <c r="J55" s="182" t="str">
        <f>IF('MB - Elective'!K34&lt;&gt;"",IF('MB - Elective'!K34="P","P","C"),"")</f>
        <v/>
      </c>
      <c r="K55" s="5"/>
      <c r="L55" s="33" t="str">
        <f>'MB - Elective'!C109</f>
        <v>Surveying</v>
      </c>
      <c r="M55" s="182" t="str">
        <f>IF('MB - Elective'!K109&lt;&gt;"",IF('MB - Elective'!K109="P","P","C"),"")</f>
        <v/>
      </c>
      <c r="N55" s="5"/>
    </row>
    <row r="56" spans="1:14" ht="12.75" customHeight="1" x14ac:dyDescent="0.15">
      <c r="A56" s="28"/>
      <c r="B56" s="27"/>
      <c r="C56" s="2"/>
      <c r="D56" s="286"/>
      <c r="E56" s="287"/>
      <c r="F56" s="286"/>
      <c r="G56" s="5"/>
      <c r="H56" s="294" t="str">
        <f>'MB - Elective'!C35</f>
        <v>Electronics</v>
      </c>
      <c r="I56" s="294"/>
      <c r="J56" s="182" t="str">
        <f>IF('MB - Elective'!K35&lt;&gt;"",IF('MB - Elective'!K35="P","P","C"),"")</f>
        <v/>
      </c>
      <c r="K56" s="5"/>
      <c r="L56" s="33" t="str">
        <f>'MB - Elective'!C110</f>
        <v>Textile</v>
      </c>
      <c r="M56" s="182" t="str">
        <f>IF('MB - Elective'!K110&lt;&gt;"",IF('MB - Elective'!K110="P","P","C"),"")</f>
        <v/>
      </c>
      <c r="N56" s="5"/>
    </row>
    <row r="57" spans="1:14" ht="12.75" customHeight="1" x14ac:dyDescent="0.15">
      <c r="A57" s="28"/>
      <c r="B57" s="27"/>
      <c r="C57" s="2"/>
      <c r="D57" s="180">
        <f>Life!B11</f>
        <v>7</v>
      </c>
      <c r="E57" s="177" t="str">
        <f>Life!C11</f>
        <v>While a Star Scout, participate in a Scoutmaster conference.</v>
      </c>
      <c r="F57" s="180" t="str">
        <f>IF(Life!K11&lt;&gt;"",IF(ISNUMBER(Life!K11),Life!K11,"C"),"")</f>
        <v/>
      </c>
      <c r="G57" s="5"/>
      <c r="H57" s="294" t="str">
        <f>'MB - Elective'!C36</f>
        <v>Energy</v>
      </c>
      <c r="I57" s="294"/>
      <c r="J57" s="182" t="str">
        <f>IF('MB - Elective'!K36&lt;&gt;"",IF('MB - Elective'!K36="P","P","C"),"")</f>
        <v/>
      </c>
      <c r="K57" s="5"/>
      <c r="L57" s="33" t="str">
        <f>'MB - Elective'!C111</f>
        <v>Theater</v>
      </c>
      <c r="M57" s="182" t="str">
        <f>IF('MB - Elective'!K111&lt;&gt;"",IF('MB - Elective'!K111="P","P","C"),"")</f>
        <v/>
      </c>
      <c r="N57" s="4"/>
    </row>
    <row r="58" spans="1:14" ht="12.75" customHeight="1" x14ac:dyDescent="0.15">
      <c r="A58" s="27"/>
      <c r="B58" s="27"/>
      <c r="C58" s="2"/>
      <c r="D58" s="180">
        <f>Life!B12</f>
        <v>8</v>
      </c>
      <c r="E58" s="177" t="str">
        <f>Life!C12</f>
        <v>Complete your board of review for the Life rank.</v>
      </c>
      <c r="F58" s="180" t="str">
        <f>IF(Life!K12&lt;&gt;"",IF(ISNUMBER(Life!K12),Life!K12,"C"),"")</f>
        <v/>
      </c>
      <c r="G58" s="5"/>
      <c r="H58" s="294" t="str">
        <f>'MB - Elective'!C37</f>
        <v>Engineering</v>
      </c>
      <c r="I58" s="294"/>
      <c r="J58" s="182" t="str">
        <f>IF('MB - Elective'!K37&lt;&gt;"",IF('MB - Elective'!K37="P","P","C"),"")</f>
        <v/>
      </c>
      <c r="K58" s="5"/>
      <c r="L58" s="33" t="str">
        <f>'MB - Elective'!C112</f>
        <v>Traffic Safety</v>
      </c>
      <c r="M58" s="182" t="str">
        <f>IF('MB - Elective'!K112&lt;&gt;"",IF('MB - Elective'!K112="P","P","C"),"")</f>
        <v/>
      </c>
      <c r="N58" s="5"/>
    </row>
    <row r="59" spans="1:14" ht="12.75" customHeight="1" x14ac:dyDescent="0.15">
      <c r="A59" s="28"/>
      <c r="B59" s="27"/>
      <c r="C59" s="2"/>
      <c r="G59" s="5"/>
      <c r="H59" s="294" t="str">
        <f>'MB - Elective'!C38</f>
        <v>Entrepreneurship</v>
      </c>
      <c r="I59" s="294"/>
      <c r="J59" s="182" t="str">
        <f>IF('MB - Elective'!K38&lt;&gt;"",IF('MB - Elective'!K38="P","P","C"),"")</f>
        <v/>
      </c>
      <c r="K59" s="5"/>
      <c r="L59" s="33" t="str">
        <f>'MB - Elective'!C113</f>
        <v>Truck Transportation</v>
      </c>
      <c r="M59" s="182" t="str">
        <f>IF('MB - Elective'!K113&lt;&gt;"",IF('MB - Elective'!K113="P","P","C"),"")</f>
        <v/>
      </c>
      <c r="N59" s="5"/>
    </row>
    <row r="60" spans="1:14" ht="12.75" customHeight="1" x14ac:dyDescent="0.15">
      <c r="A60" s="28"/>
      <c r="B60" s="27"/>
      <c r="C60" s="2"/>
      <c r="G60" s="5"/>
      <c r="H60" s="294" t="str">
        <f>'MB - Elective'!C39</f>
        <v>Farm Mechanics</v>
      </c>
      <c r="I60" s="294"/>
      <c r="J60" s="182" t="str">
        <f>IF('MB - Elective'!K39&lt;&gt;"",IF('MB - Elective'!K39="P","P","C"),"")</f>
        <v/>
      </c>
      <c r="K60" s="2"/>
      <c r="L60" s="33" t="str">
        <f>'MB - Elective'!C114</f>
        <v>Veterinary Medicine</v>
      </c>
      <c r="M60" s="182" t="str">
        <f>IF('MB - Elective'!K114&lt;&gt;"",IF('MB - Elective'!K114="P","P","C"),"")</f>
        <v/>
      </c>
      <c r="N60" s="5"/>
    </row>
    <row r="61" spans="1:14" ht="12.75" customHeight="1" x14ac:dyDescent="0.15">
      <c r="A61" s="28"/>
      <c r="B61" s="27"/>
      <c r="C61" s="2"/>
      <c r="D61" s="288" t="s">
        <v>139</v>
      </c>
      <c r="E61" s="288"/>
      <c r="F61" s="288"/>
      <c r="G61" s="4"/>
      <c r="H61" s="294" t="str">
        <f>'MB - Elective'!C40</f>
        <v>Fingerprinting</v>
      </c>
      <c r="I61" s="294"/>
      <c r="J61" s="182" t="str">
        <f>IF('MB - Elective'!K40&lt;&gt;"",IF('MB - Elective'!K40="P","P","C"),"")</f>
        <v/>
      </c>
      <c r="K61" s="5"/>
      <c r="L61" s="33" t="str">
        <f>'MB - Elective'!C115</f>
        <v>Water Sports</v>
      </c>
      <c r="M61" s="182" t="str">
        <f>IF('MB - Elective'!K115&lt;&gt;"",IF('MB - Elective'!K115="P","P","C"),"")</f>
        <v/>
      </c>
      <c r="N61" s="4"/>
    </row>
    <row r="62" spans="1:14" ht="12.75" customHeight="1" x14ac:dyDescent="0.15">
      <c r="A62" s="20"/>
      <c r="B62" s="20"/>
      <c r="C62" s="2"/>
      <c r="D62" s="288"/>
      <c r="E62" s="288"/>
      <c r="F62" s="288"/>
      <c r="G62" s="5"/>
      <c r="H62" s="294" t="str">
        <f>'MB - Elective'!C41</f>
        <v>Fire Safety</v>
      </c>
      <c r="I62" s="294"/>
      <c r="J62" s="182" t="str">
        <f>IF('MB - Elective'!K41&lt;&gt;"",IF('MB - Elective'!K41="P","P","C"),"")</f>
        <v/>
      </c>
      <c r="K62" s="5"/>
      <c r="L62" s="33" t="str">
        <f>'MB - Elective'!C116</f>
        <v>Weather</v>
      </c>
      <c r="M62" s="182" t="str">
        <f>IF('MB - Elective'!K116&lt;&gt;"",IF('MB - Elective'!K116="P","P","C"),"")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IF(Eagle!K5&lt;&gt;"",IF(ISNUMBER(Eagle!K5),Eagle!K5,"C"),"")</f>
        <v/>
      </c>
      <c r="G63" s="5"/>
      <c r="H63" s="294" t="str">
        <f>'MB - Elective'!C42</f>
        <v>Fish and Wildlife Management</v>
      </c>
      <c r="I63" s="294"/>
      <c r="J63" s="182" t="str">
        <f>IF('MB - Elective'!K42&lt;&gt;"",IF('MB - Elective'!K42="P","P","C"),"")</f>
        <v/>
      </c>
      <c r="K63" s="5"/>
      <c r="L63" s="33" t="str">
        <f>'MB - Elective'!C117</f>
        <v>Welding</v>
      </c>
      <c r="M63" s="182" t="str">
        <f>IF('MB - Elective'!K117&lt;&gt;"",IF('MB - Elective'!K117="P","P","C"),"")</f>
        <v/>
      </c>
      <c r="N63" s="5"/>
    </row>
    <row r="64" spans="1:14" x14ac:dyDescent="0.15">
      <c r="A64" s="20"/>
      <c r="B64" s="20"/>
      <c r="C64" s="2"/>
      <c r="D64" s="286"/>
      <c r="E64" s="287"/>
      <c r="F64" s="286"/>
      <c r="G64" s="5"/>
      <c r="H64" s="294" t="str">
        <f>'MB - Elective'!C43</f>
        <v>Fishing</v>
      </c>
      <c r="I64" s="294"/>
      <c r="J64" s="182" t="str">
        <f>IF('MB - Elective'!K43&lt;&gt;"",IF('MB - Elective'!K43="P","P","C"),"")</f>
        <v/>
      </c>
      <c r="K64" s="5"/>
      <c r="L64" s="33" t="str">
        <f>'MB - Elective'!C118</f>
        <v>Whitewater</v>
      </c>
      <c r="M64" s="182" t="str">
        <f>IF('MB - Elective'!K118&lt;&gt;"",IF('MB - Elective'!K118="P","P","C"),"")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IF(Eagle!K6&lt;&gt;"",IF(ISNUMBER(Eagle!K6),Eagle!K6,"C"),"")</f>
        <v/>
      </c>
      <c r="G65" s="5"/>
      <c r="H65" s="294" t="str">
        <f>'MB - Elective'!C44</f>
        <v>Fly Fishing</v>
      </c>
      <c r="I65" s="294"/>
      <c r="J65" s="182" t="str">
        <f>IF('MB - Elective'!K44&lt;&gt;"",IF('MB - Elective'!K44="P","P","C"),"")</f>
        <v/>
      </c>
      <c r="K65" s="5"/>
      <c r="L65" s="33" t="str">
        <f>'MB - Elective'!C119</f>
        <v>Wilderness Survival</v>
      </c>
      <c r="M65" s="182" t="str">
        <f>IF('MB - Elective'!K119&lt;&gt;"",IF('MB - Elective'!K119="P","P","C"),"")</f>
        <v/>
      </c>
      <c r="N65" s="5"/>
    </row>
    <row r="66" spans="1:14" ht="12.75" customHeight="1" x14ac:dyDescent="0.15">
      <c r="A66" s="20"/>
      <c r="B66" s="20"/>
      <c r="C66" s="2"/>
      <c r="D66" s="286"/>
      <c r="E66" s="287"/>
      <c r="F66" s="286"/>
      <c r="G66" s="5"/>
      <c r="H66" s="294" t="str">
        <f>'MB - Elective'!C45</f>
        <v>Forestry</v>
      </c>
      <c r="I66" s="294"/>
      <c r="J66" s="182" t="str">
        <f>IF('MB - Elective'!K45&lt;&gt;"",IF('MB - Elective'!K45="P","P","C"),"")</f>
        <v/>
      </c>
      <c r="K66" s="5"/>
      <c r="L66" s="33" t="str">
        <f>'MB - Elective'!C120</f>
        <v>Wood Carving</v>
      </c>
      <c r="M66" s="182" t="str">
        <f>IF('MB - Elective'!K120&lt;&gt;"",IF('MB - Elective'!K120="P","P","C"),"")</f>
        <v/>
      </c>
      <c r="N66" s="5"/>
    </row>
    <row r="67" spans="1:14" x14ac:dyDescent="0.15">
      <c r="A67" s="20"/>
      <c r="B67" s="20"/>
      <c r="C67" s="2"/>
      <c r="D67" s="286"/>
      <c r="E67" s="287"/>
      <c r="F67" s="286"/>
      <c r="G67" s="5"/>
      <c r="H67" s="294" t="str">
        <f>'MB - Elective'!C46</f>
        <v>Game Design</v>
      </c>
      <c r="I67" s="294"/>
      <c r="J67" s="182" t="str">
        <f>IF('MB - Elective'!K46&lt;&gt;"",IF('MB - Elective'!K46="P","P","C"),"")</f>
        <v/>
      </c>
      <c r="K67" s="2"/>
      <c r="L67" s="33" t="str">
        <f>'MB - Elective'!C121</f>
        <v>Woodwork</v>
      </c>
      <c r="M67" s="182" t="str">
        <f>IF('MB - Elective'!K121&lt;&gt;"",IF('MB - Elective'!K121="P","P","C"),"")</f>
        <v/>
      </c>
      <c r="N67" s="4"/>
    </row>
    <row r="68" spans="1:14" x14ac:dyDescent="0.15">
      <c r="A68" s="2"/>
      <c r="B68" s="2"/>
      <c r="C68" s="2"/>
      <c r="D68" s="286"/>
      <c r="E68" s="287"/>
      <c r="F68" s="286"/>
      <c r="G68" s="5"/>
      <c r="H68" s="294" t="str">
        <f>'MB - Elective'!C47</f>
        <v>Gardening</v>
      </c>
      <c r="I68" s="294"/>
      <c r="J68" s="182" t="str">
        <f>IF('MB - Elective'!K47&lt;&gt;"",IF('MB - Elective'!K47="P","P","C"),"")</f>
        <v/>
      </c>
      <c r="K68" s="5"/>
      <c r="L68" s="33" t="str">
        <f>'MB - Elective'!C122</f>
        <v>Future Merit Badge #1</v>
      </c>
      <c r="M68" s="182" t="str">
        <f>IF('MB - Elective'!K122&lt;&gt;"",IF('MB - Elective'!K122="P","P","C"),"")</f>
        <v/>
      </c>
      <c r="N68" s="5"/>
    </row>
    <row r="69" spans="1:14" ht="12.75" customHeight="1" x14ac:dyDescent="0.15">
      <c r="A69" s="2"/>
      <c r="B69" s="2"/>
      <c r="C69" s="2"/>
      <c r="D69" s="286"/>
      <c r="E69" s="287"/>
      <c r="F69" s="286"/>
      <c r="G69" s="4"/>
      <c r="H69" s="294" t="str">
        <f>'MB - Elective'!C48</f>
        <v>Genealogy</v>
      </c>
      <c r="I69" s="294"/>
      <c r="J69" s="182" t="str">
        <f>IF('MB - Elective'!K48&lt;&gt;"",IF('MB - Elective'!K48="P","P","C"),"")</f>
        <v/>
      </c>
      <c r="K69" s="5"/>
      <c r="L69" s="33" t="str">
        <f>'MB - Elective'!C123</f>
        <v>Future Merit Badge #2</v>
      </c>
      <c r="M69" s="182" t="str">
        <f>IF('MB - Elective'!K123&lt;&gt;"",IF('MB - Elective'!K123="P","P","C"),"")</f>
        <v/>
      </c>
      <c r="N69" s="5"/>
    </row>
    <row r="70" spans="1:14" ht="12.75" customHeight="1" x14ac:dyDescent="0.15">
      <c r="A70" s="2"/>
      <c r="B70" s="2"/>
      <c r="C70" s="2"/>
      <c r="D70" s="286"/>
      <c r="E70" s="287"/>
      <c r="F70" s="286"/>
      <c r="G70" s="5"/>
      <c r="H70" s="294" t="str">
        <f>'MB - Elective'!C49</f>
        <v>Geocaching</v>
      </c>
      <c r="I70" s="294"/>
      <c r="J70" s="182" t="str">
        <f>IF('MB - Elective'!K49&lt;&gt;"",IF('MB - Elective'!K49="P","P","C"),"")</f>
        <v/>
      </c>
      <c r="K70" s="5"/>
      <c r="L70" s="33" t="str">
        <f>'MB - Elective'!C124</f>
        <v>Future Merit Badge #3</v>
      </c>
      <c r="M70" s="182" t="str">
        <f>IF('MB - Elective'!K124&lt;&gt;"",IF('MB - Elective'!K124="P","P","C"),"")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IF(Eagle!K7&lt;&gt;"",IF(ISNUMBER(Eagle!K7),Eagle!K7,"C"),"")</f>
        <v/>
      </c>
      <c r="G71" s="5"/>
      <c r="H71" s="294" t="str">
        <f>'MB - Elective'!C50</f>
        <v>Geology</v>
      </c>
      <c r="I71" s="294"/>
      <c r="J71" s="182" t="str">
        <f>IF('MB - Elective'!K50&lt;&gt;"",IF('MB - Elective'!K50="P","P","C"),"")</f>
        <v/>
      </c>
      <c r="L71" s="33" t="str">
        <f>'MB - Elective'!C125</f>
        <v>Future Merit Badge #4</v>
      </c>
      <c r="M71" s="182" t="str">
        <f>IF('MB - Elective'!K125&lt;&gt;"",IF('MB - Elective'!K125="P","P","C"),"")</f>
        <v/>
      </c>
      <c r="N71" s="5"/>
    </row>
    <row r="72" spans="1:14" ht="12.75" customHeight="1" x14ac:dyDescent="0.15">
      <c r="A72" s="2"/>
      <c r="B72" s="2"/>
      <c r="C72" s="2"/>
      <c r="D72" s="286"/>
      <c r="E72" s="287"/>
      <c r="F72" s="286"/>
      <c r="G72" s="5"/>
      <c r="H72" s="294" t="str">
        <f>'MB - Elective'!C51</f>
        <v>Golf</v>
      </c>
      <c r="I72" s="294"/>
      <c r="J72" s="182" t="str">
        <f>IF('MB - Elective'!K51&lt;&gt;"",IF('MB - Elective'!K51="P","P","C"),"")</f>
        <v/>
      </c>
      <c r="L72" s="33" t="str">
        <f>'MB - Elective'!C126</f>
        <v>Future Merit Badge #5</v>
      </c>
      <c r="M72" s="182" t="str">
        <f>IF('MB - Elective'!K126&lt;&gt;"",IF('MB - Elective'!K126="P","P","C"),"")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IF(Eagle!K8&lt;&gt;"",IF(ISNUMBER(Eagle!K8),Eagle!K8,"C"),"")</f>
        <v/>
      </c>
      <c r="G73" s="5"/>
      <c r="H73" s="294" t="str">
        <f>'MB - Elective'!C52</f>
        <v>Graphic Arts</v>
      </c>
      <c r="I73" s="294"/>
      <c r="J73" s="182" t="str">
        <f>IF('MB - Elective'!K52&lt;&gt;"",IF('MB - Elective'!K52="P","P","C"),"")</f>
        <v/>
      </c>
      <c r="L73" s="33" t="str">
        <f>'MB - Elective'!C127</f>
        <v>Future Merit Badge #6</v>
      </c>
      <c r="M73" s="182" t="str">
        <f>IF('MB - Elective'!K127&lt;&gt;"",IF('MB - Elective'!K127="P","P","C"),"")</f>
        <v/>
      </c>
      <c r="N73" s="5"/>
    </row>
    <row r="74" spans="1:14" x14ac:dyDescent="0.15">
      <c r="A74" s="2"/>
      <c r="B74" s="2"/>
      <c r="C74" s="2"/>
      <c r="D74" s="286"/>
      <c r="E74" s="287"/>
      <c r="F74" s="286"/>
      <c r="G74" s="5"/>
      <c r="H74" s="294" t="str">
        <f>'MB - Elective'!C53</f>
        <v>Home Repairs</v>
      </c>
      <c r="I74" s="294"/>
      <c r="J74" s="182" t="str">
        <f>IF('MB - Elective'!K53&lt;&gt;"",IF('MB - Elective'!K53="P","P","C"),"")</f>
        <v/>
      </c>
      <c r="L74" s="33" t="str">
        <f>'MB - Elective'!C128</f>
        <v>Future Merit Badge #7</v>
      </c>
      <c r="M74" s="182" t="str">
        <f>IF('MB - Elective'!K128&lt;&gt;"",IF('MB - Elective'!K128="P","P","C"),"")</f>
        <v/>
      </c>
      <c r="N74" s="5"/>
    </row>
    <row r="75" spans="1:14" x14ac:dyDescent="0.15">
      <c r="A75" s="2"/>
      <c r="B75" s="2"/>
      <c r="C75" s="2"/>
      <c r="D75" s="286"/>
      <c r="E75" s="287"/>
      <c r="F75" s="286"/>
      <c r="G75" s="5"/>
      <c r="H75" s="294" t="str">
        <f>'MB - Elective'!C54</f>
        <v>Horsemanship</v>
      </c>
      <c r="I75" s="294"/>
      <c r="J75" s="182" t="str">
        <f>IF('MB - Elective'!K54&lt;&gt;"",IF('MB - Elective'!K54="P","P","C"),"")</f>
        <v/>
      </c>
      <c r="K75" s="5"/>
      <c r="L75" s="33" t="str">
        <f>'MB - Elective'!C129</f>
        <v>Future Merit Badge #8</v>
      </c>
      <c r="M75" s="182" t="str">
        <f>IF('MB - Elective'!K129&lt;&gt;"",IF('MB - Elective'!K129="P","P","C"),"")</f>
        <v/>
      </c>
      <c r="N75" s="2"/>
    </row>
    <row r="76" spans="1:14" x14ac:dyDescent="0.15">
      <c r="A76" s="2"/>
      <c r="B76" s="2"/>
      <c r="C76" s="2"/>
      <c r="D76" s="286"/>
      <c r="E76" s="287"/>
      <c r="F76" s="286"/>
      <c r="G76" s="5"/>
      <c r="H76" s="294" t="str">
        <f>'MB - Elective'!C55</f>
        <v>Indian Lore</v>
      </c>
      <c r="I76" s="294"/>
      <c r="J76" s="182" t="str">
        <f>IF('MB - Elective'!K55&lt;&gt;"",IF('MB - Elective'!K55="P","P","C"),"")</f>
        <v/>
      </c>
      <c r="K76" s="5"/>
      <c r="L76" s="33" t="str">
        <f>'MB - Elective'!C130</f>
        <v>Future Merit Badge #9</v>
      </c>
      <c r="M76" s="182" t="str">
        <f>IF('MB - Elective'!K130&lt;&gt;"",IF('MB - Elective'!K130="P","P","C"),"")</f>
        <v/>
      </c>
      <c r="N76" s="2"/>
    </row>
    <row r="77" spans="1:14" x14ac:dyDescent="0.15">
      <c r="A77" s="2"/>
      <c r="B77" s="2"/>
      <c r="C77" s="2"/>
      <c r="D77" s="286"/>
      <c r="E77" s="287"/>
      <c r="F77" s="286"/>
      <c r="G77" s="5"/>
      <c r="H77" s="294" t="str">
        <f>'MB - Elective'!C56</f>
        <v>Insect Study</v>
      </c>
      <c r="I77" s="294"/>
      <c r="J77" s="182" t="str">
        <f>IF('MB - Elective'!K56&lt;&gt;"",IF('MB - Elective'!K56="P","P","C"),"")</f>
        <v/>
      </c>
      <c r="K77" s="5"/>
      <c r="L77" s="33" t="str">
        <f>'MB - Elective'!C131</f>
        <v>Future Merit Badge #10</v>
      </c>
      <c r="M77" s="182" t="str">
        <f>IF('MB - Elective'!K131&lt;&gt;"",IF('MB - Elective'!K131="P","P","C"),"")</f>
        <v/>
      </c>
      <c r="N77" s="2"/>
    </row>
    <row r="78" spans="1:14" ht="12.75" customHeight="1" x14ac:dyDescent="0.15">
      <c r="A78" s="2"/>
      <c r="B78" s="2"/>
      <c r="C78" s="2"/>
      <c r="D78" s="286"/>
      <c r="E78" s="287"/>
      <c r="F78" s="286"/>
      <c r="G78" s="5"/>
      <c r="H78" s="5"/>
      <c r="I78" s="2"/>
      <c r="J78" s="5"/>
      <c r="K78" s="2"/>
      <c r="L78" s="2"/>
      <c r="M78" s="5"/>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IF(Eagle!K9&lt;&gt;"",IF(ISNUMBER(Eagle!K9),Eagle!K9,"C"),"")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IF(Eagle!K10&lt;&gt;"",IF(ISNUMBER(Eagle!K10),Eagle!K10,"C"),"")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IF(Eagle!K11&lt;&gt;"",IF(ISNUMBER(Eagle!K11),Eagle!K11,"C"),"")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nS8dOKgqer1AxGg99FtA7+M/7tgC50cwBK2TXbQkYz0i5N5morldE1wehnC3gQ2n0+09bd7wW8lf01L3HaVoWQ==" saltValue="snGiPAUnlPaw+aD3FA9DqA==" spinCount="100000" sheet="1" objects="1" scenarios="1" selectLockedCells="1" selectUnlockedCells="1"/>
  <mergeCells count="121">
    <mergeCell ref="H73:I73"/>
    <mergeCell ref="H74:I74"/>
    <mergeCell ref="H75:I75"/>
    <mergeCell ref="H76:I76"/>
    <mergeCell ref="H77:I77"/>
    <mergeCell ref="E10:E12"/>
    <mergeCell ref="E13:E18"/>
    <mergeCell ref="D1:F2"/>
    <mergeCell ref="H1:J2"/>
    <mergeCell ref="D8:D9"/>
    <mergeCell ref="F8:F9"/>
    <mergeCell ref="D10:D12"/>
    <mergeCell ref="F10:F12"/>
    <mergeCell ref="H10:H11"/>
    <mergeCell ref="H12:H13"/>
    <mergeCell ref="D13:D18"/>
    <mergeCell ref="F13:F18"/>
    <mergeCell ref="H24:I24"/>
    <mergeCell ref="H25:I25"/>
    <mergeCell ref="H26:I26"/>
    <mergeCell ref="D27:F28"/>
    <mergeCell ref="H27:I27"/>
    <mergeCell ref="H28:I28"/>
    <mergeCell ref="H15:H17"/>
    <mergeCell ref="L1:M2"/>
    <mergeCell ref="D3:D4"/>
    <mergeCell ref="F3:F4"/>
    <mergeCell ref="D5:D7"/>
    <mergeCell ref="E5:E7"/>
    <mergeCell ref="F5:F7"/>
    <mergeCell ref="A1:B2"/>
    <mergeCell ref="E3:E4"/>
    <mergeCell ref="E8:E9"/>
    <mergeCell ref="D19:D21"/>
    <mergeCell ref="E19:E21"/>
    <mergeCell ref="F19:F21"/>
    <mergeCell ref="D22:D23"/>
    <mergeCell ref="E22:E23"/>
    <mergeCell ref="F22:F23"/>
    <mergeCell ref="H22:J23"/>
    <mergeCell ref="D31:D33"/>
    <mergeCell ref="E31:E33"/>
    <mergeCell ref="F31:F33"/>
    <mergeCell ref="H31:I31"/>
    <mergeCell ref="H32:I32"/>
    <mergeCell ref="H33:I33"/>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25" priority="1" operator="equal">
      <formula>"P"</formula>
    </cfRule>
  </conditionalFormatting>
  <conditionalFormatting sqref="J3:J19">
    <cfRule type="cellIs" dxfId="24"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N106"/>
  <sheetViews>
    <sheetView showGridLines="0" workbookViewId="0" xr3:uid="{731C365F-4EDE-5636-9D2D-917179ED8537}">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IF(Star!L5&lt;&gt;"",IF(ISNUMBER(Star!L5),Star!L5,"C"),"")</f>
        <v/>
      </c>
      <c r="G3" s="5"/>
      <c r="H3" s="174" t="str">
        <f>'MB - EagleRequired'!B3</f>
        <v>1.</v>
      </c>
      <c r="I3" s="181" t="str">
        <f>'MB - EagleRequired'!C3</f>
        <v>First Aid</v>
      </c>
      <c r="J3" s="174" t="str">
        <f>IF('MB - EagleRequired'!L3&lt;&gt;"",IF(OR(ISNUMBER('MB - EagleRequired'!L3),'MB - EagleRequired'!L3="P"),"P","C"),"")</f>
        <v/>
      </c>
      <c r="K3" s="5"/>
      <c r="L3" s="33" t="str">
        <f>'MB - Elective'!C57</f>
        <v>Inventing</v>
      </c>
      <c r="M3" s="182" t="str">
        <f>IF('MB - Elective'!L57&lt;&gt;"",IF('MB - Elective'!L57="P","P","C"),"")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EagleRequired'!L4&lt;&gt;"",IF(OR(ISNUMBER('MB - EagleRequired'!L4),'MB - EagleRequired'!L4="P"),"P","C"),"")</f>
        <v/>
      </c>
      <c r="K4" s="5"/>
      <c r="L4" s="33" t="str">
        <f>'MB - Elective'!C58</f>
        <v>Journalism</v>
      </c>
      <c r="M4" s="182" t="str">
        <f>IF('MB - Elective'!L58&lt;&gt;"",IF('MB - Elective'!L58="P","P","C"),"")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IF(Star!L6&lt;&gt;"",IF(ISNUMBER(Star!L6),Star!L6,"C"),"")</f>
        <v/>
      </c>
      <c r="G5" s="5"/>
      <c r="H5" s="174" t="str">
        <f>'MB - EagleRequired'!B5</f>
        <v>3.</v>
      </c>
      <c r="I5" s="181" t="str">
        <f>'MB - EagleRequired'!C5</f>
        <v>Citizenship in the Nation</v>
      </c>
      <c r="J5" s="174" t="str">
        <f>IF('MB - EagleRequired'!L5&lt;&gt;"",IF(OR(ISNUMBER('MB - EagleRequired'!L5),'MB - EagleRequired'!L5="P"),"P","C"),"")</f>
        <v/>
      </c>
      <c r="K5" s="5"/>
      <c r="L5" s="33" t="str">
        <f>'MB - Elective'!C59</f>
        <v>Kayaking</v>
      </c>
      <c r="M5" s="182" t="str">
        <f>IF('MB - Elective'!L59&lt;&gt;"",IF('MB - Elective'!L59="P","P","C"),"")</f>
        <v/>
      </c>
      <c r="N5" s="5"/>
    </row>
    <row r="6" spans="1:14" ht="12.75" customHeight="1" x14ac:dyDescent="0.15">
      <c r="A6" s="45" t="s">
        <v>137</v>
      </c>
      <c r="B6" s="46" t="str">
        <f>IF(Star!L2&lt;&gt;"",IF(ISNUMBER(Star!L2),FLOOR(Star!L2,1),"C"),"")</f>
        <v/>
      </c>
      <c r="C6" s="23"/>
      <c r="D6" s="286"/>
      <c r="E6" s="289"/>
      <c r="F6" s="286"/>
      <c r="G6" s="5"/>
      <c r="H6" s="174" t="str">
        <f>'MB - EagleRequired'!B6</f>
        <v>4.</v>
      </c>
      <c r="I6" s="181" t="str">
        <f>'MB - EagleRequired'!C6</f>
        <v>Citizenship in the World</v>
      </c>
      <c r="J6" s="174" t="str">
        <f>IF('MB - EagleRequired'!L6&lt;&gt;"",IF(OR(ISNUMBER('MB - EagleRequired'!L6),'MB - EagleRequired'!L6="P"),"P","C"),"")</f>
        <v/>
      </c>
      <c r="K6" s="5"/>
      <c r="L6" s="33" t="str">
        <f>'MB - Elective'!C60</f>
        <v>Landscape Architecture</v>
      </c>
      <c r="M6" s="182" t="str">
        <f>IF('MB - Elective'!L60&lt;&gt;"",IF('MB - Elective'!L60="P","P","C"),"")</f>
        <v/>
      </c>
      <c r="N6" s="5"/>
    </row>
    <row r="7" spans="1:14" ht="12.75" customHeight="1" x14ac:dyDescent="0.15">
      <c r="A7" s="45" t="s">
        <v>138</v>
      </c>
      <c r="B7" s="46" t="str">
        <f>IF(Life!L2&lt;&gt;"",IF(ISNUMBER(Life!L2),FLOOR(Life!L2,1),"C"),"")</f>
        <v/>
      </c>
      <c r="C7" s="23"/>
      <c r="D7" s="286"/>
      <c r="E7" s="289"/>
      <c r="F7" s="286"/>
      <c r="G7" s="5"/>
      <c r="H7" s="174" t="str">
        <f>'MB - EagleRequired'!B7</f>
        <v>5.</v>
      </c>
      <c r="I7" s="181" t="str">
        <f>'MB - EagleRequired'!C7</f>
        <v>Communication</v>
      </c>
      <c r="J7" s="174" t="str">
        <f>IF('MB - EagleRequired'!L7&lt;&gt;"",IF(OR(ISNUMBER('MB - EagleRequired'!L7),'MB - EagleRequired'!L7="P"),"P","C"),"")</f>
        <v/>
      </c>
      <c r="K7" s="2"/>
      <c r="L7" s="33" t="str">
        <f>'MB - Elective'!C61</f>
        <v>Law</v>
      </c>
      <c r="M7" s="182" t="str">
        <f>IF('MB - Elective'!L61&lt;&gt;"",IF('MB - Elective'!L61="P","P","C"),"")</f>
        <v/>
      </c>
      <c r="N7" s="5"/>
    </row>
    <row r="8" spans="1:14" ht="12.75" customHeight="1" x14ac:dyDescent="0.15">
      <c r="A8" s="45" t="s">
        <v>139</v>
      </c>
      <c r="B8" s="46" t="str">
        <f>IF(Eagle!L2&lt;&gt;"",IF(ISNUMBER(Eagle!L2),FLOOR(Eagle!L2,1),"C"),"")</f>
        <v/>
      </c>
      <c r="C8" s="23"/>
      <c r="D8" s="286">
        <f>Star!B7</f>
        <v>3</v>
      </c>
      <c r="E8" s="289" t="str">
        <f>Star!C7</f>
        <v>Earn a total of six (6) merit badges, including four (4) from the list of required Eagle Merit Badges.</v>
      </c>
      <c r="F8" s="286" t="str">
        <f>IF(Star!L7&lt;&gt;"",IF(ISNUMBER(Star!L7),Star!L7,"C"),"")</f>
        <v/>
      </c>
      <c r="G8" s="5"/>
      <c r="H8" s="174" t="str">
        <f>'MB - EagleRequired'!B8</f>
        <v>6.</v>
      </c>
      <c r="I8" s="181" t="str">
        <f>'MB - EagleRequired'!C8</f>
        <v>Cooking</v>
      </c>
      <c r="J8" s="174" t="str">
        <f>IF('MB - EagleRequired'!L8&lt;&gt;"",IF(OR(ISNUMBER('MB - EagleRequired'!L8),'MB - EagleRequired'!L8="P"),"P","C"),"")</f>
        <v/>
      </c>
      <c r="K8" s="5"/>
      <c r="L8" s="33" t="str">
        <f>'MB - Elective'!C62</f>
        <v>Leatherwork</v>
      </c>
      <c r="M8" s="182" t="str">
        <f>IF('MB - Elective'!L62&lt;&gt;"",IF('MB - Elective'!L62="P","P","C"),"")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EagleRequired'!L9&lt;&gt;"",IF(OR(ISNUMBER('MB - EagleRequired'!L9),'MB - EagleRequired'!L9="P"),"P","C"),"")</f>
        <v/>
      </c>
      <c r="K9" s="5"/>
      <c r="L9" s="33" t="str">
        <f>'MB - Elective'!C63</f>
        <v>Mammal Study</v>
      </c>
      <c r="M9" s="182" t="str">
        <f>IF('MB - Elective'!L63&lt;&gt;"",IF('MB - Elective'!L63="P","P","C"),"")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IF(Star!L8&lt;&gt;"",IF(ISNUMBER(Star!L8),Star!L8,"C"),"")</f>
        <v/>
      </c>
      <c r="G10" s="5"/>
      <c r="H10" s="295" t="str">
        <f>'MB - EagleRequired'!B10</f>
        <v>8.</v>
      </c>
      <c r="I10" s="181" t="str">
        <f>'MB - EagleRequired'!C10</f>
        <v>Emergency Preparedness    -or-</v>
      </c>
      <c r="J10" s="174" t="str">
        <f>IF('MB - EagleRequired'!L10&lt;&gt;"",IF(OR(ISNUMBER('MB - EagleRequired'!L10),'MB - EagleRequired'!L10="P"),"P","C"),"")</f>
        <v/>
      </c>
      <c r="K10" s="5"/>
      <c r="L10" s="33" t="str">
        <f>'MB - Elective'!C64</f>
        <v>Medicine</v>
      </c>
      <c r="M10" s="182" t="str">
        <f>IF('MB - Elective'!L64&lt;&gt;"",IF('MB - Elective'!L64="P","P","C"),"")</f>
        <v/>
      </c>
      <c r="N10" s="5"/>
    </row>
    <row r="11" spans="1:14" x14ac:dyDescent="0.15">
      <c r="C11" s="23"/>
      <c r="D11" s="286"/>
      <c r="E11" s="289"/>
      <c r="F11" s="286"/>
      <c r="G11" s="5"/>
      <c r="H11" s="295"/>
      <c r="I11" s="181" t="str">
        <f>'MB - EagleRequired'!C11</f>
        <v>Lifesaving</v>
      </c>
      <c r="J11" s="174" t="str">
        <f>IF('MB - EagleRequired'!L11&lt;&gt;"",IF(OR(ISNUMBER('MB - EagleRequired'!L11),'MB - EagleRequired'!L11="P"),"P","C"),"")</f>
        <v/>
      </c>
      <c r="K11" s="5"/>
      <c r="L11" s="33" t="str">
        <f>'MB - Elective'!C65</f>
        <v>Metalwork</v>
      </c>
      <c r="M11" s="182" t="str">
        <f>IF('MB - Elective'!L65&lt;&gt;"",IF('MB - Elective'!L65="P","P","C"),"")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EagleRequired'!L12&lt;&gt;"",IF(OR(ISNUMBER('MB - EagleRequired'!L12),'MB - EagleRequired'!L12="P"),"P","C"),"")</f>
        <v/>
      </c>
      <c r="K12" s="5"/>
      <c r="L12" s="33" t="str">
        <f>'MB - Elective'!C66</f>
        <v>Mining in Society</v>
      </c>
      <c r="M12" s="182" t="str">
        <f>IF('MB - Elective'!L66&lt;&gt;"",IF('MB - Elective'!L66="P","P","C"),"")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IF(Star!L9&lt;&gt;"",IF(ISNUMBER(Star!L9),Star!L9,"C"),"")</f>
        <v/>
      </c>
      <c r="G13" s="5"/>
      <c r="H13" s="295"/>
      <c r="I13" s="181" t="str">
        <f>'MB - EagleRequired'!C13</f>
        <v>Sustainability</v>
      </c>
      <c r="J13" s="174" t="str">
        <f>IF('MB - EagleRequired'!L13&lt;&gt;"",IF(OR(ISNUMBER('MB - EagleRequired'!L13),'MB - EagleRequired'!L13="P"),"P","C"),"")</f>
        <v/>
      </c>
      <c r="K13" s="2"/>
      <c r="L13" s="33" t="str">
        <f>'MB - Elective'!C67</f>
        <v>Model Design and Building</v>
      </c>
      <c r="M13" s="182" t="str">
        <f>IF('MB - Elective'!L67&lt;&gt;"",IF('MB - Elective'!L67="P","P","C"),"")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EagleRequired'!L14&lt;&gt;"",IF(OR(ISNUMBER('MB - EagleRequired'!L14),'MB - EagleRequired'!L14="P"),"P","C"),"")</f>
        <v/>
      </c>
      <c r="K14" s="5"/>
      <c r="L14" s="33" t="str">
        <f>'MB - Elective'!C68</f>
        <v>Motorboating</v>
      </c>
      <c r="M14" s="182" t="str">
        <f>IF('MB - Elective'!L68&lt;&gt;"",IF('MB - Elective'!L68="P","P","C"),"")</f>
        <v/>
      </c>
      <c r="N14" s="18"/>
    </row>
    <row r="15" spans="1:14" x14ac:dyDescent="0.15">
      <c r="C15" s="23"/>
      <c r="D15" s="286"/>
      <c r="E15" s="289"/>
      <c r="F15" s="286"/>
      <c r="G15" s="18"/>
      <c r="H15" s="295" t="str">
        <f>'MB - EagleRequired'!B15</f>
        <v>11.</v>
      </c>
      <c r="I15" s="181" t="str">
        <f>'MB - EagleRequired'!C15</f>
        <v>Swimming    -or-</v>
      </c>
      <c r="J15" s="174" t="str">
        <f>IF('MB - EagleRequired'!L15&lt;&gt;"",IF(OR(ISNUMBER('MB - EagleRequired'!L15),'MB - EagleRequired'!L15="P"),"P","C"),"")</f>
        <v/>
      </c>
      <c r="K15" s="5"/>
      <c r="L15" s="33" t="str">
        <f>'MB - Elective'!C69</f>
        <v>Movie Making</v>
      </c>
      <c r="M15" s="182" t="str">
        <f>IF('MB - Elective'!L69&lt;&gt;"",IF('MB - Elective'!L69="P","P","C"),"")</f>
        <v/>
      </c>
      <c r="N15" s="5"/>
    </row>
    <row r="16" spans="1:14" ht="12.75" customHeight="1" x14ac:dyDescent="0.15">
      <c r="D16" s="286"/>
      <c r="E16" s="289"/>
      <c r="F16" s="286"/>
      <c r="G16" s="5"/>
      <c r="H16" s="295"/>
      <c r="I16" s="181" t="str">
        <f>'MB - EagleRequired'!C16</f>
        <v>Hiking    -or-</v>
      </c>
      <c r="J16" s="174" t="str">
        <f>IF('MB - EagleRequired'!L16&lt;&gt;"",IF(OR(ISNUMBER('MB - EagleRequired'!L16),'MB - EagleRequired'!L16="P"),"P","C"),"")</f>
        <v/>
      </c>
      <c r="K16" s="5"/>
      <c r="L16" s="33" t="str">
        <f>'MB - Elective'!C70</f>
        <v>Music</v>
      </c>
      <c r="M16" s="182" t="str">
        <f>IF('MB - Elective'!L70&lt;&gt;"",IF('MB - Elective'!L70="P","P","C"),"")</f>
        <v/>
      </c>
      <c r="N16" s="5"/>
    </row>
    <row r="17" spans="1:14" ht="12.75" customHeight="1" x14ac:dyDescent="0.15">
      <c r="A17" s="94" t="s">
        <v>187</v>
      </c>
      <c r="B17" s="95"/>
      <c r="D17" s="286"/>
      <c r="E17" s="289"/>
      <c r="F17" s="286"/>
      <c r="G17" s="5"/>
      <c r="H17" s="295"/>
      <c r="I17" s="181" t="str">
        <f>'MB - EagleRequired'!C17</f>
        <v>Cycling</v>
      </c>
      <c r="J17" s="174" t="str">
        <f>IF('MB - EagleRequired'!L17&lt;&gt;"",IF(OR(ISNUMBER('MB - EagleRequired'!L17),'MB - EagleRequired'!L17="P"),"P","C"),"")</f>
        <v/>
      </c>
      <c r="K17" s="5"/>
      <c r="L17" s="33" t="str">
        <f>'MB - Elective'!C71</f>
        <v>Nature</v>
      </c>
      <c r="M17" s="182" t="str">
        <f>IF('MB - Elective'!L71&lt;&gt;"",IF('MB - Elective'!L71="P","P","C"),"")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EagleRequired'!L18&lt;&gt;"",IF(OR(ISNUMBER('MB - EagleRequired'!L18),'MB - EagleRequired'!L18="P"),"P","C"),"")</f>
        <v/>
      </c>
      <c r="K18" s="5"/>
      <c r="L18" s="33" t="str">
        <f>'MB - Elective'!C72</f>
        <v>Nuclear Science</v>
      </c>
      <c r="M18" s="182" t="str">
        <f>IF('MB - Elective'!L72&lt;&gt;"",IF('MB - Elective'!L72="P","P","C"),"")</f>
        <v/>
      </c>
      <c r="N18" s="18"/>
    </row>
    <row r="19" spans="1:14" ht="12.75" customHeight="1" x14ac:dyDescent="0.15">
      <c r="A19" s="98" t="s">
        <v>189</v>
      </c>
      <c r="B19" s="46" t="str">
        <f>'Troop Meetings'!L6</f>
        <v/>
      </c>
      <c r="D19" s="286">
        <f>Star!B10</f>
        <v>6</v>
      </c>
      <c r="E19" s="289" t="str">
        <f>Star!C10</f>
        <v>With your parent or guardian, complete the exercises in the pamphlet How to Protect Your Children From Child Abuse: A Parent's Guide and earn the Cyber Chip Award for your grade.</v>
      </c>
      <c r="F19" s="286" t="str">
        <f>IF(Star!L10&lt;&gt;"",IF(ISNUMBER(Star!L10),Star!L10,"C"),"")</f>
        <v/>
      </c>
      <c r="G19" s="5"/>
      <c r="H19" s="174" t="str">
        <f>'MB - EagleRequired'!B19</f>
        <v>13.</v>
      </c>
      <c r="I19" s="181" t="str">
        <f>'MB - EagleRequired'!C19</f>
        <v>Family Life</v>
      </c>
      <c r="J19" s="174" t="str">
        <f>IF('MB - EagleRequired'!L19&lt;&gt;"",IF(OR(ISNUMBER('MB - EagleRequired'!L19),'MB - EagleRequired'!L19="P"),"P","C"),"")</f>
        <v/>
      </c>
      <c r="K19" s="2"/>
      <c r="L19" s="33" t="str">
        <f>'MB - Elective'!C73</f>
        <v>Oceanography</v>
      </c>
      <c r="M19" s="182" t="str">
        <f>IF('MB - Elective'!L73&lt;&gt;"",IF('MB - Elective'!L73="P","P","C"),"")</f>
        <v/>
      </c>
      <c r="N19" s="5"/>
    </row>
    <row r="20" spans="1:14" x14ac:dyDescent="0.15">
      <c r="A20" s="98" t="s">
        <v>190</v>
      </c>
      <c r="B20" s="46" t="str">
        <f>Outings!L6</f>
        <v/>
      </c>
      <c r="C20" s="17"/>
      <c r="D20" s="286"/>
      <c r="E20" s="289"/>
      <c r="F20" s="286"/>
      <c r="G20" s="5"/>
      <c r="H20" s="5"/>
      <c r="K20" s="5"/>
      <c r="L20" s="33" t="str">
        <f>'MB - Elective'!C74</f>
        <v>Orienteering</v>
      </c>
      <c r="M20" s="182" t="str">
        <f>IF('MB - Elective'!L74&lt;&gt;"",IF('MB - Elective'!L74="P","P","C"),"")</f>
        <v/>
      </c>
      <c r="N20" s="5"/>
    </row>
    <row r="21" spans="1:14" ht="12.75" customHeight="1" x14ac:dyDescent="0.15">
      <c r="A21" s="98" t="s">
        <v>191</v>
      </c>
      <c r="B21" s="46" t="str">
        <f>'Nights Camping'!L7</f>
        <v/>
      </c>
      <c r="C21" s="21"/>
      <c r="D21" s="286"/>
      <c r="E21" s="289"/>
      <c r="F21" s="286"/>
      <c r="G21" s="5"/>
      <c r="H21" s="5"/>
      <c r="K21" s="5"/>
      <c r="L21" s="33" t="str">
        <f>'MB - Elective'!C75</f>
        <v>Painting</v>
      </c>
      <c r="M21" s="182" t="str">
        <f>IF('MB - Elective'!L75&lt;&gt;"",IF('MB - Elective'!L75="P","P","C"),"")</f>
        <v/>
      </c>
      <c r="N21" s="5"/>
    </row>
    <row r="22" spans="1:14" ht="12.75" customHeight="1" x14ac:dyDescent="0.15">
      <c r="A22" s="98" t="s">
        <v>192</v>
      </c>
      <c r="B22" s="46" t="str">
        <f>'Nights Camping'!L6</f>
        <v/>
      </c>
      <c r="C22" s="23"/>
      <c r="D22" s="286">
        <f>Star!B11</f>
        <v>7</v>
      </c>
      <c r="E22" s="289" t="str">
        <f>Star!C11</f>
        <v>While a First Class Scout, participate in a Scoutmaster conference.</v>
      </c>
      <c r="F22" s="286" t="str">
        <f>IF(Star!L11&lt;&gt;"",IF(ISNUMBER(Star!L11),Star!L11,"C"),"")</f>
        <v/>
      </c>
      <c r="G22" s="5"/>
      <c r="H22" s="288" t="s">
        <v>339</v>
      </c>
      <c r="I22" s="288"/>
      <c r="J22" s="288"/>
      <c r="K22" s="5"/>
      <c r="L22" s="33" t="str">
        <f>'MB - Elective'!C76</f>
        <v>Pets</v>
      </c>
      <c r="M22" s="182" t="str">
        <f>IF('MB - Elective'!L76&lt;&gt;"",IF('MB - Elective'!L76="P","P","C"),"")</f>
        <v/>
      </c>
      <c r="N22" s="5"/>
    </row>
    <row r="23" spans="1:14" ht="12.75" customHeight="1" x14ac:dyDescent="0.15">
      <c r="C23" s="23"/>
      <c r="D23" s="286"/>
      <c r="E23" s="289"/>
      <c r="F23" s="286"/>
      <c r="G23" s="4"/>
      <c r="H23" s="288"/>
      <c r="I23" s="288"/>
      <c r="J23" s="288"/>
      <c r="K23" s="5"/>
      <c r="L23" s="33" t="str">
        <f>'MB - Elective'!C77</f>
        <v>Photography</v>
      </c>
      <c r="M23" s="182" t="str">
        <f>IF('MB - Elective'!L77&lt;&gt;"",IF('MB - Elective'!L77="P","P","C"),"")</f>
        <v/>
      </c>
      <c r="N23" s="5"/>
    </row>
    <row r="24" spans="1:14" ht="12.75" customHeight="1" x14ac:dyDescent="0.15">
      <c r="C24" s="22"/>
      <c r="D24" s="180">
        <f>Star!B12</f>
        <v>8</v>
      </c>
      <c r="E24" s="44" t="str">
        <f>Star!C12</f>
        <v>Complete your board of review for the Star rank.</v>
      </c>
      <c r="F24" s="180" t="str">
        <f>IF(Star!L12&lt;&gt;"",IF(ISNUMBER(Star!L12),Star!L12,"C"),"")</f>
        <v/>
      </c>
      <c r="G24" s="5"/>
      <c r="H24" s="294" t="str">
        <f>'MB - Elective'!C3</f>
        <v>American Business</v>
      </c>
      <c r="I24" s="294"/>
      <c r="J24" s="182" t="str">
        <f>IF('MB - Elective'!L3&lt;&gt;"",IF('MB - Elective'!L3="P","P","C"),"")</f>
        <v/>
      </c>
      <c r="K24" s="5"/>
      <c r="L24" s="33" t="str">
        <f>'MB - Elective'!C78</f>
        <v>Pioneering</v>
      </c>
      <c r="M24" s="182" t="str">
        <f>IF('MB - Elective'!L78&lt;&gt;"",IF('MB - Elective'!L78="P","P","C"),"")</f>
        <v/>
      </c>
      <c r="N24" s="5"/>
    </row>
    <row r="25" spans="1:14" ht="12.75" customHeight="1" x14ac:dyDescent="0.15">
      <c r="A25" s="94" t="s">
        <v>193</v>
      </c>
      <c r="B25" s="175"/>
      <c r="C25" s="23"/>
      <c r="D25" s="40"/>
      <c r="G25" s="5"/>
      <c r="H25" s="294" t="str">
        <f>'MB - Elective'!C4</f>
        <v>American Culture</v>
      </c>
      <c r="I25" s="294"/>
      <c r="J25" s="182" t="str">
        <f>IF('MB - Elective'!L4&lt;&gt;"",IF('MB - Elective'!L4="P","P","C"),"")</f>
        <v/>
      </c>
      <c r="K25" s="5"/>
      <c r="L25" s="33" t="str">
        <f>'MB - Elective'!C79</f>
        <v>Plant Science</v>
      </c>
      <c r="M25" s="182" t="str">
        <f>IF('MB - Elective'!L79&lt;&gt;"",IF('MB - Elective'!L79="P","P","C"),"")</f>
        <v/>
      </c>
      <c r="N25" s="5"/>
    </row>
    <row r="26" spans="1:14" ht="12.75" customHeight="1" x14ac:dyDescent="0.15">
      <c r="A26" s="98" t="s">
        <v>194</v>
      </c>
      <c r="B26" s="176" t="str">
        <f>IF('Order of the Arrow'!S3&lt;&gt;"","Yes","")</f>
        <v/>
      </c>
      <c r="C26" s="23"/>
      <c r="D26" s="40"/>
      <c r="G26" s="5"/>
      <c r="H26" s="294" t="str">
        <f>'MB - Elective'!C5</f>
        <v>American Heritage</v>
      </c>
      <c r="I26" s="294"/>
      <c r="J26" s="182" t="str">
        <f>IF('MB - Elective'!L5&lt;&gt;"",IF('MB - Elective'!L5="P","P","C"),"")</f>
        <v/>
      </c>
      <c r="K26" s="2"/>
      <c r="L26" s="33" t="str">
        <f>'MB - Elective'!C80</f>
        <v>Plumbing</v>
      </c>
      <c r="M26" s="182" t="str">
        <f>IF('MB - Elective'!L80&lt;&gt;"",IF('MB - Elective'!L80="P","P","C"),"")</f>
        <v/>
      </c>
      <c r="N26" s="4"/>
    </row>
    <row r="27" spans="1:14" ht="12.75" customHeight="1" x14ac:dyDescent="0.15">
      <c r="A27" s="98" t="s">
        <v>195</v>
      </c>
      <c r="B27" s="46" t="str">
        <f>IF('Order of the Arrow'!S4&lt;&gt;"","Yes","")</f>
        <v/>
      </c>
      <c r="C27" s="23"/>
      <c r="D27" s="288" t="s">
        <v>138</v>
      </c>
      <c r="E27" s="288"/>
      <c r="F27" s="288"/>
      <c r="G27" s="4"/>
      <c r="H27" s="294" t="str">
        <f>'MB - Elective'!C6</f>
        <v>American Labor</v>
      </c>
      <c r="I27" s="294"/>
      <c r="J27" s="182" t="str">
        <f>IF('MB - Elective'!L6&lt;&gt;"",IF('MB - Elective'!L6="P","P","C"),"")</f>
        <v/>
      </c>
      <c r="K27" s="5"/>
      <c r="L27" s="33" t="str">
        <f>'MB - Elective'!C81</f>
        <v>Pottery</v>
      </c>
      <c r="M27" s="182" t="str">
        <f>IF('MB - Elective'!L81&lt;&gt;"",IF('MB - Elective'!L81="P","P","C"),"")</f>
        <v/>
      </c>
      <c r="N27" s="5"/>
    </row>
    <row r="28" spans="1:14" ht="12.75" customHeight="1" x14ac:dyDescent="0.15">
      <c r="A28" s="98" t="s">
        <v>196</v>
      </c>
      <c r="B28" s="46" t="str">
        <f>IF('Order of the Arrow'!S5&lt;&gt;"","Yes","")</f>
        <v/>
      </c>
      <c r="C28" s="23"/>
      <c r="D28" s="288"/>
      <c r="E28" s="288"/>
      <c r="F28" s="288"/>
      <c r="G28" s="5"/>
      <c r="H28" s="294" t="str">
        <f>'MB - Elective'!C7</f>
        <v>Animal Science</v>
      </c>
      <c r="I28" s="294"/>
      <c r="J28" s="182" t="str">
        <f>IF('MB - Elective'!L7&lt;&gt;"",IF('MB - Elective'!L7="P","P","C"),"")</f>
        <v/>
      </c>
      <c r="K28" s="5"/>
      <c r="L28" s="33" t="str">
        <f>'MB - Elective'!C82</f>
        <v>Programming</v>
      </c>
      <c r="M28" s="182" t="str">
        <f>IF('MB - Elective'!L82&lt;&gt;"",IF('MB - Elective'!L82="P","P","C"),"")</f>
        <v/>
      </c>
      <c r="N28" s="5"/>
    </row>
    <row r="29" spans="1:14" ht="12.75" customHeight="1" x14ac:dyDescent="0.15">
      <c r="A29" s="98" t="s">
        <v>197</v>
      </c>
      <c r="B29" s="46" t="str">
        <f>IF('Order of the Arrow'!S6&lt;&gt;"","Yes","")</f>
        <v/>
      </c>
      <c r="C29" s="23"/>
      <c r="D29" s="286">
        <f>Life!B5</f>
        <v>1</v>
      </c>
      <c r="E29" s="287" t="str">
        <f>Life!C5</f>
        <v xml:space="preserve">Be active in your troop and patrol for at least 6 months as a Star Scout. </v>
      </c>
      <c r="F29" s="286" t="str">
        <f>IF(Life!L5&lt;&gt;"",IF(ISNUMBER(Life!L5),Life!L5,"C"),"")</f>
        <v/>
      </c>
      <c r="G29" s="5"/>
      <c r="H29" s="294" t="str">
        <f>'MB - Elective'!C8</f>
        <v>Animation</v>
      </c>
      <c r="I29" s="294"/>
      <c r="J29" s="182" t="str">
        <f>IF('MB - Elective'!L8&lt;&gt;"",IF('MB - Elective'!L8="P","P","C"),"")</f>
        <v/>
      </c>
      <c r="K29" s="5"/>
      <c r="L29" s="33" t="str">
        <f>'MB - Elective'!C83</f>
        <v>Public Health</v>
      </c>
      <c r="M29" s="182" t="str">
        <f>IF('MB - Elective'!L83&lt;&gt;"",IF('MB - Elective'!L83="P","P","C"),"")</f>
        <v/>
      </c>
      <c r="N29" s="5"/>
    </row>
    <row r="30" spans="1:14" x14ac:dyDescent="0.15">
      <c r="A30" s="98" t="s">
        <v>198</v>
      </c>
      <c r="B30" s="46" t="str">
        <f>IF('Order of the Arrow'!S7&lt;&gt;"","Yes","")</f>
        <v/>
      </c>
      <c r="C30" s="23"/>
      <c r="D30" s="286"/>
      <c r="E30" s="287"/>
      <c r="F30" s="286"/>
      <c r="G30" s="5"/>
      <c r="H30" s="294" t="str">
        <f>'MB - Elective'!C9</f>
        <v>Archaeology</v>
      </c>
      <c r="I30" s="294"/>
      <c r="J30" s="182" t="str">
        <f>IF('MB - Elective'!L9&lt;&gt;"",IF('MB - Elective'!L9="P","P","C"),"")</f>
        <v/>
      </c>
      <c r="K30" s="5"/>
      <c r="L30" s="33" t="str">
        <f>'MB - Elective'!C84</f>
        <v>Public Speaking</v>
      </c>
      <c r="M30" s="182" t="str">
        <f>IF('MB - Elective'!L84&lt;&gt;"",IF('MB - Elective'!L84="P","P","C"),"")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IF(Life!L6&lt;&gt;"",IF(ISNUMBER(Life!L6),Life!L6,"C"),"")</f>
        <v/>
      </c>
      <c r="G31" s="5"/>
      <c r="H31" s="294" t="str">
        <f>'MB - Elective'!C10</f>
        <v>Archery</v>
      </c>
      <c r="I31" s="294"/>
      <c r="J31" s="182" t="str">
        <f>IF('MB - Elective'!L10&lt;&gt;"",IF('MB - Elective'!L10="P","P","C"),"")</f>
        <v/>
      </c>
      <c r="K31" s="5"/>
      <c r="L31" s="33" t="str">
        <f>'MB - Elective'!C85</f>
        <v>Pulp and Paper</v>
      </c>
      <c r="M31" s="182" t="str">
        <f>IF('MB - Elective'!L85&lt;&gt;"",IF('MB - Elective'!L85="P","P","C"),"")</f>
        <v/>
      </c>
      <c r="N31" s="5"/>
    </row>
    <row r="32" spans="1:14" ht="12.75" customHeight="1" x14ac:dyDescent="0.15">
      <c r="C32" s="23"/>
      <c r="D32" s="286"/>
      <c r="E32" s="287"/>
      <c r="F32" s="286"/>
      <c r="G32" s="5"/>
      <c r="H32" s="294" t="str">
        <f>'MB - Elective'!C11</f>
        <v>Architecture and Landscape Architecture</v>
      </c>
      <c r="I32" s="294"/>
      <c r="J32" s="182" t="str">
        <f>IF('MB - Elective'!L11&lt;&gt;"",IF('MB - Elective'!L11="P","P","C"),"")</f>
        <v/>
      </c>
      <c r="K32" s="5"/>
      <c r="L32" s="33" t="str">
        <f>'MB - Elective'!C86</f>
        <v>Radio</v>
      </c>
      <c r="M32" s="182" t="str">
        <f>IF('MB - Elective'!L86&lt;&gt;"",IF('MB - Elective'!L86="P","P","C"),"")</f>
        <v/>
      </c>
      <c r="N32" s="5"/>
    </row>
    <row r="33" spans="1:14" ht="12.75" customHeight="1" x14ac:dyDescent="0.15">
      <c r="A33" s="94" t="s">
        <v>246</v>
      </c>
      <c r="B33" s="95"/>
      <c r="C33" s="23"/>
      <c r="D33" s="286"/>
      <c r="E33" s="287"/>
      <c r="F33" s="286"/>
      <c r="G33" s="5"/>
      <c r="H33" s="294" t="str">
        <f>'MB - Elective'!C12</f>
        <v>Art</v>
      </c>
      <c r="I33" s="294"/>
      <c r="J33" s="182" t="str">
        <f>IF('MB - Elective'!L12&lt;&gt;"",IF('MB - Elective'!L12="P","P","C"),"")</f>
        <v/>
      </c>
      <c r="K33" s="5"/>
      <c r="L33" s="33" t="str">
        <f>'MB - Elective'!C87</f>
        <v>Railroading</v>
      </c>
      <c r="M33" s="182" t="str">
        <f>IF('MB - Elective'!L87&lt;&gt;"",IF('MB - Elective'!L87="P","P","C"),"")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IF(Life!L7&lt;&gt;"",IF(ISNUMBER(Life!L7),Life!L7,"C"),"")</f>
        <v/>
      </c>
      <c r="G34" s="4"/>
      <c r="H34" s="294" t="str">
        <f>'MB - Elective'!C13</f>
        <v>Astronomy</v>
      </c>
      <c r="I34" s="294"/>
      <c r="J34" s="182" t="str">
        <f>IF('MB - Elective'!L13&lt;&gt;"",IF('MB - Elective'!L13="P","P","C"),"")</f>
        <v/>
      </c>
      <c r="K34" s="5"/>
      <c r="L34" s="33" t="str">
        <f>'MB - Elective'!C88</f>
        <v>Reading</v>
      </c>
      <c r="M34" s="182" t="str">
        <f>IF('MB - Elective'!L88&lt;&gt;"",IF('MB - Elective'!L88="P","P","C"),"")</f>
        <v/>
      </c>
      <c r="N34" s="4"/>
    </row>
    <row r="35" spans="1:14" ht="12.75" customHeight="1" x14ac:dyDescent="0.15">
      <c r="A35" s="184" t="str">
        <f>IF(Star!L3="","",Star!L3)</f>
        <v/>
      </c>
      <c r="B35" s="43"/>
      <c r="C35" s="23"/>
      <c r="D35" s="286"/>
      <c r="E35" s="287"/>
      <c r="F35" s="286"/>
      <c r="G35" s="5"/>
      <c r="H35" s="294" t="str">
        <f>'MB - Elective'!C14</f>
        <v>Athletics</v>
      </c>
      <c r="I35" s="294"/>
      <c r="J35" s="182" t="str">
        <f>IF('MB - Elective'!L14&lt;&gt;"",IF('MB - Elective'!L14="P","P","C"),"")</f>
        <v/>
      </c>
      <c r="K35" s="5"/>
      <c r="L35" s="33" t="str">
        <f>'MB - Elective'!C89</f>
        <v>Reptile and Amphibian Study</v>
      </c>
      <c r="M35" s="182" t="str">
        <f>IF('MB - Elective'!L89&lt;&gt;"",IF('MB - Elective'!L89="P","P","C"),"")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IF(Life!L8&lt;&gt;"",IF(ISNUMBER(Life!L8),Life!L8,"C"),"")</f>
        <v/>
      </c>
      <c r="G36" s="5"/>
      <c r="H36" s="294" t="str">
        <f>'MB - Elective'!C15</f>
        <v>Automotive Maintenance</v>
      </c>
      <c r="I36" s="294"/>
      <c r="J36" s="182" t="str">
        <f>IF('MB - Elective'!L15&lt;&gt;"",IF('MB - Elective'!L15="P","P","C"),"")</f>
        <v/>
      </c>
      <c r="K36" s="2"/>
      <c r="L36" s="33" t="str">
        <f>'MB - Elective'!C90</f>
        <v>Rifle Shooting</v>
      </c>
      <c r="M36" s="182" t="str">
        <f>IF('MB - Elective'!L90&lt;&gt;"",IF('MB - Elective'!L90="P","P","C"),"")</f>
        <v/>
      </c>
      <c r="N36" s="5"/>
    </row>
    <row r="37" spans="1:14" ht="12.75" customHeight="1" x14ac:dyDescent="0.15">
      <c r="A37" s="184" t="str">
        <f>IF(ISERROR(DATEVALUE(Star!L14)),"",DATEVALUE(Star!L14))</f>
        <v/>
      </c>
      <c r="B37" s="43"/>
      <c r="C37" s="23"/>
      <c r="D37" s="286"/>
      <c r="E37" s="287"/>
      <c r="F37" s="286"/>
      <c r="G37" s="5"/>
      <c r="H37" s="294" t="str">
        <f>'MB - Elective'!C16</f>
        <v>Aviation</v>
      </c>
      <c r="I37" s="294"/>
      <c r="J37" s="182" t="str">
        <f>IF('MB - Elective'!L16&lt;&gt;"",IF('MB - Elective'!L16="P","P","C"),"")</f>
        <v/>
      </c>
      <c r="K37" s="5"/>
      <c r="L37" s="33" t="str">
        <f>'MB - Elective'!C91</f>
        <v>Robotics</v>
      </c>
      <c r="M37" s="182" t="str">
        <f>IF('MB - Elective'!L91&lt;&gt;"",IF('MB - Elective'!L91="P","P","C"),"")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IF(Life!L9&lt;&gt;"",IF(ISNUMBER(Life!L9),Life!L9,"C"),"")</f>
        <v/>
      </c>
      <c r="G38" s="5"/>
      <c r="H38" s="294" t="str">
        <f>'MB - Elective'!C17</f>
        <v>Backpacking</v>
      </c>
      <c r="I38" s="294"/>
      <c r="J38" s="182" t="str">
        <f>IF('MB - Elective'!L17&lt;&gt;"",IF('MB - Elective'!L17="P","P","C"),"")</f>
        <v/>
      </c>
      <c r="K38" s="5"/>
      <c r="L38" s="33" t="str">
        <f>'MB - Elective'!C92</f>
        <v>Rowing</v>
      </c>
      <c r="M38" s="182" t="str">
        <f>IF('MB - Elective'!L92&lt;&gt;"",IF('MB - Elective'!L92="P","P","C"),"")</f>
        <v/>
      </c>
      <c r="N38" s="5"/>
    </row>
    <row r="39" spans="1:14" ht="12.75" customHeight="1" x14ac:dyDescent="0.15">
      <c r="A39" s="184" t="str">
        <f>IF(ISERROR(DATEVALUE(Life!L14)),"",DATEVALUE(Life!L14))</f>
        <v/>
      </c>
      <c r="B39" s="43"/>
      <c r="C39" s="5"/>
      <c r="D39" s="286"/>
      <c r="E39" s="287"/>
      <c r="F39" s="286"/>
      <c r="G39" s="5"/>
      <c r="H39" s="294" t="str">
        <f>'MB - Elective'!C18</f>
        <v>Basketry</v>
      </c>
      <c r="I39" s="294"/>
      <c r="J39" s="182" t="str">
        <f>IF('MB - Elective'!L18&lt;&gt;"",IF('MB - Elective'!L18="P","P","C"),"")</f>
        <v/>
      </c>
      <c r="K39" s="5"/>
      <c r="L39" s="33" t="str">
        <f>'MB - Elective'!C93</f>
        <v>Safety</v>
      </c>
      <c r="M39" s="182" t="str">
        <f>IF('MB - Elective'!L93&lt;&gt;"",IF('MB - Elective'!L93="P","P","C"),"")</f>
        <v/>
      </c>
      <c r="N39" s="5"/>
    </row>
    <row r="40" spans="1:14" ht="12.75" customHeight="1" x14ac:dyDescent="0.15">
      <c r="A40" s="142" t="s">
        <v>139</v>
      </c>
      <c r="B40" s="43"/>
      <c r="C40" s="5"/>
      <c r="D40" s="286"/>
      <c r="E40" s="287"/>
      <c r="F40" s="286"/>
      <c r="G40" s="4"/>
      <c r="H40" s="294" t="str">
        <f>'MB - Elective'!C19</f>
        <v>Bird Study</v>
      </c>
      <c r="I40" s="294"/>
      <c r="J40" s="182" t="str">
        <f>IF('MB - Elective'!L19&lt;&gt;"",IF('MB - Elective'!L19="P","P","C"),"")</f>
        <v/>
      </c>
      <c r="K40" s="2"/>
      <c r="L40" s="33" t="str">
        <f>'MB - Elective'!C94</f>
        <v>Salesmanship</v>
      </c>
      <c r="M40" s="182" t="str">
        <f>IF('MB - Elective'!L94&lt;&gt;"",IF('MB - Elective'!L94="P","P","C"),"")</f>
        <v/>
      </c>
      <c r="N40" s="5"/>
    </row>
    <row r="41" spans="1:14" ht="12.75" customHeight="1" x14ac:dyDescent="0.15">
      <c r="A41" s="183" t="str">
        <f>IF(ISERROR(DATEVALUE(Eagle!L13)),"",DATEVALUE(Eagle!L13))</f>
        <v/>
      </c>
      <c r="B41" s="97"/>
      <c r="C41" s="5"/>
      <c r="D41" s="286"/>
      <c r="E41" s="287"/>
      <c r="F41" s="286"/>
      <c r="G41" s="5"/>
      <c r="H41" s="294" t="str">
        <f>'MB - Elective'!C20</f>
        <v>Bugling</v>
      </c>
      <c r="I41" s="294"/>
      <c r="J41" s="182" t="str">
        <f>IF('MB - Elective'!L20&lt;&gt;"",IF('MB - Elective'!L20="P","P","C"),"")</f>
        <v/>
      </c>
      <c r="K41" s="5"/>
      <c r="L41" s="33" t="str">
        <f>'MB - Elective'!C95</f>
        <v>Scholarship</v>
      </c>
      <c r="M41" s="182" t="str">
        <f>IF('MB - Elective'!L95&lt;&gt;"",IF('MB - Elective'!L95="P","P","C"),"")</f>
        <v/>
      </c>
      <c r="N41" s="4"/>
    </row>
    <row r="42" spans="1:14" ht="12.75" customHeight="1" x14ac:dyDescent="0.15">
      <c r="C42" s="5"/>
      <c r="D42" s="286"/>
      <c r="E42" s="287"/>
      <c r="F42" s="286"/>
      <c r="G42" s="5"/>
      <c r="H42" s="294" t="str">
        <f>'MB - Elective'!C21</f>
        <v>Canoeing</v>
      </c>
      <c r="I42" s="294"/>
      <c r="J42" s="182" t="str">
        <f>IF('MB - Elective'!L21&lt;&gt;"",IF('MB - Elective'!L21="P","P","C"),"")</f>
        <v/>
      </c>
      <c r="K42" s="5"/>
      <c r="L42" s="33" t="str">
        <f>'MB - Elective'!C96</f>
        <v>Scouting Heritage</v>
      </c>
      <c r="M42" s="182" t="str">
        <f>IF('MB - Elective'!L96&lt;&gt;"",IF('MB - Elective'!L96="P","P","C"),"")</f>
        <v/>
      </c>
      <c r="N42" s="5"/>
    </row>
    <row r="43" spans="1:14" x14ac:dyDescent="0.15">
      <c r="C43" s="5"/>
      <c r="D43" s="286"/>
      <c r="E43" s="287"/>
      <c r="F43" s="286"/>
      <c r="G43" s="5"/>
      <c r="H43" s="294" t="str">
        <f>'MB - Elective'!C22</f>
        <v>Chemistry</v>
      </c>
      <c r="I43" s="294"/>
      <c r="J43" s="182" t="str">
        <f>IF('MB - Elective'!L22&lt;&gt;"",IF('MB - Elective'!L22="P","P","C"),"")</f>
        <v/>
      </c>
      <c r="K43" s="5"/>
      <c r="L43" s="33" t="str">
        <f>'MB - Elective'!C97</f>
        <v>Scuba Diving</v>
      </c>
      <c r="M43" s="182" t="str">
        <f>IF('MB - Elective'!L97&lt;&gt;"",IF('MB - Elective'!L97="P","P","C"),"")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IF(Life!L10&lt;&gt;"",IF(ISNUMBER(Life!L10),Life!L10,"C"),"")</f>
        <v/>
      </c>
      <c r="G44" s="5"/>
      <c r="H44" s="294" t="str">
        <f>'MB - Elective'!C23</f>
        <v>Chess</v>
      </c>
      <c r="I44" s="294"/>
      <c r="J44" s="182" t="str">
        <f>IF('MB - Elective'!L23&lt;&gt;"",IF('MB - Elective'!L23="P","P","C"),"")</f>
        <v/>
      </c>
      <c r="K44" s="2"/>
      <c r="L44" s="33" t="str">
        <f>'MB - Elective'!C98</f>
        <v>Sculpture</v>
      </c>
      <c r="M44" s="182" t="str">
        <f>IF('MB - Elective'!L98&lt;&gt;"",IF('MB - Elective'!L98="P","P","C"),"")</f>
        <v/>
      </c>
      <c r="N44" s="5"/>
    </row>
    <row r="45" spans="1:14" ht="12.75" customHeight="1" x14ac:dyDescent="0.15">
      <c r="A45" s="145" t="s">
        <v>148</v>
      </c>
      <c r="B45" s="24"/>
      <c r="C45" s="5"/>
      <c r="D45" s="286"/>
      <c r="E45" s="287"/>
      <c r="F45" s="286"/>
      <c r="G45" s="5"/>
      <c r="H45" s="294" t="str">
        <f>'MB - Elective'!C24</f>
        <v>Climbing</v>
      </c>
      <c r="I45" s="294"/>
      <c r="J45" s="182" t="str">
        <f>IF('MB - Elective'!L24&lt;&gt;"",IF('MB - Elective'!L24="P","P","C"),"")</f>
        <v/>
      </c>
      <c r="K45" s="5"/>
      <c r="L45" s="33" t="str">
        <f>'MB - Elective'!C99</f>
        <v>Search and Rescue</v>
      </c>
      <c r="M45" s="182" t="str">
        <f>IF('MB - Elective'!L99&lt;&gt;"",IF('MB - Elective'!L99="P","P","C"),"")</f>
        <v/>
      </c>
      <c r="N45" s="5"/>
    </row>
    <row r="46" spans="1:14" ht="12.75" customHeight="1" x14ac:dyDescent="0.15">
      <c r="A46" s="146" t="s">
        <v>147</v>
      </c>
      <c r="B46" s="24"/>
      <c r="C46" s="5"/>
      <c r="D46" s="286"/>
      <c r="E46" s="287"/>
      <c r="F46" s="286"/>
      <c r="G46" s="4"/>
      <c r="H46" s="294" t="str">
        <f>'MB - Elective'!C25</f>
        <v>Coin Collecting</v>
      </c>
      <c r="I46" s="294"/>
      <c r="J46" s="182" t="str">
        <f>IF('MB - Elective'!L25&lt;&gt;"",IF('MB - Elective'!L25="P","P","C"),"")</f>
        <v/>
      </c>
      <c r="K46" s="5"/>
      <c r="L46" s="33" t="str">
        <f>'MB - Elective'!C100</f>
        <v>Shotgun Shooting</v>
      </c>
      <c r="M46" s="182" t="str">
        <f>IF('MB - Elective'!L100&lt;&gt;"",IF('MB - Elective'!L100="P","P","C"),"")</f>
        <v/>
      </c>
      <c r="N46" s="5"/>
    </row>
    <row r="47" spans="1:14" ht="12.75" customHeight="1" x14ac:dyDescent="0.15">
      <c r="A47" s="145" t="s">
        <v>150</v>
      </c>
      <c r="B47" s="43"/>
      <c r="C47" s="5"/>
      <c r="D47" s="286"/>
      <c r="E47" s="287"/>
      <c r="F47" s="286"/>
      <c r="G47" s="5"/>
      <c r="H47" s="294" t="str">
        <f>'MB - Elective'!C26</f>
        <v>Collections</v>
      </c>
      <c r="I47" s="294"/>
      <c r="J47" s="182" t="str">
        <f>IF('MB - Elective'!L26&lt;&gt;"",IF('MB - Elective'!L26="P","P","C"),"")</f>
        <v/>
      </c>
      <c r="K47" s="5"/>
      <c r="L47" s="33" t="str">
        <f>'MB - Elective'!C101</f>
        <v>Signs, Signals, and Codes</v>
      </c>
      <c r="M47" s="182" t="str">
        <f>IF('MB - Elective'!L101&lt;&gt;"",IF('MB - Elective'!L101="P","P","C"),"")</f>
        <v/>
      </c>
      <c r="N47" s="5"/>
    </row>
    <row r="48" spans="1:14" ht="12.75" customHeight="1" x14ac:dyDescent="0.15">
      <c r="A48" s="147" t="s">
        <v>149</v>
      </c>
      <c r="B48" s="97"/>
      <c r="C48" s="5"/>
      <c r="D48" s="286"/>
      <c r="E48" s="287"/>
      <c r="F48" s="286"/>
      <c r="G48" s="5"/>
      <c r="H48" s="294" t="str">
        <f>'MB - Elective'!C27</f>
        <v>Composite Materials</v>
      </c>
      <c r="I48" s="294"/>
      <c r="J48" s="182" t="str">
        <f>IF('MB - Elective'!L27&lt;&gt;"",IF('MB - Elective'!L27="P","P","C"),"")</f>
        <v/>
      </c>
      <c r="K48" s="5"/>
      <c r="L48" s="33" t="str">
        <f>'MB - Elective'!C102</f>
        <v>Skating</v>
      </c>
      <c r="M48" s="182" t="str">
        <f>IF('MB - Elective'!L102&lt;&gt;"",IF('MB - Elective'!L102="P","P","C"),"")</f>
        <v/>
      </c>
      <c r="N48" s="5"/>
    </row>
    <row r="49" spans="1:14" ht="12.75" customHeight="1" x14ac:dyDescent="0.15">
      <c r="A49" s="2"/>
      <c r="B49" s="2"/>
      <c r="C49" s="2"/>
      <c r="D49" s="286"/>
      <c r="E49" s="287"/>
      <c r="F49" s="286"/>
      <c r="G49" s="5"/>
      <c r="H49" s="294" t="str">
        <f>'MB - Elective'!C28</f>
        <v>Crime Prevention</v>
      </c>
      <c r="I49" s="294"/>
      <c r="J49" s="182" t="str">
        <f>IF('MB - Elective'!L28&lt;&gt;"",IF('MB - Elective'!L28="P","P","C"),"")</f>
        <v/>
      </c>
      <c r="K49" s="2"/>
      <c r="L49" s="33" t="str">
        <f>'MB - Elective'!C103</f>
        <v>Small-Boat Sailing</v>
      </c>
      <c r="M49" s="182" t="str">
        <f>IF('MB - Elective'!L103&lt;&gt;"",IF('MB - Elective'!L103="P","P","C"),"")</f>
        <v/>
      </c>
      <c r="N49" s="5"/>
    </row>
    <row r="50" spans="1:14" ht="12.75" customHeight="1" x14ac:dyDescent="0.15">
      <c r="C50" s="2"/>
      <c r="D50" s="286"/>
      <c r="E50" s="287"/>
      <c r="F50" s="286"/>
      <c r="G50" s="5"/>
      <c r="H50" s="294" t="str">
        <f>'MB - Elective'!C29</f>
        <v>Dentistry</v>
      </c>
      <c r="I50" s="294"/>
      <c r="J50" s="182" t="str">
        <f>IF('MB - Elective'!L29&lt;&gt;"",IF('MB - Elective'!L29="P","P","C"),"")</f>
        <v/>
      </c>
      <c r="K50" s="5"/>
      <c r="L50" s="33" t="str">
        <f>'MB - Elective'!C104</f>
        <v>Snow Sports</v>
      </c>
      <c r="M50" s="182" t="str">
        <f>IF('MB - Elective'!L104&lt;&gt;"",IF('MB - Elective'!L104="P","P","C"),"")</f>
        <v/>
      </c>
      <c r="N50" s="5"/>
    </row>
    <row r="51" spans="1:14" ht="12.75" customHeight="1" x14ac:dyDescent="0.15">
      <c r="C51" s="2"/>
      <c r="D51" s="286"/>
      <c r="E51" s="287"/>
      <c r="F51" s="286"/>
      <c r="G51" s="5"/>
      <c r="H51" s="294" t="str">
        <f>'MB - Elective'!C30</f>
        <v>Digital Technology</v>
      </c>
      <c r="I51" s="294"/>
      <c r="J51" s="182" t="str">
        <f>IF('MB - Elective'!L30&lt;&gt;"",IF('MB - Elective'!L30="P","P","C"),"")</f>
        <v/>
      </c>
      <c r="K51" s="5"/>
      <c r="L51" s="33" t="str">
        <f>'MB - Elective'!C105</f>
        <v>Soil and Water Conservation</v>
      </c>
      <c r="M51" s="182" t="str">
        <f>IF('MB - Elective'!L105&lt;&gt;"",IF('MB - Elective'!L105="P","P","C"),"")</f>
        <v/>
      </c>
      <c r="N51" s="5"/>
    </row>
    <row r="52" spans="1:14" ht="12.75" customHeight="1" x14ac:dyDescent="0.15">
      <c r="A52" s="32" t="s">
        <v>16</v>
      </c>
      <c r="B52" s="26"/>
      <c r="C52" s="2"/>
      <c r="D52" s="286"/>
      <c r="E52" s="287"/>
      <c r="F52" s="286"/>
      <c r="G52" s="5"/>
      <c r="H52" s="294" t="str">
        <f>'MB - Elective'!C31</f>
        <v>Disabilities Awareness</v>
      </c>
      <c r="I52" s="294"/>
      <c r="J52" s="182" t="str">
        <f>IF('MB - Elective'!L31&lt;&gt;"",IF('MB - Elective'!L31="P","P","C"),"")</f>
        <v/>
      </c>
      <c r="K52" s="5"/>
      <c r="L52" s="33" t="str">
        <f>'MB - Elective'!C106</f>
        <v>Space Exploration</v>
      </c>
      <c r="M52" s="182" t="str">
        <f>IF('MB - Elective'!L106&lt;&gt;"",IF('MB - Elective'!L106="P","P","C"),"")</f>
        <v/>
      </c>
      <c r="N52" s="5"/>
    </row>
    <row r="53" spans="1:14" x14ac:dyDescent="0.15">
      <c r="A53" s="25" t="s">
        <v>313</v>
      </c>
      <c r="B53" s="27"/>
      <c r="C53" s="2"/>
      <c r="D53" s="286"/>
      <c r="E53" s="287"/>
      <c r="F53" s="286"/>
      <c r="G53" s="5"/>
      <c r="H53" s="294" t="str">
        <f>'MB - Elective'!C32</f>
        <v>Dog Care</v>
      </c>
      <c r="I53" s="294"/>
      <c r="J53" s="182" t="str">
        <f>IF('MB - Elective'!L32&lt;&gt;"",IF('MB - Elective'!L32="P","P","C"),"")</f>
        <v/>
      </c>
      <c r="K53" s="2"/>
      <c r="L53" s="33" t="str">
        <f>'MB - Elective'!C107</f>
        <v>Sports</v>
      </c>
      <c r="M53" s="182" t="str">
        <f>IF('MB - Elective'!L107&lt;&gt;"",IF('MB - Elective'!L107="P","P","C"),"")</f>
        <v/>
      </c>
      <c r="N53" s="5"/>
    </row>
    <row r="54" spans="1:14" ht="12.75" customHeight="1" x14ac:dyDescent="0.15">
      <c r="A54" s="26" t="s">
        <v>314</v>
      </c>
      <c r="B54" s="27"/>
      <c r="C54" s="2"/>
      <c r="D54" s="286"/>
      <c r="E54" s="287"/>
      <c r="F54" s="286"/>
      <c r="G54" s="5"/>
      <c r="H54" s="294" t="str">
        <f>'MB - Elective'!C33</f>
        <v>Drafting</v>
      </c>
      <c r="I54" s="294"/>
      <c r="J54" s="182" t="str">
        <f>IF('MB - Elective'!L33&lt;&gt;"",IF('MB - Elective'!L33="P","P","C"),"")</f>
        <v/>
      </c>
      <c r="K54" s="5"/>
      <c r="L54" s="33" t="str">
        <f>'MB - Elective'!C108</f>
        <v>Stamp Collecting</v>
      </c>
      <c r="M54" s="182" t="str">
        <f>IF('MB - Elective'!L108&lt;&gt;"",IF('MB - Elective'!L108="P","P","C"),"")</f>
        <v/>
      </c>
      <c r="N54" s="5"/>
    </row>
    <row r="55" spans="1:14" ht="12.75" customHeight="1" x14ac:dyDescent="0.15">
      <c r="A55" s="28" t="s">
        <v>315</v>
      </c>
      <c r="B55" s="27"/>
      <c r="C55" s="2"/>
      <c r="D55" s="286"/>
      <c r="E55" s="287"/>
      <c r="F55" s="286"/>
      <c r="G55" s="4"/>
      <c r="H55" s="294" t="str">
        <f>'MB - Elective'!C34</f>
        <v>Electricity</v>
      </c>
      <c r="I55" s="294"/>
      <c r="J55" s="182" t="str">
        <f>IF('MB - Elective'!L34&lt;&gt;"",IF('MB - Elective'!L34="P","P","C"),"")</f>
        <v/>
      </c>
      <c r="K55" s="5"/>
      <c r="L55" s="33" t="str">
        <f>'MB - Elective'!C109</f>
        <v>Surveying</v>
      </c>
      <c r="M55" s="182" t="str">
        <f>IF('MB - Elective'!L109&lt;&gt;"",IF('MB - Elective'!L109="P","P","C"),"")</f>
        <v/>
      </c>
      <c r="N55" s="5"/>
    </row>
    <row r="56" spans="1:14" ht="12.75" customHeight="1" x14ac:dyDescent="0.15">
      <c r="A56" s="28"/>
      <c r="B56" s="27"/>
      <c r="C56" s="2"/>
      <c r="D56" s="286"/>
      <c r="E56" s="287"/>
      <c r="F56" s="286"/>
      <c r="G56" s="5"/>
      <c r="H56" s="294" t="str">
        <f>'MB - Elective'!C35</f>
        <v>Electronics</v>
      </c>
      <c r="I56" s="294"/>
      <c r="J56" s="182" t="str">
        <f>IF('MB - Elective'!L35&lt;&gt;"",IF('MB - Elective'!L35="P","P","C"),"")</f>
        <v/>
      </c>
      <c r="K56" s="5"/>
      <c r="L56" s="33" t="str">
        <f>'MB - Elective'!C110</f>
        <v>Textile</v>
      </c>
      <c r="M56" s="182" t="str">
        <f>IF('MB - Elective'!L110&lt;&gt;"",IF('MB - Elective'!L110="P","P","C"),"")</f>
        <v/>
      </c>
      <c r="N56" s="5"/>
    </row>
    <row r="57" spans="1:14" ht="12.75" customHeight="1" x14ac:dyDescent="0.15">
      <c r="A57" s="28"/>
      <c r="B57" s="27"/>
      <c r="C57" s="2"/>
      <c r="D57" s="180">
        <f>Life!B11</f>
        <v>7</v>
      </c>
      <c r="E57" s="177" t="str">
        <f>Life!C11</f>
        <v>While a Star Scout, participate in a Scoutmaster conference.</v>
      </c>
      <c r="F57" s="180" t="str">
        <f>IF(Life!L11&lt;&gt;"",IF(ISNUMBER(Life!L11),Life!L11,"C"),"")</f>
        <v/>
      </c>
      <c r="G57" s="5"/>
      <c r="H57" s="294" t="str">
        <f>'MB - Elective'!C36</f>
        <v>Energy</v>
      </c>
      <c r="I57" s="294"/>
      <c r="J57" s="182" t="str">
        <f>IF('MB - Elective'!L36&lt;&gt;"",IF('MB - Elective'!L36="P","P","C"),"")</f>
        <v/>
      </c>
      <c r="K57" s="5"/>
      <c r="L57" s="33" t="str">
        <f>'MB - Elective'!C111</f>
        <v>Theater</v>
      </c>
      <c r="M57" s="182" t="str">
        <f>IF('MB - Elective'!L111&lt;&gt;"",IF('MB - Elective'!L111="P","P","C"),"")</f>
        <v/>
      </c>
      <c r="N57" s="4"/>
    </row>
    <row r="58" spans="1:14" ht="12.75" customHeight="1" x14ac:dyDescent="0.15">
      <c r="A58" s="27"/>
      <c r="B58" s="27"/>
      <c r="C58" s="2"/>
      <c r="D58" s="180">
        <f>Life!B12</f>
        <v>8</v>
      </c>
      <c r="E58" s="177" t="str">
        <f>Life!C12</f>
        <v>Complete your board of review for the Life rank.</v>
      </c>
      <c r="F58" s="180" t="str">
        <f>IF(Life!L12&lt;&gt;"",IF(ISNUMBER(Life!L12),Life!L12,"C"),"")</f>
        <v/>
      </c>
      <c r="G58" s="5"/>
      <c r="H58" s="294" t="str">
        <f>'MB - Elective'!C37</f>
        <v>Engineering</v>
      </c>
      <c r="I58" s="294"/>
      <c r="J58" s="182" t="str">
        <f>IF('MB - Elective'!L37&lt;&gt;"",IF('MB - Elective'!L37="P","P","C"),"")</f>
        <v/>
      </c>
      <c r="K58" s="5"/>
      <c r="L58" s="33" t="str">
        <f>'MB - Elective'!C112</f>
        <v>Traffic Safety</v>
      </c>
      <c r="M58" s="182" t="str">
        <f>IF('MB - Elective'!L112&lt;&gt;"",IF('MB - Elective'!L112="P","P","C"),"")</f>
        <v/>
      </c>
      <c r="N58" s="5"/>
    </row>
    <row r="59" spans="1:14" ht="12.75" customHeight="1" x14ac:dyDescent="0.15">
      <c r="A59" s="28"/>
      <c r="B59" s="27"/>
      <c r="C59" s="2"/>
      <c r="G59" s="5"/>
      <c r="H59" s="294" t="str">
        <f>'MB - Elective'!C38</f>
        <v>Entrepreneurship</v>
      </c>
      <c r="I59" s="294"/>
      <c r="J59" s="182" t="str">
        <f>IF('MB - Elective'!L38&lt;&gt;"",IF('MB - Elective'!L38="P","P","C"),"")</f>
        <v/>
      </c>
      <c r="K59" s="5"/>
      <c r="L59" s="33" t="str">
        <f>'MB - Elective'!C113</f>
        <v>Truck Transportation</v>
      </c>
      <c r="M59" s="182" t="str">
        <f>IF('MB - Elective'!L113&lt;&gt;"",IF('MB - Elective'!L113="P","P","C"),"")</f>
        <v/>
      </c>
      <c r="N59" s="5"/>
    </row>
    <row r="60" spans="1:14" ht="12.75" customHeight="1" x14ac:dyDescent="0.15">
      <c r="A60" s="28"/>
      <c r="B60" s="27"/>
      <c r="C60" s="2"/>
      <c r="G60" s="5"/>
      <c r="H60" s="294" t="str">
        <f>'MB - Elective'!C39</f>
        <v>Farm Mechanics</v>
      </c>
      <c r="I60" s="294"/>
      <c r="J60" s="182" t="str">
        <f>IF('MB - Elective'!L39&lt;&gt;"",IF('MB - Elective'!L39="P","P","C"),"")</f>
        <v/>
      </c>
      <c r="K60" s="2"/>
      <c r="L60" s="33" t="str">
        <f>'MB - Elective'!C114</f>
        <v>Veterinary Medicine</v>
      </c>
      <c r="M60" s="182" t="str">
        <f>IF('MB - Elective'!L114&lt;&gt;"",IF('MB - Elective'!L114="P","P","C"),"")</f>
        <v/>
      </c>
      <c r="N60" s="5"/>
    </row>
    <row r="61" spans="1:14" ht="12.75" customHeight="1" x14ac:dyDescent="0.15">
      <c r="A61" s="28"/>
      <c r="B61" s="27"/>
      <c r="C61" s="2"/>
      <c r="D61" s="288" t="s">
        <v>139</v>
      </c>
      <c r="E61" s="288"/>
      <c r="F61" s="288"/>
      <c r="G61" s="4"/>
      <c r="H61" s="294" t="str">
        <f>'MB - Elective'!C40</f>
        <v>Fingerprinting</v>
      </c>
      <c r="I61" s="294"/>
      <c r="J61" s="182" t="str">
        <f>IF('MB - Elective'!L40&lt;&gt;"",IF('MB - Elective'!L40="P","P","C"),"")</f>
        <v/>
      </c>
      <c r="K61" s="5"/>
      <c r="L61" s="33" t="str">
        <f>'MB - Elective'!C115</f>
        <v>Water Sports</v>
      </c>
      <c r="M61" s="182" t="str">
        <f>IF('MB - Elective'!L115&lt;&gt;"",IF('MB - Elective'!L115="P","P","C"),"")</f>
        <v/>
      </c>
      <c r="N61" s="4"/>
    </row>
    <row r="62" spans="1:14" ht="12.75" customHeight="1" x14ac:dyDescent="0.15">
      <c r="A62" s="20"/>
      <c r="B62" s="20"/>
      <c r="C62" s="2"/>
      <c r="D62" s="288"/>
      <c r="E62" s="288"/>
      <c r="F62" s="288"/>
      <c r="G62" s="5"/>
      <c r="H62" s="294" t="str">
        <f>'MB - Elective'!C41</f>
        <v>Fire Safety</v>
      </c>
      <c r="I62" s="294"/>
      <c r="J62" s="182" t="str">
        <f>IF('MB - Elective'!L41&lt;&gt;"",IF('MB - Elective'!L41="P","P","C"),"")</f>
        <v/>
      </c>
      <c r="K62" s="5"/>
      <c r="L62" s="33" t="str">
        <f>'MB - Elective'!C116</f>
        <v>Weather</v>
      </c>
      <c r="M62" s="182" t="str">
        <f>IF('MB - Elective'!L116&lt;&gt;"",IF('MB - Elective'!L116="P","P","C"),"")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IF(Eagle!L5&lt;&gt;"",IF(ISNUMBER(Eagle!L5),Eagle!L39,"C"),"")</f>
        <v/>
      </c>
      <c r="G63" s="5"/>
      <c r="H63" s="294" t="str">
        <f>'MB - Elective'!C42</f>
        <v>Fish and Wildlife Management</v>
      </c>
      <c r="I63" s="294"/>
      <c r="J63" s="182" t="str">
        <f>IF('MB - Elective'!L42&lt;&gt;"",IF('MB - Elective'!L42="P","P","C"),"")</f>
        <v/>
      </c>
      <c r="K63" s="5"/>
      <c r="L63" s="33" t="str">
        <f>'MB - Elective'!C117</f>
        <v>Welding</v>
      </c>
      <c r="M63" s="182" t="str">
        <f>IF('MB - Elective'!L117&lt;&gt;"",IF('MB - Elective'!L117="P","P","C"),"")</f>
        <v/>
      </c>
      <c r="N63" s="5"/>
    </row>
    <row r="64" spans="1:14" x14ac:dyDescent="0.15">
      <c r="A64" s="20"/>
      <c r="B64" s="20"/>
      <c r="C64" s="2"/>
      <c r="D64" s="286"/>
      <c r="E64" s="287"/>
      <c r="F64" s="286"/>
      <c r="G64" s="5"/>
      <c r="H64" s="294" t="str">
        <f>'MB - Elective'!C43</f>
        <v>Fishing</v>
      </c>
      <c r="I64" s="294"/>
      <c r="J64" s="182" t="str">
        <f>IF('MB - Elective'!L43&lt;&gt;"",IF('MB - Elective'!L43="P","P","C"),"")</f>
        <v/>
      </c>
      <c r="K64" s="5"/>
      <c r="L64" s="33" t="str">
        <f>'MB - Elective'!C118</f>
        <v>Whitewater</v>
      </c>
      <c r="M64" s="182" t="str">
        <f>IF('MB - Elective'!L118&lt;&gt;"",IF('MB - Elective'!L118="P","P","C"),"")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IF(Eagle!L6&lt;&gt;"",IF(ISNUMBER(Eagle!L6),Eagle!L6,"C"),"")</f>
        <v/>
      </c>
      <c r="G65" s="5"/>
      <c r="H65" s="294" t="str">
        <f>'MB - Elective'!C44</f>
        <v>Fly Fishing</v>
      </c>
      <c r="I65" s="294"/>
      <c r="J65" s="182" t="str">
        <f>IF('MB - Elective'!L44&lt;&gt;"",IF('MB - Elective'!L44="P","P","C"),"")</f>
        <v/>
      </c>
      <c r="K65" s="5"/>
      <c r="L65" s="33" t="str">
        <f>'MB - Elective'!C119</f>
        <v>Wilderness Survival</v>
      </c>
      <c r="M65" s="182" t="str">
        <f>IF('MB - Elective'!L119&lt;&gt;"",IF('MB - Elective'!L119="P","P","C"),"")</f>
        <v/>
      </c>
      <c r="N65" s="5"/>
    </row>
    <row r="66" spans="1:14" ht="12.75" customHeight="1" x14ac:dyDescent="0.15">
      <c r="A66" s="20"/>
      <c r="B66" s="20"/>
      <c r="C66" s="2"/>
      <c r="D66" s="286"/>
      <c r="E66" s="287"/>
      <c r="F66" s="286"/>
      <c r="G66" s="5"/>
      <c r="H66" s="294" t="str">
        <f>'MB - Elective'!C45</f>
        <v>Forestry</v>
      </c>
      <c r="I66" s="294"/>
      <c r="J66" s="182" t="str">
        <f>IF('MB - Elective'!L45&lt;&gt;"",IF('MB - Elective'!L45="P","P","C"),"")</f>
        <v/>
      </c>
      <c r="K66" s="5"/>
      <c r="L66" s="33" t="str">
        <f>'MB - Elective'!C120</f>
        <v>Wood Carving</v>
      </c>
      <c r="M66" s="182" t="str">
        <f>IF('MB - Elective'!L120&lt;&gt;"",IF('MB - Elective'!L120="P","P","C"),"")</f>
        <v/>
      </c>
      <c r="N66" s="5"/>
    </row>
    <row r="67" spans="1:14" x14ac:dyDescent="0.15">
      <c r="A67" s="20"/>
      <c r="B67" s="20"/>
      <c r="C67" s="2"/>
      <c r="D67" s="286"/>
      <c r="E67" s="287"/>
      <c r="F67" s="286"/>
      <c r="G67" s="5"/>
      <c r="H67" s="294" t="str">
        <f>'MB - Elective'!C46</f>
        <v>Game Design</v>
      </c>
      <c r="I67" s="294"/>
      <c r="J67" s="182" t="str">
        <f>IF('MB - Elective'!L46&lt;&gt;"",IF('MB - Elective'!L46="P","P","C"),"")</f>
        <v/>
      </c>
      <c r="K67" s="2"/>
      <c r="L67" s="33" t="str">
        <f>'MB - Elective'!C121</f>
        <v>Woodwork</v>
      </c>
      <c r="M67" s="182" t="str">
        <f>IF('MB - Elective'!L121&lt;&gt;"",IF('MB - Elective'!L121="P","P","C"),"")</f>
        <v/>
      </c>
      <c r="N67" s="4"/>
    </row>
    <row r="68" spans="1:14" x14ac:dyDescent="0.15">
      <c r="A68" s="2"/>
      <c r="B68" s="2"/>
      <c r="C68" s="2"/>
      <c r="D68" s="286"/>
      <c r="E68" s="287"/>
      <c r="F68" s="286"/>
      <c r="G68" s="5"/>
      <c r="H68" s="294" t="str">
        <f>'MB - Elective'!C47</f>
        <v>Gardening</v>
      </c>
      <c r="I68" s="294"/>
      <c r="J68" s="182" t="str">
        <f>IF('MB - Elective'!L47&lt;&gt;"",IF('MB - Elective'!L47="P","P","C"),"")</f>
        <v/>
      </c>
      <c r="K68" s="5"/>
      <c r="L68" s="33" t="str">
        <f>'MB - Elective'!C122</f>
        <v>Future Merit Badge #1</v>
      </c>
      <c r="M68" s="182" t="str">
        <f>IF('MB - Elective'!L122&lt;&gt;"",IF('MB - Elective'!L122="P","P","C"),"")</f>
        <v/>
      </c>
      <c r="N68" s="5"/>
    </row>
    <row r="69" spans="1:14" ht="12.75" customHeight="1" x14ac:dyDescent="0.15">
      <c r="A69" s="2"/>
      <c r="B69" s="2"/>
      <c r="C69" s="2"/>
      <c r="D69" s="286"/>
      <c r="E69" s="287"/>
      <c r="F69" s="286"/>
      <c r="G69" s="4"/>
      <c r="H69" s="294" t="str">
        <f>'MB - Elective'!C48</f>
        <v>Genealogy</v>
      </c>
      <c r="I69" s="294"/>
      <c r="J69" s="182" t="str">
        <f>IF('MB - Elective'!L48&lt;&gt;"",IF('MB - Elective'!L48="P","P","C"),"")</f>
        <v/>
      </c>
      <c r="K69" s="5"/>
      <c r="L69" s="33" t="str">
        <f>'MB - Elective'!C123</f>
        <v>Future Merit Badge #2</v>
      </c>
      <c r="M69" s="182" t="str">
        <f>IF('MB - Elective'!L123&lt;&gt;"",IF('MB - Elective'!L123="P","P","C"),"")</f>
        <v/>
      </c>
      <c r="N69" s="5"/>
    </row>
    <row r="70" spans="1:14" ht="12.75" customHeight="1" x14ac:dyDescent="0.15">
      <c r="A70" s="2"/>
      <c r="B70" s="2"/>
      <c r="C70" s="2"/>
      <c r="D70" s="286"/>
      <c r="E70" s="287"/>
      <c r="F70" s="286"/>
      <c r="G70" s="5"/>
      <c r="H70" s="294" t="str">
        <f>'MB - Elective'!C49</f>
        <v>Geocaching</v>
      </c>
      <c r="I70" s="294"/>
      <c r="J70" s="182" t="str">
        <f>IF('MB - Elective'!L49&lt;&gt;"",IF('MB - Elective'!L49="P","P","C"),"")</f>
        <v/>
      </c>
      <c r="K70" s="5"/>
      <c r="L70" s="33" t="str">
        <f>'MB - Elective'!C124</f>
        <v>Future Merit Badge #3</v>
      </c>
      <c r="M70" s="182" t="str">
        <f>IF('MB - Elective'!L124&lt;&gt;"",IF('MB - Elective'!L124="P","P","C"),"")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IF(Eagle!L7&lt;&gt;"",IF(ISNUMBER(Eagle!L7),Eagle!L7,"C"),"")</f>
        <v/>
      </c>
      <c r="G71" s="5"/>
      <c r="H71" s="294" t="str">
        <f>'MB - Elective'!C50</f>
        <v>Geology</v>
      </c>
      <c r="I71" s="294"/>
      <c r="J71" s="182" t="str">
        <f>IF('MB - Elective'!L50&lt;&gt;"",IF('MB - Elective'!L50="P","P","C"),"")</f>
        <v/>
      </c>
      <c r="L71" s="33" t="str">
        <f>'MB - Elective'!C125</f>
        <v>Future Merit Badge #4</v>
      </c>
      <c r="M71" s="182" t="str">
        <f>IF('MB - Elective'!L125&lt;&gt;"",IF('MB - Elective'!L125="P","P","C"),"")</f>
        <v/>
      </c>
      <c r="N71" s="5"/>
    </row>
    <row r="72" spans="1:14" ht="12.75" customHeight="1" x14ac:dyDescent="0.15">
      <c r="A72" s="2"/>
      <c r="B72" s="2"/>
      <c r="C72" s="2"/>
      <c r="D72" s="286"/>
      <c r="E72" s="287"/>
      <c r="F72" s="286"/>
      <c r="G72" s="5"/>
      <c r="H72" s="294" t="str">
        <f>'MB - Elective'!C51</f>
        <v>Golf</v>
      </c>
      <c r="I72" s="294"/>
      <c r="J72" s="182" t="str">
        <f>IF('MB - Elective'!L51&lt;&gt;"",IF('MB - Elective'!L51="P","P","C"),"")</f>
        <v/>
      </c>
      <c r="L72" s="33" t="str">
        <f>'MB - Elective'!C126</f>
        <v>Future Merit Badge #5</v>
      </c>
      <c r="M72" s="182" t="str">
        <f>IF('MB - Elective'!L126&lt;&gt;"",IF('MB - Elective'!L126="P","P","C"),"")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IF(Eagle!L8&lt;&gt;"",IF(ISNUMBER(Eagle!L8),Eagle!L8,"C"),"")</f>
        <v/>
      </c>
      <c r="G73" s="5"/>
      <c r="H73" s="294" t="str">
        <f>'MB - Elective'!C52</f>
        <v>Graphic Arts</v>
      </c>
      <c r="I73" s="294"/>
      <c r="J73" s="182" t="str">
        <f>IF('MB - Elective'!L52&lt;&gt;"",IF('MB - Elective'!L52="P","P","C"),"")</f>
        <v/>
      </c>
      <c r="L73" s="33" t="str">
        <f>'MB - Elective'!C127</f>
        <v>Future Merit Badge #6</v>
      </c>
      <c r="M73" s="182" t="str">
        <f>IF('MB - Elective'!L127&lt;&gt;"",IF('MB - Elective'!L127="P","P","C"),"")</f>
        <v/>
      </c>
      <c r="N73" s="5"/>
    </row>
    <row r="74" spans="1:14" x14ac:dyDescent="0.15">
      <c r="A74" s="2"/>
      <c r="B74" s="2"/>
      <c r="C74" s="2"/>
      <c r="D74" s="286"/>
      <c r="E74" s="287"/>
      <c r="F74" s="286"/>
      <c r="G74" s="5"/>
      <c r="H74" s="294" t="str">
        <f>'MB - Elective'!C53</f>
        <v>Home Repairs</v>
      </c>
      <c r="I74" s="294"/>
      <c r="J74" s="182" t="str">
        <f>IF('MB - Elective'!L53&lt;&gt;"",IF('MB - Elective'!L53="P","P","C"),"")</f>
        <v/>
      </c>
      <c r="L74" s="33" t="str">
        <f>'MB - Elective'!C128</f>
        <v>Future Merit Badge #7</v>
      </c>
      <c r="M74" s="182" t="str">
        <f>IF('MB - Elective'!L128&lt;&gt;"",IF('MB - Elective'!L128="P","P","C"),"")</f>
        <v/>
      </c>
      <c r="N74" s="5"/>
    </row>
    <row r="75" spans="1:14" x14ac:dyDescent="0.15">
      <c r="A75" s="2"/>
      <c r="B75" s="2"/>
      <c r="C75" s="2"/>
      <c r="D75" s="286"/>
      <c r="E75" s="287"/>
      <c r="F75" s="286"/>
      <c r="G75" s="5"/>
      <c r="H75" s="294" t="str">
        <f>'MB - Elective'!C54</f>
        <v>Horsemanship</v>
      </c>
      <c r="I75" s="294"/>
      <c r="J75" s="182" t="str">
        <f>IF('MB - Elective'!L54&lt;&gt;"",IF('MB - Elective'!L54="P","P","C"),"")</f>
        <v/>
      </c>
      <c r="K75" s="5"/>
      <c r="L75" s="33" t="str">
        <f>'MB - Elective'!C129</f>
        <v>Future Merit Badge #8</v>
      </c>
      <c r="M75" s="182" t="str">
        <f>IF('MB - Elective'!L129&lt;&gt;"",IF('MB - Elective'!L129="P","P","C"),"")</f>
        <v/>
      </c>
      <c r="N75" s="2"/>
    </row>
    <row r="76" spans="1:14" x14ac:dyDescent="0.15">
      <c r="A76" s="2"/>
      <c r="B76" s="2"/>
      <c r="C76" s="2"/>
      <c r="D76" s="286"/>
      <c r="E76" s="287"/>
      <c r="F76" s="286"/>
      <c r="G76" s="5"/>
      <c r="H76" s="294" t="str">
        <f>'MB - Elective'!C55</f>
        <v>Indian Lore</v>
      </c>
      <c r="I76" s="294"/>
      <c r="J76" s="182" t="str">
        <f>IF('MB - Elective'!L55&lt;&gt;"",IF('MB - Elective'!L55="P","P","C"),"")</f>
        <v/>
      </c>
      <c r="K76" s="5"/>
      <c r="L76" s="33" t="str">
        <f>'MB - Elective'!C130</f>
        <v>Future Merit Badge #9</v>
      </c>
      <c r="M76" s="182" t="str">
        <f>IF('MB - Elective'!L130&lt;&gt;"",IF('MB - Elective'!L130="P","P","C"),"")</f>
        <v/>
      </c>
      <c r="N76" s="2"/>
    </row>
    <row r="77" spans="1:14" x14ac:dyDescent="0.15">
      <c r="A77" s="2"/>
      <c r="B77" s="2"/>
      <c r="C77" s="2"/>
      <c r="D77" s="286"/>
      <c r="E77" s="287"/>
      <c r="F77" s="286"/>
      <c r="G77" s="5"/>
      <c r="H77" s="294" t="str">
        <f>'MB - Elective'!C56</f>
        <v>Insect Study</v>
      </c>
      <c r="I77" s="294"/>
      <c r="J77" s="182" t="str">
        <f>IF('MB - Elective'!L56&lt;&gt;"",IF('MB - Elective'!L56="P","P","C"),"")</f>
        <v/>
      </c>
      <c r="K77" s="5"/>
      <c r="L77" s="33" t="str">
        <f>'MB - Elective'!C131</f>
        <v>Future Merit Badge #10</v>
      </c>
      <c r="M77" s="182" t="str">
        <f>IF('MB - Elective'!L131&lt;&gt;"",IF('MB - Elective'!L131="P","P","C"),"")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IF(Eagle!L9&lt;&gt;"",IF(ISNUMBER(Eagle!L9),Eagle!L9,"C"),"")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IF(Eagle!L10&lt;&gt;"",IF(ISNUMBER(Eagle!L10),Eagle!L10,"C"),"")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IF(Eagle!L11&lt;&gt;"",IF(ISNUMBER(Eagle!L11),Eagle!L11,"C"),"")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eh4U7XPVPWlg6nJEeAD2I2twNH1Oi/rK8G+xiA2cbjPwGPztPRT5bVZQnLZMCxkCSha4CPy3GGSPncnUNnxZug==" saltValue="xnEF7AdVhibFJ4el2uW7Og==" spinCount="100000" sheet="1" objects="1" scenarios="1" selectLockedCells="1" selectUnlockedCells="1"/>
  <mergeCells count="121">
    <mergeCell ref="H73:I73"/>
    <mergeCell ref="H74:I74"/>
    <mergeCell ref="H75:I75"/>
    <mergeCell ref="H76:I76"/>
    <mergeCell ref="H77:I77"/>
    <mergeCell ref="A1:B2"/>
    <mergeCell ref="E3:E4"/>
    <mergeCell ref="E8:E9"/>
    <mergeCell ref="H1:J2"/>
    <mergeCell ref="H24:I24"/>
    <mergeCell ref="H25:I25"/>
    <mergeCell ref="H26:I26"/>
    <mergeCell ref="H10:H11"/>
    <mergeCell ref="H12:H13"/>
    <mergeCell ref="D13:D18"/>
    <mergeCell ref="F13:F18"/>
    <mergeCell ref="H15:H17"/>
    <mergeCell ref="D19:D21"/>
    <mergeCell ref="E19:E21"/>
    <mergeCell ref="F19:F21"/>
    <mergeCell ref="D22:D23"/>
    <mergeCell ref="E22:E23"/>
    <mergeCell ref="E10:E12"/>
    <mergeCell ref="E13:E18"/>
    <mergeCell ref="L1:M2"/>
    <mergeCell ref="D3:D4"/>
    <mergeCell ref="F3:F4"/>
    <mergeCell ref="D5:D7"/>
    <mergeCell ref="E5:E7"/>
    <mergeCell ref="F5:F7"/>
    <mergeCell ref="D1:F2"/>
    <mergeCell ref="D8:D9"/>
    <mergeCell ref="F8:F9"/>
    <mergeCell ref="D10:D12"/>
    <mergeCell ref="F10:F12"/>
    <mergeCell ref="F22:F23"/>
    <mergeCell ref="H22:J23"/>
    <mergeCell ref="D31:D33"/>
    <mergeCell ref="E31:E33"/>
    <mergeCell ref="F31:F33"/>
    <mergeCell ref="H31:I31"/>
    <mergeCell ref="H32:I32"/>
    <mergeCell ref="H33:I33"/>
    <mergeCell ref="D27:F28"/>
    <mergeCell ref="H27:I27"/>
    <mergeCell ref="H28:I28"/>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23" priority="1" operator="equal">
      <formula>"P"</formula>
    </cfRule>
  </conditionalFormatting>
  <conditionalFormatting sqref="J3:J19">
    <cfRule type="cellIs" dxfId="22"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N106"/>
  <sheetViews>
    <sheetView showGridLines="0" workbookViewId="0" xr3:uid="{0801C90D-E949-51CC-9495-7D82D7DEDABF}">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IF(Star!M5&lt;&gt;"",IF(ISNUMBER(Star!M5),Star!M5,"C"),"")</f>
        <v/>
      </c>
      <c r="G3" s="5"/>
      <c r="H3" s="174" t="str">
        <f>'MB - EagleRequired'!B3</f>
        <v>1.</v>
      </c>
      <c r="I3" s="181" t="str">
        <f>'MB - EagleRequired'!C3</f>
        <v>First Aid</v>
      </c>
      <c r="J3" s="174" t="str">
        <f>IF('MB - EagleRequired'!M3&lt;&gt;"",IF(OR(ISNUMBER('MB - EagleRequired'!M3),'MB - EagleRequired'!M3="P"),"P","C"),"")</f>
        <v/>
      </c>
      <c r="K3" s="5"/>
      <c r="L3" s="33" t="str">
        <f>'MB - Elective'!C57</f>
        <v>Inventing</v>
      </c>
      <c r="M3" s="182" t="str">
        <f>IF('MB - Elective'!M57&lt;&gt;"",IF('MB - Elective'!M57="P","P","C"),"")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EagleRequired'!M4&lt;&gt;"",IF(OR(ISNUMBER('MB - EagleRequired'!M4),'MB - EagleRequired'!M4="P"),"P","C"),"")</f>
        <v/>
      </c>
      <c r="K4" s="5"/>
      <c r="L4" s="33" t="str">
        <f>'MB - Elective'!C58</f>
        <v>Journalism</v>
      </c>
      <c r="M4" s="182" t="str">
        <f>IF('MB - Elective'!M58&lt;&gt;"",IF('MB - Elective'!M58="P","P","C"),"")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IF(Star!M6&lt;&gt;"",IF(ISNUMBER(Star!M6),Star!M6,"C"),"")</f>
        <v/>
      </c>
      <c r="G5" s="5"/>
      <c r="H5" s="174" t="str">
        <f>'MB - EagleRequired'!B5</f>
        <v>3.</v>
      </c>
      <c r="I5" s="181" t="str">
        <f>'MB - EagleRequired'!C5</f>
        <v>Citizenship in the Nation</v>
      </c>
      <c r="J5" s="174" t="str">
        <f>IF('MB - EagleRequired'!M5&lt;&gt;"",IF(OR(ISNUMBER('MB - EagleRequired'!M5),'MB - EagleRequired'!M5="P"),"P","C"),"")</f>
        <v/>
      </c>
      <c r="K5" s="5"/>
      <c r="L5" s="33" t="str">
        <f>'MB - Elective'!C59</f>
        <v>Kayaking</v>
      </c>
      <c r="M5" s="182" t="str">
        <f>IF('MB - Elective'!M59&lt;&gt;"",IF('MB - Elective'!M59="P","P","C"),"")</f>
        <v/>
      </c>
      <c r="N5" s="5"/>
    </row>
    <row r="6" spans="1:14" ht="12.75" customHeight="1" x14ac:dyDescent="0.15">
      <c r="A6" s="45" t="s">
        <v>137</v>
      </c>
      <c r="B6" s="46" t="str">
        <f>IF(Star!M2&lt;&gt;"",IF(ISNUMBER(Star!M2),FLOOR(Star!M2,1),"C"),"")</f>
        <v/>
      </c>
      <c r="C6" s="23"/>
      <c r="D6" s="286"/>
      <c r="E6" s="289"/>
      <c r="F6" s="286"/>
      <c r="G6" s="5"/>
      <c r="H6" s="174" t="str">
        <f>'MB - EagleRequired'!B6</f>
        <v>4.</v>
      </c>
      <c r="I6" s="181" t="str">
        <f>'MB - EagleRequired'!C6</f>
        <v>Citizenship in the World</v>
      </c>
      <c r="J6" s="174" t="str">
        <f>IF('MB - EagleRequired'!M6&lt;&gt;"",IF(OR(ISNUMBER('MB - EagleRequired'!M6),'MB - EagleRequired'!M6="P"),"P","C"),"")</f>
        <v/>
      </c>
      <c r="K6" s="5"/>
      <c r="L6" s="33" t="str">
        <f>'MB - Elective'!C60</f>
        <v>Landscape Architecture</v>
      </c>
      <c r="M6" s="182" t="str">
        <f>IF('MB - Elective'!M60&lt;&gt;"",IF('MB - Elective'!M60="P","P","C"),"")</f>
        <v/>
      </c>
      <c r="N6" s="5"/>
    </row>
    <row r="7" spans="1:14" ht="12.75" customHeight="1" x14ac:dyDescent="0.15">
      <c r="A7" s="45" t="s">
        <v>138</v>
      </c>
      <c r="B7" s="46" t="str">
        <f>IF(Life!M2&lt;&gt;"",IF(ISNUMBER(Life!M2),FLOOR(Life!M2,1),"C"),"")</f>
        <v/>
      </c>
      <c r="C7" s="23"/>
      <c r="D7" s="286"/>
      <c r="E7" s="289"/>
      <c r="F7" s="286"/>
      <c r="G7" s="5"/>
      <c r="H7" s="174" t="str">
        <f>'MB - EagleRequired'!B7</f>
        <v>5.</v>
      </c>
      <c r="I7" s="181" t="str">
        <f>'MB - EagleRequired'!C7</f>
        <v>Communication</v>
      </c>
      <c r="J7" s="174" t="str">
        <f>IF('MB - EagleRequired'!M7&lt;&gt;"",IF(OR(ISNUMBER('MB - EagleRequired'!M7),'MB - EagleRequired'!M7="P"),"P","C"),"")</f>
        <v/>
      </c>
      <c r="K7" s="2"/>
      <c r="L7" s="33" t="str">
        <f>'MB - Elective'!C61</f>
        <v>Law</v>
      </c>
      <c r="M7" s="182" t="str">
        <f>IF('MB - Elective'!M61&lt;&gt;"",IF('MB - Elective'!M61="P","P","C"),"")</f>
        <v/>
      </c>
      <c r="N7" s="5"/>
    </row>
    <row r="8" spans="1:14" ht="12.75" customHeight="1" x14ac:dyDescent="0.15">
      <c r="A8" s="45" t="s">
        <v>139</v>
      </c>
      <c r="B8" s="46" t="str">
        <f>IF(Eagle!M2&lt;&gt;"",IF(ISNUMBER(Eagle!M2),FLOOR(Eagle!M2,1),"C"),"")</f>
        <v/>
      </c>
      <c r="C8" s="23"/>
      <c r="D8" s="286">
        <f>Star!B7</f>
        <v>3</v>
      </c>
      <c r="E8" s="289" t="str">
        <f>Star!C7</f>
        <v>Earn a total of six (6) merit badges, including four (4) from the list of required Eagle Merit Badges.</v>
      </c>
      <c r="F8" s="286" t="str">
        <f>IF(Star!M7&lt;&gt;"",IF(ISNUMBER(Star!M7),Star!M7,"C"),"")</f>
        <v/>
      </c>
      <c r="G8" s="5"/>
      <c r="H8" s="174" t="str">
        <f>'MB - EagleRequired'!B8</f>
        <v>6.</v>
      </c>
      <c r="I8" s="181" t="str">
        <f>'MB - EagleRequired'!C8</f>
        <v>Cooking</v>
      </c>
      <c r="J8" s="174" t="str">
        <f>IF('MB - EagleRequired'!M8&lt;&gt;"",IF(OR(ISNUMBER('MB - EagleRequired'!M8),'MB - EagleRequired'!M8="P"),"P","C"),"")</f>
        <v/>
      </c>
      <c r="K8" s="5"/>
      <c r="L8" s="33" t="str">
        <f>'MB - Elective'!C62</f>
        <v>Leatherwork</v>
      </c>
      <c r="M8" s="182" t="str">
        <f>IF('MB - Elective'!M62&lt;&gt;"",IF('MB - Elective'!M62="P","P","C"),"")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EagleRequired'!M9&lt;&gt;"",IF(OR(ISNUMBER('MB - EagleRequired'!M9),'MB - EagleRequired'!M9="P"),"P","C"),"")</f>
        <v/>
      </c>
      <c r="K9" s="5"/>
      <c r="L9" s="33" t="str">
        <f>'MB - Elective'!C63</f>
        <v>Mammal Study</v>
      </c>
      <c r="M9" s="182" t="str">
        <f>IF('MB - Elective'!M63&lt;&gt;"",IF('MB - Elective'!M63="P","P","C"),"")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IF(Star!M8&lt;&gt;"",IF(ISNUMBER(Star!M8),Star!M8,"C"),"")</f>
        <v/>
      </c>
      <c r="G10" s="5"/>
      <c r="H10" s="295" t="str">
        <f>'MB - EagleRequired'!B10</f>
        <v>8.</v>
      </c>
      <c r="I10" s="181" t="str">
        <f>'MB - EagleRequired'!C10</f>
        <v>Emergency Preparedness    -or-</v>
      </c>
      <c r="J10" s="174" t="str">
        <f>IF('MB - EagleRequired'!M10&lt;&gt;"",IF(OR(ISNUMBER('MB - EagleRequired'!M10),'MB - EagleRequired'!M10="P"),"P","C"),"")</f>
        <v/>
      </c>
      <c r="K10" s="5"/>
      <c r="L10" s="33" t="str">
        <f>'MB - Elective'!C64</f>
        <v>Medicine</v>
      </c>
      <c r="M10" s="182" t="str">
        <f>IF('MB - Elective'!M64&lt;&gt;"",IF('MB - Elective'!M64="P","P","C"),"")</f>
        <v/>
      </c>
      <c r="N10" s="5"/>
    </row>
    <row r="11" spans="1:14" x14ac:dyDescent="0.15">
      <c r="C11" s="23"/>
      <c r="D11" s="286"/>
      <c r="E11" s="289"/>
      <c r="F11" s="286"/>
      <c r="G11" s="5"/>
      <c r="H11" s="295"/>
      <c r="I11" s="181" t="str">
        <f>'MB - EagleRequired'!C11</f>
        <v>Lifesaving</v>
      </c>
      <c r="J11" s="174" t="str">
        <f>IF('MB - EagleRequired'!M11&lt;&gt;"",IF(OR(ISNUMBER('MB - EagleRequired'!M11),'MB - EagleRequired'!M11="P"),"P","C"),"")</f>
        <v/>
      </c>
      <c r="K11" s="5"/>
      <c r="L11" s="33" t="str">
        <f>'MB - Elective'!C65</f>
        <v>Metalwork</v>
      </c>
      <c r="M11" s="182" t="str">
        <f>IF('MB - Elective'!M65&lt;&gt;"",IF('MB - Elective'!M65="P","P","C"),"")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EagleRequired'!M12&lt;&gt;"",IF(OR(ISNUMBER('MB - EagleRequired'!M12),'MB - EagleRequired'!M12="P"),"P","C"),"")</f>
        <v/>
      </c>
      <c r="K12" s="5"/>
      <c r="L12" s="33" t="str">
        <f>'MB - Elective'!C66</f>
        <v>Mining in Society</v>
      </c>
      <c r="M12" s="182" t="str">
        <f>IF('MB - Elective'!M66&lt;&gt;"",IF('MB - Elective'!M66="P","P","C"),"")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IF(Star!M9&lt;&gt;"",IF(ISNUMBER(Star!M9),Star!M9,"C"),"")</f>
        <v/>
      </c>
      <c r="G13" s="5"/>
      <c r="H13" s="295"/>
      <c r="I13" s="181" t="str">
        <f>'MB - EagleRequired'!C13</f>
        <v>Sustainability</v>
      </c>
      <c r="J13" s="174" t="str">
        <f>IF('MB - EagleRequired'!M13&lt;&gt;"",IF(OR(ISNUMBER('MB - EagleRequired'!M13),'MB - EagleRequired'!M13="P"),"P","C"),"")</f>
        <v/>
      </c>
      <c r="K13" s="2"/>
      <c r="L13" s="33" t="str">
        <f>'MB - Elective'!C67</f>
        <v>Model Design and Building</v>
      </c>
      <c r="M13" s="182" t="str">
        <f>IF('MB - Elective'!M67&lt;&gt;"",IF('MB - Elective'!M67="P","P","C"),"")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EagleRequired'!M14&lt;&gt;"",IF(OR(ISNUMBER('MB - EagleRequired'!M14),'MB - EagleRequired'!M14="P"),"P","C"),"")</f>
        <v/>
      </c>
      <c r="K14" s="5"/>
      <c r="L14" s="33" t="str">
        <f>'MB - Elective'!C68</f>
        <v>Motorboating</v>
      </c>
      <c r="M14" s="182" t="str">
        <f>IF('MB - Elective'!M68&lt;&gt;"",IF('MB - Elective'!M68="P","P","C"),"")</f>
        <v/>
      </c>
      <c r="N14" s="18"/>
    </row>
    <row r="15" spans="1:14" x14ac:dyDescent="0.15">
      <c r="C15" s="23"/>
      <c r="D15" s="286"/>
      <c r="E15" s="289"/>
      <c r="F15" s="286"/>
      <c r="G15" s="18"/>
      <c r="H15" s="295" t="str">
        <f>'MB - EagleRequired'!B15</f>
        <v>11.</v>
      </c>
      <c r="I15" s="181" t="str">
        <f>'MB - EagleRequired'!C15</f>
        <v>Swimming    -or-</v>
      </c>
      <c r="J15" s="174" t="str">
        <f>IF('MB - EagleRequired'!M15&lt;&gt;"",IF(OR(ISNUMBER('MB - EagleRequired'!M15),'MB - EagleRequired'!M15="P"),"P","C"),"")</f>
        <v/>
      </c>
      <c r="K15" s="5"/>
      <c r="L15" s="33" t="str">
        <f>'MB - Elective'!C69</f>
        <v>Movie Making</v>
      </c>
      <c r="M15" s="182" t="str">
        <f>IF('MB - Elective'!M69&lt;&gt;"",IF('MB - Elective'!M69="P","P","C"),"")</f>
        <v/>
      </c>
      <c r="N15" s="5"/>
    </row>
    <row r="16" spans="1:14" ht="12.75" customHeight="1" x14ac:dyDescent="0.15">
      <c r="D16" s="286"/>
      <c r="E16" s="289"/>
      <c r="F16" s="286"/>
      <c r="G16" s="5"/>
      <c r="H16" s="295"/>
      <c r="I16" s="181" t="str">
        <f>'MB - EagleRequired'!C16</f>
        <v>Hiking    -or-</v>
      </c>
      <c r="J16" s="174" t="str">
        <f>IF('MB - EagleRequired'!M16&lt;&gt;"",IF(OR(ISNUMBER('MB - EagleRequired'!M16),'MB - EagleRequired'!M16="P"),"P","C"),"")</f>
        <v/>
      </c>
      <c r="K16" s="5"/>
      <c r="L16" s="33" t="str">
        <f>'MB - Elective'!C70</f>
        <v>Music</v>
      </c>
      <c r="M16" s="182" t="str">
        <f>IF('MB - Elective'!M70&lt;&gt;"",IF('MB - Elective'!M70="P","P","C"),"")</f>
        <v/>
      </c>
      <c r="N16" s="5"/>
    </row>
    <row r="17" spans="1:14" ht="12.75" customHeight="1" x14ac:dyDescent="0.15">
      <c r="A17" s="94" t="s">
        <v>187</v>
      </c>
      <c r="B17" s="95"/>
      <c r="D17" s="286"/>
      <c r="E17" s="289"/>
      <c r="F17" s="286"/>
      <c r="G17" s="5"/>
      <c r="H17" s="295"/>
      <c r="I17" s="181" t="str">
        <f>'MB - EagleRequired'!C17</f>
        <v>Cycling</v>
      </c>
      <c r="J17" s="174" t="str">
        <f>IF('MB - EagleRequired'!M17&lt;&gt;"",IF(OR(ISNUMBER('MB - EagleRequired'!M17),'MB - EagleRequired'!M17="P"),"P","C"),"")</f>
        <v/>
      </c>
      <c r="K17" s="5"/>
      <c r="L17" s="33" t="str">
        <f>'MB - Elective'!C71</f>
        <v>Nature</v>
      </c>
      <c r="M17" s="182" t="str">
        <f>IF('MB - Elective'!M71&lt;&gt;"",IF('MB - Elective'!M71="P","P","C"),"")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EagleRequired'!M18&lt;&gt;"",IF(OR(ISNUMBER('MB - EagleRequired'!M18),'MB - EagleRequired'!M18="P"),"P","C"),"")</f>
        <v/>
      </c>
      <c r="K18" s="5"/>
      <c r="L18" s="33" t="str">
        <f>'MB - Elective'!C72</f>
        <v>Nuclear Science</v>
      </c>
      <c r="M18" s="182" t="str">
        <f>IF('MB - Elective'!M72&lt;&gt;"",IF('MB - Elective'!M72="P","P","C"),"")</f>
        <v/>
      </c>
      <c r="N18" s="18"/>
    </row>
    <row r="19" spans="1:14" ht="12.75" customHeight="1" x14ac:dyDescent="0.15">
      <c r="A19" s="98" t="s">
        <v>189</v>
      </c>
      <c r="B19" s="46" t="str">
        <f>'Troop Meetings'!M6</f>
        <v/>
      </c>
      <c r="D19" s="286">
        <f>Star!B10</f>
        <v>6</v>
      </c>
      <c r="E19" s="289" t="str">
        <f>Star!C10</f>
        <v>With your parent or guardian, complete the exercises in the pamphlet How to Protect Your Children From Child Abuse: A Parent's Guide and earn the Cyber Chip Award for your grade.</v>
      </c>
      <c r="F19" s="286" t="str">
        <f>IF(Star!M10&lt;&gt;"",IF(ISNUMBER(Star!M10),Star!M10,"C"),"")</f>
        <v/>
      </c>
      <c r="G19" s="5"/>
      <c r="H19" s="174" t="str">
        <f>'MB - EagleRequired'!B19</f>
        <v>13.</v>
      </c>
      <c r="I19" s="181" t="str">
        <f>'MB - EagleRequired'!C19</f>
        <v>Family Life</v>
      </c>
      <c r="J19" s="174" t="str">
        <f>IF('MB - EagleRequired'!M19&lt;&gt;"",IF(OR(ISNUMBER('MB - EagleRequired'!M19),'MB - EagleRequired'!M19="P"),"P","C"),"")</f>
        <v/>
      </c>
      <c r="K19" s="2"/>
      <c r="L19" s="33" t="str">
        <f>'MB - Elective'!C73</f>
        <v>Oceanography</v>
      </c>
      <c r="M19" s="182" t="str">
        <f>IF('MB - Elective'!M73&lt;&gt;"",IF('MB - Elective'!M73="P","P","C"),"")</f>
        <v/>
      </c>
      <c r="N19" s="5"/>
    </row>
    <row r="20" spans="1:14" x14ac:dyDescent="0.15">
      <c r="A20" s="98" t="s">
        <v>190</v>
      </c>
      <c r="B20" s="46" t="str">
        <f>Outings!M6</f>
        <v/>
      </c>
      <c r="C20" s="17"/>
      <c r="D20" s="286"/>
      <c r="E20" s="289"/>
      <c r="F20" s="286"/>
      <c r="G20" s="5"/>
      <c r="H20" s="5"/>
      <c r="K20" s="5"/>
      <c r="L20" s="33" t="str">
        <f>'MB - Elective'!C74</f>
        <v>Orienteering</v>
      </c>
      <c r="M20" s="182" t="str">
        <f>IF('MB - Elective'!M74&lt;&gt;"",IF('MB - Elective'!M74="P","P","C"),"")</f>
        <v/>
      </c>
      <c r="N20" s="5"/>
    </row>
    <row r="21" spans="1:14" ht="12.75" customHeight="1" x14ac:dyDescent="0.15">
      <c r="A21" s="98" t="s">
        <v>191</v>
      </c>
      <c r="B21" s="46" t="str">
        <f>'Nights Camping'!M7</f>
        <v/>
      </c>
      <c r="C21" s="21"/>
      <c r="D21" s="286"/>
      <c r="E21" s="289"/>
      <c r="F21" s="286"/>
      <c r="G21" s="5"/>
      <c r="H21" s="5"/>
      <c r="K21" s="5"/>
      <c r="L21" s="33" t="str">
        <f>'MB - Elective'!C75</f>
        <v>Painting</v>
      </c>
      <c r="M21" s="182" t="str">
        <f>IF('MB - Elective'!M75&lt;&gt;"",IF('MB - Elective'!M75="P","P","C"),"")</f>
        <v/>
      </c>
      <c r="N21" s="5"/>
    </row>
    <row r="22" spans="1:14" ht="12.75" customHeight="1" x14ac:dyDescent="0.15">
      <c r="A22" s="98" t="s">
        <v>192</v>
      </c>
      <c r="B22" s="46" t="str">
        <f>'Nights Camping'!M6</f>
        <v/>
      </c>
      <c r="C22" s="23"/>
      <c r="D22" s="286">
        <f>Star!B11</f>
        <v>7</v>
      </c>
      <c r="E22" s="289" t="str">
        <f>Star!C11</f>
        <v>While a First Class Scout, participate in a Scoutmaster conference.</v>
      </c>
      <c r="F22" s="286" t="str">
        <f>IF(Star!M11&lt;&gt;"",IF(ISNUMBER(Star!M11),Star!M11,"C"),"")</f>
        <v/>
      </c>
      <c r="G22" s="5"/>
      <c r="H22" s="288" t="s">
        <v>339</v>
      </c>
      <c r="I22" s="288"/>
      <c r="J22" s="288"/>
      <c r="K22" s="5"/>
      <c r="L22" s="33" t="str">
        <f>'MB - Elective'!C76</f>
        <v>Pets</v>
      </c>
      <c r="M22" s="182" t="str">
        <f>IF('MB - Elective'!M76&lt;&gt;"",IF('MB - Elective'!M76="P","P","C"),"")</f>
        <v/>
      </c>
      <c r="N22" s="5"/>
    </row>
    <row r="23" spans="1:14" ht="12.75" customHeight="1" x14ac:dyDescent="0.15">
      <c r="C23" s="23"/>
      <c r="D23" s="286"/>
      <c r="E23" s="289"/>
      <c r="F23" s="286"/>
      <c r="G23" s="4"/>
      <c r="H23" s="288"/>
      <c r="I23" s="288"/>
      <c r="J23" s="288"/>
      <c r="K23" s="5"/>
      <c r="L23" s="33" t="str">
        <f>'MB - Elective'!C77</f>
        <v>Photography</v>
      </c>
      <c r="M23" s="182" t="str">
        <f>IF('MB - Elective'!M77&lt;&gt;"",IF('MB - Elective'!M77="P","P","C"),"")</f>
        <v/>
      </c>
      <c r="N23" s="5"/>
    </row>
    <row r="24" spans="1:14" ht="12.75" customHeight="1" x14ac:dyDescent="0.15">
      <c r="C24" s="22"/>
      <c r="D24" s="180">
        <f>Star!B12</f>
        <v>8</v>
      </c>
      <c r="E24" s="44" t="str">
        <f>Star!C12</f>
        <v>Complete your board of review for the Star rank.</v>
      </c>
      <c r="F24" s="180" t="str">
        <f>IF(Star!M12&lt;&gt;"",IF(ISNUMBER(Star!M12),Star!M12,"C"),"")</f>
        <v/>
      </c>
      <c r="G24" s="5"/>
      <c r="H24" s="294" t="str">
        <f>'MB - Elective'!C3</f>
        <v>American Business</v>
      </c>
      <c r="I24" s="294"/>
      <c r="J24" s="182" t="str">
        <f>IF('MB - Elective'!M3&lt;&gt;"",IF('MB - Elective'!M3="P","P","C"),"")</f>
        <v/>
      </c>
      <c r="K24" s="5"/>
      <c r="L24" s="33" t="str">
        <f>'MB - Elective'!C78</f>
        <v>Pioneering</v>
      </c>
      <c r="M24" s="182" t="str">
        <f>IF('MB - Elective'!M78&lt;&gt;"",IF('MB - Elective'!M78="P","P","C"),"")</f>
        <v/>
      </c>
      <c r="N24" s="5"/>
    </row>
    <row r="25" spans="1:14" ht="12.75" customHeight="1" x14ac:dyDescent="0.15">
      <c r="A25" s="94" t="s">
        <v>193</v>
      </c>
      <c r="B25" s="175"/>
      <c r="C25" s="23"/>
      <c r="D25" s="40"/>
      <c r="G25" s="5"/>
      <c r="H25" s="294" t="str">
        <f>'MB - Elective'!C4</f>
        <v>American Culture</v>
      </c>
      <c r="I25" s="294"/>
      <c r="J25" s="182" t="str">
        <f>IF('MB - Elective'!M4&lt;&gt;"",IF('MB - Elective'!M4="P","P","C"),"")</f>
        <v/>
      </c>
      <c r="K25" s="5"/>
      <c r="L25" s="33" t="str">
        <f>'MB - Elective'!C79</f>
        <v>Plant Science</v>
      </c>
      <c r="M25" s="182" t="str">
        <f>IF('MB - Elective'!M79&lt;&gt;"",IF('MB - Elective'!M79="P","P","C"),"")</f>
        <v/>
      </c>
      <c r="N25" s="5"/>
    </row>
    <row r="26" spans="1:14" ht="12.75" customHeight="1" x14ac:dyDescent="0.15">
      <c r="A26" s="98" t="s">
        <v>194</v>
      </c>
      <c r="B26" s="176" t="str">
        <f>IF('Order of the Arrow'!U3&lt;&gt;"","Yes","")</f>
        <v/>
      </c>
      <c r="C26" s="23"/>
      <c r="D26" s="40"/>
      <c r="G26" s="5"/>
      <c r="H26" s="294" t="str">
        <f>'MB - Elective'!C5</f>
        <v>American Heritage</v>
      </c>
      <c r="I26" s="294"/>
      <c r="J26" s="182" t="str">
        <f>IF('MB - Elective'!M5&lt;&gt;"",IF('MB - Elective'!M5="P","P","C"),"")</f>
        <v/>
      </c>
      <c r="K26" s="2"/>
      <c r="L26" s="33" t="str">
        <f>'MB - Elective'!C80</f>
        <v>Plumbing</v>
      </c>
      <c r="M26" s="182" t="str">
        <f>IF('MB - Elective'!M80&lt;&gt;"",IF('MB - Elective'!M80="P","P","C"),"")</f>
        <v/>
      </c>
      <c r="N26" s="4"/>
    </row>
    <row r="27" spans="1:14" ht="12.75" customHeight="1" x14ac:dyDescent="0.15">
      <c r="A27" s="98" t="s">
        <v>195</v>
      </c>
      <c r="B27" s="46" t="str">
        <f>IF('Order of the Arrow'!U4&lt;&gt;"","Yes","")</f>
        <v/>
      </c>
      <c r="C27" s="23"/>
      <c r="D27" s="288" t="s">
        <v>138</v>
      </c>
      <c r="E27" s="288"/>
      <c r="F27" s="288"/>
      <c r="G27" s="4"/>
      <c r="H27" s="294" t="str">
        <f>'MB - Elective'!C6</f>
        <v>American Labor</v>
      </c>
      <c r="I27" s="294"/>
      <c r="J27" s="182" t="str">
        <f>IF('MB - Elective'!M6&lt;&gt;"",IF('MB - Elective'!M6="P","P","C"),"")</f>
        <v/>
      </c>
      <c r="K27" s="5"/>
      <c r="L27" s="33" t="str">
        <f>'MB - Elective'!C81</f>
        <v>Pottery</v>
      </c>
      <c r="M27" s="182" t="str">
        <f>IF('MB - Elective'!M81&lt;&gt;"",IF('MB - Elective'!M81="P","P","C"),"")</f>
        <v/>
      </c>
      <c r="N27" s="5"/>
    </row>
    <row r="28" spans="1:14" ht="12.75" customHeight="1" x14ac:dyDescent="0.15">
      <c r="A28" s="98" t="s">
        <v>196</v>
      </c>
      <c r="B28" s="46" t="str">
        <f>IF('Order of the Arrow'!U5&lt;&gt;"","Yes","")</f>
        <v/>
      </c>
      <c r="C28" s="23"/>
      <c r="D28" s="288"/>
      <c r="E28" s="288"/>
      <c r="F28" s="288"/>
      <c r="G28" s="5"/>
      <c r="H28" s="294" t="str">
        <f>'MB - Elective'!C7</f>
        <v>Animal Science</v>
      </c>
      <c r="I28" s="294"/>
      <c r="J28" s="182" t="str">
        <f>IF('MB - Elective'!M7&lt;&gt;"",IF('MB - Elective'!M7="P","P","C"),"")</f>
        <v/>
      </c>
      <c r="K28" s="5"/>
      <c r="L28" s="33" t="str">
        <f>'MB - Elective'!C82</f>
        <v>Programming</v>
      </c>
      <c r="M28" s="182" t="str">
        <f>IF('MB - Elective'!M82&lt;&gt;"",IF('MB - Elective'!M82="P","P","C"),"")</f>
        <v/>
      </c>
      <c r="N28" s="5"/>
    </row>
    <row r="29" spans="1:14" ht="12.75" customHeight="1" x14ac:dyDescent="0.15">
      <c r="A29" s="98" t="s">
        <v>197</v>
      </c>
      <c r="B29" s="46" t="str">
        <f>IF('Order of the Arrow'!U6&lt;&gt;"","Yes","")</f>
        <v/>
      </c>
      <c r="C29" s="23"/>
      <c r="D29" s="286">
        <f>Life!B5</f>
        <v>1</v>
      </c>
      <c r="E29" s="287" t="str">
        <f>Life!C5</f>
        <v xml:space="preserve">Be active in your troop and patrol for at least 6 months as a Star Scout. </v>
      </c>
      <c r="F29" s="286" t="str">
        <f>IF(Life!M5&lt;&gt;"",IF(ISNUMBER(Life!M5),Life!M5,"C"),"")</f>
        <v/>
      </c>
      <c r="G29" s="5"/>
      <c r="H29" s="294" t="str">
        <f>'MB - Elective'!C8</f>
        <v>Animation</v>
      </c>
      <c r="I29" s="294"/>
      <c r="J29" s="182" t="str">
        <f>IF('MB - Elective'!M8&lt;&gt;"",IF('MB - Elective'!M8="P","P","C"),"")</f>
        <v/>
      </c>
      <c r="K29" s="5"/>
      <c r="L29" s="33" t="str">
        <f>'MB - Elective'!C83</f>
        <v>Public Health</v>
      </c>
      <c r="M29" s="182" t="str">
        <f>IF('MB - Elective'!M83&lt;&gt;"",IF('MB - Elective'!M83="P","P","C"),"")</f>
        <v/>
      </c>
      <c r="N29" s="5"/>
    </row>
    <row r="30" spans="1:14" x14ac:dyDescent="0.15">
      <c r="A30" s="98" t="s">
        <v>198</v>
      </c>
      <c r="B30" s="46" t="str">
        <f>IF('Order of the Arrow'!U7&lt;&gt;"","Yes","")</f>
        <v/>
      </c>
      <c r="C30" s="23"/>
      <c r="D30" s="286"/>
      <c r="E30" s="287"/>
      <c r="F30" s="286"/>
      <c r="G30" s="5"/>
      <c r="H30" s="294" t="str">
        <f>'MB - Elective'!C9</f>
        <v>Archaeology</v>
      </c>
      <c r="I30" s="294"/>
      <c r="J30" s="182" t="str">
        <f>IF('MB - Elective'!M9&lt;&gt;"",IF('MB - Elective'!M9="P","P","C"),"")</f>
        <v/>
      </c>
      <c r="K30" s="5"/>
      <c r="L30" s="33" t="str">
        <f>'MB - Elective'!C84</f>
        <v>Public Speaking</v>
      </c>
      <c r="M30" s="182" t="str">
        <f>IF('MB - Elective'!M84&lt;&gt;"",IF('MB - Elective'!M84="P","P","C"),"")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IF(Life!M6&lt;&gt;"",IF(ISNUMBER(Life!M6),Life!M6,"C"),"")</f>
        <v/>
      </c>
      <c r="G31" s="5"/>
      <c r="H31" s="294" t="str">
        <f>'MB - Elective'!C10</f>
        <v>Archery</v>
      </c>
      <c r="I31" s="294"/>
      <c r="J31" s="182" t="str">
        <f>IF('MB - Elective'!M10&lt;&gt;"",IF('MB - Elective'!M10="P","P","C"),"")</f>
        <v/>
      </c>
      <c r="K31" s="5"/>
      <c r="L31" s="33" t="str">
        <f>'MB - Elective'!C85</f>
        <v>Pulp and Paper</v>
      </c>
      <c r="M31" s="182" t="str">
        <f>IF('MB - Elective'!M85&lt;&gt;"",IF('MB - Elective'!M85="P","P","C"),"")</f>
        <v/>
      </c>
      <c r="N31" s="5"/>
    </row>
    <row r="32" spans="1:14" ht="12.75" customHeight="1" x14ac:dyDescent="0.15">
      <c r="C32" s="23"/>
      <c r="D32" s="286"/>
      <c r="E32" s="287"/>
      <c r="F32" s="286"/>
      <c r="G32" s="5"/>
      <c r="H32" s="294" t="str">
        <f>'MB - Elective'!C11</f>
        <v>Architecture and Landscape Architecture</v>
      </c>
      <c r="I32" s="294"/>
      <c r="J32" s="182" t="str">
        <f>IF('MB - Elective'!M11&lt;&gt;"",IF('MB - Elective'!M11="P","P","C"),"")</f>
        <v/>
      </c>
      <c r="K32" s="5"/>
      <c r="L32" s="33" t="str">
        <f>'MB - Elective'!C86</f>
        <v>Radio</v>
      </c>
      <c r="M32" s="182" t="str">
        <f>IF('MB - Elective'!M86&lt;&gt;"",IF('MB - Elective'!M86="P","P","C"),"")</f>
        <v/>
      </c>
      <c r="N32" s="5"/>
    </row>
    <row r="33" spans="1:14" ht="12.75" customHeight="1" x14ac:dyDescent="0.15">
      <c r="A33" s="94" t="s">
        <v>246</v>
      </c>
      <c r="B33" s="95"/>
      <c r="C33" s="23"/>
      <c r="D33" s="286"/>
      <c r="E33" s="287"/>
      <c r="F33" s="286"/>
      <c r="G33" s="5"/>
      <c r="H33" s="294" t="str">
        <f>'MB - Elective'!C12</f>
        <v>Art</v>
      </c>
      <c r="I33" s="294"/>
      <c r="J33" s="182" t="str">
        <f>IF('MB - Elective'!M12&lt;&gt;"",IF('MB - Elective'!M12="P","P","C"),"")</f>
        <v/>
      </c>
      <c r="K33" s="5"/>
      <c r="L33" s="33" t="str">
        <f>'MB - Elective'!C87</f>
        <v>Railroading</v>
      </c>
      <c r="M33" s="182" t="str">
        <f>IF('MB - Elective'!M87&lt;&gt;"",IF('MB - Elective'!M87="P","P","C"),"")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IF(Life!M7&lt;&gt;"",IF(ISNUMBER(Life!M7),Life!M7,"C"),"")</f>
        <v/>
      </c>
      <c r="G34" s="4"/>
      <c r="H34" s="294" t="str">
        <f>'MB - Elective'!C13</f>
        <v>Astronomy</v>
      </c>
      <c r="I34" s="294"/>
      <c r="J34" s="182" t="str">
        <f>IF('MB - Elective'!M13&lt;&gt;"",IF('MB - Elective'!M13="P","P","C"),"")</f>
        <v/>
      </c>
      <c r="K34" s="5"/>
      <c r="L34" s="33" t="str">
        <f>'MB - Elective'!C88</f>
        <v>Reading</v>
      </c>
      <c r="M34" s="182" t="str">
        <f>IF('MB - Elective'!M88&lt;&gt;"",IF('MB - Elective'!M88="P","P","C"),"")</f>
        <v/>
      </c>
      <c r="N34" s="4"/>
    </row>
    <row r="35" spans="1:14" ht="12.75" customHeight="1" x14ac:dyDescent="0.15">
      <c r="A35" s="184" t="str">
        <f>IF(Star!M3="","",Star!M3)</f>
        <v/>
      </c>
      <c r="B35" s="43"/>
      <c r="C35" s="23"/>
      <c r="D35" s="286"/>
      <c r="E35" s="287"/>
      <c r="F35" s="286"/>
      <c r="G35" s="5"/>
      <c r="H35" s="294" t="str">
        <f>'MB - Elective'!C14</f>
        <v>Athletics</v>
      </c>
      <c r="I35" s="294"/>
      <c r="J35" s="182" t="str">
        <f>IF('MB - Elective'!M14&lt;&gt;"",IF('MB - Elective'!M14="P","P","C"),"")</f>
        <v/>
      </c>
      <c r="K35" s="5"/>
      <c r="L35" s="33" t="str">
        <f>'MB - Elective'!C89</f>
        <v>Reptile and Amphibian Study</v>
      </c>
      <c r="M35" s="182" t="str">
        <f>IF('MB - Elective'!M89&lt;&gt;"",IF('MB - Elective'!M89="P","P","C"),"")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IF(Life!M8&lt;&gt;"",IF(ISNUMBER(Life!M8),Life!M8,"C"),"")</f>
        <v/>
      </c>
      <c r="G36" s="5"/>
      <c r="H36" s="294" t="str">
        <f>'MB - Elective'!C15</f>
        <v>Automotive Maintenance</v>
      </c>
      <c r="I36" s="294"/>
      <c r="J36" s="182" t="str">
        <f>IF('MB - Elective'!M15&lt;&gt;"",IF('MB - Elective'!M15="P","P","C"),"")</f>
        <v/>
      </c>
      <c r="K36" s="2"/>
      <c r="L36" s="33" t="str">
        <f>'MB - Elective'!C90</f>
        <v>Rifle Shooting</v>
      </c>
      <c r="M36" s="182" t="str">
        <f>IF('MB - Elective'!M90&lt;&gt;"",IF('MB - Elective'!M90="P","P","C"),"")</f>
        <v/>
      </c>
      <c r="N36" s="5"/>
    </row>
    <row r="37" spans="1:14" ht="12.75" customHeight="1" x14ac:dyDescent="0.15">
      <c r="A37" s="184" t="str">
        <f>IF(ISERROR(DATEVALUE(Star!M14)),"",DATEVALUE(Star!M14))</f>
        <v/>
      </c>
      <c r="B37" s="43"/>
      <c r="C37" s="23"/>
      <c r="D37" s="286"/>
      <c r="E37" s="287"/>
      <c r="F37" s="286"/>
      <c r="G37" s="5"/>
      <c r="H37" s="294" t="str">
        <f>'MB - Elective'!C16</f>
        <v>Aviation</v>
      </c>
      <c r="I37" s="294"/>
      <c r="J37" s="182" t="str">
        <f>IF('MB - Elective'!M16&lt;&gt;"",IF('MB - Elective'!M16="P","P","C"),"")</f>
        <v/>
      </c>
      <c r="K37" s="5"/>
      <c r="L37" s="33" t="str">
        <f>'MB - Elective'!C91</f>
        <v>Robotics</v>
      </c>
      <c r="M37" s="182" t="str">
        <f>IF('MB - Elective'!M91&lt;&gt;"",IF('MB - Elective'!M91="P","P","C"),"")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IF(Life!M9&lt;&gt;"",IF(ISNUMBER(Life!M9),Life!M9,"C"),"")</f>
        <v/>
      </c>
      <c r="G38" s="5"/>
      <c r="H38" s="294" t="str">
        <f>'MB - Elective'!C17</f>
        <v>Backpacking</v>
      </c>
      <c r="I38" s="294"/>
      <c r="J38" s="182" t="str">
        <f>IF('MB - Elective'!M17&lt;&gt;"",IF('MB - Elective'!M17="P","P","C"),"")</f>
        <v/>
      </c>
      <c r="K38" s="5"/>
      <c r="L38" s="33" t="str">
        <f>'MB - Elective'!C92</f>
        <v>Rowing</v>
      </c>
      <c r="M38" s="182" t="str">
        <f>IF('MB - Elective'!M92&lt;&gt;"",IF('MB - Elective'!M92="P","P","C"),"")</f>
        <v/>
      </c>
      <c r="N38" s="5"/>
    </row>
    <row r="39" spans="1:14" ht="12.75" customHeight="1" x14ac:dyDescent="0.15">
      <c r="A39" s="184" t="str">
        <f>IF(ISERROR(DATEVALUE(Life!M14)),"",DATEVALUE(Life!M14))</f>
        <v/>
      </c>
      <c r="B39" s="43"/>
      <c r="C39" s="5"/>
      <c r="D39" s="286"/>
      <c r="E39" s="287"/>
      <c r="F39" s="286"/>
      <c r="G39" s="5"/>
      <c r="H39" s="294" t="str">
        <f>'MB - Elective'!C18</f>
        <v>Basketry</v>
      </c>
      <c r="I39" s="294"/>
      <c r="J39" s="182" t="str">
        <f>IF('MB - Elective'!M18&lt;&gt;"",IF('MB - Elective'!M18="P","P","C"),"")</f>
        <v/>
      </c>
      <c r="K39" s="5"/>
      <c r="L39" s="33" t="str">
        <f>'MB - Elective'!C93</f>
        <v>Safety</v>
      </c>
      <c r="M39" s="182" t="str">
        <f>IF('MB - Elective'!M93&lt;&gt;"",IF('MB - Elective'!M93="P","P","C"),"")</f>
        <v/>
      </c>
      <c r="N39" s="5"/>
    </row>
    <row r="40" spans="1:14" ht="12.75" customHeight="1" x14ac:dyDescent="0.15">
      <c r="A40" s="142" t="s">
        <v>139</v>
      </c>
      <c r="B40" s="43"/>
      <c r="C40" s="5"/>
      <c r="D40" s="286"/>
      <c r="E40" s="287"/>
      <c r="F40" s="286"/>
      <c r="G40" s="4"/>
      <c r="H40" s="294" t="str">
        <f>'MB - Elective'!C19</f>
        <v>Bird Study</v>
      </c>
      <c r="I40" s="294"/>
      <c r="J40" s="182" t="str">
        <f>IF('MB - Elective'!M19&lt;&gt;"",IF('MB - Elective'!M19="P","P","C"),"")</f>
        <v/>
      </c>
      <c r="K40" s="2"/>
      <c r="L40" s="33" t="str">
        <f>'MB - Elective'!C94</f>
        <v>Salesmanship</v>
      </c>
      <c r="M40" s="182" t="str">
        <f>IF('MB - Elective'!M94&lt;&gt;"",IF('MB - Elective'!M94="P","P","C"),"")</f>
        <v/>
      </c>
      <c r="N40" s="5"/>
    </row>
    <row r="41" spans="1:14" ht="12.75" customHeight="1" x14ac:dyDescent="0.15">
      <c r="A41" s="183" t="str">
        <f>IF(ISERROR(DATEVALUE(Eagle!M13)),"",DATEVALUE(Eagle!M13))</f>
        <v/>
      </c>
      <c r="B41" s="97"/>
      <c r="C41" s="5"/>
      <c r="D41" s="286"/>
      <c r="E41" s="287"/>
      <c r="F41" s="286"/>
      <c r="G41" s="5"/>
      <c r="H41" s="294" t="str">
        <f>'MB - Elective'!C20</f>
        <v>Bugling</v>
      </c>
      <c r="I41" s="294"/>
      <c r="J41" s="182" t="str">
        <f>IF('MB - Elective'!M20&lt;&gt;"",IF('MB - Elective'!M20="P","P","C"),"")</f>
        <v/>
      </c>
      <c r="K41" s="5"/>
      <c r="L41" s="33" t="str">
        <f>'MB - Elective'!C95</f>
        <v>Scholarship</v>
      </c>
      <c r="M41" s="182" t="str">
        <f>IF('MB - Elective'!M95&lt;&gt;"",IF('MB - Elective'!M95="P","P","C"),"")</f>
        <v/>
      </c>
      <c r="N41" s="4"/>
    </row>
    <row r="42" spans="1:14" ht="12.75" customHeight="1" x14ac:dyDescent="0.15">
      <c r="C42" s="5"/>
      <c r="D42" s="286"/>
      <c r="E42" s="287"/>
      <c r="F42" s="286"/>
      <c r="G42" s="5"/>
      <c r="H42" s="294" t="str">
        <f>'MB - Elective'!C21</f>
        <v>Canoeing</v>
      </c>
      <c r="I42" s="294"/>
      <c r="J42" s="182" t="str">
        <f>IF('MB - Elective'!M21&lt;&gt;"",IF('MB - Elective'!M21="P","P","C"),"")</f>
        <v/>
      </c>
      <c r="K42" s="5"/>
      <c r="L42" s="33" t="str">
        <f>'MB - Elective'!C96</f>
        <v>Scouting Heritage</v>
      </c>
      <c r="M42" s="182" t="str">
        <f>IF('MB - Elective'!M96&lt;&gt;"",IF('MB - Elective'!M96="P","P","C"),"")</f>
        <v/>
      </c>
      <c r="N42" s="5"/>
    </row>
    <row r="43" spans="1:14" x14ac:dyDescent="0.15">
      <c r="C43" s="5"/>
      <c r="D43" s="286"/>
      <c r="E43" s="287"/>
      <c r="F43" s="286"/>
      <c r="G43" s="5"/>
      <c r="H43" s="294" t="str">
        <f>'MB - Elective'!C22</f>
        <v>Chemistry</v>
      </c>
      <c r="I43" s="294"/>
      <c r="J43" s="182" t="str">
        <f>IF('MB - Elective'!M22&lt;&gt;"",IF('MB - Elective'!M22="P","P","C"),"")</f>
        <v/>
      </c>
      <c r="K43" s="5"/>
      <c r="L43" s="33" t="str">
        <f>'MB - Elective'!C97</f>
        <v>Scuba Diving</v>
      </c>
      <c r="M43" s="182" t="str">
        <f>IF('MB - Elective'!M97&lt;&gt;"",IF('MB - Elective'!M97="P","P","C"),"")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IF(Life!M10&lt;&gt;"",IF(ISNUMBER(Life!M10),Life!M10,"C"),"")</f>
        <v/>
      </c>
      <c r="G44" s="5"/>
      <c r="H44" s="294" t="str">
        <f>'MB - Elective'!C23</f>
        <v>Chess</v>
      </c>
      <c r="I44" s="294"/>
      <c r="J44" s="182" t="str">
        <f>IF('MB - Elective'!M23&lt;&gt;"",IF('MB - Elective'!M23="P","P","C"),"")</f>
        <v/>
      </c>
      <c r="K44" s="2"/>
      <c r="L44" s="33" t="str">
        <f>'MB - Elective'!C98</f>
        <v>Sculpture</v>
      </c>
      <c r="M44" s="182" t="str">
        <f>IF('MB - Elective'!M98&lt;&gt;"",IF('MB - Elective'!M98="P","P","C"),"")</f>
        <v/>
      </c>
      <c r="N44" s="5"/>
    </row>
    <row r="45" spans="1:14" ht="12.75" customHeight="1" x14ac:dyDescent="0.15">
      <c r="A45" s="145" t="s">
        <v>148</v>
      </c>
      <c r="B45" s="24"/>
      <c r="C45" s="5"/>
      <c r="D45" s="286"/>
      <c r="E45" s="287"/>
      <c r="F45" s="286"/>
      <c r="G45" s="5"/>
      <c r="H45" s="294" t="str">
        <f>'MB - Elective'!C24</f>
        <v>Climbing</v>
      </c>
      <c r="I45" s="294"/>
      <c r="J45" s="182" t="str">
        <f>IF('MB - Elective'!M24&lt;&gt;"",IF('MB - Elective'!M24="P","P","C"),"")</f>
        <v/>
      </c>
      <c r="K45" s="5"/>
      <c r="L45" s="33" t="str">
        <f>'MB - Elective'!C99</f>
        <v>Search and Rescue</v>
      </c>
      <c r="M45" s="182" t="str">
        <f>IF('MB - Elective'!M99&lt;&gt;"",IF('MB - Elective'!M99="P","P","C"),"")</f>
        <v/>
      </c>
      <c r="N45" s="5"/>
    </row>
    <row r="46" spans="1:14" ht="12.75" customHeight="1" x14ac:dyDescent="0.15">
      <c r="A46" s="146" t="s">
        <v>147</v>
      </c>
      <c r="B46" s="24"/>
      <c r="C46" s="5"/>
      <c r="D46" s="286"/>
      <c r="E46" s="287"/>
      <c r="F46" s="286"/>
      <c r="G46" s="4"/>
      <c r="H46" s="294" t="str">
        <f>'MB - Elective'!C25</f>
        <v>Coin Collecting</v>
      </c>
      <c r="I46" s="294"/>
      <c r="J46" s="182" t="str">
        <f>IF('MB - Elective'!M25&lt;&gt;"",IF('MB - Elective'!M25="P","P","C"),"")</f>
        <v/>
      </c>
      <c r="K46" s="5"/>
      <c r="L46" s="33" t="str">
        <f>'MB - Elective'!C100</f>
        <v>Shotgun Shooting</v>
      </c>
      <c r="M46" s="182" t="str">
        <f>IF('MB - Elective'!M100&lt;&gt;"",IF('MB - Elective'!M100="P","P","C"),"")</f>
        <v/>
      </c>
      <c r="N46" s="5"/>
    </row>
    <row r="47" spans="1:14" ht="12.75" customHeight="1" x14ac:dyDescent="0.15">
      <c r="A47" s="145" t="s">
        <v>150</v>
      </c>
      <c r="B47" s="43"/>
      <c r="C47" s="5"/>
      <c r="D47" s="286"/>
      <c r="E47" s="287"/>
      <c r="F47" s="286"/>
      <c r="G47" s="5"/>
      <c r="H47" s="294" t="str">
        <f>'MB - Elective'!C26</f>
        <v>Collections</v>
      </c>
      <c r="I47" s="294"/>
      <c r="J47" s="182" t="str">
        <f>IF('MB - Elective'!M26&lt;&gt;"",IF('MB - Elective'!M26="P","P","C"),"")</f>
        <v/>
      </c>
      <c r="K47" s="5"/>
      <c r="L47" s="33" t="str">
        <f>'MB - Elective'!C101</f>
        <v>Signs, Signals, and Codes</v>
      </c>
      <c r="M47" s="182" t="str">
        <f>IF('MB - Elective'!M101&lt;&gt;"",IF('MB - Elective'!M101="P","P","C"),"")</f>
        <v/>
      </c>
      <c r="N47" s="5"/>
    </row>
    <row r="48" spans="1:14" ht="12.75" customHeight="1" x14ac:dyDescent="0.15">
      <c r="A48" s="147" t="s">
        <v>149</v>
      </c>
      <c r="B48" s="97"/>
      <c r="C48" s="5"/>
      <c r="D48" s="286"/>
      <c r="E48" s="287"/>
      <c r="F48" s="286"/>
      <c r="G48" s="5"/>
      <c r="H48" s="294" t="str">
        <f>'MB - Elective'!C27</f>
        <v>Composite Materials</v>
      </c>
      <c r="I48" s="294"/>
      <c r="J48" s="182" t="str">
        <f>IF('MB - Elective'!M27&lt;&gt;"",IF('MB - Elective'!M27="P","P","C"),"")</f>
        <v/>
      </c>
      <c r="K48" s="5"/>
      <c r="L48" s="33" t="str">
        <f>'MB - Elective'!C102</f>
        <v>Skating</v>
      </c>
      <c r="M48" s="182" t="str">
        <f>IF('MB - Elective'!M102&lt;&gt;"",IF('MB - Elective'!M102="P","P","C"),"")</f>
        <v/>
      </c>
      <c r="N48" s="5"/>
    </row>
    <row r="49" spans="1:14" ht="12.75" customHeight="1" x14ac:dyDescent="0.15">
      <c r="A49" s="2"/>
      <c r="B49" s="2"/>
      <c r="C49" s="2"/>
      <c r="D49" s="286"/>
      <c r="E49" s="287"/>
      <c r="F49" s="286"/>
      <c r="G49" s="5"/>
      <c r="H49" s="294" t="str">
        <f>'MB - Elective'!C28</f>
        <v>Crime Prevention</v>
      </c>
      <c r="I49" s="294"/>
      <c r="J49" s="182" t="str">
        <f>IF('MB - Elective'!M28&lt;&gt;"",IF('MB - Elective'!M28="P","P","C"),"")</f>
        <v/>
      </c>
      <c r="K49" s="2"/>
      <c r="L49" s="33" t="str">
        <f>'MB - Elective'!C103</f>
        <v>Small-Boat Sailing</v>
      </c>
      <c r="M49" s="182" t="str">
        <f>IF('MB - Elective'!M103&lt;&gt;"",IF('MB - Elective'!M103="P","P","C"),"")</f>
        <v/>
      </c>
      <c r="N49" s="5"/>
    </row>
    <row r="50" spans="1:14" ht="12.75" customHeight="1" x14ac:dyDescent="0.15">
      <c r="C50" s="2"/>
      <c r="D50" s="286"/>
      <c r="E50" s="287"/>
      <c r="F50" s="286"/>
      <c r="G50" s="5"/>
      <c r="H50" s="294" t="str">
        <f>'MB - Elective'!C29</f>
        <v>Dentistry</v>
      </c>
      <c r="I50" s="294"/>
      <c r="J50" s="182" t="str">
        <f>IF('MB - Elective'!M29&lt;&gt;"",IF('MB - Elective'!M29="P","P","C"),"")</f>
        <v/>
      </c>
      <c r="K50" s="5"/>
      <c r="L50" s="33" t="str">
        <f>'MB - Elective'!C104</f>
        <v>Snow Sports</v>
      </c>
      <c r="M50" s="182" t="str">
        <f>IF('MB - Elective'!M104&lt;&gt;"",IF('MB - Elective'!M104="P","P","C"),"")</f>
        <v/>
      </c>
      <c r="N50" s="5"/>
    </row>
    <row r="51" spans="1:14" ht="12.75" customHeight="1" x14ac:dyDescent="0.15">
      <c r="C51" s="2"/>
      <c r="D51" s="286"/>
      <c r="E51" s="287"/>
      <c r="F51" s="286"/>
      <c r="G51" s="5"/>
      <c r="H51" s="294" t="str">
        <f>'MB - Elective'!C30</f>
        <v>Digital Technology</v>
      </c>
      <c r="I51" s="294"/>
      <c r="J51" s="182" t="str">
        <f>IF('MB - Elective'!M30&lt;&gt;"",IF('MB - Elective'!M30="P","P","C"),"")</f>
        <v/>
      </c>
      <c r="K51" s="5"/>
      <c r="L51" s="33" t="str">
        <f>'MB - Elective'!C105</f>
        <v>Soil and Water Conservation</v>
      </c>
      <c r="M51" s="182" t="str">
        <f>IF('MB - Elective'!M105&lt;&gt;"",IF('MB - Elective'!M105="P","P","C"),"")</f>
        <v/>
      </c>
      <c r="N51" s="5"/>
    </row>
    <row r="52" spans="1:14" ht="12.75" customHeight="1" x14ac:dyDescent="0.15">
      <c r="A52" s="32" t="s">
        <v>16</v>
      </c>
      <c r="B52" s="26"/>
      <c r="C52" s="2"/>
      <c r="D52" s="286"/>
      <c r="E52" s="287"/>
      <c r="F52" s="286"/>
      <c r="G52" s="5"/>
      <c r="H52" s="294" t="str">
        <f>'MB - Elective'!C31</f>
        <v>Disabilities Awareness</v>
      </c>
      <c r="I52" s="294"/>
      <c r="J52" s="182" t="str">
        <f>IF('MB - Elective'!M31&lt;&gt;"",IF('MB - Elective'!M31="P","P","C"),"")</f>
        <v/>
      </c>
      <c r="K52" s="5"/>
      <c r="L52" s="33" t="str">
        <f>'MB - Elective'!C106</f>
        <v>Space Exploration</v>
      </c>
      <c r="M52" s="182" t="str">
        <f>IF('MB - Elective'!M106&lt;&gt;"",IF('MB - Elective'!M106="P","P","C"),"")</f>
        <v/>
      </c>
      <c r="N52" s="5"/>
    </row>
    <row r="53" spans="1:14" x14ac:dyDescent="0.15">
      <c r="A53" s="25" t="s">
        <v>313</v>
      </c>
      <c r="B53" s="27"/>
      <c r="C53" s="2"/>
      <c r="D53" s="286"/>
      <c r="E53" s="287"/>
      <c r="F53" s="286"/>
      <c r="G53" s="5"/>
      <c r="H53" s="294" t="str">
        <f>'MB - Elective'!C32</f>
        <v>Dog Care</v>
      </c>
      <c r="I53" s="294"/>
      <c r="J53" s="182" t="str">
        <f>IF('MB - Elective'!M32&lt;&gt;"",IF('MB - Elective'!M32="P","P","C"),"")</f>
        <v/>
      </c>
      <c r="K53" s="2"/>
      <c r="L53" s="33" t="str">
        <f>'MB - Elective'!C107</f>
        <v>Sports</v>
      </c>
      <c r="M53" s="182" t="str">
        <f>IF('MB - Elective'!M107&lt;&gt;"",IF('MB - Elective'!M107="P","P","C"),"")</f>
        <v/>
      </c>
      <c r="N53" s="5"/>
    </row>
    <row r="54" spans="1:14" ht="12.75" customHeight="1" x14ac:dyDescent="0.15">
      <c r="A54" s="26" t="s">
        <v>314</v>
      </c>
      <c r="B54" s="27"/>
      <c r="C54" s="2"/>
      <c r="D54" s="286"/>
      <c r="E54" s="287"/>
      <c r="F54" s="286"/>
      <c r="G54" s="5"/>
      <c r="H54" s="294" t="str">
        <f>'MB - Elective'!C33</f>
        <v>Drafting</v>
      </c>
      <c r="I54" s="294"/>
      <c r="J54" s="182" t="str">
        <f>IF('MB - Elective'!M33&lt;&gt;"",IF('MB - Elective'!M33="P","P","C"),"")</f>
        <v/>
      </c>
      <c r="K54" s="5"/>
      <c r="L54" s="33" t="str">
        <f>'MB - Elective'!C108</f>
        <v>Stamp Collecting</v>
      </c>
      <c r="M54" s="182" t="str">
        <f>IF('MB - Elective'!M108&lt;&gt;"",IF('MB - Elective'!M108="P","P","C"),"")</f>
        <v/>
      </c>
      <c r="N54" s="5"/>
    </row>
    <row r="55" spans="1:14" ht="12.75" customHeight="1" x14ac:dyDescent="0.15">
      <c r="A55" s="28" t="s">
        <v>315</v>
      </c>
      <c r="B55" s="27"/>
      <c r="C55" s="2"/>
      <c r="D55" s="286"/>
      <c r="E55" s="287"/>
      <c r="F55" s="286"/>
      <c r="G55" s="4"/>
      <c r="H55" s="294" t="str">
        <f>'MB - Elective'!C34</f>
        <v>Electricity</v>
      </c>
      <c r="I55" s="294"/>
      <c r="J55" s="182" t="str">
        <f>IF('MB - Elective'!M34&lt;&gt;"",IF('MB - Elective'!M34="P","P","C"),"")</f>
        <v/>
      </c>
      <c r="K55" s="5"/>
      <c r="L55" s="33" t="str">
        <f>'MB - Elective'!C109</f>
        <v>Surveying</v>
      </c>
      <c r="M55" s="182" t="str">
        <f>IF('MB - Elective'!M109&lt;&gt;"",IF('MB - Elective'!M109="P","P","C"),"")</f>
        <v/>
      </c>
      <c r="N55" s="5"/>
    </row>
    <row r="56" spans="1:14" ht="12.75" customHeight="1" x14ac:dyDescent="0.15">
      <c r="A56" s="28"/>
      <c r="B56" s="27"/>
      <c r="C56" s="2"/>
      <c r="D56" s="286"/>
      <c r="E56" s="287"/>
      <c r="F56" s="286"/>
      <c r="G56" s="5"/>
      <c r="H56" s="294" t="str">
        <f>'MB - Elective'!C35</f>
        <v>Electronics</v>
      </c>
      <c r="I56" s="294"/>
      <c r="J56" s="182" t="str">
        <f>IF('MB - Elective'!M35&lt;&gt;"",IF('MB - Elective'!M35="P","P","C"),"")</f>
        <v/>
      </c>
      <c r="K56" s="5"/>
      <c r="L56" s="33" t="str">
        <f>'MB - Elective'!C110</f>
        <v>Textile</v>
      </c>
      <c r="M56" s="182" t="str">
        <f>IF('MB - Elective'!M110&lt;&gt;"",IF('MB - Elective'!M110="P","P","C"),"")</f>
        <v/>
      </c>
      <c r="N56" s="5"/>
    </row>
    <row r="57" spans="1:14" ht="12.75" customHeight="1" x14ac:dyDescent="0.15">
      <c r="A57" s="28"/>
      <c r="B57" s="27"/>
      <c r="C57" s="2"/>
      <c r="D57" s="180">
        <f>Life!B11</f>
        <v>7</v>
      </c>
      <c r="E57" s="177" t="str">
        <f>Life!C11</f>
        <v>While a Star Scout, participate in a Scoutmaster conference.</v>
      </c>
      <c r="F57" s="180" t="str">
        <f>IF(Life!M11&lt;&gt;"",IF(ISNUMBER(Life!M11),Life!M11,"C"),"")</f>
        <v/>
      </c>
      <c r="G57" s="5"/>
      <c r="H57" s="294" t="str">
        <f>'MB - Elective'!C36</f>
        <v>Energy</v>
      </c>
      <c r="I57" s="294"/>
      <c r="J57" s="182" t="str">
        <f>IF('MB - Elective'!M36&lt;&gt;"",IF('MB - Elective'!M36="P","P","C"),"")</f>
        <v/>
      </c>
      <c r="K57" s="5"/>
      <c r="L57" s="33" t="str">
        <f>'MB - Elective'!C111</f>
        <v>Theater</v>
      </c>
      <c r="M57" s="182" t="str">
        <f>IF('MB - Elective'!M111&lt;&gt;"",IF('MB - Elective'!M111="P","P","C"),"")</f>
        <v/>
      </c>
      <c r="N57" s="4"/>
    </row>
    <row r="58" spans="1:14" ht="12.75" customHeight="1" x14ac:dyDescent="0.15">
      <c r="A58" s="27"/>
      <c r="B58" s="27"/>
      <c r="C58" s="2"/>
      <c r="D58" s="180">
        <f>Life!B12</f>
        <v>8</v>
      </c>
      <c r="E58" s="177" t="str">
        <f>Life!C12</f>
        <v>Complete your board of review for the Life rank.</v>
      </c>
      <c r="F58" s="180" t="str">
        <f>IF(Life!M12&lt;&gt;"",IF(ISNUMBER(Life!M12),Life!M12,"C"),"")</f>
        <v/>
      </c>
      <c r="G58" s="5"/>
      <c r="H58" s="294" t="str">
        <f>'MB - Elective'!C37</f>
        <v>Engineering</v>
      </c>
      <c r="I58" s="294"/>
      <c r="J58" s="182" t="str">
        <f>IF('MB - Elective'!M37&lt;&gt;"",IF('MB - Elective'!M37="P","P","C"),"")</f>
        <v/>
      </c>
      <c r="K58" s="5"/>
      <c r="L58" s="33" t="str">
        <f>'MB - Elective'!C112</f>
        <v>Traffic Safety</v>
      </c>
      <c r="M58" s="182" t="str">
        <f>IF('MB - Elective'!M112&lt;&gt;"",IF('MB - Elective'!M112="P","P","C"),"")</f>
        <v/>
      </c>
      <c r="N58" s="5"/>
    </row>
    <row r="59" spans="1:14" ht="12.75" customHeight="1" x14ac:dyDescent="0.15">
      <c r="A59" s="28"/>
      <c r="B59" s="27"/>
      <c r="C59" s="2"/>
      <c r="G59" s="5"/>
      <c r="H59" s="294" t="str">
        <f>'MB - Elective'!C38</f>
        <v>Entrepreneurship</v>
      </c>
      <c r="I59" s="294"/>
      <c r="J59" s="182" t="str">
        <f>IF('MB - Elective'!M38&lt;&gt;"",IF('MB - Elective'!M38="P","P","C"),"")</f>
        <v/>
      </c>
      <c r="K59" s="5"/>
      <c r="L59" s="33" t="str">
        <f>'MB - Elective'!C113</f>
        <v>Truck Transportation</v>
      </c>
      <c r="M59" s="182" t="str">
        <f>IF('MB - Elective'!M113&lt;&gt;"",IF('MB - Elective'!M113="P","P","C"),"")</f>
        <v/>
      </c>
      <c r="N59" s="5"/>
    </row>
    <row r="60" spans="1:14" ht="12.75" customHeight="1" x14ac:dyDescent="0.15">
      <c r="A60" s="28"/>
      <c r="B60" s="27"/>
      <c r="C60" s="2"/>
      <c r="G60" s="5"/>
      <c r="H60" s="294" t="str">
        <f>'MB - Elective'!C39</f>
        <v>Farm Mechanics</v>
      </c>
      <c r="I60" s="294"/>
      <c r="J60" s="182" t="str">
        <f>IF('MB - Elective'!M39&lt;&gt;"",IF('MB - Elective'!M39="P","P","C"),"")</f>
        <v/>
      </c>
      <c r="K60" s="2"/>
      <c r="L60" s="33" t="str">
        <f>'MB - Elective'!C114</f>
        <v>Veterinary Medicine</v>
      </c>
      <c r="M60" s="182" t="str">
        <f>IF('MB - Elective'!M114&lt;&gt;"",IF('MB - Elective'!M114="P","P","C"),"")</f>
        <v/>
      </c>
      <c r="N60" s="5"/>
    </row>
    <row r="61" spans="1:14" ht="12.75" customHeight="1" x14ac:dyDescent="0.15">
      <c r="A61" s="28"/>
      <c r="B61" s="27"/>
      <c r="C61" s="2"/>
      <c r="D61" s="288" t="s">
        <v>139</v>
      </c>
      <c r="E61" s="288"/>
      <c r="F61" s="288"/>
      <c r="G61" s="4"/>
      <c r="H61" s="294" t="str">
        <f>'MB - Elective'!C40</f>
        <v>Fingerprinting</v>
      </c>
      <c r="I61" s="294"/>
      <c r="J61" s="182" t="str">
        <f>IF('MB - Elective'!M40&lt;&gt;"",IF('MB - Elective'!M40="P","P","C"),"")</f>
        <v/>
      </c>
      <c r="K61" s="5"/>
      <c r="L61" s="33" t="str">
        <f>'MB - Elective'!C115</f>
        <v>Water Sports</v>
      </c>
      <c r="M61" s="182" t="str">
        <f>IF('MB - Elective'!M115&lt;&gt;"",IF('MB - Elective'!M115="P","P","C"),"")</f>
        <v/>
      </c>
      <c r="N61" s="4"/>
    </row>
    <row r="62" spans="1:14" ht="12.75" customHeight="1" x14ac:dyDescent="0.15">
      <c r="A62" s="20"/>
      <c r="B62" s="20"/>
      <c r="C62" s="2"/>
      <c r="D62" s="288"/>
      <c r="E62" s="288"/>
      <c r="F62" s="288"/>
      <c r="G62" s="5"/>
      <c r="H62" s="294" t="str">
        <f>'MB - Elective'!C41</f>
        <v>Fire Safety</v>
      </c>
      <c r="I62" s="294"/>
      <c r="J62" s="182" t="str">
        <f>IF('MB - Elective'!M41&lt;&gt;"",IF('MB - Elective'!M41="P","P","C"),"")</f>
        <v/>
      </c>
      <c r="K62" s="5"/>
      <c r="L62" s="33" t="str">
        <f>'MB - Elective'!C116</f>
        <v>Weather</v>
      </c>
      <c r="M62" s="182" t="str">
        <f>IF('MB - Elective'!M116&lt;&gt;"",IF('MB - Elective'!M116="P","P","C"),"")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IF(Eagle!M5&lt;&gt;"",IF(ISNUMBER(Eagle!M5),Eagle!M5,"C"),"")</f>
        <v/>
      </c>
      <c r="G63" s="5"/>
      <c r="H63" s="294" t="str">
        <f>'MB - Elective'!C42</f>
        <v>Fish and Wildlife Management</v>
      </c>
      <c r="I63" s="294"/>
      <c r="J63" s="182" t="str">
        <f>IF('MB - Elective'!M42&lt;&gt;"",IF('MB - Elective'!M42="P","P","C"),"")</f>
        <v/>
      </c>
      <c r="K63" s="5"/>
      <c r="L63" s="33" t="str">
        <f>'MB - Elective'!C117</f>
        <v>Welding</v>
      </c>
      <c r="M63" s="182" t="str">
        <f>IF('MB - Elective'!M117&lt;&gt;"",IF('MB - Elective'!M117="P","P","C"),"")</f>
        <v/>
      </c>
      <c r="N63" s="5"/>
    </row>
    <row r="64" spans="1:14" x14ac:dyDescent="0.15">
      <c r="A64" s="20"/>
      <c r="B64" s="20"/>
      <c r="C64" s="2"/>
      <c r="D64" s="286"/>
      <c r="E64" s="287"/>
      <c r="F64" s="286"/>
      <c r="G64" s="5"/>
      <c r="H64" s="294" t="str">
        <f>'MB - Elective'!C43</f>
        <v>Fishing</v>
      </c>
      <c r="I64" s="294"/>
      <c r="J64" s="182" t="str">
        <f>IF('MB - Elective'!M43&lt;&gt;"",IF('MB - Elective'!M43="P","P","C"),"")</f>
        <v/>
      </c>
      <c r="K64" s="5"/>
      <c r="L64" s="33" t="str">
        <f>'MB - Elective'!C118</f>
        <v>Whitewater</v>
      </c>
      <c r="M64" s="182" t="str">
        <f>IF('MB - Elective'!M118&lt;&gt;"",IF('MB - Elective'!M118="P","P","C"),"")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IF(Eagle!M6&lt;&gt;"",IF(ISNUMBER(Eagle!M6),Eagle!M6,"C"),"")</f>
        <v/>
      </c>
      <c r="G65" s="5"/>
      <c r="H65" s="294" t="str">
        <f>'MB - Elective'!C44</f>
        <v>Fly Fishing</v>
      </c>
      <c r="I65" s="294"/>
      <c r="J65" s="182" t="str">
        <f>IF('MB - Elective'!M44&lt;&gt;"",IF('MB - Elective'!M44="P","P","C"),"")</f>
        <v/>
      </c>
      <c r="K65" s="5"/>
      <c r="L65" s="33" t="str">
        <f>'MB - Elective'!C119</f>
        <v>Wilderness Survival</v>
      </c>
      <c r="M65" s="182" t="str">
        <f>IF('MB - Elective'!M119&lt;&gt;"",IF('MB - Elective'!M119="P","P","C"),"")</f>
        <v/>
      </c>
      <c r="N65" s="5"/>
    </row>
    <row r="66" spans="1:14" ht="12.75" customHeight="1" x14ac:dyDescent="0.15">
      <c r="A66" s="20"/>
      <c r="B66" s="20"/>
      <c r="C66" s="2"/>
      <c r="D66" s="286"/>
      <c r="E66" s="287"/>
      <c r="F66" s="286"/>
      <c r="G66" s="5"/>
      <c r="H66" s="294" t="str">
        <f>'MB - Elective'!C45</f>
        <v>Forestry</v>
      </c>
      <c r="I66" s="294"/>
      <c r="J66" s="182" t="str">
        <f>IF('MB - Elective'!M45&lt;&gt;"",IF('MB - Elective'!M45="P","P","C"),"")</f>
        <v/>
      </c>
      <c r="K66" s="5"/>
      <c r="L66" s="33" t="str">
        <f>'MB - Elective'!C120</f>
        <v>Wood Carving</v>
      </c>
      <c r="M66" s="182" t="str">
        <f>IF('MB - Elective'!M120&lt;&gt;"",IF('MB - Elective'!M120="P","P","C"),"")</f>
        <v/>
      </c>
      <c r="N66" s="5"/>
    </row>
    <row r="67" spans="1:14" x14ac:dyDescent="0.15">
      <c r="A67" s="20"/>
      <c r="B67" s="20"/>
      <c r="C67" s="2"/>
      <c r="D67" s="286"/>
      <c r="E67" s="287"/>
      <c r="F67" s="286"/>
      <c r="G67" s="5"/>
      <c r="H67" s="294" t="str">
        <f>'MB - Elective'!C46</f>
        <v>Game Design</v>
      </c>
      <c r="I67" s="294"/>
      <c r="J67" s="182" t="str">
        <f>IF('MB - Elective'!M46&lt;&gt;"",IF('MB - Elective'!M46="P","P","C"),"")</f>
        <v/>
      </c>
      <c r="K67" s="2"/>
      <c r="L67" s="33" t="str">
        <f>'MB - Elective'!C121</f>
        <v>Woodwork</v>
      </c>
      <c r="M67" s="182" t="str">
        <f>IF('MB - Elective'!M121&lt;&gt;"",IF('MB - Elective'!M121="P","P","C"),"")</f>
        <v/>
      </c>
      <c r="N67" s="4"/>
    </row>
    <row r="68" spans="1:14" x14ac:dyDescent="0.15">
      <c r="A68" s="2"/>
      <c r="B68" s="2"/>
      <c r="C68" s="2"/>
      <c r="D68" s="286"/>
      <c r="E68" s="287"/>
      <c r="F68" s="286"/>
      <c r="G68" s="5"/>
      <c r="H68" s="294" t="str">
        <f>'MB - Elective'!C47</f>
        <v>Gardening</v>
      </c>
      <c r="I68" s="294"/>
      <c r="J68" s="182" t="str">
        <f>IF('MB - Elective'!M47&lt;&gt;"",IF('MB - Elective'!M47="P","P","C"),"")</f>
        <v/>
      </c>
      <c r="K68" s="5"/>
      <c r="L68" s="33" t="str">
        <f>'MB - Elective'!C122</f>
        <v>Future Merit Badge #1</v>
      </c>
      <c r="M68" s="182" t="str">
        <f>IF('MB - Elective'!M122&lt;&gt;"",IF('MB - Elective'!M122="P","P","C"),"")</f>
        <v/>
      </c>
      <c r="N68" s="5"/>
    </row>
    <row r="69" spans="1:14" ht="12.75" customHeight="1" x14ac:dyDescent="0.15">
      <c r="A69" s="2"/>
      <c r="B69" s="2"/>
      <c r="C69" s="2"/>
      <c r="D69" s="286"/>
      <c r="E69" s="287"/>
      <c r="F69" s="286"/>
      <c r="G69" s="4"/>
      <c r="H69" s="294" t="str">
        <f>'MB - Elective'!C48</f>
        <v>Genealogy</v>
      </c>
      <c r="I69" s="294"/>
      <c r="J69" s="182" t="str">
        <f>IF('MB - Elective'!M48&lt;&gt;"",IF('MB - Elective'!M48="P","P","C"),"")</f>
        <v/>
      </c>
      <c r="K69" s="5"/>
      <c r="L69" s="33" t="str">
        <f>'MB - Elective'!C123</f>
        <v>Future Merit Badge #2</v>
      </c>
      <c r="M69" s="182" t="str">
        <f>IF('MB - Elective'!M123&lt;&gt;"",IF('MB - Elective'!M123="P","P","C"),"")</f>
        <v/>
      </c>
      <c r="N69" s="5"/>
    </row>
    <row r="70" spans="1:14" ht="12.75" customHeight="1" x14ac:dyDescent="0.15">
      <c r="A70" s="2"/>
      <c r="B70" s="2"/>
      <c r="C70" s="2"/>
      <c r="D70" s="286"/>
      <c r="E70" s="287"/>
      <c r="F70" s="286"/>
      <c r="G70" s="5"/>
      <c r="H70" s="294" t="str">
        <f>'MB - Elective'!C49</f>
        <v>Geocaching</v>
      </c>
      <c r="I70" s="294"/>
      <c r="J70" s="182" t="str">
        <f>IF('MB - Elective'!M49&lt;&gt;"",IF('MB - Elective'!M49="P","P","C"),"")</f>
        <v/>
      </c>
      <c r="K70" s="5"/>
      <c r="L70" s="33" t="str">
        <f>'MB - Elective'!C124</f>
        <v>Future Merit Badge #3</v>
      </c>
      <c r="M70" s="182" t="str">
        <f>IF('MB - Elective'!M124&lt;&gt;"",IF('MB - Elective'!M124="P","P","C"),"")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IF(Eagle!M7&lt;&gt;"",IF(ISNUMBER(Eagle!M7),Eagle!M7,"C"),"")</f>
        <v/>
      </c>
      <c r="G71" s="5"/>
      <c r="H71" s="294" t="str">
        <f>'MB - Elective'!C50</f>
        <v>Geology</v>
      </c>
      <c r="I71" s="294"/>
      <c r="J71" s="182" t="str">
        <f>IF('MB - Elective'!M50&lt;&gt;"",IF('MB - Elective'!M50="P","P","C"),"")</f>
        <v/>
      </c>
      <c r="L71" s="33" t="str">
        <f>'MB - Elective'!C125</f>
        <v>Future Merit Badge #4</v>
      </c>
      <c r="M71" s="182" t="str">
        <f>IF('MB - Elective'!M125&lt;&gt;"",IF('MB - Elective'!M125="P","P","C"),"")</f>
        <v/>
      </c>
      <c r="N71" s="5"/>
    </row>
    <row r="72" spans="1:14" ht="12.75" customHeight="1" x14ac:dyDescent="0.15">
      <c r="A72" s="2"/>
      <c r="B72" s="2"/>
      <c r="C72" s="2"/>
      <c r="D72" s="286"/>
      <c r="E72" s="287"/>
      <c r="F72" s="286"/>
      <c r="G72" s="5"/>
      <c r="H72" s="294" t="str">
        <f>'MB - Elective'!C51</f>
        <v>Golf</v>
      </c>
      <c r="I72" s="294"/>
      <c r="J72" s="182" t="str">
        <f>IF('MB - Elective'!M51&lt;&gt;"",IF('MB - Elective'!M51="P","P","C"),"")</f>
        <v/>
      </c>
      <c r="L72" s="33" t="str">
        <f>'MB - Elective'!C126</f>
        <v>Future Merit Badge #5</v>
      </c>
      <c r="M72" s="182" t="str">
        <f>IF('MB - Elective'!M126&lt;&gt;"",IF('MB - Elective'!M126="P","P","C"),"")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IF(Eagle!M8&lt;&gt;"",IF(ISNUMBER(Eagle!M8),Eagle!M8,"C"),"")</f>
        <v/>
      </c>
      <c r="G73" s="5"/>
      <c r="H73" s="294" t="str">
        <f>'MB - Elective'!C52</f>
        <v>Graphic Arts</v>
      </c>
      <c r="I73" s="294"/>
      <c r="J73" s="182" t="str">
        <f>IF('MB - Elective'!M52&lt;&gt;"",IF('MB - Elective'!M52="P","P","C"),"")</f>
        <v/>
      </c>
      <c r="L73" s="33" t="str">
        <f>'MB - Elective'!C127</f>
        <v>Future Merit Badge #6</v>
      </c>
      <c r="M73" s="182" t="str">
        <f>IF('MB - Elective'!M127&lt;&gt;"",IF('MB - Elective'!M127="P","P","C"),"")</f>
        <v/>
      </c>
      <c r="N73" s="5"/>
    </row>
    <row r="74" spans="1:14" x14ac:dyDescent="0.15">
      <c r="A74" s="2"/>
      <c r="B74" s="2"/>
      <c r="C74" s="2"/>
      <c r="D74" s="286"/>
      <c r="E74" s="287"/>
      <c r="F74" s="286"/>
      <c r="G74" s="5"/>
      <c r="H74" s="294" t="str">
        <f>'MB - Elective'!C53</f>
        <v>Home Repairs</v>
      </c>
      <c r="I74" s="294"/>
      <c r="J74" s="182" t="str">
        <f>IF('MB - Elective'!M53&lt;&gt;"",IF('MB - Elective'!M53="P","P","C"),"")</f>
        <v/>
      </c>
      <c r="L74" s="33" t="str">
        <f>'MB - Elective'!C128</f>
        <v>Future Merit Badge #7</v>
      </c>
      <c r="M74" s="182" t="str">
        <f>IF('MB - Elective'!M128&lt;&gt;"",IF('MB - Elective'!M128="P","P","C"),"")</f>
        <v/>
      </c>
      <c r="N74" s="5"/>
    </row>
    <row r="75" spans="1:14" x14ac:dyDescent="0.15">
      <c r="A75" s="2"/>
      <c r="B75" s="2"/>
      <c r="C75" s="2"/>
      <c r="D75" s="286"/>
      <c r="E75" s="287"/>
      <c r="F75" s="286"/>
      <c r="G75" s="5"/>
      <c r="H75" s="294" t="str">
        <f>'MB - Elective'!C54</f>
        <v>Horsemanship</v>
      </c>
      <c r="I75" s="294"/>
      <c r="J75" s="182" t="str">
        <f>IF('MB - Elective'!M54&lt;&gt;"",IF('MB - Elective'!M54="P","P","C"),"")</f>
        <v/>
      </c>
      <c r="K75" s="5"/>
      <c r="L75" s="33" t="str">
        <f>'MB - Elective'!C129</f>
        <v>Future Merit Badge #8</v>
      </c>
      <c r="M75" s="182" t="str">
        <f>IF('MB - Elective'!M129&lt;&gt;"",IF('MB - Elective'!M129="P","P","C"),"")</f>
        <v/>
      </c>
      <c r="N75" s="2"/>
    </row>
    <row r="76" spans="1:14" x14ac:dyDescent="0.15">
      <c r="A76" s="2"/>
      <c r="B76" s="2"/>
      <c r="C76" s="2"/>
      <c r="D76" s="286"/>
      <c r="E76" s="287"/>
      <c r="F76" s="286"/>
      <c r="G76" s="5"/>
      <c r="H76" s="294" t="str">
        <f>'MB - Elective'!C55</f>
        <v>Indian Lore</v>
      </c>
      <c r="I76" s="294"/>
      <c r="J76" s="182" t="str">
        <f>IF('MB - Elective'!M55&lt;&gt;"",IF('MB - Elective'!M55="P","P","C"),"")</f>
        <v/>
      </c>
      <c r="K76" s="5"/>
      <c r="L76" s="33" t="str">
        <f>'MB - Elective'!C130</f>
        <v>Future Merit Badge #9</v>
      </c>
      <c r="M76" s="182" t="str">
        <f>IF('MB - Elective'!M130&lt;&gt;"",IF('MB - Elective'!M130="P","P","C"),"")</f>
        <v/>
      </c>
      <c r="N76" s="2"/>
    </row>
    <row r="77" spans="1:14" x14ac:dyDescent="0.15">
      <c r="A77" s="2"/>
      <c r="B77" s="2"/>
      <c r="C77" s="2"/>
      <c r="D77" s="286"/>
      <c r="E77" s="287"/>
      <c r="F77" s="286"/>
      <c r="G77" s="5"/>
      <c r="H77" s="294" t="str">
        <f>'MB - Elective'!C56</f>
        <v>Insect Study</v>
      </c>
      <c r="I77" s="294"/>
      <c r="J77" s="182" t="str">
        <f>IF('MB - Elective'!M56&lt;&gt;"",IF('MB - Elective'!M56="P","P","C"),"")</f>
        <v/>
      </c>
      <c r="K77" s="5"/>
      <c r="L77" s="33" t="str">
        <f>'MB - Elective'!C131</f>
        <v>Future Merit Badge #10</v>
      </c>
      <c r="M77" s="182" t="str">
        <f>IF('MB - Elective'!M131&lt;&gt;"",IF('MB - Elective'!M131="P","P","C"),"")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IF(Eagle!M9&lt;&gt;"",IF(ISNUMBER(Eagle!M9),Eagle!M9,"C"),"")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IF(Eagle!M10&lt;&gt;"",IF(ISNUMBER(Eagle!M10),Eagle!M10,"C"),"")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IF(Eagle!M11&lt;&gt;"",IF(ISNUMBER(Eagle!M11),Eagle!M11,"C"),"")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6T1hE2BqWgxHGD8aXans7deULzjOB8bbFk0yrMk4ImbXks65ihUt9uC7Le3U/rMV+1HboVwMS+oK7ndcXaHFsw==" saltValue="YRskB4iiXABXtJv1NJannw==" spinCount="100000" sheet="1" objects="1" scenarios="1" selectLockedCells="1" selectUnlockedCells="1"/>
  <mergeCells count="121">
    <mergeCell ref="H73:I73"/>
    <mergeCell ref="H74:I74"/>
    <mergeCell ref="H75:I75"/>
    <mergeCell ref="H76:I76"/>
    <mergeCell ref="H77:I77"/>
    <mergeCell ref="E10:E12"/>
    <mergeCell ref="E13:E18"/>
    <mergeCell ref="D1:F2"/>
    <mergeCell ref="H1:J2"/>
    <mergeCell ref="D8:D9"/>
    <mergeCell ref="F8:F9"/>
    <mergeCell ref="D10:D12"/>
    <mergeCell ref="F10:F12"/>
    <mergeCell ref="H10:H11"/>
    <mergeCell ref="H12:H13"/>
    <mergeCell ref="D13:D18"/>
    <mergeCell ref="F13:F18"/>
    <mergeCell ref="H24:I24"/>
    <mergeCell ref="H25:I25"/>
    <mergeCell ref="H26:I26"/>
    <mergeCell ref="D27:F28"/>
    <mergeCell ref="H27:I27"/>
    <mergeCell ref="H28:I28"/>
    <mergeCell ref="H15:H17"/>
    <mergeCell ref="L1:M2"/>
    <mergeCell ref="D3:D4"/>
    <mergeCell ref="F3:F4"/>
    <mergeCell ref="D5:D7"/>
    <mergeCell ref="E5:E7"/>
    <mergeCell ref="F5:F7"/>
    <mergeCell ref="A1:B2"/>
    <mergeCell ref="E3:E4"/>
    <mergeCell ref="E8:E9"/>
    <mergeCell ref="D19:D21"/>
    <mergeCell ref="E19:E21"/>
    <mergeCell ref="F19:F21"/>
    <mergeCell ref="D22:D23"/>
    <mergeCell ref="E22:E23"/>
    <mergeCell ref="F22:F23"/>
    <mergeCell ref="H22:J23"/>
    <mergeCell ref="D31:D33"/>
    <mergeCell ref="E31:E33"/>
    <mergeCell ref="F31:F33"/>
    <mergeCell ref="H31:I31"/>
    <mergeCell ref="H32:I32"/>
    <mergeCell ref="H33:I33"/>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21" priority="1" operator="equal">
      <formula>"P"</formula>
    </cfRule>
  </conditionalFormatting>
  <conditionalFormatting sqref="J3:J19">
    <cfRule type="cellIs" dxfId="20"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pageSetUpPr fitToPage="1"/>
  </sheetPr>
  <dimension ref="A1:N106"/>
  <sheetViews>
    <sheetView showGridLines="0" workbookViewId="0" xr3:uid="{AB5DE215-5931-5800-A1A6-141DC62B4C85}">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IF(Star!N5&lt;&gt;"",IF(ISNUMBER(Star!N5),Star!N5,"C"),"")</f>
        <v/>
      </c>
      <c r="G3" s="5"/>
      <c r="H3" s="174" t="str">
        <f>'MB - EagleRequired'!B3</f>
        <v>1.</v>
      </c>
      <c r="I3" s="181" t="str">
        <f>'MB - EagleRequired'!C3</f>
        <v>First Aid</v>
      </c>
      <c r="J3" s="174" t="str">
        <f>IF('MB - EagleRequired'!N3&lt;&gt;"",IF(OR(ISNUMBER('MB - EagleRequired'!N3),'MB - EagleRequired'!N3="P"),"P","C"),"")</f>
        <v/>
      </c>
      <c r="K3" s="5"/>
      <c r="L3" s="33" t="str">
        <f>'MB - Elective'!C57</f>
        <v>Inventing</v>
      </c>
      <c r="M3" s="182" t="str">
        <f>IF('MB - Elective'!N57&lt;&gt;"",IF('MB - Elective'!N57="P","P","C"),"")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EagleRequired'!N4&lt;&gt;"",IF(OR(ISNUMBER('MB - EagleRequired'!N4),'MB - EagleRequired'!N4="P"),"P","C"),"")</f>
        <v/>
      </c>
      <c r="K4" s="5"/>
      <c r="L4" s="33" t="str">
        <f>'MB - Elective'!C58</f>
        <v>Journalism</v>
      </c>
      <c r="M4" s="182" t="str">
        <f>IF('MB - Elective'!N58&lt;&gt;"",IF('MB - Elective'!N58="P","P","C"),"")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IF(Star!N6&lt;&gt;"",IF(ISNUMBER(Star!N6),Star!N6,"C"),"")</f>
        <v/>
      </c>
      <c r="G5" s="5"/>
      <c r="H5" s="174" t="str">
        <f>'MB - EagleRequired'!B5</f>
        <v>3.</v>
      </c>
      <c r="I5" s="181" t="str">
        <f>'MB - EagleRequired'!C5</f>
        <v>Citizenship in the Nation</v>
      </c>
      <c r="J5" s="174" t="str">
        <f>IF('MB - EagleRequired'!N5&lt;&gt;"",IF(OR(ISNUMBER('MB - EagleRequired'!N5),'MB - EagleRequired'!N5="P"),"P","C"),"")</f>
        <v/>
      </c>
      <c r="K5" s="5"/>
      <c r="L5" s="33" t="str">
        <f>'MB - Elective'!C59</f>
        <v>Kayaking</v>
      </c>
      <c r="M5" s="182" t="str">
        <f>IF('MB - Elective'!N59&lt;&gt;"",IF('MB - Elective'!N59="P","P","C"),"")</f>
        <v/>
      </c>
      <c r="N5" s="5"/>
    </row>
    <row r="6" spans="1:14" ht="12.75" customHeight="1" x14ac:dyDescent="0.15">
      <c r="A6" s="45" t="s">
        <v>137</v>
      </c>
      <c r="B6" s="46" t="str">
        <f>IF(Star!N2&lt;&gt;"",IF(ISNUMBER(Star!N2),FLOOR(Star!N2,1),"C"),"")</f>
        <v/>
      </c>
      <c r="C6" s="23"/>
      <c r="D6" s="286"/>
      <c r="E6" s="289"/>
      <c r="F6" s="286"/>
      <c r="G6" s="5"/>
      <c r="H6" s="174" t="str">
        <f>'MB - EagleRequired'!B6</f>
        <v>4.</v>
      </c>
      <c r="I6" s="181" t="str">
        <f>'MB - EagleRequired'!C6</f>
        <v>Citizenship in the World</v>
      </c>
      <c r="J6" s="174" t="str">
        <f>IF('MB - EagleRequired'!N6&lt;&gt;"",IF(OR(ISNUMBER('MB - EagleRequired'!N6),'MB - EagleRequired'!N6="P"),"P","C"),"")</f>
        <v/>
      </c>
      <c r="K6" s="5"/>
      <c r="L6" s="33" t="str">
        <f>'MB - Elective'!C60</f>
        <v>Landscape Architecture</v>
      </c>
      <c r="M6" s="182" t="str">
        <f>IF('MB - Elective'!N60&lt;&gt;"",IF('MB - Elective'!N60="P","P","C"),"")</f>
        <v/>
      </c>
      <c r="N6" s="5"/>
    </row>
    <row r="7" spans="1:14" ht="12.75" customHeight="1" x14ac:dyDescent="0.15">
      <c r="A7" s="45" t="s">
        <v>138</v>
      </c>
      <c r="B7" s="46" t="str">
        <f>IF(Life!N2&lt;&gt;"",IF(ISNUMBER(Life!N2),FLOOR(Life!N2,1),"C"),"")</f>
        <v/>
      </c>
      <c r="C7" s="23"/>
      <c r="D7" s="286"/>
      <c r="E7" s="289"/>
      <c r="F7" s="286"/>
      <c r="G7" s="5"/>
      <c r="H7" s="174" t="str">
        <f>'MB - EagleRequired'!B7</f>
        <v>5.</v>
      </c>
      <c r="I7" s="181" t="str">
        <f>'MB - EagleRequired'!C7</f>
        <v>Communication</v>
      </c>
      <c r="J7" s="174" t="str">
        <f>IF('MB - EagleRequired'!N7&lt;&gt;"",IF(OR(ISNUMBER('MB - EagleRequired'!N7),'MB - EagleRequired'!N7="P"),"P","C"),"")</f>
        <v/>
      </c>
      <c r="K7" s="2"/>
      <c r="L7" s="33" t="str">
        <f>'MB - Elective'!C61</f>
        <v>Law</v>
      </c>
      <c r="M7" s="182" t="str">
        <f>IF('MB - Elective'!N61&lt;&gt;"",IF('MB - Elective'!N61="P","P","C"),"")</f>
        <v/>
      </c>
      <c r="N7" s="5"/>
    </row>
    <row r="8" spans="1:14" ht="12.75" customHeight="1" x14ac:dyDescent="0.15">
      <c r="A8" s="45" t="s">
        <v>139</v>
      </c>
      <c r="B8" s="46" t="str">
        <f>IF(Eagle!N2&lt;&gt;"",IF(ISNUMBER(Eagle!N2),FLOOR(Eagle!N2,1),"C"),"")</f>
        <v/>
      </c>
      <c r="C8" s="23"/>
      <c r="D8" s="286">
        <f>Star!B7</f>
        <v>3</v>
      </c>
      <c r="E8" s="289" t="str">
        <f>Star!C7</f>
        <v>Earn a total of six (6) merit badges, including four (4) from the list of required Eagle Merit Badges.</v>
      </c>
      <c r="F8" s="286" t="str">
        <f>IF(Star!N7&lt;&gt;"",IF(ISNUMBER(Star!N7),Star!N7,"C"),"")</f>
        <v/>
      </c>
      <c r="G8" s="5"/>
      <c r="H8" s="174" t="str">
        <f>'MB - EagleRequired'!B8</f>
        <v>6.</v>
      </c>
      <c r="I8" s="181" t="str">
        <f>'MB - EagleRequired'!C8</f>
        <v>Cooking</v>
      </c>
      <c r="J8" s="174" t="str">
        <f>IF('MB - EagleRequired'!N8&lt;&gt;"",IF(OR(ISNUMBER('MB - EagleRequired'!N8),'MB - EagleRequired'!N8="P"),"P","C"),"")</f>
        <v/>
      </c>
      <c r="K8" s="5"/>
      <c r="L8" s="33" t="str">
        <f>'MB - Elective'!C62</f>
        <v>Leatherwork</v>
      </c>
      <c r="M8" s="182" t="str">
        <f>IF('MB - Elective'!N62&lt;&gt;"",IF('MB - Elective'!N62="P","P","C"),"")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EagleRequired'!N9&lt;&gt;"",IF(OR(ISNUMBER('MB - EagleRequired'!N9),'MB - EagleRequired'!N9="P"),"P","C"),"")</f>
        <v/>
      </c>
      <c r="K9" s="5"/>
      <c r="L9" s="33" t="str">
        <f>'MB - Elective'!C63</f>
        <v>Mammal Study</v>
      </c>
      <c r="M9" s="182" t="str">
        <f>IF('MB - Elective'!N63&lt;&gt;"",IF('MB - Elective'!N63="P","P","C"),"")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IF(Star!N8&lt;&gt;"",IF(ISNUMBER(Star!N8),Star!N8,"C"),"")</f>
        <v/>
      </c>
      <c r="G10" s="5"/>
      <c r="H10" s="295" t="str">
        <f>'MB - EagleRequired'!B10</f>
        <v>8.</v>
      </c>
      <c r="I10" s="181" t="str">
        <f>'MB - EagleRequired'!C10</f>
        <v>Emergency Preparedness    -or-</v>
      </c>
      <c r="J10" s="174" t="str">
        <f>IF('MB - EagleRequired'!N10&lt;&gt;"",IF(OR(ISNUMBER('MB - EagleRequired'!N10),'MB - EagleRequired'!N10="P"),"P","C"),"")</f>
        <v/>
      </c>
      <c r="K10" s="5"/>
      <c r="L10" s="33" t="str">
        <f>'MB - Elective'!C64</f>
        <v>Medicine</v>
      </c>
      <c r="M10" s="182" t="str">
        <f>IF('MB - Elective'!N64&lt;&gt;"",IF('MB - Elective'!N64="P","P","C"),"")</f>
        <v/>
      </c>
      <c r="N10" s="5"/>
    </row>
    <row r="11" spans="1:14" x14ac:dyDescent="0.15">
      <c r="C11" s="23"/>
      <c r="D11" s="286"/>
      <c r="E11" s="289"/>
      <c r="F11" s="286"/>
      <c r="G11" s="5"/>
      <c r="H11" s="295"/>
      <c r="I11" s="181" t="str">
        <f>'MB - EagleRequired'!C11</f>
        <v>Lifesaving</v>
      </c>
      <c r="J11" s="174" t="str">
        <f>IF('MB - EagleRequired'!N11&lt;&gt;"",IF(OR(ISNUMBER('MB - EagleRequired'!N11),'MB - EagleRequired'!N11="P"),"P","C"),"")</f>
        <v/>
      </c>
      <c r="K11" s="5"/>
      <c r="L11" s="33" t="str">
        <f>'MB - Elective'!C65</f>
        <v>Metalwork</v>
      </c>
      <c r="M11" s="182" t="str">
        <f>IF('MB - Elective'!N65&lt;&gt;"",IF('MB - Elective'!N65="P","P","C"),"")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EagleRequired'!N12&lt;&gt;"",IF(OR(ISNUMBER('MB - EagleRequired'!N12),'MB - EagleRequired'!N12="P"),"P","C"),"")</f>
        <v/>
      </c>
      <c r="K12" s="5"/>
      <c r="L12" s="33" t="str">
        <f>'MB - Elective'!C66</f>
        <v>Mining in Society</v>
      </c>
      <c r="M12" s="182" t="str">
        <f>IF('MB - Elective'!N66&lt;&gt;"",IF('MB - Elective'!N66="P","P","C"),"")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IF(Star!N9&lt;&gt;"",IF(ISNUMBER(Star!N9),Star!N9,"C"),"")</f>
        <v/>
      </c>
      <c r="G13" s="5"/>
      <c r="H13" s="295"/>
      <c r="I13" s="181" t="str">
        <f>'MB - EagleRequired'!C13</f>
        <v>Sustainability</v>
      </c>
      <c r="J13" s="174" t="str">
        <f>IF('MB - EagleRequired'!N13&lt;&gt;"",IF(OR(ISNUMBER('MB - EagleRequired'!N13),'MB - EagleRequired'!N13="P"),"P","C"),"")</f>
        <v/>
      </c>
      <c r="K13" s="2"/>
      <c r="L13" s="33" t="str">
        <f>'MB - Elective'!C67</f>
        <v>Model Design and Building</v>
      </c>
      <c r="M13" s="182" t="str">
        <f>IF('MB - Elective'!N67&lt;&gt;"",IF('MB - Elective'!N67="P","P","C"),"")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EagleRequired'!N14&lt;&gt;"",IF(OR(ISNUMBER('MB - EagleRequired'!N14),'MB - EagleRequired'!N14="P"),"P","C"),"")</f>
        <v/>
      </c>
      <c r="K14" s="5"/>
      <c r="L14" s="33" t="str">
        <f>'MB - Elective'!C68</f>
        <v>Motorboating</v>
      </c>
      <c r="M14" s="182" t="str">
        <f>IF('MB - Elective'!N68&lt;&gt;"",IF('MB - Elective'!N68="P","P","C"),"")</f>
        <v/>
      </c>
      <c r="N14" s="18"/>
    </row>
    <row r="15" spans="1:14" x14ac:dyDescent="0.15">
      <c r="C15" s="23"/>
      <c r="D15" s="286"/>
      <c r="E15" s="289"/>
      <c r="F15" s="286"/>
      <c r="G15" s="18"/>
      <c r="H15" s="295" t="str">
        <f>'MB - EagleRequired'!B15</f>
        <v>11.</v>
      </c>
      <c r="I15" s="181" t="str">
        <f>'MB - EagleRequired'!C15</f>
        <v>Swimming    -or-</v>
      </c>
      <c r="J15" s="174" t="str">
        <f>IF('MB - EagleRequired'!N15&lt;&gt;"",IF(OR(ISNUMBER('MB - EagleRequired'!N15),'MB - EagleRequired'!N15="P"),"P","C"),"")</f>
        <v/>
      </c>
      <c r="K15" s="5"/>
      <c r="L15" s="33" t="str">
        <f>'MB - Elective'!C69</f>
        <v>Movie Making</v>
      </c>
      <c r="M15" s="182" t="str">
        <f>IF('MB - Elective'!N69&lt;&gt;"",IF('MB - Elective'!N69="P","P","C"),"")</f>
        <v/>
      </c>
      <c r="N15" s="5"/>
    </row>
    <row r="16" spans="1:14" ht="12.75" customHeight="1" x14ac:dyDescent="0.15">
      <c r="D16" s="286"/>
      <c r="E16" s="289"/>
      <c r="F16" s="286"/>
      <c r="G16" s="5"/>
      <c r="H16" s="295"/>
      <c r="I16" s="181" t="str">
        <f>'MB - EagleRequired'!C16</f>
        <v>Hiking    -or-</v>
      </c>
      <c r="J16" s="174" t="str">
        <f>IF('MB - EagleRequired'!N16&lt;&gt;"",IF(OR(ISNUMBER('MB - EagleRequired'!N16),'MB - EagleRequired'!N16="P"),"P","C"),"")</f>
        <v/>
      </c>
      <c r="K16" s="5"/>
      <c r="L16" s="33" t="str">
        <f>'MB - Elective'!C70</f>
        <v>Music</v>
      </c>
      <c r="M16" s="182" t="str">
        <f>IF('MB - Elective'!N70&lt;&gt;"",IF('MB - Elective'!N70="P","P","C"),"")</f>
        <v/>
      </c>
      <c r="N16" s="5"/>
    </row>
    <row r="17" spans="1:14" ht="12.75" customHeight="1" x14ac:dyDescent="0.15">
      <c r="A17" s="94" t="s">
        <v>187</v>
      </c>
      <c r="B17" s="95"/>
      <c r="D17" s="286"/>
      <c r="E17" s="289"/>
      <c r="F17" s="286"/>
      <c r="G17" s="5"/>
      <c r="H17" s="295"/>
      <c r="I17" s="181" t="str">
        <f>'MB - EagleRequired'!C17</f>
        <v>Cycling</v>
      </c>
      <c r="J17" s="174" t="str">
        <f>IF('MB - EagleRequired'!N17&lt;&gt;"",IF(OR(ISNUMBER('MB - EagleRequired'!N17),'MB - EagleRequired'!N17="P"),"P","C"),"")</f>
        <v/>
      </c>
      <c r="K17" s="5"/>
      <c r="L17" s="33" t="str">
        <f>'MB - Elective'!C71</f>
        <v>Nature</v>
      </c>
      <c r="M17" s="182" t="str">
        <f>IF('MB - Elective'!N71&lt;&gt;"",IF('MB - Elective'!N71="P","P","C"),"")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EagleRequired'!N18&lt;&gt;"",IF(OR(ISNUMBER('MB - EagleRequired'!N18),'MB - EagleRequired'!N18="P"),"P","C"),"")</f>
        <v/>
      </c>
      <c r="K18" s="5"/>
      <c r="L18" s="33" t="str">
        <f>'MB - Elective'!C72</f>
        <v>Nuclear Science</v>
      </c>
      <c r="M18" s="182" t="str">
        <f>IF('MB - Elective'!N72&lt;&gt;"",IF('MB - Elective'!N72="P","P","C"),"")</f>
        <v/>
      </c>
      <c r="N18" s="18"/>
    </row>
    <row r="19" spans="1:14" ht="12.75" customHeight="1" x14ac:dyDescent="0.15">
      <c r="A19" s="98" t="s">
        <v>189</v>
      </c>
      <c r="B19" s="46" t="str">
        <f>'Troop Meetings'!N6</f>
        <v/>
      </c>
      <c r="D19" s="286">
        <f>Star!B10</f>
        <v>6</v>
      </c>
      <c r="E19" s="289" t="str">
        <f>Star!C10</f>
        <v>With your parent or guardian, complete the exercises in the pamphlet How to Protect Your Children From Child Abuse: A Parent's Guide and earn the Cyber Chip Award for your grade.</v>
      </c>
      <c r="F19" s="286" t="str">
        <f>IF(Star!N10&lt;&gt;"",IF(ISNUMBER(Star!N10),Star!N10,"C"),"")</f>
        <v/>
      </c>
      <c r="G19" s="5"/>
      <c r="H19" s="174" t="str">
        <f>'MB - EagleRequired'!B19</f>
        <v>13.</v>
      </c>
      <c r="I19" s="181" t="str">
        <f>'MB - EagleRequired'!C19</f>
        <v>Family Life</v>
      </c>
      <c r="J19" s="174" t="str">
        <f>IF('MB - EagleRequired'!N19&lt;&gt;"",IF(OR(ISNUMBER('MB - EagleRequired'!N19),'MB - EagleRequired'!N19="P"),"P","C"),"")</f>
        <v/>
      </c>
      <c r="K19" s="2"/>
      <c r="L19" s="33" t="str">
        <f>'MB - Elective'!C73</f>
        <v>Oceanography</v>
      </c>
      <c r="M19" s="182" t="str">
        <f>IF('MB - Elective'!N73&lt;&gt;"",IF('MB - Elective'!N73="P","P","C"),"")</f>
        <v/>
      </c>
      <c r="N19" s="5"/>
    </row>
    <row r="20" spans="1:14" x14ac:dyDescent="0.15">
      <c r="A20" s="98" t="s">
        <v>190</v>
      </c>
      <c r="B20" s="46" t="str">
        <f>Outings!N6</f>
        <v/>
      </c>
      <c r="C20" s="17"/>
      <c r="D20" s="286"/>
      <c r="E20" s="289"/>
      <c r="F20" s="286"/>
      <c r="G20" s="5"/>
      <c r="H20" s="5"/>
      <c r="K20" s="5"/>
      <c r="L20" s="33" t="str">
        <f>'MB - Elective'!C74</f>
        <v>Orienteering</v>
      </c>
      <c r="M20" s="182" t="str">
        <f>IF('MB - Elective'!N74&lt;&gt;"",IF('MB - Elective'!N74="P","P","C"),"")</f>
        <v/>
      </c>
      <c r="N20" s="5"/>
    </row>
    <row r="21" spans="1:14" ht="12.75" customHeight="1" x14ac:dyDescent="0.15">
      <c r="A21" s="98" t="s">
        <v>191</v>
      </c>
      <c r="B21" s="46" t="str">
        <f>'Nights Camping'!N7</f>
        <v/>
      </c>
      <c r="C21" s="21"/>
      <c r="D21" s="286"/>
      <c r="E21" s="289"/>
      <c r="F21" s="286"/>
      <c r="G21" s="5"/>
      <c r="H21" s="5"/>
      <c r="K21" s="5"/>
      <c r="L21" s="33" t="str">
        <f>'MB - Elective'!C75</f>
        <v>Painting</v>
      </c>
      <c r="M21" s="182" t="str">
        <f>IF('MB - Elective'!N75&lt;&gt;"",IF('MB - Elective'!N75="P","P","C"),"")</f>
        <v/>
      </c>
      <c r="N21" s="5"/>
    </row>
    <row r="22" spans="1:14" ht="12.75" customHeight="1" x14ac:dyDescent="0.15">
      <c r="A22" s="98" t="s">
        <v>192</v>
      </c>
      <c r="B22" s="46" t="str">
        <f>'Nights Camping'!N6</f>
        <v/>
      </c>
      <c r="C22" s="23"/>
      <c r="D22" s="286">
        <f>Star!B11</f>
        <v>7</v>
      </c>
      <c r="E22" s="289" t="str">
        <f>Star!C11</f>
        <v>While a First Class Scout, participate in a Scoutmaster conference.</v>
      </c>
      <c r="F22" s="286" t="str">
        <f>IF(Star!N11&lt;&gt;"",IF(ISNUMBER(Star!N11),Star!N11,"C"),"")</f>
        <v/>
      </c>
      <c r="G22" s="5"/>
      <c r="H22" s="288" t="s">
        <v>339</v>
      </c>
      <c r="I22" s="288"/>
      <c r="J22" s="288"/>
      <c r="K22" s="5"/>
      <c r="L22" s="33" t="str">
        <f>'MB - Elective'!C76</f>
        <v>Pets</v>
      </c>
      <c r="M22" s="182" t="str">
        <f>IF('MB - Elective'!N76&lt;&gt;"",IF('MB - Elective'!N76="P","P","C"),"")</f>
        <v/>
      </c>
      <c r="N22" s="5"/>
    </row>
    <row r="23" spans="1:14" ht="12.75" customHeight="1" x14ac:dyDescent="0.15">
      <c r="C23" s="23"/>
      <c r="D23" s="286"/>
      <c r="E23" s="289"/>
      <c r="F23" s="286"/>
      <c r="G23" s="4"/>
      <c r="H23" s="288"/>
      <c r="I23" s="288"/>
      <c r="J23" s="288"/>
      <c r="K23" s="5"/>
      <c r="L23" s="33" t="str">
        <f>'MB - Elective'!C77</f>
        <v>Photography</v>
      </c>
      <c r="M23" s="182" t="str">
        <f>IF('MB - Elective'!N77&lt;&gt;"",IF('MB - Elective'!N77="P","P","C"),"")</f>
        <v/>
      </c>
      <c r="N23" s="5"/>
    </row>
    <row r="24" spans="1:14" ht="12.75" customHeight="1" x14ac:dyDescent="0.15">
      <c r="C24" s="22"/>
      <c r="D24" s="180">
        <f>Star!B12</f>
        <v>8</v>
      </c>
      <c r="E24" s="44" t="str">
        <f>Star!C12</f>
        <v>Complete your board of review for the Star rank.</v>
      </c>
      <c r="F24" s="180" t="str">
        <f>IF(Star!N12&lt;&gt;"",IF(ISNUMBER(Star!N12),Star!N12,"C"),"")</f>
        <v/>
      </c>
      <c r="G24" s="5"/>
      <c r="H24" s="294" t="str">
        <f>'MB - Elective'!C3</f>
        <v>American Business</v>
      </c>
      <c r="I24" s="294"/>
      <c r="J24" s="182" t="str">
        <f>IF('MB - Elective'!N3&lt;&gt;"",IF('MB - Elective'!N3="P","P","C"),"")</f>
        <v/>
      </c>
      <c r="K24" s="5"/>
      <c r="L24" s="33" t="str">
        <f>'MB - Elective'!C78</f>
        <v>Pioneering</v>
      </c>
      <c r="M24" s="182" t="str">
        <f>IF('MB - Elective'!N78&lt;&gt;"",IF('MB - Elective'!N78="P","P","C"),"")</f>
        <v/>
      </c>
      <c r="N24" s="5"/>
    </row>
    <row r="25" spans="1:14" ht="12.75" customHeight="1" x14ac:dyDescent="0.15">
      <c r="A25" s="94" t="s">
        <v>193</v>
      </c>
      <c r="B25" s="175"/>
      <c r="C25" s="23"/>
      <c r="D25" s="40"/>
      <c r="G25" s="5"/>
      <c r="H25" s="294" t="str">
        <f>'MB - Elective'!C4</f>
        <v>American Culture</v>
      </c>
      <c r="I25" s="294"/>
      <c r="J25" s="182" t="str">
        <f>IF('MB - Elective'!N4&lt;&gt;"",IF('MB - Elective'!N4="P","P","C"),"")</f>
        <v/>
      </c>
      <c r="K25" s="5"/>
      <c r="L25" s="33" t="str">
        <f>'MB - Elective'!C79</f>
        <v>Plant Science</v>
      </c>
      <c r="M25" s="182" t="str">
        <f>IF('MB - Elective'!N79&lt;&gt;"",IF('MB - Elective'!N79="P","P","C"),"")</f>
        <v/>
      </c>
      <c r="N25" s="5"/>
    </row>
    <row r="26" spans="1:14" ht="12.75" customHeight="1" x14ac:dyDescent="0.15">
      <c r="A26" s="98" t="s">
        <v>194</v>
      </c>
      <c r="B26" s="176" t="str">
        <f>IF('Order of the Arrow'!V3&lt;&gt;"","Yes","")</f>
        <v/>
      </c>
      <c r="C26" s="23"/>
      <c r="D26" s="40"/>
      <c r="G26" s="5"/>
      <c r="H26" s="294" t="str">
        <f>'MB - Elective'!C5</f>
        <v>American Heritage</v>
      </c>
      <c r="I26" s="294"/>
      <c r="J26" s="182" t="str">
        <f>IF('MB - Elective'!N5&lt;&gt;"",IF('MB - Elective'!N5="P","P","C"),"")</f>
        <v/>
      </c>
      <c r="K26" s="2"/>
      <c r="L26" s="33" t="str">
        <f>'MB - Elective'!C80</f>
        <v>Plumbing</v>
      </c>
      <c r="M26" s="182" t="str">
        <f>IF('MB - Elective'!N80&lt;&gt;"",IF('MB - Elective'!N80="P","P","C"),"")</f>
        <v/>
      </c>
      <c r="N26" s="4"/>
    </row>
    <row r="27" spans="1:14" ht="12.75" customHeight="1" x14ac:dyDescent="0.15">
      <c r="A27" s="98" t="s">
        <v>195</v>
      </c>
      <c r="B27" s="46" t="str">
        <f>IF('Order of the Arrow'!W4&lt;&gt;"","Yes","")</f>
        <v/>
      </c>
      <c r="C27" s="23"/>
      <c r="D27" s="288" t="s">
        <v>138</v>
      </c>
      <c r="E27" s="288"/>
      <c r="F27" s="288"/>
      <c r="G27" s="4"/>
      <c r="H27" s="294" t="str">
        <f>'MB - Elective'!C6</f>
        <v>American Labor</v>
      </c>
      <c r="I27" s="294"/>
      <c r="J27" s="182" t="str">
        <f>IF('MB - Elective'!N6&lt;&gt;"",IF('MB - Elective'!N6="P","P","C"),"")</f>
        <v/>
      </c>
      <c r="K27" s="5"/>
      <c r="L27" s="33" t="str">
        <f>'MB - Elective'!C81</f>
        <v>Pottery</v>
      </c>
      <c r="M27" s="182" t="str">
        <f>IF('MB - Elective'!N81&lt;&gt;"",IF('MB - Elective'!N81="P","P","C"),"")</f>
        <v/>
      </c>
      <c r="N27" s="5"/>
    </row>
    <row r="28" spans="1:14" ht="12.75" customHeight="1" x14ac:dyDescent="0.15">
      <c r="A28" s="98" t="s">
        <v>196</v>
      </c>
      <c r="B28" s="46" t="str">
        <f>IF('Order of the Arrow'!W5&lt;&gt;"","Yes","")</f>
        <v/>
      </c>
      <c r="C28" s="23"/>
      <c r="D28" s="288"/>
      <c r="E28" s="288"/>
      <c r="F28" s="288"/>
      <c r="G28" s="5"/>
      <c r="H28" s="294" t="str">
        <f>'MB - Elective'!C7</f>
        <v>Animal Science</v>
      </c>
      <c r="I28" s="294"/>
      <c r="J28" s="182" t="str">
        <f>IF('MB - Elective'!N7&lt;&gt;"",IF('MB - Elective'!N7="P","P","C"),"")</f>
        <v/>
      </c>
      <c r="K28" s="5"/>
      <c r="L28" s="33" t="str">
        <f>'MB - Elective'!C82</f>
        <v>Programming</v>
      </c>
      <c r="M28" s="182" t="str">
        <f>IF('MB - Elective'!N82&lt;&gt;"",IF('MB - Elective'!N82="P","P","C"),"")</f>
        <v/>
      </c>
      <c r="N28" s="5"/>
    </row>
    <row r="29" spans="1:14" ht="12.75" customHeight="1" x14ac:dyDescent="0.15">
      <c r="A29" s="98" t="s">
        <v>197</v>
      </c>
      <c r="B29" s="46" t="str">
        <f>IF('Order of the Arrow'!W6&lt;&gt;"","Yes","")</f>
        <v/>
      </c>
      <c r="C29" s="23"/>
      <c r="D29" s="286">
        <f>Life!B5</f>
        <v>1</v>
      </c>
      <c r="E29" s="287" t="str">
        <f>Life!C5</f>
        <v xml:space="preserve">Be active in your troop and patrol for at least 6 months as a Star Scout. </v>
      </c>
      <c r="F29" s="286" t="str">
        <f>IF(Life!N5&lt;&gt;"",IF(ISNUMBER(Life!N5),Life!N5,"C"),"")</f>
        <v/>
      </c>
      <c r="G29" s="5"/>
      <c r="H29" s="294" t="str">
        <f>'MB - Elective'!C8</f>
        <v>Animation</v>
      </c>
      <c r="I29" s="294"/>
      <c r="J29" s="182" t="str">
        <f>IF('MB - Elective'!N8&lt;&gt;"",IF('MB - Elective'!N8="P","P","C"),"")</f>
        <v/>
      </c>
      <c r="K29" s="5"/>
      <c r="L29" s="33" t="str">
        <f>'MB - Elective'!C83</f>
        <v>Public Health</v>
      </c>
      <c r="M29" s="182" t="str">
        <f>IF('MB - Elective'!N83&lt;&gt;"",IF('MB - Elective'!N83="P","P","C"),"")</f>
        <v/>
      </c>
      <c r="N29" s="5"/>
    </row>
    <row r="30" spans="1:14" x14ac:dyDescent="0.15">
      <c r="A30" s="98" t="s">
        <v>198</v>
      </c>
      <c r="B30" s="46" t="str">
        <f>IF('Order of the Arrow'!W7&lt;&gt;"","Yes","")</f>
        <v/>
      </c>
      <c r="C30" s="23"/>
      <c r="D30" s="286"/>
      <c r="E30" s="287"/>
      <c r="F30" s="286"/>
      <c r="G30" s="5"/>
      <c r="H30" s="294" t="str">
        <f>'MB - Elective'!C9</f>
        <v>Archaeology</v>
      </c>
      <c r="I30" s="294"/>
      <c r="J30" s="182" t="str">
        <f>IF('MB - Elective'!N9&lt;&gt;"",IF('MB - Elective'!N9="P","P","C"),"")</f>
        <v/>
      </c>
      <c r="K30" s="5"/>
      <c r="L30" s="33" t="str">
        <f>'MB - Elective'!C84</f>
        <v>Public Speaking</v>
      </c>
      <c r="M30" s="182" t="str">
        <f>IF('MB - Elective'!N84&lt;&gt;"",IF('MB - Elective'!N84="P","P","C"),"")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IF(Life!N6&lt;&gt;"",IF(ISNUMBER(Life!N6),Life!N6,"C"),"")</f>
        <v/>
      </c>
      <c r="G31" s="5"/>
      <c r="H31" s="294" t="str">
        <f>'MB - Elective'!C10</f>
        <v>Archery</v>
      </c>
      <c r="I31" s="294"/>
      <c r="J31" s="182" t="str">
        <f>IF('MB - Elective'!N10&lt;&gt;"",IF('MB - Elective'!N10="P","P","C"),"")</f>
        <v/>
      </c>
      <c r="K31" s="5"/>
      <c r="L31" s="33" t="str">
        <f>'MB - Elective'!C85</f>
        <v>Pulp and Paper</v>
      </c>
      <c r="M31" s="182" t="str">
        <f>IF('MB - Elective'!N85&lt;&gt;"",IF('MB - Elective'!N85="P","P","C"),"")</f>
        <v/>
      </c>
      <c r="N31" s="5"/>
    </row>
    <row r="32" spans="1:14" ht="12.75" customHeight="1" x14ac:dyDescent="0.15">
      <c r="C32" s="23"/>
      <c r="D32" s="286"/>
      <c r="E32" s="287"/>
      <c r="F32" s="286"/>
      <c r="G32" s="5"/>
      <c r="H32" s="294" t="str">
        <f>'MB - Elective'!C11</f>
        <v>Architecture and Landscape Architecture</v>
      </c>
      <c r="I32" s="294"/>
      <c r="J32" s="182" t="str">
        <f>IF('MB - Elective'!N11&lt;&gt;"",IF('MB - Elective'!N11="P","P","C"),"")</f>
        <v/>
      </c>
      <c r="K32" s="5"/>
      <c r="L32" s="33" t="str">
        <f>'MB - Elective'!C86</f>
        <v>Radio</v>
      </c>
      <c r="M32" s="182" t="str">
        <f>IF('MB - Elective'!N86&lt;&gt;"",IF('MB - Elective'!N86="P","P","C"),"")</f>
        <v/>
      </c>
      <c r="N32" s="5"/>
    </row>
    <row r="33" spans="1:14" ht="12.75" customHeight="1" x14ac:dyDescent="0.15">
      <c r="A33" s="94" t="s">
        <v>246</v>
      </c>
      <c r="B33" s="95"/>
      <c r="C33" s="23"/>
      <c r="D33" s="286"/>
      <c r="E33" s="287"/>
      <c r="F33" s="286"/>
      <c r="G33" s="5"/>
      <c r="H33" s="294" t="str">
        <f>'MB - Elective'!C12</f>
        <v>Art</v>
      </c>
      <c r="I33" s="294"/>
      <c r="J33" s="182" t="str">
        <f>IF('MB - Elective'!N12&lt;&gt;"",IF('MB - Elective'!N12="P","P","C"),"")</f>
        <v/>
      </c>
      <c r="K33" s="5"/>
      <c r="L33" s="33" t="str">
        <f>'MB - Elective'!C87</f>
        <v>Railroading</v>
      </c>
      <c r="M33" s="182" t="str">
        <f>IF('MB - Elective'!N87&lt;&gt;"",IF('MB - Elective'!N87="P","P","C"),"")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IF(Life!N7&lt;&gt;"",IF(ISNUMBER(Life!N7),Life!N7,"C"),"")</f>
        <v/>
      </c>
      <c r="G34" s="4"/>
      <c r="H34" s="294" t="str">
        <f>'MB - Elective'!C13</f>
        <v>Astronomy</v>
      </c>
      <c r="I34" s="294"/>
      <c r="J34" s="182" t="str">
        <f>IF('MB - Elective'!N13&lt;&gt;"",IF('MB - Elective'!N13="P","P","C"),"")</f>
        <v/>
      </c>
      <c r="K34" s="5"/>
      <c r="L34" s="33" t="str">
        <f>'MB - Elective'!C88</f>
        <v>Reading</v>
      </c>
      <c r="M34" s="182" t="str">
        <f>IF('MB - Elective'!N88&lt;&gt;"",IF('MB - Elective'!N88="P","P","C"),"")</f>
        <v/>
      </c>
      <c r="N34" s="4"/>
    </row>
    <row r="35" spans="1:14" ht="12.75" customHeight="1" x14ac:dyDescent="0.15">
      <c r="A35" s="184" t="str">
        <f>IF(Star!N3="","",Star!N3)</f>
        <v/>
      </c>
      <c r="B35" s="43"/>
      <c r="C35" s="23"/>
      <c r="D35" s="286"/>
      <c r="E35" s="287"/>
      <c r="F35" s="286"/>
      <c r="G35" s="5"/>
      <c r="H35" s="294" t="str">
        <f>'MB - Elective'!C14</f>
        <v>Athletics</v>
      </c>
      <c r="I35" s="294"/>
      <c r="J35" s="182" t="str">
        <f>IF('MB - Elective'!N14&lt;&gt;"",IF('MB - Elective'!N14="P","P","C"),"")</f>
        <v/>
      </c>
      <c r="K35" s="5"/>
      <c r="L35" s="33" t="str">
        <f>'MB - Elective'!C89</f>
        <v>Reptile and Amphibian Study</v>
      </c>
      <c r="M35" s="182" t="str">
        <f>IF('MB - Elective'!N89&lt;&gt;"",IF('MB - Elective'!N89="P","P","C"),"")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IF(Life!N8&lt;&gt;"",IF(ISNUMBER(Life!N8),Life!N8,"C"),"")</f>
        <v/>
      </c>
      <c r="G36" s="5"/>
      <c r="H36" s="294" t="str">
        <f>'MB - Elective'!C15</f>
        <v>Automotive Maintenance</v>
      </c>
      <c r="I36" s="294"/>
      <c r="J36" s="182" t="str">
        <f>IF('MB - Elective'!N15&lt;&gt;"",IF('MB - Elective'!N15="P","P","C"),"")</f>
        <v/>
      </c>
      <c r="K36" s="2"/>
      <c r="L36" s="33" t="str">
        <f>'MB - Elective'!C90</f>
        <v>Rifle Shooting</v>
      </c>
      <c r="M36" s="182" t="str">
        <f>IF('MB - Elective'!N90&lt;&gt;"",IF('MB - Elective'!N90="P","P","C"),"")</f>
        <v/>
      </c>
      <c r="N36" s="5"/>
    </row>
    <row r="37" spans="1:14" ht="12.75" customHeight="1" x14ac:dyDescent="0.15">
      <c r="A37" s="184" t="str">
        <f>IF(ISERROR(DATEVALUE(Star!N14)),"",DATEVALUE(Star!N14))</f>
        <v/>
      </c>
      <c r="B37" s="43"/>
      <c r="C37" s="23"/>
      <c r="D37" s="286"/>
      <c r="E37" s="287"/>
      <c r="F37" s="286"/>
      <c r="G37" s="5"/>
      <c r="H37" s="294" t="str">
        <f>'MB - Elective'!C16</f>
        <v>Aviation</v>
      </c>
      <c r="I37" s="294"/>
      <c r="J37" s="182" t="str">
        <f>IF('MB - Elective'!N16&lt;&gt;"",IF('MB - Elective'!N16="P","P","C"),"")</f>
        <v/>
      </c>
      <c r="K37" s="5"/>
      <c r="L37" s="33" t="str">
        <f>'MB - Elective'!C91</f>
        <v>Robotics</v>
      </c>
      <c r="M37" s="182" t="str">
        <f>IF('MB - Elective'!N91&lt;&gt;"",IF('MB - Elective'!N91="P","P","C"),"")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IF(Life!N9&lt;&gt;"",IF(ISNUMBER(Life!N9),Life!N9,"C"),"")</f>
        <v/>
      </c>
      <c r="G38" s="5"/>
      <c r="H38" s="294" t="str">
        <f>'MB - Elective'!C17</f>
        <v>Backpacking</v>
      </c>
      <c r="I38" s="294"/>
      <c r="J38" s="182" t="str">
        <f>IF('MB - Elective'!N17&lt;&gt;"",IF('MB - Elective'!N17="P","P","C"),"")</f>
        <v/>
      </c>
      <c r="K38" s="5"/>
      <c r="L38" s="33" t="str">
        <f>'MB - Elective'!C92</f>
        <v>Rowing</v>
      </c>
      <c r="M38" s="182" t="str">
        <f>IF('MB - Elective'!N92&lt;&gt;"",IF('MB - Elective'!N92="P","P","C"),"")</f>
        <v/>
      </c>
      <c r="N38" s="5"/>
    </row>
    <row r="39" spans="1:14" ht="12.75" customHeight="1" x14ac:dyDescent="0.15">
      <c r="A39" s="184" t="str">
        <f>IF(ISERROR(DATEVALUE(Life!N14)),"",DATEVALUE(Life!N14))</f>
        <v/>
      </c>
      <c r="B39" s="43"/>
      <c r="C39" s="5"/>
      <c r="D39" s="286"/>
      <c r="E39" s="287"/>
      <c r="F39" s="286"/>
      <c r="G39" s="5"/>
      <c r="H39" s="294" t="str">
        <f>'MB - Elective'!C18</f>
        <v>Basketry</v>
      </c>
      <c r="I39" s="294"/>
      <c r="J39" s="182" t="str">
        <f>IF('MB - Elective'!N18&lt;&gt;"",IF('MB - Elective'!N18="P","P","C"),"")</f>
        <v/>
      </c>
      <c r="K39" s="5"/>
      <c r="L39" s="33" t="str">
        <f>'MB - Elective'!C93</f>
        <v>Safety</v>
      </c>
      <c r="M39" s="182" t="str">
        <f>IF('MB - Elective'!N93&lt;&gt;"",IF('MB - Elective'!N93="P","P","C"),"")</f>
        <v/>
      </c>
      <c r="N39" s="5"/>
    </row>
    <row r="40" spans="1:14" ht="12.75" customHeight="1" x14ac:dyDescent="0.15">
      <c r="A40" s="142" t="s">
        <v>139</v>
      </c>
      <c r="B40" s="43"/>
      <c r="C40" s="5"/>
      <c r="D40" s="286"/>
      <c r="E40" s="287"/>
      <c r="F40" s="286"/>
      <c r="G40" s="4"/>
      <c r="H40" s="294" t="str">
        <f>'MB - Elective'!C19</f>
        <v>Bird Study</v>
      </c>
      <c r="I40" s="294"/>
      <c r="J40" s="182" t="str">
        <f>IF('MB - Elective'!N19&lt;&gt;"",IF('MB - Elective'!N19="P","P","C"),"")</f>
        <v/>
      </c>
      <c r="K40" s="2"/>
      <c r="L40" s="33" t="str">
        <f>'MB - Elective'!C94</f>
        <v>Salesmanship</v>
      </c>
      <c r="M40" s="182" t="str">
        <f>IF('MB - Elective'!N94&lt;&gt;"",IF('MB - Elective'!N94="P","P","C"),"")</f>
        <v/>
      </c>
      <c r="N40" s="5"/>
    </row>
    <row r="41" spans="1:14" ht="12.75" customHeight="1" x14ac:dyDescent="0.15">
      <c r="A41" s="183" t="str">
        <f>IF(ISERROR(DATEVALUE(Eagle!N13)),"",DATEVALUE(Eagle!N13))</f>
        <v/>
      </c>
      <c r="B41" s="97"/>
      <c r="C41" s="5"/>
      <c r="D41" s="286"/>
      <c r="E41" s="287"/>
      <c r="F41" s="286"/>
      <c r="G41" s="5"/>
      <c r="H41" s="294" t="str">
        <f>'MB - Elective'!C20</f>
        <v>Bugling</v>
      </c>
      <c r="I41" s="294"/>
      <c r="J41" s="182" t="str">
        <f>IF('MB - Elective'!N20&lt;&gt;"",IF('MB - Elective'!N20="P","P","C"),"")</f>
        <v/>
      </c>
      <c r="K41" s="5"/>
      <c r="L41" s="33" t="str">
        <f>'MB - Elective'!C95</f>
        <v>Scholarship</v>
      </c>
      <c r="M41" s="182" t="str">
        <f>IF('MB - Elective'!N95&lt;&gt;"",IF('MB - Elective'!N95="P","P","C"),"")</f>
        <v/>
      </c>
      <c r="N41" s="4"/>
    </row>
    <row r="42" spans="1:14" ht="12.75" customHeight="1" x14ac:dyDescent="0.15">
      <c r="C42" s="5"/>
      <c r="D42" s="286"/>
      <c r="E42" s="287"/>
      <c r="F42" s="286"/>
      <c r="G42" s="5"/>
      <c r="H42" s="294" t="str">
        <f>'MB - Elective'!C21</f>
        <v>Canoeing</v>
      </c>
      <c r="I42" s="294"/>
      <c r="J42" s="182" t="str">
        <f>IF('MB - Elective'!N21&lt;&gt;"",IF('MB - Elective'!N21="P","P","C"),"")</f>
        <v/>
      </c>
      <c r="K42" s="5"/>
      <c r="L42" s="33" t="str">
        <f>'MB - Elective'!C96</f>
        <v>Scouting Heritage</v>
      </c>
      <c r="M42" s="182" t="str">
        <f>IF('MB - Elective'!N96&lt;&gt;"",IF('MB - Elective'!N96="P","P","C"),"")</f>
        <v/>
      </c>
      <c r="N42" s="5"/>
    </row>
    <row r="43" spans="1:14" x14ac:dyDescent="0.15">
      <c r="C43" s="5"/>
      <c r="D43" s="286"/>
      <c r="E43" s="287"/>
      <c r="F43" s="286"/>
      <c r="G43" s="5"/>
      <c r="H43" s="294" t="str">
        <f>'MB - Elective'!C22</f>
        <v>Chemistry</v>
      </c>
      <c r="I43" s="294"/>
      <c r="J43" s="182" t="str">
        <f>IF('MB - Elective'!N22&lt;&gt;"",IF('MB - Elective'!N22="P","P","C"),"")</f>
        <v/>
      </c>
      <c r="K43" s="5"/>
      <c r="L43" s="33" t="str">
        <f>'MB - Elective'!C97</f>
        <v>Scuba Diving</v>
      </c>
      <c r="M43" s="182" t="str">
        <f>IF('MB - Elective'!N97&lt;&gt;"",IF('MB - Elective'!N97="P","P","C"),"")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IF(Life!N10&lt;&gt;"",IF(ISNUMBER(Life!N10),Life!N10,"C"),"")</f>
        <v/>
      </c>
      <c r="G44" s="5"/>
      <c r="H44" s="294" t="str">
        <f>'MB - Elective'!C23</f>
        <v>Chess</v>
      </c>
      <c r="I44" s="294"/>
      <c r="J44" s="182" t="str">
        <f>IF('MB - Elective'!N23&lt;&gt;"",IF('MB - Elective'!N23="P","P","C"),"")</f>
        <v/>
      </c>
      <c r="K44" s="2"/>
      <c r="L44" s="33" t="str">
        <f>'MB - Elective'!C98</f>
        <v>Sculpture</v>
      </c>
      <c r="M44" s="182" t="str">
        <f>IF('MB - Elective'!N98&lt;&gt;"",IF('MB - Elective'!N98="P","P","C"),"")</f>
        <v/>
      </c>
      <c r="N44" s="5"/>
    </row>
    <row r="45" spans="1:14" ht="12.75" customHeight="1" x14ac:dyDescent="0.15">
      <c r="A45" s="145" t="s">
        <v>148</v>
      </c>
      <c r="B45" s="24"/>
      <c r="C45" s="5"/>
      <c r="D45" s="286"/>
      <c r="E45" s="287"/>
      <c r="F45" s="286"/>
      <c r="G45" s="5"/>
      <c r="H45" s="294" t="str">
        <f>'MB - Elective'!C24</f>
        <v>Climbing</v>
      </c>
      <c r="I45" s="294"/>
      <c r="J45" s="182" t="str">
        <f>IF('MB - Elective'!N24&lt;&gt;"",IF('MB - Elective'!N24="P","P","C"),"")</f>
        <v/>
      </c>
      <c r="K45" s="5"/>
      <c r="L45" s="33" t="str">
        <f>'MB - Elective'!C99</f>
        <v>Search and Rescue</v>
      </c>
      <c r="M45" s="182" t="str">
        <f>IF('MB - Elective'!N99&lt;&gt;"",IF('MB - Elective'!N99="P","P","C"),"")</f>
        <v/>
      </c>
      <c r="N45" s="5"/>
    </row>
    <row r="46" spans="1:14" ht="12.75" customHeight="1" x14ac:dyDescent="0.15">
      <c r="A46" s="146" t="s">
        <v>147</v>
      </c>
      <c r="B46" s="24"/>
      <c r="C46" s="5"/>
      <c r="D46" s="286"/>
      <c r="E46" s="287"/>
      <c r="F46" s="286"/>
      <c r="G46" s="4"/>
      <c r="H46" s="294" t="str">
        <f>'MB - Elective'!C25</f>
        <v>Coin Collecting</v>
      </c>
      <c r="I46" s="294"/>
      <c r="J46" s="182" t="str">
        <f>IF('MB - Elective'!N25&lt;&gt;"",IF('MB - Elective'!N25="P","P","C"),"")</f>
        <v/>
      </c>
      <c r="K46" s="5"/>
      <c r="L46" s="33" t="str">
        <f>'MB - Elective'!C100</f>
        <v>Shotgun Shooting</v>
      </c>
      <c r="M46" s="182" t="str">
        <f>IF('MB - Elective'!N100&lt;&gt;"",IF('MB - Elective'!N100="P","P","C"),"")</f>
        <v/>
      </c>
      <c r="N46" s="5"/>
    </row>
    <row r="47" spans="1:14" ht="12.75" customHeight="1" x14ac:dyDescent="0.15">
      <c r="A47" s="145" t="s">
        <v>150</v>
      </c>
      <c r="B47" s="43"/>
      <c r="C47" s="5"/>
      <c r="D47" s="286"/>
      <c r="E47" s="287"/>
      <c r="F47" s="286"/>
      <c r="G47" s="5"/>
      <c r="H47" s="294" t="str">
        <f>'MB - Elective'!C26</f>
        <v>Collections</v>
      </c>
      <c r="I47" s="294"/>
      <c r="J47" s="182" t="str">
        <f>IF('MB - Elective'!N26&lt;&gt;"",IF('MB - Elective'!N26="P","P","C"),"")</f>
        <v/>
      </c>
      <c r="K47" s="5"/>
      <c r="L47" s="33" t="str">
        <f>'MB - Elective'!C101</f>
        <v>Signs, Signals, and Codes</v>
      </c>
      <c r="M47" s="182" t="str">
        <f>IF('MB - Elective'!N101&lt;&gt;"",IF('MB - Elective'!N101="P","P","C"),"")</f>
        <v/>
      </c>
      <c r="N47" s="5"/>
    </row>
    <row r="48" spans="1:14" ht="12.75" customHeight="1" x14ac:dyDescent="0.15">
      <c r="A48" s="147" t="s">
        <v>149</v>
      </c>
      <c r="B48" s="97"/>
      <c r="C48" s="5"/>
      <c r="D48" s="286"/>
      <c r="E48" s="287"/>
      <c r="F48" s="286"/>
      <c r="G48" s="5"/>
      <c r="H48" s="294" t="str">
        <f>'MB - Elective'!C27</f>
        <v>Composite Materials</v>
      </c>
      <c r="I48" s="294"/>
      <c r="J48" s="182" t="str">
        <f>IF('MB - Elective'!N27&lt;&gt;"",IF('MB - Elective'!N27="P","P","C"),"")</f>
        <v/>
      </c>
      <c r="K48" s="5"/>
      <c r="L48" s="33" t="str">
        <f>'MB - Elective'!C102</f>
        <v>Skating</v>
      </c>
      <c r="M48" s="182" t="str">
        <f>IF('MB - Elective'!N102&lt;&gt;"",IF('MB - Elective'!N102="P","P","C"),"")</f>
        <v/>
      </c>
      <c r="N48" s="5"/>
    </row>
    <row r="49" spans="1:14" ht="12.75" customHeight="1" x14ac:dyDescent="0.15">
      <c r="A49" s="2"/>
      <c r="B49" s="2"/>
      <c r="C49" s="2"/>
      <c r="D49" s="286"/>
      <c r="E49" s="287"/>
      <c r="F49" s="286"/>
      <c r="G49" s="5"/>
      <c r="H49" s="294" t="str">
        <f>'MB - Elective'!C28</f>
        <v>Crime Prevention</v>
      </c>
      <c r="I49" s="294"/>
      <c r="J49" s="182" t="str">
        <f>IF('MB - Elective'!N28&lt;&gt;"",IF('MB - Elective'!N28="P","P","C"),"")</f>
        <v/>
      </c>
      <c r="K49" s="2"/>
      <c r="L49" s="33" t="str">
        <f>'MB - Elective'!C103</f>
        <v>Small-Boat Sailing</v>
      </c>
      <c r="M49" s="182" t="str">
        <f>IF('MB - Elective'!N103&lt;&gt;"",IF('MB - Elective'!N103="P","P","C"),"")</f>
        <v/>
      </c>
      <c r="N49" s="5"/>
    </row>
    <row r="50" spans="1:14" ht="12.75" customHeight="1" x14ac:dyDescent="0.15">
      <c r="C50" s="2"/>
      <c r="D50" s="286"/>
      <c r="E50" s="287"/>
      <c r="F50" s="286"/>
      <c r="G50" s="5"/>
      <c r="H50" s="294" t="str">
        <f>'MB - Elective'!C29</f>
        <v>Dentistry</v>
      </c>
      <c r="I50" s="294"/>
      <c r="J50" s="182" t="str">
        <f>IF('MB - Elective'!N29&lt;&gt;"",IF('MB - Elective'!N29="P","P","C"),"")</f>
        <v/>
      </c>
      <c r="K50" s="5"/>
      <c r="L50" s="33" t="str">
        <f>'MB - Elective'!C104</f>
        <v>Snow Sports</v>
      </c>
      <c r="M50" s="182" t="str">
        <f>IF('MB - Elective'!N104&lt;&gt;"",IF('MB - Elective'!N104="P","P","C"),"")</f>
        <v/>
      </c>
      <c r="N50" s="5"/>
    </row>
    <row r="51" spans="1:14" ht="12.75" customHeight="1" x14ac:dyDescent="0.15">
      <c r="C51" s="2"/>
      <c r="D51" s="286"/>
      <c r="E51" s="287"/>
      <c r="F51" s="286"/>
      <c r="G51" s="5"/>
      <c r="H51" s="294" t="str">
        <f>'MB - Elective'!C30</f>
        <v>Digital Technology</v>
      </c>
      <c r="I51" s="294"/>
      <c r="J51" s="182" t="str">
        <f>IF('MB - Elective'!N30&lt;&gt;"",IF('MB - Elective'!N30="P","P","C"),"")</f>
        <v/>
      </c>
      <c r="K51" s="5"/>
      <c r="L51" s="33" t="str">
        <f>'MB - Elective'!C105</f>
        <v>Soil and Water Conservation</v>
      </c>
      <c r="M51" s="182" t="str">
        <f>IF('MB - Elective'!N105&lt;&gt;"",IF('MB - Elective'!N105="P","P","C"),"")</f>
        <v/>
      </c>
      <c r="N51" s="5"/>
    </row>
    <row r="52" spans="1:14" ht="12.75" customHeight="1" x14ac:dyDescent="0.15">
      <c r="A52" s="32" t="s">
        <v>16</v>
      </c>
      <c r="B52" s="26"/>
      <c r="C52" s="2"/>
      <c r="D52" s="286"/>
      <c r="E52" s="287"/>
      <c r="F52" s="286"/>
      <c r="G52" s="5"/>
      <c r="H52" s="294" t="str">
        <f>'MB - Elective'!C31</f>
        <v>Disabilities Awareness</v>
      </c>
      <c r="I52" s="294"/>
      <c r="J52" s="182" t="str">
        <f>IF('MB - Elective'!N31&lt;&gt;"",IF('MB - Elective'!N31="P","P","C"),"")</f>
        <v/>
      </c>
      <c r="K52" s="5"/>
      <c r="L52" s="33" t="str">
        <f>'MB - Elective'!C106</f>
        <v>Space Exploration</v>
      </c>
      <c r="M52" s="182" t="str">
        <f>IF('MB - Elective'!N106&lt;&gt;"",IF('MB - Elective'!N106="P","P","C"),"")</f>
        <v/>
      </c>
      <c r="N52" s="5"/>
    </row>
    <row r="53" spans="1:14" x14ac:dyDescent="0.15">
      <c r="A53" s="25" t="s">
        <v>313</v>
      </c>
      <c r="B53" s="27"/>
      <c r="C53" s="2"/>
      <c r="D53" s="286"/>
      <c r="E53" s="287"/>
      <c r="F53" s="286"/>
      <c r="G53" s="5"/>
      <c r="H53" s="294" t="str">
        <f>'MB - Elective'!C32</f>
        <v>Dog Care</v>
      </c>
      <c r="I53" s="294"/>
      <c r="J53" s="182" t="str">
        <f>IF('MB - Elective'!N32&lt;&gt;"",IF('MB - Elective'!N32="P","P","C"),"")</f>
        <v/>
      </c>
      <c r="K53" s="2"/>
      <c r="L53" s="33" t="str">
        <f>'MB - Elective'!C107</f>
        <v>Sports</v>
      </c>
      <c r="M53" s="182" t="str">
        <f>IF('MB - Elective'!N107&lt;&gt;"",IF('MB - Elective'!N107="P","P","C"),"")</f>
        <v/>
      </c>
      <c r="N53" s="5"/>
    </row>
    <row r="54" spans="1:14" ht="12.75" customHeight="1" x14ac:dyDescent="0.15">
      <c r="A54" s="26" t="s">
        <v>314</v>
      </c>
      <c r="B54" s="27"/>
      <c r="C54" s="2"/>
      <c r="D54" s="286"/>
      <c r="E54" s="287"/>
      <c r="F54" s="286"/>
      <c r="G54" s="5"/>
      <c r="H54" s="294" t="str">
        <f>'MB - Elective'!C33</f>
        <v>Drafting</v>
      </c>
      <c r="I54" s="294"/>
      <c r="J54" s="182" t="str">
        <f>IF('MB - Elective'!N33&lt;&gt;"",IF('MB - Elective'!N33="P","P","C"),"")</f>
        <v/>
      </c>
      <c r="K54" s="5"/>
      <c r="L54" s="33" t="str">
        <f>'MB - Elective'!C108</f>
        <v>Stamp Collecting</v>
      </c>
      <c r="M54" s="182" t="str">
        <f>IF('MB - Elective'!N108&lt;&gt;"",IF('MB - Elective'!N108="P","P","C"),"")</f>
        <v/>
      </c>
      <c r="N54" s="5"/>
    </row>
    <row r="55" spans="1:14" ht="12.75" customHeight="1" x14ac:dyDescent="0.15">
      <c r="A55" s="28" t="s">
        <v>315</v>
      </c>
      <c r="B55" s="27"/>
      <c r="C55" s="2"/>
      <c r="D55" s="286"/>
      <c r="E55" s="287"/>
      <c r="F55" s="286"/>
      <c r="G55" s="4"/>
      <c r="H55" s="294" t="str">
        <f>'MB - Elective'!C34</f>
        <v>Electricity</v>
      </c>
      <c r="I55" s="294"/>
      <c r="J55" s="182" t="str">
        <f>IF('MB - Elective'!N34&lt;&gt;"",IF('MB - Elective'!N34="P","P","C"),"")</f>
        <v/>
      </c>
      <c r="K55" s="5"/>
      <c r="L55" s="33" t="str">
        <f>'MB - Elective'!C109</f>
        <v>Surveying</v>
      </c>
      <c r="M55" s="182" t="str">
        <f>IF('MB - Elective'!N109&lt;&gt;"",IF('MB - Elective'!N109="P","P","C"),"")</f>
        <v/>
      </c>
      <c r="N55" s="5"/>
    </row>
    <row r="56" spans="1:14" ht="12.75" customHeight="1" x14ac:dyDescent="0.15">
      <c r="A56" s="28"/>
      <c r="B56" s="27"/>
      <c r="C56" s="2"/>
      <c r="D56" s="286"/>
      <c r="E56" s="287"/>
      <c r="F56" s="286"/>
      <c r="G56" s="5"/>
      <c r="H56" s="294" t="str">
        <f>'MB - Elective'!C35</f>
        <v>Electronics</v>
      </c>
      <c r="I56" s="294"/>
      <c r="J56" s="182" t="str">
        <f>IF('MB - Elective'!N35&lt;&gt;"",IF('MB - Elective'!N35="P","P","C"),"")</f>
        <v/>
      </c>
      <c r="K56" s="5"/>
      <c r="L56" s="33" t="str">
        <f>'MB - Elective'!C110</f>
        <v>Textile</v>
      </c>
      <c r="M56" s="182" t="str">
        <f>IF('MB - Elective'!N110&lt;&gt;"",IF('MB - Elective'!N110="P","P","C"),"")</f>
        <v/>
      </c>
      <c r="N56" s="5"/>
    </row>
    <row r="57" spans="1:14" ht="12.75" customHeight="1" x14ac:dyDescent="0.15">
      <c r="A57" s="28"/>
      <c r="B57" s="27"/>
      <c r="C57" s="2"/>
      <c r="D57" s="180">
        <f>Life!B11</f>
        <v>7</v>
      </c>
      <c r="E57" s="177" t="str">
        <f>Life!C11</f>
        <v>While a Star Scout, participate in a Scoutmaster conference.</v>
      </c>
      <c r="F57" s="180" t="str">
        <f>IF(Life!N11&lt;&gt;"",IF(ISNUMBER(Life!N11),Life!N11,"C"),"")</f>
        <v/>
      </c>
      <c r="G57" s="5"/>
      <c r="H57" s="294" t="str">
        <f>'MB - Elective'!C36</f>
        <v>Energy</v>
      </c>
      <c r="I57" s="294"/>
      <c r="J57" s="182" t="str">
        <f>IF('MB - Elective'!N36&lt;&gt;"",IF('MB - Elective'!N36="P","P","C"),"")</f>
        <v/>
      </c>
      <c r="K57" s="5"/>
      <c r="L57" s="33" t="str">
        <f>'MB - Elective'!C111</f>
        <v>Theater</v>
      </c>
      <c r="M57" s="182" t="str">
        <f>IF('MB - Elective'!N111&lt;&gt;"",IF('MB - Elective'!N111="P","P","C"),"")</f>
        <v/>
      </c>
      <c r="N57" s="4"/>
    </row>
    <row r="58" spans="1:14" ht="12.75" customHeight="1" x14ac:dyDescent="0.15">
      <c r="A58" s="27"/>
      <c r="B58" s="27"/>
      <c r="C58" s="2"/>
      <c r="D58" s="180">
        <f>Life!B12</f>
        <v>8</v>
      </c>
      <c r="E58" s="177" t="str">
        <f>Life!C12</f>
        <v>Complete your board of review for the Life rank.</v>
      </c>
      <c r="F58" s="180" t="str">
        <f>IF(Life!N12&lt;&gt;"",IF(ISNUMBER(Life!N12),Life!N12,"C"),"")</f>
        <v/>
      </c>
      <c r="G58" s="5"/>
      <c r="H58" s="294" t="str">
        <f>'MB - Elective'!C37</f>
        <v>Engineering</v>
      </c>
      <c r="I58" s="294"/>
      <c r="J58" s="182" t="str">
        <f>IF('MB - Elective'!N37&lt;&gt;"",IF('MB - Elective'!N37="P","P","C"),"")</f>
        <v/>
      </c>
      <c r="K58" s="5"/>
      <c r="L58" s="33" t="str">
        <f>'MB - Elective'!C112</f>
        <v>Traffic Safety</v>
      </c>
      <c r="M58" s="182" t="str">
        <f>IF('MB - Elective'!N112&lt;&gt;"",IF('MB - Elective'!N112="P","P","C"),"")</f>
        <v/>
      </c>
      <c r="N58" s="5"/>
    </row>
    <row r="59" spans="1:14" ht="12.75" customHeight="1" x14ac:dyDescent="0.15">
      <c r="A59" s="28"/>
      <c r="B59" s="27"/>
      <c r="C59" s="2"/>
      <c r="G59" s="5"/>
      <c r="H59" s="294" t="str">
        <f>'MB - Elective'!C38</f>
        <v>Entrepreneurship</v>
      </c>
      <c r="I59" s="294"/>
      <c r="J59" s="182" t="str">
        <f>IF('MB - Elective'!N38&lt;&gt;"",IF('MB - Elective'!N38="P","P","C"),"")</f>
        <v/>
      </c>
      <c r="K59" s="5"/>
      <c r="L59" s="33" t="str">
        <f>'MB - Elective'!C113</f>
        <v>Truck Transportation</v>
      </c>
      <c r="M59" s="182" t="str">
        <f>IF('MB - Elective'!N113&lt;&gt;"",IF('MB - Elective'!N113="P","P","C"),"")</f>
        <v/>
      </c>
      <c r="N59" s="5"/>
    </row>
    <row r="60" spans="1:14" ht="12.75" customHeight="1" x14ac:dyDescent="0.15">
      <c r="A60" s="28"/>
      <c r="B60" s="27"/>
      <c r="C60" s="2"/>
      <c r="G60" s="5"/>
      <c r="H60" s="294" t="str">
        <f>'MB - Elective'!C39</f>
        <v>Farm Mechanics</v>
      </c>
      <c r="I60" s="294"/>
      <c r="J60" s="182" t="str">
        <f>IF('MB - Elective'!N39&lt;&gt;"",IF('MB - Elective'!N39="P","P","C"),"")</f>
        <v/>
      </c>
      <c r="K60" s="2"/>
      <c r="L60" s="33" t="str">
        <f>'MB - Elective'!C114</f>
        <v>Veterinary Medicine</v>
      </c>
      <c r="M60" s="182" t="str">
        <f>IF('MB - Elective'!N114&lt;&gt;"",IF('MB - Elective'!N114="P","P","C"),"")</f>
        <v/>
      </c>
      <c r="N60" s="5"/>
    </row>
    <row r="61" spans="1:14" ht="12.75" customHeight="1" x14ac:dyDescent="0.15">
      <c r="A61" s="28"/>
      <c r="B61" s="27"/>
      <c r="C61" s="2"/>
      <c r="D61" s="288" t="s">
        <v>139</v>
      </c>
      <c r="E61" s="288"/>
      <c r="F61" s="288"/>
      <c r="G61" s="4"/>
      <c r="H61" s="294" t="str">
        <f>'MB - Elective'!C40</f>
        <v>Fingerprinting</v>
      </c>
      <c r="I61" s="294"/>
      <c r="J61" s="182" t="str">
        <f>IF('MB - Elective'!N40&lt;&gt;"",IF('MB - Elective'!N40="P","P","C"),"")</f>
        <v/>
      </c>
      <c r="K61" s="5"/>
      <c r="L61" s="33" t="str">
        <f>'MB - Elective'!C115</f>
        <v>Water Sports</v>
      </c>
      <c r="M61" s="182" t="str">
        <f>IF('MB - Elective'!N115&lt;&gt;"",IF('MB - Elective'!N115="P","P","C"),"")</f>
        <v/>
      </c>
      <c r="N61" s="4"/>
    </row>
    <row r="62" spans="1:14" ht="12.75" customHeight="1" x14ac:dyDescent="0.15">
      <c r="A62" s="20"/>
      <c r="B62" s="20"/>
      <c r="C62" s="2"/>
      <c r="D62" s="288"/>
      <c r="E62" s="288"/>
      <c r="F62" s="288"/>
      <c r="G62" s="5"/>
      <c r="H62" s="294" t="str">
        <f>'MB - Elective'!C41</f>
        <v>Fire Safety</v>
      </c>
      <c r="I62" s="294"/>
      <c r="J62" s="182" t="str">
        <f>IF('MB - Elective'!N41&lt;&gt;"",IF('MB - Elective'!N41="P","P","C"),"")</f>
        <v/>
      </c>
      <c r="K62" s="5"/>
      <c r="L62" s="33" t="str">
        <f>'MB - Elective'!C116</f>
        <v>Weather</v>
      </c>
      <c r="M62" s="182" t="str">
        <f>IF('MB - Elective'!N116&lt;&gt;"",IF('MB - Elective'!N116="P","P","C"),"")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IF(Eagle!N5&lt;&gt;"",IF(ISNUMBER(Eagle!N5),Eagle!N5,"C"),"")</f>
        <v/>
      </c>
      <c r="G63" s="5"/>
      <c r="H63" s="294" t="str">
        <f>'MB - Elective'!C42</f>
        <v>Fish and Wildlife Management</v>
      </c>
      <c r="I63" s="294"/>
      <c r="J63" s="182" t="str">
        <f>IF('MB - Elective'!N42&lt;&gt;"",IF('MB - Elective'!N42="P","P","C"),"")</f>
        <v/>
      </c>
      <c r="K63" s="5"/>
      <c r="L63" s="33" t="str">
        <f>'MB - Elective'!C117</f>
        <v>Welding</v>
      </c>
      <c r="M63" s="182" t="str">
        <f>IF('MB - Elective'!N117&lt;&gt;"",IF('MB - Elective'!N117="P","P","C"),"")</f>
        <v/>
      </c>
      <c r="N63" s="5"/>
    </row>
    <row r="64" spans="1:14" x14ac:dyDescent="0.15">
      <c r="A64" s="20"/>
      <c r="B64" s="20"/>
      <c r="C64" s="2"/>
      <c r="D64" s="286"/>
      <c r="E64" s="287"/>
      <c r="F64" s="286"/>
      <c r="G64" s="5"/>
      <c r="H64" s="294" t="str">
        <f>'MB - Elective'!C43</f>
        <v>Fishing</v>
      </c>
      <c r="I64" s="294"/>
      <c r="J64" s="182" t="str">
        <f>IF('MB - Elective'!N43&lt;&gt;"",IF('MB - Elective'!N43="P","P","C"),"")</f>
        <v/>
      </c>
      <c r="K64" s="5"/>
      <c r="L64" s="33" t="str">
        <f>'MB - Elective'!C118</f>
        <v>Whitewater</v>
      </c>
      <c r="M64" s="182" t="str">
        <f>IF('MB - Elective'!N118&lt;&gt;"",IF('MB - Elective'!N118="P","P","C"),"")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IF(Eagle!N6&lt;&gt;"",IF(ISNUMBER(Eagle!N6),Eagle!N6,"C"),"")</f>
        <v/>
      </c>
      <c r="G65" s="5"/>
      <c r="H65" s="294" t="str">
        <f>'MB - Elective'!C44</f>
        <v>Fly Fishing</v>
      </c>
      <c r="I65" s="294"/>
      <c r="J65" s="182" t="str">
        <f>IF('MB - Elective'!N44&lt;&gt;"",IF('MB - Elective'!N44="P","P","C"),"")</f>
        <v/>
      </c>
      <c r="K65" s="5"/>
      <c r="L65" s="33" t="str">
        <f>'MB - Elective'!C119</f>
        <v>Wilderness Survival</v>
      </c>
      <c r="M65" s="182" t="str">
        <f>IF('MB - Elective'!N119&lt;&gt;"",IF('MB - Elective'!N119="P","P","C"),"")</f>
        <v/>
      </c>
      <c r="N65" s="5"/>
    </row>
    <row r="66" spans="1:14" ht="12.75" customHeight="1" x14ac:dyDescent="0.15">
      <c r="A66" s="20"/>
      <c r="B66" s="20"/>
      <c r="C66" s="2"/>
      <c r="D66" s="286"/>
      <c r="E66" s="287"/>
      <c r="F66" s="286"/>
      <c r="G66" s="5"/>
      <c r="H66" s="294" t="str">
        <f>'MB - Elective'!C45</f>
        <v>Forestry</v>
      </c>
      <c r="I66" s="294"/>
      <c r="J66" s="182" t="str">
        <f>IF('MB - Elective'!N45&lt;&gt;"",IF('MB - Elective'!N45="P","P","C"),"")</f>
        <v/>
      </c>
      <c r="K66" s="5"/>
      <c r="L66" s="33" t="str">
        <f>'MB - Elective'!C120</f>
        <v>Wood Carving</v>
      </c>
      <c r="M66" s="182" t="str">
        <f>IF('MB - Elective'!N120&lt;&gt;"",IF('MB - Elective'!N120="P","P","C"),"")</f>
        <v/>
      </c>
      <c r="N66" s="5"/>
    </row>
    <row r="67" spans="1:14" x14ac:dyDescent="0.15">
      <c r="A67" s="20"/>
      <c r="B67" s="20"/>
      <c r="C67" s="2"/>
      <c r="D67" s="286"/>
      <c r="E67" s="287"/>
      <c r="F67" s="286"/>
      <c r="G67" s="5"/>
      <c r="H67" s="294" t="str">
        <f>'MB - Elective'!C46</f>
        <v>Game Design</v>
      </c>
      <c r="I67" s="294"/>
      <c r="J67" s="182" t="str">
        <f>IF('MB - Elective'!N46&lt;&gt;"",IF('MB - Elective'!N46="P","P","C"),"")</f>
        <v/>
      </c>
      <c r="K67" s="2"/>
      <c r="L67" s="33" t="str">
        <f>'MB - Elective'!C121</f>
        <v>Woodwork</v>
      </c>
      <c r="M67" s="182" t="str">
        <f>IF('MB - Elective'!N121&lt;&gt;"",IF('MB - Elective'!N121="P","P","C"),"")</f>
        <v/>
      </c>
      <c r="N67" s="4"/>
    </row>
    <row r="68" spans="1:14" x14ac:dyDescent="0.15">
      <c r="A68" s="2"/>
      <c r="B68" s="2"/>
      <c r="C68" s="2"/>
      <c r="D68" s="286"/>
      <c r="E68" s="287"/>
      <c r="F68" s="286"/>
      <c r="G68" s="5"/>
      <c r="H68" s="294" t="str">
        <f>'MB - Elective'!C47</f>
        <v>Gardening</v>
      </c>
      <c r="I68" s="294"/>
      <c r="J68" s="182" t="str">
        <f>IF('MB - Elective'!N47&lt;&gt;"",IF('MB - Elective'!N47="P","P","C"),"")</f>
        <v/>
      </c>
      <c r="K68" s="5"/>
      <c r="L68" s="33" t="str">
        <f>'MB - Elective'!C122</f>
        <v>Future Merit Badge #1</v>
      </c>
      <c r="M68" s="182" t="str">
        <f>IF('MB - Elective'!N122&lt;&gt;"",IF('MB - Elective'!N122="P","P","C"),"")</f>
        <v/>
      </c>
      <c r="N68" s="5"/>
    </row>
    <row r="69" spans="1:14" ht="12.75" customHeight="1" x14ac:dyDescent="0.15">
      <c r="A69" s="2"/>
      <c r="B69" s="2"/>
      <c r="C69" s="2"/>
      <c r="D69" s="286"/>
      <c r="E69" s="287"/>
      <c r="F69" s="286"/>
      <c r="G69" s="4"/>
      <c r="H69" s="294" t="str">
        <f>'MB - Elective'!C48</f>
        <v>Genealogy</v>
      </c>
      <c r="I69" s="294"/>
      <c r="J69" s="182" t="str">
        <f>IF('MB - Elective'!N48&lt;&gt;"",IF('MB - Elective'!N48="P","P","C"),"")</f>
        <v/>
      </c>
      <c r="K69" s="5"/>
      <c r="L69" s="33" t="str">
        <f>'MB - Elective'!C123</f>
        <v>Future Merit Badge #2</v>
      </c>
      <c r="M69" s="182" t="str">
        <f>IF('MB - Elective'!N123&lt;&gt;"",IF('MB - Elective'!N123="P","P","C"),"")</f>
        <v/>
      </c>
      <c r="N69" s="5"/>
    </row>
    <row r="70" spans="1:14" ht="12.75" customHeight="1" x14ac:dyDescent="0.15">
      <c r="A70" s="2"/>
      <c r="B70" s="2"/>
      <c r="C70" s="2"/>
      <c r="D70" s="286"/>
      <c r="E70" s="287"/>
      <c r="F70" s="286"/>
      <c r="G70" s="5"/>
      <c r="H70" s="294" t="str">
        <f>'MB - Elective'!C49</f>
        <v>Geocaching</v>
      </c>
      <c r="I70" s="294"/>
      <c r="J70" s="182" t="str">
        <f>IF('MB - Elective'!N49&lt;&gt;"",IF('MB - Elective'!N49="P","P","C"),"")</f>
        <v/>
      </c>
      <c r="K70" s="5"/>
      <c r="L70" s="33" t="str">
        <f>'MB - Elective'!C124</f>
        <v>Future Merit Badge #3</v>
      </c>
      <c r="M70" s="182" t="str">
        <f>IF('MB - Elective'!N124&lt;&gt;"",IF('MB - Elective'!N124="P","P","C"),"")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IF(Eagle!N7&lt;&gt;"",IF(ISNUMBER(Eagle!N7),Eagle!N7,"C"),"")</f>
        <v/>
      </c>
      <c r="G71" s="5"/>
      <c r="H71" s="294" t="str">
        <f>'MB - Elective'!C50</f>
        <v>Geology</v>
      </c>
      <c r="I71" s="294"/>
      <c r="J71" s="182" t="str">
        <f>IF('MB - Elective'!N50&lt;&gt;"",IF('MB - Elective'!N50="P","P","C"),"")</f>
        <v/>
      </c>
      <c r="L71" s="33" t="str">
        <f>'MB - Elective'!C125</f>
        <v>Future Merit Badge #4</v>
      </c>
      <c r="M71" s="182" t="str">
        <f>IF('MB - Elective'!N125&lt;&gt;"",IF('MB - Elective'!N125="P","P","C"),"")</f>
        <v/>
      </c>
      <c r="N71" s="5"/>
    </row>
    <row r="72" spans="1:14" ht="12.75" customHeight="1" x14ac:dyDescent="0.15">
      <c r="A72" s="2"/>
      <c r="B72" s="2"/>
      <c r="C72" s="2"/>
      <c r="D72" s="286"/>
      <c r="E72" s="287"/>
      <c r="F72" s="286"/>
      <c r="G72" s="5"/>
      <c r="H72" s="294" t="str">
        <f>'MB - Elective'!C51</f>
        <v>Golf</v>
      </c>
      <c r="I72" s="294"/>
      <c r="J72" s="182" t="str">
        <f>IF('MB - Elective'!N51&lt;&gt;"",IF('MB - Elective'!N51="P","P","C"),"")</f>
        <v/>
      </c>
      <c r="L72" s="33" t="str">
        <f>'MB - Elective'!C126</f>
        <v>Future Merit Badge #5</v>
      </c>
      <c r="M72" s="182" t="str">
        <f>IF('MB - Elective'!N126&lt;&gt;"",IF('MB - Elective'!N126="P","P","C"),"")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IF(Eagle!N8&lt;&gt;"",IF(ISNUMBER(Eagle!N8),Eagle!N8,"C"),"")</f>
        <v/>
      </c>
      <c r="G73" s="5"/>
      <c r="H73" s="294" t="str">
        <f>'MB - Elective'!C52</f>
        <v>Graphic Arts</v>
      </c>
      <c r="I73" s="294"/>
      <c r="J73" s="182" t="str">
        <f>IF('MB - Elective'!N52&lt;&gt;"",IF('MB - Elective'!N52="P","P","C"),"")</f>
        <v/>
      </c>
      <c r="L73" s="33" t="str">
        <f>'MB - Elective'!C127</f>
        <v>Future Merit Badge #6</v>
      </c>
      <c r="M73" s="182" t="str">
        <f>IF('MB - Elective'!N127&lt;&gt;"",IF('MB - Elective'!N127="P","P","C"),"")</f>
        <v/>
      </c>
      <c r="N73" s="5"/>
    </row>
    <row r="74" spans="1:14" x14ac:dyDescent="0.15">
      <c r="A74" s="2"/>
      <c r="B74" s="2"/>
      <c r="C74" s="2"/>
      <c r="D74" s="286"/>
      <c r="E74" s="287"/>
      <c r="F74" s="286"/>
      <c r="G74" s="5"/>
      <c r="H74" s="294" t="str">
        <f>'MB - Elective'!C53</f>
        <v>Home Repairs</v>
      </c>
      <c r="I74" s="294"/>
      <c r="J74" s="182" t="str">
        <f>IF('MB - Elective'!N53&lt;&gt;"",IF('MB - Elective'!N53="P","P","C"),"")</f>
        <v/>
      </c>
      <c r="L74" s="33" t="str">
        <f>'MB - Elective'!C128</f>
        <v>Future Merit Badge #7</v>
      </c>
      <c r="M74" s="182" t="str">
        <f>IF('MB - Elective'!N128&lt;&gt;"",IF('MB - Elective'!N128="P","P","C"),"")</f>
        <v/>
      </c>
      <c r="N74" s="5"/>
    </row>
    <row r="75" spans="1:14" x14ac:dyDescent="0.15">
      <c r="A75" s="2"/>
      <c r="B75" s="2"/>
      <c r="C75" s="2"/>
      <c r="D75" s="286"/>
      <c r="E75" s="287"/>
      <c r="F75" s="286"/>
      <c r="G75" s="5"/>
      <c r="H75" s="294" t="str">
        <f>'MB - Elective'!C54</f>
        <v>Horsemanship</v>
      </c>
      <c r="I75" s="294"/>
      <c r="J75" s="182" t="str">
        <f>IF('MB - Elective'!N54&lt;&gt;"",IF('MB - Elective'!N54="P","P","C"),"")</f>
        <v/>
      </c>
      <c r="K75" s="5"/>
      <c r="L75" s="33" t="str">
        <f>'MB - Elective'!C129</f>
        <v>Future Merit Badge #8</v>
      </c>
      <c r="M75" s="182" t="str">
        <f>IF('MB - Elective'!N129&lt;&gt;"",IF('MB - Elective'!N129="P","P","C"),"")</f>
        <v/>
      </c>
      <c r="N75" s="2"/>
    </row>
    <row r="76" spans="1:14" x14ac:dyDescent="0.15">
      <c r="A76" s="2"/>
      <c r="B76" s="2"/>
      <c r="C76" s="2"/>
      <c r="D76" s="286"/>
      <c r="E76" s="287"/>
      <c r="F76" s="286"/>
      <c r="G76" s="5"/>
      <c r="H76" s="294" t="str">
        <f>'MB - Elective'!C55</f>
        <v>Indian Lore</v>
      </c>
      <c r="I76" s="294"/>
      <c r="J76" s="182" t="str">
        <f>IF('MB - Elective'!N55&lt;&gt;"",IF('MB - Elective'!N55="P","P","C"),"")</f>
        <v/>
      </c>
      <c r="K76" s="5"/>
      <c r="L76" s="33" t="str">
        <f>'MB - Elective'!C130</f>
        <v>Future Merit Badge #9</v>
      </c>
      <c r="M76" s="182" t="str">
        <f>IF('MB - Elective'!N130&lt;&gt;"",IF('MB - Elective'!N130="P","P","C"),"")</f>
        <v/>
      </c>
      <c r="N76" s="2"/>
    </row>
    <row r="77" spans="1:14" x14ac:dyDescent="0.15">
      <c r="A77" s="2"/>
      <c r="B77" s="2"/>
      <c r="C77" s="2"/>
      <c r="D77" s="286"/>
      <c r="E77" s="287"/>
      <c r="F77" s="286"/>
      <c r="G77" s="5"/>
      <c r="H77" s="294" t="str">
        <f>'MB - Elective'!C56</f>
        <v>Insect Study</v>
      </c>
      <c r="I77" s="294"/>
      <c r="J77" s="182" t="str">
        <f>IF('MB - Elective'!N56&lt;&gt;"",IF('MB - Elective'!N56="P","P","C"),"")</f>
        <v/>
      </c>
      <c r="K77" s="5"/>
      <c r="L77" s="33" t="str">
        <f>'MB - Elective'!C131</f>
        <v>Future Merit Badge #10</v>
      </c>
      <c r="M77" s="182" t="str">
        <f>IF('MB - Elective'!N131&lt;&gt;"",IF('MB - Elective'!N131="P","P","C"),"")</f>
        <v/>
      </c>
      <c r="N77" s="2"/>
    </row>
    <row r="78" spans="1:14" ht="12.75" customHeight="1" x14ac:dyDescent="0.15">
      <c r="A78" s="2"/>
      <c r="B78" s="2"/>
      <c r="C78" s="2"/>
      <c r="D78" s="286"/>
      <c r="E78" s="287"/>
      <c r="F78" s="286"/>
      <c r="G78" s="5"/>
      <c r="H78" s="5"/>
      <c r="I78" s="2"/>
      <c r="J78" s="5"/>
      <c r="K78" s="2"/>
      <c r="L78" s="2"/>
      <c r="M78"/>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IF(Eagle!N9&lt;&gt;"",IF(ISNUMBER(Eagle!N9),Eagle!N9,"C"),"")</f>
        <v/>
      </c>
      <c r="G79" s="4"/>
      <c r="H79" s="4"/>
      <c r="K79" s="5"/>
      <c r="L79" s="2"/>
      <c r="M79"/>
      <c r="N79" s="2"/>
    </row>
    <row r="80" spans="1:14" ht="12.75" customHeight="1" x14ac:dyDescent="0.15">
      <c r="A80" s="2"/>
      <c r="B80" s="2"/>
      <c r="C80" s="2"/>
      <c r="D80" s="286"/>
      <c r="E80" s="287"/>
      <c r="F80" s="286"/>
      <c r="G80" s="5"/>
      <c r="H80" s="5"/>
      <c r="K80" s="5"/>
      <c r="L80" s="2"/>
      <c r="M80"/>
      <c r="N80" s="2"/>
    </row>
    <row r="81" spans="1:14" ht="12.75" customHeight="1" x14ac:dyDescent="0.15">
      <c r="A81" s="2"/>
      <c r="B81" s="2"/>
      <c r="C81" s="2"/>
      <c r="D81" s="286"/>
      <c r="E81" s="287"/>
      <c r="F81" s="286"/>
      <c r="G81" s="5"/>
      <c r="H81" s="5"/>
      <c r="K81" s="2"/>
      <c r="L81" s="2"/>
      <c r="M81"/>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row>
    <row r="84" spans="1:14" ht="12.75" customHeight="1" x14ac:dyDescent="0.15">
      <c r="A84" s="2"/>
      <c r="B84" s="2"/>
      <c r="C84" s="2"/>
      <c r="D84" s="286"/>
      <c r="E84" s="287"/>
      <c r="F84" s="286"/>
      <c r="G84" s="5"/>
      <c r="H84" s="5"/>
      <c r="K84" s="2"/>
      <c r="L84" s="2"/>
      <c r="M84" s="5"/>
    </row>
    <row r="85" spans="1:14" x14ac:dyDescent="0.15">
      <c r="A85" s="2"/>
      <c r="B85" s="2"/>
      <c r="C85" s="2"/>
      <c r="D85" s="286"/>
      <c r="E85" s="287"/>
      <c r="F85" s="286"/>
      <c r="G85" s="5"/>
      <c r="H85" s="5"/>
      <c r="K85" s="2"/>
      <c r="L85" s="2"/>
      <c r="M85" s="5"/>
    </row>
    <row r="86" spans="1:14" ht="12.75" customHeight="1" x14ac:dyDescent="0.15">
      <c r="A86" s="2"/>
      <c r="B86" s="2"/>
      <c r="C86" s="2"/>
      <c r="D86" s="286"/>
      <c r="E86" s="287"/>
      <c r="F86" s="286"/>
      <c r="G86" s="4"/>
      <c r="H86" s="4"/>
      <c r="K86" s="2"/>
      <c r="L86" s="2"/>
      <c r="M86" s="5"/>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IF(Eagle!N10&lt;&gt;"",IF(ISNUMBER(Eagle!N10),Eagle!N10,"C"),"")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IF(Eagle!N11&lt;&gt;"",IF(ISNUMBER(Eagle!N11),Eagle!N11,"C"),"")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8Pfcw4VFGEIFKVWyj5FzqMbXZGSegy764JrEeoarlV5/bbLDfj8rFjac5ND836xkOOIziK8bvw2oVww9yXAcKw==" saltValue="XlT2YrRCmg1a4TikQORiCQ==" spinCount="100000" sheet="1" objects="1" scenarios="1" selectLockedCells="1" selectUnlockedCells="1"/>
  <mergeCells count="121">
    <mergeCell ref="H73:I73"/>
    <mergeCell ref="H74:I74"/>
    <mergeCell ref="H75:I75"/>
    <mergeCell ref="H76:I76"/>
    <mergeCell ref="H77:I77"/>
    <mergeCell ref="A1:B2"/>
    <mergeCell ref="E3:E4"/>
    <mergeCell ref="E8:E9"/>
    <mergeCell ref="H1:J2"/>
    <mergeCell ref="H24:I24"/>
    <mergeCell ref="H25:I25"/>
    <mergeCell ref="H26:I26"/>
    <mergeCell ref="H10:H11"/>
    <mergeCell ref="H12:H13"/>
    <mergeCell ref="D13:D18"/>
    <mergeCell ref="F13:F18"/>
    <mergeCell ref="H15:H17"/>
    <mergeCell ref="D19:D21"/>
    <mergeCell ref="E19:E21"/>
    <mergeCell ref="F19:F21"/>
    <mergeCell ref="D22:D23"/>
    <mergeCell ref="E22:E23"/>
    <mergeCell ref="E10:E12"/>
    <mergeCell ref="E13:E18"/>
    <mergeCell ref="L1:M2"/>
    <mergeCell ref="D3:D4"/>
    <mergeCell ref="F3:F4"/>
    <mergeCell ref="D5:D7"/>
    <mergeCell ref="E5:E7"/>
    <mergeCell ref="F5:F7"/>
    <mergeCell ref="D1:F2"/>
    <mergeCell ref="D8:D9"/>
    <mergeCell ref="F8:F9"/>
    <mergeCell ref="D10:D12"/>
    <mergeCell ref="F10:F12"/>
    <mergeCell ref="F22:F23"/>
    <mergeCell ref="H22:J23"/>
    <mergeCell ref="D31:D33"/>
    <mergeCell ref="E31:E33"/>
    <mergeCell ref="F31:F33"/>
    <mergeCell ref="H31:I31"/>
    <mergeCell ref="H32:I32"/>
    <mergeCell ref="H33:I33"/>
    <mergeCell ref="D27:F28"/>
    <mergeCell ref="H27:I27"/>
    <mergeCell ref="H28:I28"/>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19" priority="1" operator="equal">
      <formula>"P"</formula>
    </cfRule>
  </conditionalFormatting>
  <conditionalFormatting sqref="J3:J19">
    <cfRule type="cellIs" dxfId="18"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N106"/>
  <sheetViews>
    <sheetView showGridLines="0" workbookViewId="0" xr3:uid="{96AA9D09-0E06-52DD-9EE1-B522AFA11096}">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IF(Star!O5&lt;&gt;"",IF(ISNUMBER(Star!O5),Star!O5,"C"),"")</f>
        <v/>
      </c>
      <c r="G3" s="5"/>
      <c r="H3" s="174" t="str">
        <f>'MB - EagleRequired'!B3</f>
        <v>1.</v>
      </c>
      <c r="I3" s="181" t="str">
        <f>'MB - EagleRequired'!C3</f>
        <v>First Aid</v>
      </c>
      <c r="J3" s="174" t="str">
        <f>IF('MB - EagleRequired'!O3&lt;&gt;"",IF(OR(ISNUMBER('MB - EagleRequired'!O3),'MB - EagleRequired'!O3="P"),"P","C"),"")</f>
        <v/>
      </c>
      <c r="K3" s="5"/>
      <c r="L3" s="33" t="str">
        <f>'MB - Elective'!C57</f>
        <v>Inventing</v>
      </c>
      <c r="M3" s="182" t="str">
        <f>IF('MB - Elective'!O57&lt;&gt;"",IF('MB - Elective'!O57="P","P","C"),"")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EagleRequired'!O4&lt;&gt;"",IF(OR(ISNUMBER('MB - EagleRequired'!O4),'MB - EagleRequired'!O4="P"),"P","C"),"")</f>
        <v/>
      </c>
      <c r="K4" s="5"/>
      <c r="L4" s="33" t="str">
        <f>'MB - Elective'!C58</f>
        <v>Journalism</v>
      </c>
      <c r="M4" s="182" t="str">
        <f>IF('MB - Elective'!O58&lt;&gt;"",IF('MB - Elective'!O58="P","P","C"),"")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IF(Star!O6&lt;&gt;"",IF(ISNUMBER(Star!O6),Star!O6,"C"),"")</f>
        <v/>
      </c>
      <c r="G5" s="5"/>
      <c r="H5" s="174" t="str">
        <f>'MB - EagleRequired'!B5</f>
        <v>3.</v>
      </c>
      <c r="I5" s="181" t="str">
        <f>'MB - EagleRequired'!C5</f>
        <v>Citizenship in the Nation</v>
      </c>
      <c r="J5" s="174" t="str">
        <f>IF('MB - EagleRequired'!O5&lt;&gt;"",IF(OR(ISNUMBER('MB - EagleRequired'!O5),'MB - EagleRequired'!O5="P"),"P","C"),"")</f>
        <v/>
      </c>
      <c r="K5" s="5"/>
      <c r="L5" s="33" t="str">
        <f>'MB - Elective'!C59</f>
        <v>Kayaking</v>
      </c>
      <c r="M5" s="182" t="str">
        <f>IF('MB - Elective'!O59&lt;&gt;"",IF('MB - Elective'!O59="P","P","C"),"")</f>
        <v/>
      </c>
      <c r="N5" s="5"/>
    </row>
    <row r="6" spans="1:14" ht="12.75" customHeight="1" x14ac:dyDescent="0.15">
      <c r="A6" s="45" t="s">
        <v>137</v>
      </c>
      <c r="B6" s="46" t="str">
        <f>IF(Star!O2&lt;&gt;"",IF(ISNUMBER(Star!O2),FLOOR(Star!O2,1),"C"),"")</f>
        <v/>
      </c>
      <c r="C6" s="23"/>
      <c r="D6" s="286"/>
      <c r="E6" s="289"/>
      <c r="F6" s="286"/>
      <c r="G6" s="5"/>
      <c r="H6" s="174" t="str">
        <f>'MB - EagleRequired'!B6</f>
        <v>4.</v>
      </c>
      <c r="I6" s="181" t="str">
        <f>'MB - EagleRequired'!C6</f>
        <v>Citizenship in the World</v>
      </c>
      <c r="J6" s="174" t="str">
        <f>IF('MB - EagleRequired'!O6&lt;&gt;"",IF(OR(ISNUMBER('MB - EagleRequired'!O6),'MB - EagleRequired'!O6="P"),"P","C"),"")</f>
        <v/>
      </c>
      <c r="K6" s="5"/>
      <c r="L6" s="33" t="str">
        <f>'MB - Elective'!C60</f>
        <v>Landscape Architecture</v>
      </c>
      <c r="M6" s="182" t="str">
        <f>IF('MB - Elective'!O60&lt;&gt;"",IF('MB - Elective'!O60="P","P","C"),"")</f>
        <v/>
      </c>
      <c r="N6" s="5"/>
    </row>
    <row r="7" spans="1:14" ht="12.75" customHeight="1" x14ac:dyDescent="0.15">
      <c r="A7" s="45" t="s">
        <v>138</v>
      </c>
      <c r="B7" s="46" t="str">
        <f>IF(Life!O2&lt;&gt;"",IF(ISNUMBER(Life!O2),FLOOR(Life!O2,1),"C"),"")</f>
        <v/>
      </c>
      <c r="C7" s="23"/>
      <c r="D7" s="286"/>
      <c r="E7" s="289"/>
      <c r="F7" s="286"/>
      <c r="G7" s="5"/>
      <c r="H7" s="174" t="str">
        <f>'MB - EagleRequired'!B7</f>
        <v>5.</v>
      </c>
      <c r="I7" s="181" t="str">
        <f>'MB - EagleRequired'!C7</f>
        <v>Communication</v>
      </c>
      <c r="J7" s="174" t="str">
        <f>IF('MB - EagleRequired'!O7&lt;&gt;"",IF(OR(ISNUMBER('MB - EagleRequired'!O7),'MB - EagleRequired'!O7="P"),"P","C"),"")</f>
        <v/>
      </c>
      <c r="K7" s="2"/>
      <c r="L7" s="33" t="str">
        <f>'MB - Elective'!C61</f>
        <v>Law</v>
      </c>
      <c r="M7" s="182" t="str">
        <f>IF('MB - Elective'!O61&lt;&gt;"",IF('MB - Elective'!O61="P","P","C"),"")</f>
        <v/>
      </c>
      <c r="N7" s="5"/>
    </row>
    <row r="8" spans="1:14" ht="12.75" customHeight="1" x14ac:dyDescent="0.15">
      <c r="A8" s="45" t="s">
        <v>139</v>
      </c>
      <c r="B8" s="46" t="str">
        <f>IF(Eagle!O2&lt;&gt;"",IF(ISNUMBER(Eagle!O2),FLOOR(Eagle!O2,1),"C"),"")</f>
        <v/>
      </c>
      <c r="C8" s="23"/>
      <c r="D8" s="286">
        <f>Star!B7</f>
        <v>3</v>
      </c>
      <c r="E8" s="289" t="str">
        <f>Star!C7</f>
        <v>Earn a total of six (6) merit badges, including four (4) from the list of required Eagle Merit Badges.</v>
      </c>
      <c r="F8" s="286" t="str">
        <f>IF(Star!O7&lt;&gt;"",IF(ISNUMBER(Star!O7),Star!O7,"C"),"")</f>
        <v/>
      </c>
      <c r="G8" s="5"/>
      <c r="H8" s="174" t="str">
        <f>'MB - EagleRequired'!B8</f>
        <v>6.</v>
      </c>
      <c r="I8" s="181" t="str">
        <f>'MB - EagleRequired'!C8</f>
        <v>Cooking</v>
      </c>
      <c r="J8" s="174" t="str">
        <f>IF('MB - EagleRequired'!O8&lt;&gt;"",IF(OR(ISNUMBER('MB - EagleRequired'!O8),'MB - EagleRequired'!O8="P"),"P","C"),"")</f>
        <v/>
      </c>
      <c r="K8" s="5"/>
      <c r="L8" s="33" t="str">
        <f>'MB - Elective'!C62</f>
        <v>Leatherwork</v>
      </c>
      <c r="M8" s="182" t="str">
        <f>IF('MB - Elective'!O62&lt;&gt;"",IF('MB - Elective'!O62="P","P","C"),"")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EagleRequired'!O9&lt;&gt;"",IF(OR(ISNUMBER('MB - EagleRequired'!O9),'MB - EagleRequired'!O9="P"),"P","C"),"")</f>
        <v/>
      </c>
      <c r="K9" s="5"/>
      <c r="L9" s="33" t="str">
        <f>'MB - Elective'!C63</f>
        <v>Mammal Study</v>
      </c>
      <c r="M9" s="182" t="str">
        <f>IF('MB - Elective'!O63&lt;&gt;"",IF('MB - Elective'!O63="P","P","C"),"")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IF(Star!O8&lt;&gt;"",IF(ISNUMBER(Star!O8),Star!O8,"C"),"")</f>
        <v/>
      </c>
      <c r="G10" s="5"/>
      <c r="H10" s="295" t="str">
        <f>'MB - EagleRequired'!B10</f>
        <v>8.</v>
      </c>
      <c r="I10" s="181" t="str">
        <f>'MB - EagleRequired'!C10</f>
        <v>Emergency Preparedness    -or-</v>
      </c>
      <c r="J10" s="174" t="str">
        <f>IF('MB - EagleRequired'!O10&lt;&gt;"",IF(OR(ISNUMBER('MB - EagleRequired'!O10),'MB - EagleRequired'!O10="P"),"P","C"),"")</f>
        <v/>
      </c>
      <c r="K10" s="5"/>
      <c r="L10" s="33" t="str">
        <f>'MB - Elective'!C64</f>
        <v>Medicine</v>
      </c>
      <c r="M10" s="182" t="str">
        <f>IF('MB - Elective'!O64&lt;&gt;"",IF('MB - Elective'!O64="P","P","C"),"")</f>
        <v/>
      </c>
      <c r="N10" s="5"/>
    </row>
    <row r="11" spans="1:14" x14ac:dyDescent="0.15">
      <c r="C11" s="23"/>
      <c r="D11" s="286"/>
      <c r="E11" s="289"/>
      <c r="F11" s="286"/>
      <c r="G11" s="5"/>
      <c r="H11" s="295"/>
      <c r="I11" s="181" t="str">
        <f>'MB - EagleRequired'!C11</f>
        <v>Lifesaving</v>
      </c>
      <c r="J11" s="174" t="str">
        <f>IF('MB - EagleRequired'!O11&lt;&gt;"",IF(OR(ISNUMBER('MB - EagleRequired'!O11),'MB - EagleRequired'!O11="P"),"P","C"),"")</f>
        <v/>
      </c>
      <c r="K11" s="5"/>
      <c r="L11" s="33" t="str">
        <f>'MB - Elective'!C65</f>
        <v>Metalwork</v>
      </c>
      <c r="M11" s="182" t="str">
        <f>IF('MB - Elective'!O65&lt;&gt;"",IF('MB - Elective'!O65="P","P","C"),"")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EagleRequired'!O12&lt;&gt;"",IF(OR(ISNUMBER('MB - EagleRequired'!O12),'MB - EagleRequired'!O12="P"),"P","C"),"")</f>
        <v/>
      </c>
      <c r="K12" s="5"/>
      <c r="L12" s="33" t="str">
        <f>'MB - Elective'!C66</f>
        <v>Mining in Society</v>
      </c>
      <c r="M12" s="182" t="str">
        <f>IF('MB - Elective'!O66&lt;&gt;"",IF('MB - Elective'!O66="P","P","C"),"")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IF(Star!O9&lt;&gt;"",IF(ISNUMBER(Star!O9),Star!O9,"C"),"")</f>
        <v/>
      </c>
      <c r="G13" s="5"/>
      <c r="H13" s="295"/>
      <c r="I13" s="181" t="str">
        <f>'MB - EagleRequired'!C13</f>
        <v>Sustainability</v>
      </c>
      <c r="J13" s="174" t="str">
        <f>IF('MB - EagleRequired'!O13&lt;&gt;"",IF(OR(ISNUMBER('MB - EagleRequired'!O13),'MB - EagleRequired'!O13="P"),"P","C"),"")</f>
        <v/>
      </c>
      <c r="K13" s="2"/>
      <c r="L13" s="33" t="str">
        <f>'MB - Elective'!C67</f>
        <v>Model Design and Building</v>
      </c>
      <c r="M13" s="182" t="str">
        <f>IF('MB - Elective'!O67&lt;&gt;"",IF('MB - Elective'!O67="P","P","C"),"")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EagleRequired'!O14&lt;&gt;"",IF(OR(ISNUMBER('MB - EagleRequired'!O14),'MB - EagleRequired'!O14="P"),"P","C"),"")</f>
        <v/>
      </c>
      <c r="K14" s="5"/>
      <c r="L14" s="33" t="str">
        <f>'MB - Elective'!C68</f>
        <v>Motorboating</v>
      </c>
      <c r="M14" s="182" t="str">
        <f>IF('MB - Elective'!O68&lt;&gt;"",IF('MB - Elective'!O68="P","P","C"),"")</f>
        <v/>
      </c>
      <c r="N14" s="18"/>
    </row>
    <row r="15" spans="1:14" x14ac:dyDescent="0.15">
      <c r="C15" s="23"/>
      <c r="D15" s="286"/>
      <c r="E15" s="289"/>
      <c r="F15" s="286"/>
      <c r="G15" s="18"/>
      <c r="H15" s="295" t="str">
        <f>'MB - EagleRequired'!B15</f>
        <v>11.</v>
      </c>
      <c r="I15" s="181" t="str">
        <f>'MB - EagleRequired'!C15</f>
        <v>Swimming    -or-</v>
      </c>
      <c r="J15" s="174" t="str">
        <f>IF('MB - EagleRequired'!O15&lt;&gt;"",IF(OR(ISNUMBER('MB - EagleRequired'!O15),'MB - EagleRequired'!O15="P"),"P","C"),"")</f>
        <v/>
      </c>
      <c r="K15" s="5"/>
      <c r="L15" s="33" t="str">
        <f>'MB - Elective'!C69</f>
        <v>Movie Making</v>
      </c>
      <c r="M15" s="182" t="str">
        <f>IF('MB - Elective'!O69&lt;&gt;"",IF('MB - Elective'!O69="P","P","C"),"")</f>
        <v/>
      </c>
      <c r="N15" s="5"/>
    </row>
    <row r="16" spans="1:14" ht="12.75" customHeight="1" x14ac:dyDescent="0.15">
      <c r="D16" s="286"/>
      <c r="E16" s="289"/>
      <c r="F16" s="286"/>
      <c r="G16" s="5"/>
      <c r="H16" s="295"/>
      <c r="I16" s="181" t="str">
        <f>'MB - EagleRequired'!C16</f>
        <v>Hiking    -or-</v>
      </c>
      <c r="J16" s="174" t="str">
        <f>IF('MB - EagleRequired'!O16&lt;&gt;"",IF(OR(ISNUMBER('MB - EagleRequired'!O16),'MB - EagleRequired'!O16="P"),"P","C"),"")</f>
        <v/>
      </c>
      <c r="K16" s="5"/>
      <c r="L16" s="33" t="str">
        <f>'MB - Elective'!C70</f>
        <v>Music</v>
      </c>
      <c r="M16" s="182" t="str">
        <f>IF('MB - Elective'!O70&lt;&gt;"",IF('MB - Elective'!O70="P","P","C"),"")</f>
        <v/>
      </c>
      <c r="N16" s="5"/>
    </row>
    <row r="17" spans="1:14" ht="12.75" customHeight="1" x14ac:dyDescent="0.15">
      <c r="A17" s="94" t="s">
        <v>187</v>
      </c>
      <c r="B17" s="95"/>
      <c r="D17" s="286"/>
      <c r="E17" s="289"/>
      <c r="F17" s="286"/>
      <c r="G17" s="5"/>
      <c r="H17" s="295"/>
      <c r="I17" s="181" t="str">
        <f>'MB - EagleRequired'!C17</f>
        <v>Cycling</v>
      </c>
      <c r="J17" s="174" t="str">
        <f>IF('MB - EagleRequired'!O17&lt;&gt;"",IF(OR(ISNUMBER('MB - EagleRequired'!O17),'MB - EagleRequired'!O17="P"),"P","C"),"")</f>
        <v/>
      </c>
      <c r="K17" s="5"/>
      <c r="L17" s="33" t="str">
        <f>'MB - Elective'!C71</f>
        <v>Nature</v>
      </c>
      <c r="M17" s="182" t="str">
        <f>IF('MB - Elective'!O71&lt;&gt;"",IF('MB - Elective'!O71="P","P","C"),"")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EagleRequired'!O18&lt;&gt;"",IF(OR(ISNUMBER('MB - EagleRequired'!O18),'MB - EagleRequired'!O18="P"),"P","C"),"")</f>
        <v/>
      </c>
      <c r="K18" s="5"/>
      <c r="L18" s="33" t="str">
        <f>'MB - Elective'!C72</f>
        <v>Nuclear Science</v>
      </c>
      <c r="M18" s="182" t="str">
        <f>IF('MB - Elective'!O72&lt;&gt;"",IF('MB - Elective'!O72="P","P","C"),"")</f>
        <v/>
      </c>
      <c r="N18" s="18"/>
    </row>
    <row r="19" spans="1:14" ht="12.75" customHeight="1" x14ac:dyDescent="0.15">
      <c r="A19" s="98" t="s">
        <v>189</v>
      </c>
      <c r="B19" s="46" t="str">
        <f>'Troop Meetings'!O6</f>
        <v/>
      </c>
      <c r="D19" s="286">
        <f>Star!B10</f>
        <v>6</v>
      </c>
      <c r="E19" s="289" t="str">
        <f>Star!C10</f>
        <v>With your parent or guardian, complete the exercises in the pamphlet How to Protect Your Children From Child Abuse: A Parent's Guide and earn the Cyber Chip Award for your grade.</v>
      </c>
      <c r="F19" s="286" t="str">
        <f>IF(Star!O10&lt;&gt;"",IF(ISNUMBER(Star!O10),Star!O10,"C"),"")</f>
        <v/>
      </c>
      <c r="G19" s="5"/>
      <c r="H19" s="174" t="str">
        <f>'MB - EagleRequired'!B19</f>
        <v>13.</v>
      </c>
      <c r="I19" s="181" t="str">
        <f>'MB - EagleRequired'!C19</f>
        <v>Family Life</v>
      </c>
      <c r="J19" s="174" t="str">
        <f>IF('MB - EagleRequired'!O19&lt;&gt;"",IF(OR(ISNUMBER('MB - EagleRequired'!O19),'MB - EagleRequired'!O19="P"),"P","C"),"")</f>
        <v/>
      </c>
      <c r="K19" s="2"/>
      <c r="L19" s="33" t="str">
        <f>'MB - Elective'!C73</f>
        <v>Oceanography</v>
      </c>
      <c r="M19" s="182" t="str">
        <f>IF('MB - Elective'!O73&lt;&gt;"",IF('MB - Elective'!O73="P","P","C"),"")</f>
        <v/>
      </c>
      <c r="N19" s="5"/>
    </row>
    <row r="20" spans="1:14" x14ac:dyDescent="0.15">
      <c r="A20" s="98" t="s">
        <v>190</v>
      </c>
      <c r="B20" s="46" t="str">
        <f>Outings!O6</f>
        <v/>
      </c>
      <c r="C20" s="17"/>
      <c r="D20" s="286"/>
      <c r="E20" s="289"/>
      <c r="F20" s="286"/>
      <c r="G20" s="5"/>
      <c r="H20" s="5"/>
      <c r="K20" s="5"/>
      <c r="L20" s="33" t="str">
        <f>'MB - Elective'!C74</f>
        <v>Orienteering</v>
      </c>
      <c r="M20" s="182" t="str">
        <f>IF('MB - Elective'!O74&lt;&gt;"",IF('MB - Elective'!O74="P","P","C"),"")</f>
        <v/>
      </c>
      <c r="N20" s="5"/>
    </row>
    <row r="21" spans="1:14" ht="12.75" customHeight="1" x14ac:dyDescent="0.15">
      <c r="A21" s="98" t="s">
        <v>191</v>
      </c>
      <c r="B21" s="46" t="str">
        <f>'Nights Camping'!O7</f>
        <v/>
      </c>
      <c r="C21" s="21"/>
      <c r="D21" s="286"/>
      <c r="E21" s="289"/>
      <c r="F21" s="286"/>
      <c r="G21" s="5"/>
      <c r="H21" s="5"/>
      <c r="K21" s="5"/>
      <c r="L21" s="33" t="str">
        <f>'MB - Elective'!C75</f>
        <v>Painting</v>
      </c>
      <c r="M21" s="182" t="str">
        <f>IF('MB - Elective'!O75&lt;&gt;"",IF('MB - Elective'!O75="P","P","C"),"")</f>
        <v/>
      </c>
      <c r="N21" s="5"/>
    </row>
    <row r="22" spans="1:14" ht="12.75" customHeight="1" x14ac:dyDescent="0.15">
      <c r="A22" s="98" t="s">
        <v>192</v>
      </c>
      <c r="B22" s="46" t="str">
        <f>'Nights Camping'!O6</f>
        <v/>
      </c>
      <c r="C22" s="23"/>
      <c r="D22" s="286">
        <f>Star!B11</f>
        <v>7</v>
      </c>
      <c r="E22" s="289" t="str">
        <f>Star!C11</f>
        <v>While a First Class Scout, participate in a Scoutmaster conference.</v>
      </c>
      <c r="F22" s="286" t="str">
        <f>IF(Star!O11&lt;&gt;"",IF(ISNUMBER(Star!O11),Star!O11,"C"),"")</f>
        <v/>
      </c>
      <c r="G22" s="5"/>
      <c r="H22" s="288" t="s">
        <v>339</v>
      </c>
      <c r="I22" s="288"/>
      <c r="J22" s="288"/>
      <c r="K22" s="5"/>
      <c r="L22" s="33" t="str">
        <f>'MB - Elective'!C76</f>
        <v>Pets</v>
      </c>
      <c r="M22" s="182" t="str">
        <f>IF('MB - Elective'!O76&lt;&gt;"",IF('MB - Elective'!O76="P","P","C"),"")</f>
        <v/>
      </c>
      <c r="N22" s="5"/>
    </row>
    <row r="23" spans="1:14" ht="12.75" customHeight="1" x14ac:dyDescent="0.15">
      <c r="C23" s="23"/>
      <c r="D23" s="286"/>
      <c r="E23" s="289"/>
      <c r="F23" s="286"/>
      <c r="G23" s="4"/>
      <c r="H23" s="288"/>
      <c r="I23" s="288"/>
      <c r="J23" s="288"/>
      <c r="K23" s="5"/>
      <c r="L23" s="33" t="str">
        <f>'MB - Elective'!C77</f>
        <v>Photography</v>
      </c>
      <c r="M23" s="182" t="str">
        <f>IF('MB - Elective'!O77&lt;&gt;"",IF('MB - Elective'!O77="P","P","C"),"")</f>
        <v/>
      </c>
      <c r="N23" s="5"/>
    </row>
    <row r="24" spans="1:14" ht="12.75" customHeight="1" x14ac:dyDescent="0.15">
      <c r="C24" s="22"/>
      <c r="D24" s="180">
        <f>Star!B12</f>
        <v>8</v>
      </c>
      <c r="E24" s="44" t="str">
        <f>Star!C12</f>
        <v>Complete your board of review for the Star rank.</v>
      </c>
      <c r="F24" s="180" t="str">
        <f>IF(Star!O12&lt;&gt;"",IF(ISNUMBER(Star!O12),Star!O12,"C"),"")</f>
        <v/>
      </c>
      <c r="G24" s="5"/>
      <c r="H24" s="294" t="str">
        <f>'MB - Elective'!C3</f>
        <v>American Business</v>
      </c>
      <c r="I24" s="294"/>
      <c r="J24" s="182" t="str">
        <f>IF('MB - Elective'!O3&lt;&gt;"",IF('MB - Elective'!O3="P","P","C"),"")</f>
        <v/>
      </c>
      <c r="K24" s="5"/>
      <c r="L24" s="33" t="str">
        <f>'MB - Elective'!C78</f>
        <v>Pioneering</v>
      </c>
      <c r="M24" s="182" t="str">
        <f>IF('MB - Elective'!O78&lt;&gt;"",IF('MB - Elective'!O78="P","P","C"),"")</f>
        <v/>
      </c>
      <c r="N24" s="5"/>
    </row>
    <row r="25" spans="1:14" ht="12.75" customHeight="1" x14ac:dyDescent="0.15">
      <c r="A25" s="94" t="s">
        <v>193</v>
      </c>
      <c r="B25" s="175"/>
      <c r="C25" s="23"/>
      <c r="D25" s="40"/>
      <c r="G25" s="5"/>
      <c r="H25" s="294" t="str">
        <f>'MB - Elective'!C4</f>
        <v>American Culture</v>
      </c>
      <c r="I25" s="294"/>
      <c r="J25" s="182" t="str">
        <f>IF('MB - Elective'!O4&lt;&gt;"",IF('MB - Elective'!O4="P","P","C"),"")</f>
        <v/>
      </c>
      <c r="K25" s="5"/>
      <c r="L25" s="33" t="str">
        <f>'MB - Elective'!C79</f>
        <v>Plant Science</v>
      </c>
      <c r="M25" s="182" t="str">
        <f>IF('MB - Elective'!O79&lt;&gt;"",IF('MB - Elective'!O79="P","P","C"),"")</f>
        <v/>
      </c>
      <c r="N25" s="5"/>
    </row>
    <row r="26" spans="1:14" ht="12.75" customHeight="1" x14ac:dyDescent="0.15">
      <c r="A26" s="98" t="s">
        <v>194</v>
      </c>
      <c r="B26" s="176" t="str">
        <f>IF('Order of the Arrow'!Y3&lt;&gt;"","Yes","")</f>
        <v/>
      </c>
      <c r="C26" s="23"/>
      <c r="D26" s="40"/>
      <c r="G26" s="5"/>
      <c r="H26" s="294" t="str">
        <f>'MB - Elective'!C5</f>
        <v>American Heritage</v>
      </c>
      <c r="I26" s="294"/>
      <c r="J26" s="182" t="str">
        <f>IF('MB - Elective'!O5&lt;&gt;"",IF('MB - Elective'!O5="P","P","C"),"")</f>
        <v/>
      </c>
      <c r="K26" s="2"/>
      <c r="L26" s="33" t="str">
        <f>'MB - Elective'!C80</f>
        <v>Plumbing</v>
      </c>
      <c r="M26" s="182" t="str">
        <f>IF('MB - Elective'!O80&lt;&gt;"",IF('MB - Elective'!O80="P","P","C"),"")</f>
        <v/>
      </c>
      <c r="N26" s="4"/>
    </row>
    <row r="27" spans="1:14" ht="12.75" customHeight="1" x14ac:dyDescent="0.15">
      <c r="A27" s="98" t="s">
        <v>195</v>
      </c>
      <c r="B27" s="46" t="str">
        <f>IF('Order of the Arrow'!Y4&lt;&gt;"","Yes","")</f>
        <v/>
      </c>
      <c r="C27" s="23"/>
      <c r="D27" s="288" t="s">
        <v>138</v>
      </c>
      <c r="E27" s="288"/>
      <c r="F27" s="288"/>
      <c r="G27" s="4"/>
      <c r="H27" s="294" t="str">
        <f>'MB - Elective'!C6</f>
        <v>American Labor</v>
      </c>
      <c r="I27" s="294"/>
      <c r="J27" s="182" t="str">
        <f>IF('MB - Elective'!O6&lt;&gt;"",IF('MB - Elective'!O6="P","P","C"),"")</f>
        <v/>
      </c>
      <c r="K27" s="5"/>
      <c r="L27" s="33" t="str">
        <f>'MB - Elective'!C81</f>
        <v>Pottery</v>
      </c>
      <c r="M27" s="182" t="str">
        <f>IF('MB - Elective'!O81&lt;&gt;"",IF('MB - Elective'!O81="P","P","C"),"")</f>
        <v/>
      </c>
      <c r="N27" s="5"/>
    </row>
    <row r="28" spans="1:14" ht="12.75" customHeight="1" x14ac:dyDescent="0.15">
      <c r="A28" s="98" t="s">
        <v>196</v>
      </c>
      <c r="B28" s="46" t="str">
        <f>IF('Order of the Arrow'!Y5&lt;&gt;"","Yes","")</f>
        <v/>
      </c>
      <c r="C28" s="23"/>
      <c r="D28" s="288"/>
      <c r="E28" s="288"/>
      <c r="F28" s="288"/>
      <c r="G28" s="5"/>
      <c r="H28" s="294" t="str">
        <f>'MB - Elective'!C7</f>
        <v>Animal Science</v>
      </c>
      <c r="I28" s="294"/>
      <c r="J28" s="182" t="str">
        <f>IF('MB - Elective'!O7&lt;&gt;"",IF('MB - Elective'!O7="P","P","C"),"")</f>
        <v/>
      </c>
      <c r="K28" s="5"/>
      <c r="L28" s="33" t="str">
        <f>'MB - Elective'!C82</f>
        <v>Programming</v>
      </c>
      <c r="M28" s="182" t="str">
        <f>IF('MB - Elective'!O82&lt;&gt;"",IF('MB - Elective'!O82="P","P","C"),"")</f>
        <v/>
      </c>
      <c r="N28" s="5"/>
    </row>
    <row r="29" spans="1:14" ht="12.75" customHeight="1" x14ac:dyDescent="0.15">
      <c r="A29" s="98" t="s">
        <v>197</v>
      </c>
      <c r="B29" s="46" t="str">
        <f>IF('Order of the Arrow'!Y6&lt;&gt;"","Yes","")</f>
        <v/>
      </c>
      <c r="C29" s="23"/>
      <c r="D29" s="286">
        <f>Life!B5</f>
        <v>1</v>
      </c>
      <c r="E29" s="287" t="str">
        <f>Life!C5</f>
        <v xml:space="preserve">Be active in your troop and patrol for at least 6 months as a Star Scout. </v>
      </c>
      <c r="F29" s="286" t="str">
        <f>IF(Life!O5&lt;&gt;"",IF(ISNUMBER(Life!O5),Life!O5,"C"),"")</f>
        <v/>
      </c>
      <c r="G29" s="5"/>
      <c r="H29" s="294" t="str">
        <f>'MB - Elective'!C8</f>
        <v>Animation</v>
      </c>
      <c r="I29" s="294"/>
      <c r="J29" s="182" t="str">
        <f>IF('MB - Elective'!O8&lt;&gt;"",IF('MB - Elective'!O8="P","P","C"),"")</f>
        <v/>
      </c>
      <c r="K29" s="5"/>
      <c r="L29" s="33" t="str">
        <f>'MB - Elective'!C83</f>
        <v>Public Health</v>
      </c>
      <c r="M29" s="182" t="str">
        <f>IF('MB - Elective'!O83&lt;&gt;"",IF('MB - Elective'!O83="P","P","C"),"")</f>
        <v/>
      </c>
      <c r="N29" s="5"/>
    </row>
    <row r="30" spans="1:14" x14ac:dyDescent="0.15">
      <c r="A30" s="98" t="s">
        <v>198</v>
      </c>
      <c r="B30" s="46" t="str">
        <f>IF('Order of the Arrow'!Y7&lt;&gt;"","Yes","")</f>
        <v/>
      </c>
      <c r="C30" s="23"/>
      <c r="D30" s="286"/>
      <c r="E30" s="287"/>
      <c r="F30" s="286"/>
      <c r="G30" s="5"/>
      <c r="H30" s="294" t="str">
        <f>'MB - Elective'!C9</f>
        <v>Archaeology</v>
      </c>
      <c r="I30" s="294"/>
      <c r="J30" s="182" t="str">
        <f>IF('MB - Elective'!O9&lt;&gt;"",IF('MB - Elective'!O9="P","P","C"),"")</f>
        <v/>
      </c>
      <c r="K30" s="5"/>
      <c r="L30" s="33" t="str">
        <f>'MB - Elective'!C84</f>
        <v>Public Speaking</v>
      </c>
      <c r="M30" s="182" t="str">
        <f>IF('MB - Elective'!O84&lt;&gt;"",IF('MB - Elective'!O84="P","P","C"),"")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IF(Life!O6&lt;&gt;"",IF(ISNUMBER(Life!O6),Life!O6,"C"),"")</f>
        <v/>
      </c>
      <c r="G31" s="5"/>
      <c r="H31" s="294" t="str">
        <f>'MB - Elective'!C10</f>
        <v>Archery</v>
      </c>
      <c r="I31" s="294"/>
      <c r="J31" s="182" t="str">
        <f>IF('MB - Elective'!O10&lt;&gt;"",IF('MB - Elective'!O10="P","P","C"),"")</f>
        <v/>
      </c>
      <c r="K31" s="5"/>
      <c r="L31" s="33" t="str">
        <f>'MB - Elective'!C85</f>
        <v>Pulp and Paper</v>
      </c>
      <c r="M31" s="182" t="str">
        <f>IF('MB - Elective'!O85&lt;&gt;"",IF('MB - Elective'!O85="P","P","C"),"")</f>
        <v/>
      </c>
      <c r="N31" s="5"/>
    </row>
    <row r="32" spans="1:14" ht="12.75" customHeight="1" x14ac:dyDescent="0.15">
      <c r="C32" s="23"/>
      <c r="D32" s="286"/>
      <c r="E32" s="287"/>
      <c r="F32" s="286"/>
      <c r="G32" s="5"/>
      <c r="H32" s="294" t="str">
        <f>'MB - Elective'!C11</f>
        <v>Architecture and Landscape Architecture</v>
      </c>
      <c r="I32" s="294"/>
      <c r="J32" s="182" t="str">
        <f>IF('MB - Elective'!O11&lt;&gt;"",IF('MB - Elective'!O11="P","P","C"),"")</f>
        <v/>
      </c>
      <c r="K32" s="5"/>
      <c r="L32" s="33" t="str">
        <f>'MB - Elective'!C86</f>
        <v>Radio</v>
      </c>
      <c r="M32" s="182" t="str">
        <f>IF('MB - Elective'!O86&lt;&gt;"",IF('MB - Elective'!O86="P","P","C"),"")</f>
        <v/>
      </c>
      <c r="N32" s="5"/>
    </row>
    <row r="33" spans="1:14" ht="12.75" customHeight="1" x14ac:dyDescent="0.15">
      <c r="A33" s="94" t="s">
        <v>246</v>
      </c>
      <c r="B33" s="95"/>
      <c r="C33" s="23"/>
      <c r="D33" s="286"/>
      <c r="E33" s="287"/>
      <c r="F33" s="286"/>
      <c r="G33" s="5"/>
      <c r="H33" s="294" t="str">
        <f>'MB - Elective'!C12</f>
        <v>Art</v>
      </c>
      <c r="I33" s="294"/>
      <c r="J33" s="182" t="str">
        <f>IF('MB - Elective'!O12&lt;&gt;"",IF('MB - Elective'!O12="P","P","C"),"")</f>
        <v/>
      </c>
      <c r="K33" s="5"/>
      <c r="L33" s="33" t="str">
        <f>'MB - Elective'!C87</f>
        <v>Railroading</v>
      </c>
      <c r="M33" s="182" t="str">
        <f>IF('MB - Elective'!O87&lt;&gt;"",IF('MB - Elective'!O87="P","P","C"),"")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IF(Life!O7&lt;&gt;"",IF(ISNUMBER(Life!O7),Life!O7,"C"),"")</f>
        <v/>
      </c>
      <c r="G34" s="4"/>
      <c r="H34" s="294" t="str">
        <f>'MB - Elective'!C13</f>
        <v>Astronomy</v>
      </c>
      <c r="I34" s="294"/>
      <c r="J34" s="182" t="str">
        <f>IF('MB - Elective'!O13&lt;&gt;"",IF('MB - Elective'!O13="P","P","C"),"")</f>
        <v/>
      </c>
      <c r="K34" s="5"/>
      <c r="L34" s="33" t="str">
        <f>'MB - Elective'!C88</f>
        <v>Reading</v>
      </c>
      <c r="M34" s="182" t="str">
        <f>IF('MB - Elective'!O88&lt;&gt;"",IF('MB - Elective'!O88="P","P","C"),"")</f>
        <v/>
      </c>
      <c r="N34" s="4"/>
    </row>
    <row r="35" spans="1:14" ht="12.75" customHeight="1" x14ac:dyDescent="0.15">
      <c r="A35" s="184" t="str">
        <f>IF(Star!O3="","",Star!O3)</f>
        <v/>
      </c>
      <c r="B35" s="43"/>
      <c r="C35" s="23"/>
      <c r="D35" s="286"/>
      <c r="E35" s="287"/>
      <c r="F35" s="286"/>
      <c r="G35" s="5"/>
      <c r="H35" s="294" t="str">
        <f>'MB - Elective'!C14</f>
        <v>Athletics</v>
      </c>
      <c r="I35" s="294"/>
      <c r="J35" s="182" t="str">
        <f>IF('MB - Elective'!O14&lt;&gt;"",IF('MB - Elective'!O14="P","P","C"),"")</f>
        <v/>
      </c>
      <c r="K35" s="5"/>
      <c r="L35" s="33" t="str">
        <f>'MB - Elective'!C89</f>
        <v>Reptile and Amphibian Study</v>
      </c>
      <c r="M35" s="182" t="str">
        <f>IF('MB - Elective'!O89&lt;&gt;"",IF('MB - Elective'!O89="P","P","C"),"")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IF(Life!O8&lt;&gt;"",IF(ISNUMBER(Life!O8),Life!O8,"C"),"")</f>
        <v/>
      </c>
      <c r="G36" s="5"/>
      <c r="H36" s="294" t="str">
        <f>'MB - Elective'!C15</f>
        <v>Automotive Maintenance</v>
      </c>
      <c r="I36" s="294"/>
      <c r="J36" s="182" t="str">
        <f>IF('MB - Elective'!O15&lt;&gt;"",IF('MB - Elective'!O15="P","P","C"),"")</f>
        <v/>
      </c>
      <c r="K36" s="2"/>
      <c r="L36" s="33" t="str">
        <f>'MB - Elective'!C90</f>
        <v>Rifle Shooting</v>
      </c>
      <c r="M36" s="182" t="str">
        <f>IF('MB - Elective'!O90&lt;&gt;"",IF('MB - Elective'!O90="P","P","C"),"")</f>
        <v/>
      </c>
      <c r="N36" s="5"/>
    </row>
    <row r="37" spans="1:14" ht="12.75" customHeight="1" x14ac:dyDescent="0.15">
      <c r="A37" s="184" t="str">
        <f>IF(ISERROR(DATEVALUE(Star!O14)),"",DATEVALUE(Star!O14))</f>
        <v/>
      </c>
      <c r="B37" s="43"/>
      <c r="C37" s="23"/>
      <c r="D37" s="286"/>
      <c r="E37" s="287"/>
      <c r="F37" s="286"/>
      <c r="G37" s="5"/>
      <c r="H37" s="294" t="str">
        <f>'MB - Elective'!C16</f>
        <v>Aviation</v>
      </c>
      <c r="I37" s="294"/>
      <c r="J37" s="182" t="str">
        <f>IF('MB - Elective'!O16&lt;&gt;"",IF('MB - Elective'!O16="P","P","C"),"")</f>
        <v/>
      </c>
      <c r="K37" s="5"/>
      <c r="L37" s="33" t="str">
        <f>'MB - Elective'!C91</f>
        <v>Robotics</v>
      </c>
      <c r="M37" s="182" t="str">
        <f>IF('MB - Elective'!O91&lt;&gt;"",IF('MB - Elective'!O91="P","P","C"),"")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IF(Life!O9&lt;&gt;"",IF(ISNUMBER(Life!O9),Life!O9,"C"),"")</f>
        <v/>
      </c>
      <c r="G38" s="5"/>
      <c r="H38" s="294" t="str">
        <f>'MB - Elective'!C17</f>
        <v>Backpacking</v>
      </c>
      <c r="I38" s="294"/>
      <c r="J38" s="182" t="str">
        <f>IF('MB - Elective'!O17&lt;&gt;"",IF('MB - Elective'!O17="P","P","C"),"")</f>
        <v/>
      </c>
      <c r="K38" s="5"/>
      <c r="L38" s="33" t="str">
        <f>'MB - Elective'!C92</f>
        <v>Rowing</v>
      </c>
      <c r="M38" s="182" t="str">
        <f>IF('MB - Elective'!O92&lt;&gt;"",IF('MB - Elective'!O92="P","P","C"),"")</f>
        <v/>
      </c>
      <c r="N38" s="5"/>
    </row>
    <row r="39" spans="1:14" ht="12.75" customHeight="1" x14ac:dyDescent="0.15">
      <c r="A39" s="184" t="str">
        <f>IF(ISERROR(DATEVALUE(Life!O14)),"",DATEVALUE(Life!O14))</f>
        <v/>
      </c>
      <c r="B39" s="43"/>
      <c r="C39" s="5"/>
      <c r="D39" s="286"/>
      <c r="E39" s="287"/>
      <c r="F39" s="286"/>
      <c r="G39" s="5"/>
      <c r="H39" s="294" t="str">
        <f>'MB - Elective'!C18</f>
        <v>Basketry</v>
      </c>
      <c r="I39" s="294"/>
      <c r="J39" s="182" t="str">
        <f>IF('MB - Elective'!O18&lt;&gt;"",IF('MB - Elective'!O18="P","P","C"),"")</f>
        <v/>
      </c>
      <c r="K39" s="5"/>
      <c r="L39" s="33" t="str">
        <f>'MB - Elective'!C93</f>
        <v>Safety</v>
      </c>
      <c r="M39" s="182" t="str">
        <f>IF('MB - Elective'!O93&lt;&gt;"",IF('MB - Elective'!O93="P","P","C"),"")</f>
        <v/>
      </c>
      <c r="N39" s="5"/>
    </row>
    <row r="40" spans="1:14" ht="12.75" customHeight="1" x14ac:dyDescent="0.15">
      <c r="A40" s="142" t="s">
        <v>139</v>
      </c>
      <c r="B40" s="43"/>
      <c r="C40" s="5"/>
      <c r="D40" s="286"/>
      <c r="E40" s="287"/>
      <c r="F40" s="286"/>
      <c r="G40" s="4"/>
      <c r="H40" s="294" t="str">
        <f>'MB - Elective'!C19</f>
        <v>Bird Study</v>
      </c>
      <c r="I40" s="294"/>
      <c r="J40" s="182" t="str">
        <f>IF('MB - Elective'!O19&lt;&gt;"",IF('MB - Elective'!O19="P","P","C"),"")</f>
        <v/>
      </c>
      <c r="K40" s="2"/>
      <c r="L40" s="33" t="str">
        <f>'MB - Elective'!C94</f>
        <v>Salesmanship</v>
      </c>
      <c r="M40" s="182" t="str">
        <f>IF('MB - Elective'!O94&lt;&gt;"",IF('MB - Elective'!O94="P","P","C"),"")</f>
        <v/>
      </c>
      <c r="N40" s="5"/>
    </row>
    <row r="41" spans="1:14" ht="12.75" customHeight="1" x14ac:dyDescent="0.15">
      <c r="A41" s="183" t="str">
        <f>IF(ISERROR(DATEVALUE(Eagle!O13)),"",DATEVALUE(Eagle!O13))</f>
        <v/>
      </c>
      <c r="B41" s="97"/>
      <c r="C41" s="5"/>
      <c r="D41" s="286"/>
      <c r="E41" s="287"/>
      <c r="F41" s="286"/>
      <c r="G41" s="5"/>
      <c r="H41" s="294" t="str">
        <f>'MB - Elective'!C20</f>
        <v>Bugling</v>
      </c>
      <c r="I41" s="294"/>
      <c r="J41" s="182" t="str">
        <f>IF('MB - Elective'!O20&lt;&gt;"",IF('MB - Elective'!O20="P","P","C"),"")</f>
        <v/>
      </c>
      <c r="K41" s="5"/>
      <c r="L41" s="33" t="str">
        <f>'MB - Elective'!C95</f>
        <v>Scholarship</v>
      </c>
      <c r="M41" s="182" t="str">
        <f>IF('MB - Elective'!O95&lt;&gt;"",IF('MB - Elective'!O95="P","P","C"),"")</f>
        <v/>
      </c>
      <c r="N41" s="4"/>
    </row>
    <row r="42" spans="1:14" ht="12.75" customHeight="1" x14ac:dyDescent="0.15">
      <c r="C42" s="5"/>
      <c r="D42" s="286"/>
      <c r="E42" s="287"/>
      <c r="F42" s="286"/>
      <c r="G42" s="5"/>
      <c r="H42" s="294" t="str">
        <f>'MB - Elective'!C21</f>
        <v>Canoeing</v>
      </c>
      <c r="I42" s="294"/>
      <c r="J42" s="182" t="str">
        <f>IF('MB - Elective'!O21&lt;&gt;"",IF('MB - Elective'!O21="P","P","C"),"")</f>
        <v/>
      </c>
      <c r="K42" s="5"/>
      <c r="L42" s="33" t="str">
        <f>'MB - Elective'!C96</f>
        <v>Scouting Heritage</v>
      </c>
      <c r="M42" s="182" t="str">
        <f>IF('MB - Elective'!O96&lt;&gt;"",IF('MB - Elective'!O96="P","P","C"),"")</f>
        <v/>
      </c>
      <c r="N42" s="5"/>
    </row>
    <row r="43" spans="1:14" x14ac:dyDescent="0.15">
      <c r="C43" s="5"/>
      <c r="D43" s="286"/>
      <c r="E43" s="287"/>
      <c r="F43" s="286"/>
      <c r="G43" s="5"/>
      <c r="H43" s="294" t="str">
        <f>'MB - Elective'!C22</f>
        <v>Chemistry</v>
      </c>
      <c r="I43" s="294"/>
      <c r="J43" s="182" t="str">
        <f>IF('MB - Elective'!O22&lt;&gt;"",IF('MB - Elective'!O22="P","P","C"),"")</f>
        <v/>
      </c>
      <c r="K43" s="5"/>
      <c r="L43" s="33" t="str">
        <f>'MB - Elective'!C97</f>
        <v>Scuba Diving</v>
      </c>
      <c r="M43" s="182" t="str">
        <f>IF('MB - Elective'!O97&lt;&gt;"",IF('MB - Elective'!O97="P","P","C"),"")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IF(Life!O10&lt;&gt;"",IF(ISNUMBER(Life!O10),Life!O10,"C"),"")</f>
        <v/>
      </c>
      <c r="G44" s="5"/>
      <c r="H44" s="294" t="str">
        <f>'MB - Elective'!C23</f>
        <v>Chess</v>
      </c>
      <c r="I44" s="294"/>
      <c r="J44" s="182" t="str">
        <f>IF('MB - Elective'!O23&lt;&gt;"",IF('MB - Elective'!O23="P","P","C"),"")</f>
        <v/>
      </c>
      <c r="K44" s="2"/>
      <c r="L44" s="33" t="str">
        <f>'MB - Elective'!C98</f>
        <v>Sculpture</v>
      </c>
      <c r="M44" s="182" t="str">
        <f>IF('MB - Elective'!O98&lt;&gt;"",IF('MB - Elective'!O98="P","P","C"),"")</f>
        <v/>
      </c>
      <c r="N44" s="5"/>
    </row>
    <row r="45" spans="1:14" ht="12.75" customHeight="1" x14ac:dyDescent="0.15">
      <c r="A45" s="145" t="s">
        <v>148</v>
      </c>
      <c r="B45" s="24"/>
      <c r="C45" s="5"/>
      <c r="D45" s="286"/>
      <c r="E45" s="287"/>
      <c r="F45" s="286"/>
      <c r="G45" s="5"/>
      <c r="H45" s="294" t="str">
        <f>'MB - Elective'!C24</f>
        <v>Climbing</v>
      </c>
      <c r="I45" s="294"/>
      <c r="J45" s="182" t="str">
        <f>IF('MB - Elective'!O24&lt;&gt;"",IF('MB - Elective'!O24="P","P","C"),"")</f>
        <v/>
      </c>
      <c r="K45" s="5"/>
      <c r="L45" s="33" t="str">
        <f>'MB - Elective'!C99</f>
        <v>Search and Rescue</v>
      </c>
      <c r="M45" s="182" t="str">
        <f>IF('MB - Elective'!O99&lt;&gt;"",IF('MB - Elective'!O99="P","P","C"),"")</f>
        <v/>
      </c>
      <c r="N45" s="5"/>
    </row>
    <row r="46" spans="1:14" ht="12.75" customHeight="1" x14ac:dyDescent="0.15">
      <c r="A46" s="146" t="s">
        <v>147</v>
      </c>
      <c r="B46" s="24"/>
      <c r="C46" s="5"/>
      <c r="D46" s="286"/>
      <c r="E46" s="287"/>
      <c r="F46" s="286"/>
      <c r="G46" s="4"/>
      <c r="H46" s="294" t="str">
        <f>'MB - Elective'!C25</f>
        <v>Coin Collecting</v>
      </c>
      <c r="I46" s="294"/>
      <c r="J46" s="182" t="str">
        <f>IF('MB - Elective'!O25&lt;&gt;"",IF('MB - Elective'!O25="P","P","C"),"")</f>
        <v/>
      </c>
      <c r="K46" s="5"/>
      <c r="L46" s="33" t="str">
        <f>'MB - Elective'!C100</f>
        <v>Shotgun Shooting</v>
      </c>
      <c r="M46" s="182" t="str">
        <f>IF('MB - Elective'!O100&lt;&gt;"",IF('MB - Elective'!O100="P","P","C"),"")</f>
        <v/>
      </c>
      <c r="N46" s="5"/>
    </row>
    <row r="47" spans="1:14" ht="12.75" customHeight="1" x14ac:dyDescent="0.15">
      <c r="A47" s="145" t="s">
        <v>150</v>
      </c>
      <c r="B47" s="43"/>
      <c r="C47" s="5"/>
      <c r="D47" s="286"/>
      <c r="E47" s="287"/>
      <c r="F47" s="286"/>
      <c r="G47" s="5"/>
      <c r="H47" s="294" t="str">
        <f>'MB - Elective'!C26</f>
        <v>Collections</v>
      </c>
      <c r="I47" s="294"/>
      <c r="J47" s="182" t="str">
        <f>IF('MB - Elective'!O26&lt;&gt;"",IF('MB - Elective'!O26="P","P","C"),"")</f>
        <v/>
      </c>
      <c r="K47" s="5"/>
      <c r="L47" s="33" t="str">
        <f>'MB - Elective'!C101</f>
        <v>Signs, Signals, and Codes</v>
      </c>
      <c r="M47" s="182" t="str">
        <f>IF('MB - Elective'!O101&lt;&gt;"",IF('MB - Elective'!O101="P","P","C"),"")</f>
        <v/>
      </c>
      <c r="N47" s="5"/>
    </row>
    <row r="48" spans="1:14" ht="12.75" customHeight="1" x14ac:dyDescent="0.15">
      <c r="A48" s="147" t="s">
        <v>149</v>
      </c>
      <c r="B48" s="97"/>
      <c r="C48" s="5"/>
      <c r="D48" s="286"/>
      <c r="E48" s="287"/>
      <c r="F48" s="286"/>
      <c r="G48" s="5"/>
      <c r="H48" s="294" t="str">
        <f>'MB - Elective'!C27</f>
        <v>Composite Materials</v>
      </c>
      <c r="I48" s="294"/>
      <c r="J48" s="182" t="str">
        <f>IF('MB - Elective'!O27&lt;&gt;"",IF('MB - Elective'!O27="P","P","C"),"")</f>
        <v/>
      </c>
      <c r="K48" s="5"/>
      <c r="L48" s="33" t="str">
        <f>'MB - Elective'!C102</f>
        <v>Skating</v>
      </c>
      <c r="M48" s="182" t="str">
        <f>IF('MB - Elective'!O102&lt;&gt;"",IF('MB - Elective'!O102="P","P","C"),"")</f>
        <v/>
      </c>
      <c r="N48" s="5"/>
    </row>
    <row r="49" spans="1:14" ht="12.75" customHeight="1" x14ac:dyDescent="0.15">
      <c r="A49" s="2"/>
      <c r="B49" s="2"/>
      <c r="C49" s="2"/>
      <c r="D49" s="286"/>
      <c r="E49" s="287"/>
      <c r="F49" s="286"/>
      <c r="G49" s="5"/>
      <c r="H49" s="294" t="str">
        <f>'MB - Elective'!C28</f>
        <v>Crime Prevention</v>
      </c>
      <c r="I49" s="294"/>
      <c r="J49" s="182" t="str">
        <f>IF('MB - Elective'!O28&lt;&gt;"",IF('MB - Elective'!O28="P","P","C"),"")</f>
        <v/>
      </c>
      <c r="K49" s="2"/>
      <c r="L49" s="33" t="str">
        <f>'MB - Elective'!C103</f>
        <v>Small-Boat Sailing</v>
      </c>
      <c r="M49" s="182" t="str">
        <f>IF('MB - Elective'!O103&lt;&gt;"",IF('MB - Elective'!O103="P","P","C"),"")</f>
        <v/>
      </c>
      <c r="N49" s="5"/>
    </row>
    <row r="50" spans="1:14" ht="12.75" customHeight="1" x14ac:dyDescent="0.15">
      <c r="C50" s="2"/>
      <c r="D50" s="286"/>
      <c r="E50" s="287"/>
      <c r="F50" s="286"/>
      <c r="G50" s="5"/>
      <c r="H50" s="294" t="str">
        <f>'MB - Elective'!C29</f>
        <v>Dentistry</v>
      </c>
      <c r="I50" s="294"/>
      <c r="J50" s="182" t="str">
        <f>IF('MB - Elective'!O29&lt;&gt;"",IF('MB - Elective'!O29="P","P","C"),"")</f>
        <v/>
      </c>
      <c r="K50" s="5"/>
      <c r="L50" s="33" t="str">
        <f>'MB - Elective'!C104</f>
        <v>Snow Sports</v>
      </c>
      <c r="M50" s="182" t="str">
        <f>IF('MB - Elective'!O104&lt;&gt;"",IF('MB - Elective'!O104="P","P","C"),"")</f>
        <v/>
      </c>
      <c r="N50" s="5"/>
    </row>
    <row r="51" spans="1:14" ht="12.75" customHeight="1" x14ac:dyDescent="0.15">
      <c r="C51" s="2"/>
      <c r="D51" s="286"/>
      <c r="E51" s="287"/>
      <c r="F51" s="286"/>
      <c r="G51" s="5"/>
      <c r="H51" s="294" t="str">
        <f>'MB - Elective'!C30</f>
        <v>Digital Technology</v>
      </c>
      <c r="I51" s="294"/>
      <c r="J51" s="182" t="str">
        <f>IF('MB - Elective'!O30&lt;&gt;"",IF('MB - Elective'!O30="P","P","C"),"")</f>
        <v/>
      </c>
      <c r="K51" s="5"/>
      <c r="L51" s="33" t="str">
        <f>'MB - Elective'!C105</f>
        <v>Soil and Water Conservation</v>
      </c>
      <c r="M51" s="182" t="str">
        <f>IF('MB - Elective'!O105&lt;&gt;"",IF('MB - Elective'!O105="P","P","C"),"")</f>
        <v/>
      </c>
      <c r="N51" s="5"/>
    </row>
    <row r="52" spans="1:14" ht="12.75" customHeight="1" x14ac:dyDescent="0.15">
      <c r="A52" s="32" t="s">
        <v>16</v>
      </c>
      <c r="B52" s="26"/>
      <c r="C52" s="2"/>
      <c r="D52" s="286"/>
      <c r="E52" s="287"/>
      <c r="F52" s="286"/>
      <c r="G52" s="5"/>
      <c r="H52" s="294" t="str">
        <f>'MB - Elective'!C31</f>
        <v>Disabilities Awareness</v>
      </c>
      <c r="I52" s="294"/>
      <c r="J52" s="182" t="str">
        <f>IF('MB - Elective'!O31&lt;&gt;"",IF('MB - Elective'!O31="P","P","C"),"")</f>
        <v/>
      </c>
      <c r="K52" s="5"/>
      <c r="L52" s="33" t="str">
        <f>'MB - Elective'!C106</f>
        <v>Space Exploration</v>
      </c>
      <c r="M52" s="182" t="str">
        <f>IF('MB - Elective'!O106&lt;&gt;"",IF('MB - Elective'!O106="P","P","C"),"")</f>
        <v/>
      </c>
      <c r="N52" s="5"/>
    </row>
    <row r="53" spans="1:14" x14ac:dyDescent="0.15">
      <c r="A53" s="25" t="s">
        <v>313</v>
      </c>
      <c r="B53" s="27"/>
      <c r="C53" s="2"/>
      <c r="D53" s="286"/>
      <c r="E53" s="287"/>
      <c r="F53" s="286"/>
      <c r="G53" s="5"/>
      <c r="H53" s="294" t="str">
        <f>'MB - Elective'!C32</f>
        <v>Dog Care</v>
      </c>
      <c r="I53" s="294"/>
      <c r="J53" s="182" t="str">
        <f>IF('MB - Elective'!O32&lt;&gt;"",IF('MB - Elective'!O32="P","P","C"),"")</f>
        <v/>
      </c>
      <c r="K53" s="2"/>
      <c r="L53" s="33" t="str">
        <f>'MB - Elective'!C107</f>
        <v>Sports</v>
      </c>
      <c r="M53" s="182" t="str">
        <f>IF('MB - Elective'!O107&lt;&gt;"",IF('MB - Elective'!O107="P","P","C"),"")</f>
        <v/>
      </c>
      <c r="N53" s="5"/>
    </row>
    <row r="54" spans="1:14" ht="12.75" customHeight="1" x14ac:dyDescent="0.15">
      <c r="A54" s="26" t="s">
        <v>314</v>
      </c>
      <c r="B54" s="27"/>
      <c r="C54" s="2"/>
      <c r="D54" s="286"/>
      <c r="E54" s="287"/>
      <c r="F54" s="286"/>
      <c r="G54" s="5"/>
      <c r="H54" s="294" t="str">
        <f>'MB - Elective'!C33</f>
        <v>Drafting</v>
      </c>
      <c r="I54" s="294"/>
      <c r="J54" s="182" t="str">
        <f>IF('MB - Elective'!O33&lt;&gt;"",IF('MB - Elective'!O33="P","P","C"),"")</f>
        <v/>
      </c>
      <c r="K54" s="5"/>
      <c r="L54" s="33" t="str">
        <f>'MB - Elective'!C108</f>
        <v>Stamp Collecting</v>
      </c>
      <c r="M54" s="182" t="str">
        <f>IF('MB - Elective'!O108&lt;&gt;"",IF('MB - Elective'!O108="P","P","C"),"")</f>
        <v/>
      </c>
      <c r="N54" s="5"/>
    </row>
    <row r="55" spans="1:14" ht="12.75" customHeight="1" x14ac:dyDescent="0.15">
      <c r="A55" s="28" t="s">
        <v>315</v>
      </c>
      <c r="B55" s="27"/>
      <c r="C55" s="2"/>
      <c r="D55" s="286"/>
      <c r="E55" s="287"/>
      <c r="F55" s="286"/>
      <c r="G55" s="4"/>
      <c r="H55" s="294" t="str">
        <f>'MB - Elective'!C34</f>
        <v>Electricity</v>
      </c>
      <c r="I55" s="294"/>
      <c r="J55" s="182" t="str">
        <f>IF('MB - Elective'!O34&lt;&gt;"",IF('MB - Elective'!O34="P","P","C"),"")</f>
        <v/>
      </c>
      <c r="K55" s="5"/>
      <c r="L55" s="33" t="str">
        <f>'MB - Elective'!C109</f>
        <v>Surveying</v>
      </c>
      <c r="M55" s="182" t="str">
        <f>IF('MB - Elective'!O109&lt;&gt;"",IF('MB - Elective'!O109="P","P","C"),"")</f>
        <v/>
      </c>
      <c r="N55" s="5"/>
    </row>
    <row r="56" spans="1:14" ht="12.75" customHeight="1" x14ac:dyDescent="0.15">
      <c r="A56" s="28"/>
      <c r="B56" s="27"/>
      <c r="C56" s="2"/>
      <c r="D56" s="286"/>
      <c r="E56" s="287"/>
      <c r="F56" s="286"/>
      <c r="G56" s="5"/>
      <c r="H56" s="294" t="str">
        <f>'MB - Elective'!C35</f>
        <v>Electronics</v>
      </c>
      <c r="I56" s="294"/>
      <c r="J56" s="182" t="str">
        <f>IF('MB - Elective'!O35&lt;&gt;"",IF('MB - Elective'!O35="P","P","C"),"")</f>
        <v/>
      </c>
      <c r="K56" s="5"/>
      <c r="L56" s="33" t="str">
        <f>'MB - Elective'!C110</f>
        <v>Textile</v>
      </c>
      <c r="M56" s="182" t="str">
        <f>IF('MB - Elective'!O110&lt;&gt;"",IF('MB - Elective'!O110="P","P","C"),"")</f>
        <v/>
      </c>
      <c r="N56" s="5"/>
    </row>
    <row r="57" spans="1:14" ht="12.75" customHeight="1" x14ac:dyDescent="0.15">
      <c r="A57" s="28"/>
      <c r="B57" s="27"/>
      <c r="C57" s="2"/>
      <c r="D57" s="180">
        <f>Life!B11</f>
        <v>7</v>
      </c>
      <c r="E57" s="177" t="str">
        <f>Life!C11</f>
        <v>While a Star Scout, participate in a Scoutmaster conference.</v>
      </c>
      <c r="F57" s="180" t="str">
        <f>IF(Life!O11&lt;&gt;"",IF(ISNUMBER(Life!O11),Life!O11,"C"),"")</f>
        <v/>
      </c>
      <c r="G57" s="5"/>
      <c r="H57" s="294" t="str">
        <f>'MB - Elective'!C36</f>
        <v>Energy</v>
      </c>
      <c r="I57" s="294"/>
      <c r="J57" s="182" t="str">
        <f>IF('MB - Elective'!O36&lt;&gt;"",IF('MB - Elective'!O36="P","P","C"),"")</f>
        <v/>
      </c>
      <c r="K57" s="5"/>
      <c r="L57" s="33" t="str">
        <f>'MB - Elective'!C111</f>
        <v>Theater</v>
      </c>
      <c r="M57" s="182" t="str">
        <f>IF('MB - Elective'!O111&lt;&gt;"",IF('MB - Elective'!O111="P","P","C"),"")</f>
        <v/>
      </c>
      <c r="N57" s="4"/>
    </row>
    <row r="58" spans="1:14" ht="12.75" customHeight="1" x14ac:dyDescent="0.15">
      <c r="A58" s="27"/>
      <c r="B58" s="27"/>
      <c r="C58" s="2"/>
      <c r="D58" s="180">
        <f>Life!B12</f>
        <v>8</v>
      </c>
      <c r="E58" s="177" t="str">
        <f>Life!C12</f>
        <v>Complete your board of review for the Life rank.</v>
      </c>
      <c r="F58" s="180" t="str">
        <f>IF(Life!O12&lt;&gt;"",IF(ISNUMBER(Life!O12),Life!O12,"C"),"")</f>
        <v/>
      </c>
      <c r="G58" s="5"/>
      <c r="H58" s="294" t="str">
        <f>'MB - Elective'!C37</f>
        <v>Engineering</v>
      </c>
      <c r="I58" s="294"/>
      <c r="J58" s="182" t="str">
        <f>IF('MB - Elective'!O37&lt;&gt;"",IF('MB - Elective'!O37="P","P","C"),"")</f>
        <v/>
      </c>
      <c r="K58" s="5"/>
      <c r="L58" s="33" t="str">
        <f>'MB - Elective'!C112</f>
        <v>Traffic Safety</v>
      </c>
      <c r="M58" s="182" t="str">
        <f>IF('MB - Elective'!O112&lt;&gt;"",IF('MB - Elective'!O112="P","P","C"),"")</f>
        <v/>
      </c>
      <c r="N58" s="5"/>
    </row>
    <row r="59" spans="1:14" ht="12.75" customHeight="1" x14ac:dyDescent="0.15">
      <c r="A59" s="28"/>
      <c r="B59" s="27"/>
      <c r="C59" s="2"/>
      <c r="G59" s="5"/>
      <c r="H59" s="294" t="str">
        <f>'MB - Elective'!C38</f>
        <v>Entrepreneurship</v>
      </c>
      <c r="I59" s="294"/>
      <c r="J59" s="182" t="str">
        <f>IF('MB - Elective'!O38&lt;&gt;"",IF('MB - Elective'!O38="P","P","C"),"")</f>
        <v/>
      </c>
      <c r="K59" s="5"/>
      <c r="L59" s="33" t="str">
        <f>'MB - Elective'!C113</f>
        <v>Truck Transportation</v>
      </c>
      <c r="M59" s="182" t="str">
        <f>IF('MB - Elective'!O113&lt;&gt;"",IF('MB - Elective'!O113="P","P","C"),"")</f>
        <v/>
      </c>
      <c r="N59" s="5"/>
    </row>
    <row r="60" spans="1:14" ht="12.75" customHeight="1" x14ac:dyDescent="0.15">
      <c r="A60" s="28"/>
      <c r="B60" s="27"/>
      <c r="C60" s="2"/>
      <c r="G60" s="5"/>
      <c r="H60" s="294" t="str">
        <f>'MB - Elective'!C39</f>
        <v>Farm Mechanics</v>
      </c>
      <c r="I60" s="294"/>
      <c r="J60" s="182" t="str">
        <f>IF('MB - Elective'!O39&lt;&gt;"",IF('MB - Elective'!O39="P","P","C"),"")</f>
        <v/>
      </c>
      <c r="K60" s="2"/>
      <c r="L60" s="33" t="str">
        <f>'MB - Elective'!C114</f>
        <v>Veterinary Medicine</v>
      </c>
      <c r="M60" s="182" t="str">
        <f>IF('MB - Elective'!O114&lt;&gt;"",IF('MB - Elective'!O114="P","P","C"),"")</f>
        <v/>
      </c>
      <c r="N60" s="5"/>
    </row>
    <row r="61" spans="1:14" ht="12.75" customHeight="1" x14ac:dyDescent="0.15">
      <c r="A61" s="28"/>
      <c r="B61" s="27"/>
      <c r="C61" s="2"/>
      <c r="D61" s="288" t="s">
        <v>139</v>
      </c>
      <c r="E61" s="288"/>
      <c r="F61" s="288"/>
      <c r="G61" s="4"/>
      <c r="H61" s="294" t="str">
        <f>'MB - Elective'!C40</f>
        <v>Fingerprinting</v>
      </c>
      <c r="I61" s="294"/>
      <c r="J61" s="182" t="str">
        <f>IF('MB - Elective'!O40&lt;&gt;"",IF('MB - Elective'!O40="P","P","C"),"")</f>
        <v/>
      </c>
      <c r="K61" s="5"/>
      <c r="L61" s="33" t="str">
        <f>'MB - Elective'!C115</f>
        <v>Water Sports</v>
      </c>
      <c r="M61" s="182" t="str">
        <f>IF('MB - Elective'!O115&lt;&gt;"",IF('MB - Elective'!O115="P","P","C"),"")</f>
        <v/>
      </c>
      <c r="N61" s="4"/>
    </row>
    <row r="62" spans="1:14" ht="12.75" customHeight="1" x14ac:dyDescent="0.15">
      <c r="A62" s="20"/>
      <c r="B62" s="20"/>
      <c r="C62" s="2"/>
      <c r="D62" s="288"/>
      <c r="E62" s="288"/>
      <c r="F62" s="288"/>
      <c r="G62" s="5"/>
      <c r="H62" s="294" t="str">
        <f>'MB - Elective'!C41</f>
        <v>Fire Safety</v>
      </c>
      <c r="I62" s="294"/>
      <c r="J62" s="182" t="str">
        <f>IF('MB - Elective'!O41&lt;&gt;"",IF('MB - Elective'!O41="P","P","C"),"")</f>
        <v/>
      </c>
      <c r="K62" s="5"/>
      <c r="L62" s="33" t="str">
        <f>'MB - Elective'!C116</f>
        <v>Weather</v>
      </c>
      <c r="M62" s="182" t="str">
        <f>IF('MB - Elective'!O116&lt;&gt;"",IF('MB - Elective'!O116="P","P","C"),"")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IF(Eagle!O5&lt;&gt;"",IF(ISNUMBER(Eagle!O5),Eagle!O5,"C"),"")</f>
        <v/>
      </c>
      <c r="G63" s="5"/>
      <c r="H63" s="294" t="str">
        <f>'MB - Elective'!C42</f>
        <v>Fish and Wildlife Management</v>
      </c>
      <c r="I63" s="294"/>
      <c r="J63" s="182" t="str">
        <f>IF('MB - Elective'!O42&lt;&gt;"",IF('MB - Elective'!O42="P","P","C"),"")</f>
        <v/>
      </c>
      <c r="K63" s="5"/>
      <c r="L63" s="33" t="str">
        <f>'MB - Elective'!C117</f>
        <v>Welding</v>
      </c>
      <c r="M63" s="182" t="str">
        <f>IF('MB - Elective'!O117&lt;&gt;"",IF('MB - Elective'!O117="P","P","C"),"")</f>
        <v/>
      </c>
      <c r="N63" s="5"/>
    </row>
    <row r="64" spans="1:14" x14ac:dyDescent="0.15">
      <c r="A64" s="20"/>
      <c r="B64" s="20"/>
      <c r="C64" s="2"/>
      <c r="D64" s="286"/>
      <c r="E64" s="287"/>
      <c r="F64" s="286"/>
      <c r="G64" s="5"/>
      <c r="H64" s="294" t="str">
        <f>'MB - Elective'!C43</f>
        <v>Fishing</v>
      </c>
      <c r="I64" s="294"/>
      <c r="J64" s="182" t="str">
        <f>IF('MB - Elective'!O43&lt;&gt;"",IF('MB - Elective'!O43="P","P","C"),"")</f>
        <v/>
      </c>
      <c r="K64" s="5"/>
      <c r="L64" s="33" t="str">
        <f>'MB - Elective'!C118</f>
        <v>Whitewater</v>
      </c>
      <c r="M64" s="182" t="str">
        <f>IF('MB - Elective'!O118&lt;&gt;"",IF('MB - Elective'!O118="P","P","C"),"")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IF(Eagle!O6&lt;&gt;"",IF(ISNUMBER(Eagle!O6),Eagle!O6,"C"),"")</f>
        <v/>
      </c>
      <c r="G65" s="5"/>
      <c r="H65" s="294" t="str">
        <f>'MB - Elective'!C44</f>
        <v>Fly Fishing</v>
      </c>
      <c r="I65" s="294"/>
      <c r="J65" s="182" t="str">
        <f>IF('MB - Elective'!O44&lt;&gt;"",IF('MB - Elective'!O44="P","P","C"),"")</f>
        <v/>
      </c>
      <c r="K65" s="5"/>
      <c r="L65" s="33" t="str">
        <f>'MB - Elective'!C119</f>
        <v>Wilderness Survival</v>
      </c>
      <c r="M65" s="182" t="str">
        <f>IF('MB - Elective'!O119&lt;&gt;"",IF('MB - Elective'!O119="P","P","C"),"")</f>
        <v/>
      </c>
      <c r="N65" s="5"/>
    </row>
    <row r="66" spans="1:14" ht="12.75" customHeight="1" x14ac:dyDescent="0.15">
      <c r="A66" s="20"/>
      <c r="B66" s="20"/>
      <c r="C66" s="2"/>
      <c r="D66" s="286"/>
      <c r="E66" s="287"/>
      <c r="F66" s="286"/>
      <c r="G66" s="5"/>
      <c r="H66" s="294" t="str">
        <f>'MB - Elective'!C45</f>
        <v>Forestry</v>
      </c>
      <c r="I66" s="294"/>
      <c r="J66" s="182" t="str">
        <f>IF('MB - Elective'!O45&lt;&gt;"",IF('MB - Elective'!O45="P","P","C"),"")</f>
        <v/>
      </c>
      <c r="K66" s="5"/>
      <c r="L66" s="33" t="str">
        <f>'MB - Elective'!C120</f>
        <v>Wood Carving</v>
      </c>
      <c r="M66" s="182" t="str">
        <f>IF('MB - Elective'!O120&lt;&gt;"",IF('MB - Elective'!O120="P","P","C"),"")</f>
        <v/>
      </c>
      <c r="N66" s="5"/>
    </row>
    <row r="67" spans="1:14" x14ac:dyDescent="0.15">
      <c r="A67" s="20"/>
      <c r="B67" s="20"/>
      <c r="C67" s="2"/>
      <c r="D67" s="286"/>
      <c r="E67" s="287"/>
      <c r="F67" s="286"/>
      <c r="G67" s="5"/>
      <c r="H67" s="294" t="str">
        <f>'MB - Elective'!C46</f>
        <v>Game Design</v>
      </c>
      <c r="I67" s="294"/>
      <c r="J67" s="182" t="str">
        <f>IF('MB - Elective'!O46&lt;&gt;"",IF('MB - Elective'!O46="P","P","C"),"")</f>
        <v/>
      </c>
      <c r="K67" s="2"/>
      <c r="L67" s="33" t="str">
        <f>'MB - Elective'!C121</f>
        <v>Woodwork</v>
      </c>
      <c r="M67" s="182" t="str">
        <f>IF('MB - Elective'!O121&lt;&gt;"",IF('MB - Elective'!O121="P","P","C"),"")</f>
        <v/>
      </c>
      <c r="N67" s="4"/>
    </row>
    <row r="68" spans="1:14" x14ac:dyDescent="0.15">
      <c r="A68" s="2"/>
      <c r="B68" s="2"/>
      <c r="C68" s="2"/>
      <c r="D68" s="286"/>
      <c r="E68" s="287"/>
      <c r="F68" s="286"/>
      <c r="G68" s="5"/>
      <c r="H68" s="294" t="str">
        <f>'MB - Elective'!C47</f>
        <v>Gardening</v>
      </c>
      <c r="I68" s="294"/>
      <c r="J68" s="182" t="str">
        <f>IF('MB - Elective'!O47&lt;&gt;"",IF('MB - Elective'!O47="P","P","C"),"")</f>
        <v/>
      </c>
      <c r="K68" s="5"/>
      <c r="L68" s="33" t="str">
        <f>'MB - Elective'!C122</f>
        <v>Future Merit Badge #1</v>
      </c>
      <c r="M68" s="182" t="str">
        <f>IF('MB - Elective'!O122&lt;&gt;"",IF('MB - Elective'!O122="P","P","C"),"")</f>
        <v/>
      </c>
      <c r="N68" s="5"/>
    </row>
    <row r="69" spans="1:14" ht="12.75" customHeight="1" x14ac:dyDescent="0.15">
      <c r="A69" s="2"/>
      <c r="B69" s="2"/>
      <c r="C69" s="2"/>
      <c r="D69" s="286"/>
      <c r="E69" s="287"/>
      <c r="F69" s="286"/>
      <c r="G69" s="4"/>
      <c r="H69" s="294" t="str">
        <f>'MB - Elective'!C48</f>
        <v>Genealogy</v>
      </c>
      <c r="I69" s="294"/>
      <c r="J69" s="182" t="str">
        <f>IF('MB - Elective'!O48&lt;&gt;"",IF('MB - Elective'!O48="P","P","C"),"")</f>
        <v/>
      </c>
      <c r="K69" s="5"/>
      <c r="L69" s="33" t="str">
        <f>'MB - Elective'!C123</f>
        <v>Future Merit Badge #2</v>
      </c>
      <c r="M69" s="182" t="str">
        <f>IF('MB - Elective'!O123&lt;&gt;"",IF('MB - Elective'!O123="P","P","C"),"")</f>
        <v/>
      </c>
      <c r="N69" s="5"/>
    </row>
    <row r="70" spans="1:14" ht="12.75" customHeight="1" x14ac:dyDescent="0.15">
      <c r="A70" s="2"/>
      <c r="B70" s="2"/>
      <c r="C70" s="2"/>
      <c r="D70" s="286"/>
      <c r="E70" s="287"/>
      <c r="F70" s="286"/>
      <c r="G70" s="5"/>
      <c r="H70" s="294" t="str">
        <f>'MB - Elective'!C49</f>
        <v>Geocaching</v>
      </c>
      <c r="I70" s="294"/>
      <c r="J70" s="182" t="str">
        <f>IF('MB - Elective'!O49&lt;&gt;"",IF('MB - Elective'!O49="P","P","C"),"")</f>
        <v/>
      </c>
      <c r="K70" s="5"/>
      <c r="L70" s="33" t="str">
        <f>'MB - Elective'!C124</f>
        <v>Future Merit Badge #3</v>
      </c>
      <c r="M70" s="182" t="str">
        <f>IF('MB - Elective'!O124&lt;&gt;"",IF('MB - Elective'!O124="P","P","C"),"")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IF(Eagle!O7&lt;&gt;"",IF(ISNUMBER(Eagle!O7),Eagle!O7,"C"),"")</f>
        <v/>
      </c>
      <c r="G71" s="5"/>
      <c r="H71" s="294" t="str">
        <f>'MB - Elective'!C50</f>
        <v>Geology</v>
      </c>
      <c r="I71" s="294"/>
      <c r="J71" s="182" t="str">
        <f>IF('MB - Elective'!O50&lt;&gt;"",IF('MB - Elective'!O50="P","P","C"),"")</f>
        <v/>
      </c>
      <c r="L71" s="33" t="str">
        <f>'MB - Elective'!C125</f>
        <v>Future Merit Badge #4</v>
      </c>
      <c r="M71" s="182" t="str">
        <f>IF('MB - Elective'!O125&lt;&gt;"",IF('MB - Elective'!O125="P","P","C"),"")</f>
        <v/>
      </c>
      <c r="N71" s="5"/>
    </row>
    <row r="72" spans="1:14" ht="12.75" customHeight="1" x14ac:dyDescent="0.15">
      <c r="A72" s="2"/>
      <c r="B72" s="2"/>
      <c r="C72" s="2"/>
      <c r="D72" s="286"/>
      <c r="E72" s="287"/>
      <c r="F72" s="286"/>
      <c r="G72" s="5"/>
      <c r="H72" s="294" t="str">
        <f>'MB - Elective'!C51</f>
        <v>Golf</v>
      </c>
      <c r="I72" s="294"/>
      <c r="J72" s="182" t="str">
        <f>IF('MB - Elective'!O51&lt;&gt;"",IF('MB - Elective'!O51="P","P","C"),"")</f>
        <v/>
      </c>
      <c r="L72" s="33" t="str">
        <f>'MB - Elective'!C126</f>
        <v>Future Merit Badge #5</v>
      </c>
      <c r="M72" s="182" t="str">
        <f>IF('MB - Elective'!O126&lt;&gt;"",IF('MB - Elective'!O126="P","P","C"),"")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IF(Eagle!O8&lt;&gt;"",IF(ISNUMBER(Eagle!O8),Eagle!O8,"C"),"")</f>
        <v/>
      </c>
      <c r="G73" s="5"/>
      <c r="H73" s="294" t="str">
        <f>'MB - Elective'!C52</f>
        <v>Graphic Arts</v>
      </c>
      <c r="I73" s="294"/>
      <c r="J73" s="182" t="str">
        <f>IF('MB - Elective'!O52&lt;&gt;"",IF('MB - Elective'!O52="P","P","C"),"")</f>
        <v/>
      </c>
      <c r="L73" s="33" t="str">
        <f>'MB - Elective'!C127</f>
        <v>Future Merit Badge #6</v>
      </c>
      <c r="M73" s="182" t="str">
        <f>IF('MB - Elective'!O127&lt;&gt;"",IF('MB - Elective'!O127="P","P","C"),"")</f>
        <v/>
      </c>
      <c r="N73" s="5"/>
    </row>
    <row r="74" spans="1:14" x14ac:dyDescent="0.15">
      <c r="A74" s="2"/>
      <c r="B74" s="2"/>
      <c r="C74" s="2"/>
      <c r="D74" s="286"/>
      <c r="E74" s="287"/>
      <c r="F74" s="286"/>
      <c r="G74" s="5"/>
      <c r="H74" s="294" t="str">
        <f>'MB - Elective'!C53</f>
        <v>Home Repairs</v>
      </c>
      <c r="I74" s="294"/>
      <c r="J74" s="182" t="str">
        <f>IF('MB - Elective'!O53&lt;&gt;"",IF('MB - Elective'!O53="P","P","C"),"")</f>
        <v/>
      </c>
      <c r="L74" s="33" t="str">
        <f>'MB - Elective'!C128</f>
        <v>Future Merit Badge #7</v>
      </c>
      <c r="M74" s="182" t="str">
        <f>IF('MB - Elective'!O128&lt;&gt;"",IF('MB - Elective'!O128="P","P","C"),"")</f>
        <v/>
      </c>
      <c r="N74" s="5"/>
    </row>
    <row r="75" spans="1:14" x14ac:dyDescent="0.15">
      <c r="A75" s="2"/>
      <c r="B75" s="2"/>
      <c r="C75" s="2"/>
      <c r="D75" s="286"/>
      <c r="E75" s="287"/>
      <c r="F75" s="286"/>
      <c r="G75" s="5"/>
      <c r="H75" s="294" t="str">
        <f>'MB - Elective'!C54</f>
        <v>Horsemanship</v>
      </c>
      <c r="I75" s="294"/>
      <c r="J75" s="182" t="str">
        <f>IF('MB - Elective'!O54&lt;&gt;"",IF('MB - Elective'!O54="P","P","C"),"")</f>
        <v/>
      </c>
      <c r="K75" s="5"/>
      <c r="L75" s="33" t="str">
        <f>'MB - Elective'!C129</f>
        <v>Future Merit Badge #8</v>
      </c>
      <c r="M75" s="182" t="str">
        <f>IF('MB - Elective'!O129&lt;&gt;"",IF('MB - Elective'!O129="P","P","C"),"")</f>
        <v/>
      </c>
      <c r="N75" s="2"/>
    </row>
    <row r="76" spans="1:14" x14ac:dyDescent="0.15">
      <c r="A76" s="2"/>
      <c r="B76" s="2"/>
      <c r="C76" s="2"/>
      <c r="D76" s="286"/>
      <c r="E76" s="287"/>
      <c r="F76" s="286"/>
      <c r="G76" s="5"/>
      <c r="H76" s="294" t="str">
        <f>'MB - Elective'!C55</f>
        <v>Indian Lore</v>
      </c>
      <c r="I76" s="294"/>
      <c r="J76" s="182" t="str">
        <f>IF('MB - Elective'!O55&lt;&gt;"",IF('MB - Elective'!O55="P","P","C"),"")</f>
        <v/>
      </c>
      <c r="K76" s="5"/>
      <c r="L76" s="33" t="str">
        <f>'MB - Elective'!C130</f>
        <v>Future Merit Badge #9</v>
      </c>
      <c r="M76" s="182" t="str">
        <f>IF('MB - Elective'!O130&lt;&gt;"",IF('MB - Elective'!O130="P","P","C"),"")</f>
        <v/>
      </c>
      <c r="N76" s="2"/>
    </row>
    <row r="77" spans="1:14" ht="12.75" customHeight="1" x14ac:dyDescent="0.15">
      <c r="A77" s="2"/>
      <c r="B77" s="2"/>
      <c r="C77" s="2"/>
      <c r="D77" s="286"/>
      <c r="E77" s="287"/>
      <c r="F77" s="286"/>
      <c r="G77" s="5"/>
      <c r="H77" s="294" t="str">
        <f>'MB - Elective'!C56</f>
        <v>Insect Study</v>
      </c>
      <c r="I77" s="294"/>
      <c r="J77" s="182" t="str">
        <f>IF('MB - Elective'!O56&lt;&gt;"",IF('MB - Elective'!O56="P","P","C"),"")</f>
        <v/>
      </c>
      <c r="K77" s="5"/>
      <c r="L77" s="33" t="str">
        <f>'MB - Elective'!C131</f>
        <v>Future Merit Badge #10</v>
      </c>
      <c r="M77" s="182" t="str">
        <f>IF('MB - Elective'!O131&lt;&gt;"",IF('MB - Elective'!O131="P","P","C"),"")</f>
        <v/>
      </c>
      <c r="N77" s="2"/>
    </row>
    <row r="78" spans="1:14" ht="12.75" customHeight="1" x14ac:dyDescent="0.15">
      <c r="A78" s="2"/>
      <c r="B78" s="2"/>
      <c r="C78" s="2"/>
      <c r="D78" s="286"/>
      <c r="E78" s="287"/>
      <c r="F78" s="286"/>
      <c r="G78" s="5"/>
      <c r="H78" s="5"/>
      <c r="K78" s="5"/>
      <c r="L78" s="2"/>
      <c r="M78"/>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IF(Eagle!O9&lt;&gt;"",IF(ISNUMBER(Eagle!O9),Eagle!O9,"C"),"")</f>
        <v/>
      </c>
      <c r="G79" s="4"/>
      <c r="H79" s="4"/>
      <c r="K79" s="5"/>
      <c r="L79" s="2"/>
      <c r="M79"/>
      <c r="N79" s="2"/>
    </row>
    <row r="80" spans="1:14" ht="12.75" customHeight="1" x14ac:dyDescent="0.15">
      <c r="A80" s="2"/>
      <c r="B80" s="2"/>
      <c r="C80" s="2"/>
      <c r="D80" s="286"/>
      <c r="E80" s="287"/>
      <c r="F80" s="286"/>
      <c r="G80" s="5"/>
      <c r="H80" s="5"/>
      <c r="K80" s="5"/>
      <c r="L80" s="2"/>
      <c r="M80"/>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row>
    <row r="84" spans="1:14" ht="12.75" customHeight="1" x14ac:dyDescent="0.15">
      <c r="A84" s="2"/>
      <c r="B84" s="2"/>
      <c r="C84" s="2"/>
      <c r="D84" s="286"/>
      <c r="E84" s="287"/>
      <c r="F84" s="286"/>
      <c r="G84" s="5"/>
      <c r="H84" s="5"/>
      <c r="K84" s="2"/>
      <c r="L84" s="2"/>
      <c r="M84" s="5"/>
    </row>
    <row r="85" spans="1:14" x14ac:dyDescent="0.15">
      <c r="A85" s="2"/>
      <c r="B85" s="2"/>
      <c r="C85" s="2"/>
      <c r="D85" s="286"/>
      <c r="E85" s="287"/>
      <c r="F85" s="286"/>
      <c r="G85" s="5"/>
      <c r="H85" s="5"/>
      <c r="K85" s="2"/>
      <c r="L85" s="2"/>
      <c r="M85" s="5"/>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IF(Eagle!O10&lt;&gt;"",IF(ISNUMBER(Eagle!O10),Eagle!O10,"C"),"")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IF(Eagle!O11&lt;&gt;"",IF(ISNUMBER(Eagle!O11),Eagle!O11,"C"),"")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7edbRTTM5na+au2D5UO75OuEJyE4Wo730aI+8K50ePwgc3/hGrSgI21i3dUa5llP5bp8/HCNJzN2QaHy9vGXxw==" saltValue="4utE/3/U/cbUfyRCsoWDXg==" spinCount="100000" sheet="1" objects="1" scenarios="1" selectLockedCells="1" selectUnlockedCells="1"/>
  <mergeCells count="121">
    <mergeCell ref="H73:I73"/>
    <mergeCell ref="H74:I74"/>
    <mergeCell ref="H75:I75"/>
    <mergeCell ref="H76:I76"/>
    <mergeCell ref="H77:I77"/>
    <mergeCell ref="E10:E12"/>
    <mergeCell ref="E13:E18"/>
    <mergeCell ref="D1:F2"/>
    <mergeCell ref="H1:J2"/>
    <mergeCell ref="D8:D9"/>
    <mergeCell ref="F8:F9"/>
    <mergeCell ref="D10:D12"/>
    <mergeCell ref="F10:F12"/>
    <mergeCell ref="H10:H11"/>
    <mergeCell ref="H12:H13"/>
    <mergeCell ref="D13:D18"/>
    <mergeCell ref="F13:F18"/>
    <mergeCell ref="H24:I24"/>
    <mergeCell ref="H25:I25"/>
    <mergeCell ref="H26:I26"/>
    <mergeCell ref="D27:F28"/>
    <mergeCell ref="H27:I27"/>
    <mergeCell ref="H28:I28"/>
    <mergeCell ref="H15:H17"/>
    <mergeCell ref="L1:M2"/>
    <mergeCell ref="D3:D4"/>
    <mergeCell ref="F3:F4"/>
    <mergeCell ref="D5:D7"/>
    <mergeCell ref="E5:E7"/>
    <mergeCell ref="F5:F7"/>
    <mergeCell ref="A1:B2"/>
    <mergeCell ref="E3:E4"/>
    <mergeCell ref="E8:E9"/>
    <mergeCell ref="D19:D21"/>
    <mergeCell ref="E19:E21"/>
    <mergeCell ref="F19:F21"/>
    <mergeCell ref="D22:D23"/>
    <mergeCell ref="E22:E23"/>
    <mergeCell ref="F22:F23"/>
    <mergeCell ref="H22:J23"/>
    <mergeCell ref="D31:D33"/>
    <mergeCell ref="E31:E33"/>
    <mergeCell ref="F31:F33"/>
    <mergeCell ref="H31:I31"/>
    <mergeCell ref="H32:I32"/>
    <mergeCell ref="H33:I33"/>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17" priority="1" operator="equal">
      <formula>"P"</formula>
    </cfRule>
  </conditionalFormatting>
  <conditionalFormatting sqref="J3:J19">
    <cfRule type="cellIs" dxfId="16"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N106"/>
  <sheetViews>
    <sheetView showGridLines="0" workbookViewId="0" xr3:uid="{2C1BA805-FFAE-53D9-94C0-3D95D45B0C9C}">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IF(Star!P5&lt;&gt;"",IF(ISNUMBER(Star!P5),Star!P5,"C"),"")</f>
        <v/>
      </c>
      <c r="G3" s="5"/>
      <c r="H3" s="174" t="str">
        <f>'MB - EagleRequired'!B3</f>
        <v>1.</v>
      </c>
      <c r="I3" s="181" t="str">
        <f>'MB - EagleRequired'!C3</f>
        <v>First Aid</v>
      </c>
      <c r="J3" s="174" t="str">
        <f>IF('MB - EagleRequired'!P3&lt;&gt;"",IF(OR(ISNUMBER('MB - EagleRequired'!P3),'MB - EagleRequired'!P3="P"),"P","C"),"")</f>
        <v/>
      </c>
      <c r="K3" s="5"/>
      <c r="L3" s="33" t="str">
        <f>'MB - Elective'!C57</f>
        <v>Inventing</v>
      </c>
      <c r="M3" s="182" t="str">
        <f>IF('MB - Elective'!P57&lt;&gt;"",IF('MB - Elective'!P57="P","P","C"),"")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EagleRequired'!P4&lt;&gt;"",IF(OR(ISNUMBER('MB - EagleRequired'!P4),'MB - EagleRequired'!P4="P"),"P","C"),"")</f>
        <v/>
      </c>
      <c r="K4" s="5"/>
      <c r="L4" s="33" t="str">
        <f>'MB - Elective'!C58</f>
        <v>Journalism</v>
      </c>
      <c r="M4" s="182" t="str">
        <f>IF('MB - Elective'!P58&lt;&gt;"",IF('MB - Elective'!P58="P","P","C"),"")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IF(Star!P6&lt;&gt;"",IF(ISNUMBER(Star!P6),Star!P6,"C"),"")</f>
        <v/>
      </c>
      <c r="G5" s="5"/>
      <c r="H5" s="174" t="str">
        <f>'MB - EagleRequired'!B5</f>
        <v>3.</v>
      </c>
      <c r="I5" s="181" t="str">
        <f>'MB - EagleRequired'!C5</f>
        <v>Citizenship in the Nation</v>
      </c>
      <c r="J5" s="174" t="str">
        <f>IF('MB - EagleRequired'!P5&lt;&gt;"",IF(OR(ISNUMBER('MB - EagleRequired'!P5),'MB - EagleRequired'!P5="P"),"P","C"),"")</f>
        <v/>
      </c>
      <c r="K5" s="5"/>
      <c r="L5" s="33" t="str">
        <f>'MB - Elective'!C59</f>
        <v>Kayaking</v>
      </c>
      <c r="M5" s="182" t="str">
        <f>IF('MB - Elective'!P59&lt;&gt;"",IF('MB - Elective'!P59="P","P","C"),"")</f>
        <v/>
      </c>
      <c r="N5" s="5"/>
    </row>
    <row r="6" spans="1:14" ht="12.75" customHeight="1" x14ac:dyDescent="0.15">
      <c r="A6" s="45" t="s">
        <v>137</v>
      </c>
      <c r="B6" s="46" t="str">
        <f>IF(Star!P2&lt;&gt;"",IF(ISNUMBER(Star!P2),FLOOR(Star!P2,1),"C"),"")</f>
        <v/>
      </c>
      <c r="C6" s="23"/>
      <c r="D6" s="286"/>
      <c r="E6" s="289"/>
      <c r="F6" s="286"/>
      <c r="G6" s="5"/>
      <c r="H6" s="174" t="str">
        <f>'MB - EagleRequired'!B6</f>
        <v>4.</v>
      </c>
      <c r="I6" s="181" t="str">
        <f>'MB - EagleRequired'!C6</f>
        <v>Citizenship in the World</v>
      </c>
      <c r="J6" s="174" t="str">
        <f>IF('MB - EagleRequired'!P6&lt;&gt;"",IF(OR(ISNUMBER('MB - EagleRequired'!P6),'MB - EagleRequired'!P6="P"),"P","C"),"")</f>
        <v/>
      </c>
      <c r="K6" s="5"/>
      <c r="L6" s="33" t="str">
        <f>'MB - Elective'!C60</f>
        <v>Landscape Architecture</v>
      </c>
      <c r="M6" s="182" t="str">
        <f>IF('MB - Elective'!P60&lt;&gt;"",IF('MB - Elective'!P60="P","P","C"),"")</f>
        <v/>
      </c>
      <c r="N6" s="5"/>
    </row>
    <row r="7" spans="1:14" ht="12.75" customHeight="1" x14ac:dyDescent="0.15">
      <c r="A7" s="45" t="s">
        <v>138</v>
      </c>
      <c r="B7" s="46" t="str">
        <f>IF(Life!P2&lt;&gt;"",IF(ISNUMBER(Life!P2),FLOOR(Life!P2,1),"C"),"")</f>
        <v/>
      </c>
      <c r="C7" s="23"/>
      <c r="D7" s="286"/>
      <c r="E7" s="289"/>
      <c r="F7" s="286"/>
      <c r="G7" s="5"/>
      <c r="H7" s="174" t="str">
        <f>'MB - EagleRequired'!B7</f>
        <v>5.</v>
      </c>
      <c r="I7" s="181" t="str">
        <f>'MB - EagleRequired'!C7</f>
        <v>Communication</v>
      </c>
      <c r="J7" s="174" t="str">
        <f>IF('MB - EagleRequired'!P7&lt;&gt;"",IF(OR(ISNUMBER('MB - EagleRequired'!P7),'MB - EagleRequired'!P7="P"),"P","C"),"")</f>
        <v/>
      </c>
      <c r="K7" s="2"/>
      <c r="L7" s="33" t="str">
        <f>'MB - Elective'!C61</f>
        <v>Law</v>
      </c>
      <c r="M7" s="182" t="str">
        <f>IF('MB - Elective'!P61&lt;&gt;"",IF('MB - Elective'!P61="P","P","C"),"")</f>
        <v/>
      </c>
      <c r="N7" s="5"/>
    </row>
    <row r="8" spans="1:14" ht="12.75" customHeight="1" x14ac:dyDescent="0.15">
      <c r="A8" s="45" t="s">
        <v>139</v>
      </c>
      <c r="B8" s="46" t="str">
        <f>IF(Eagle!P2&lt;&gt;"",IF(ISNUMBER(Eagle!P2),FLOOR(Eagle!P2,1),"C"),"")</f>
        <v/>
      </c>
      <c r="C8" s="23"/>
      <c r="D8" s="286">
        <f>Star!B7</f>
        <v>3</v>
      </c>
      <c r="E8" s="289" t="str">
        <f>Star!C7</f>
        <v>Earn a total of six (6) merit badges, including four (4) from the list of required Eagle Merit Badges.</v>
      </c>
      <c r="F8" s="286" t="str">
        <f>IF(Star!P7&lt;&gt;"",IF(ISNUMBER(Star!P7),Star!P7,"C"),"")</f>
        <v/>
      </c>
      <c r="G8" s="5"/>
      <c r="H8" s="174" t="str">
        <f>'MB - EagleRequired'!B8</f>
        <v>6.</v>
      </c>
      <c r="I8" s="181" t="str">
        <f>'MB - EagleRequired'!C8</f>
        <v>Cooking</v>
      </c>
      <c r="J8" s="174" t="str">
        <f>IF('MB - EagleRequired'!P8&lt;&gt;"",IF(OR(ISNUMBER('MB - EagleRequired'!P8),'MB - EagleRequired'!P8="P"),"P","C"),"")</f>
        <v/>
      </c>
      <c r="K8" s="5"/>
      <c r="L8" s="33" t="str">
        <f>'MB - Elective'!C62</f>
        <v>Leatherwork</v>
      </c>
      <c r="M8" s="182" t="str">
        <f>IF('MB - Elective'!P62&lt;&gt;"",IF('MB - Elective'!P62="P","P","C"),"")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EagleRequired'!P9&lt;&gt;"",IF(OR(ISNUMBER('MB - EagleRequired'!P9),'MB - EagleRequired'!P9="P"),"P","C"),"")</f>
        <v/>
      </c>
      <c r="K9" s="5"/>
      <c r="L9" s="33" t="str">
        <f>'MB - Elective'!C63</f>
        <v>Mammal Study</v>
      </c>
      <c r="M9" s="182" t="str">
        <f>IF('MB - Elective'!P63&lt;&gt;"",IF('MB - Elective'!P63="P","P","C"),"")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IF(Star!P8&lt;&gt;"",IF(ISNUMBER(Star!P8),Star!P8,"C"),"")</f>
        <v/>
      </c>
      <c r="G10" s="5"/>
      <c r="H10" s="295" t="str">
        <f>'MB - EagleRequired'!B10</f>
        <v>8.</v>
      </c>
      <c r="I10" s="181" t="str">
        <f>'MB - EagleRequired'!C10</f>
        <v>Emergency Preparedness    -or-</v>
      </c>
      <c r="J10" s="174" t="str">
        <f>IF('MB - EagleRequired'!P10&lt;&gt;"",IF(OR(ISNUMBER('MB - EagleRequired'!P10),'MB - EagleRequired'!P10="P"),"P","C"),"")</f>
        <v/>
      </c>
      <c r="K10" s="5"/>
      <c r="L10" s="33" t="str">
        <f>'MB - Elective'!C64</f>
        <v>Medicine</v>
      </c>
      <c r="M10" s="182" t="str">
        <f>IF('MB - Elective'!P64&lt;&gt;"",IF('MB - Elective'!P64="P","P","C"),"")</f>
        <v/>
      </c>
      <c r="N10" s="5"/>
    </row>
    <row r="11" spans="1:14" x14ac:dyDescent="0.15">
      <c r="C11" s="23"/>
      <c r="D11" s="286"/>
      <c r="E11" s="289"/>
      <c r="F11" s="286"/>
      <c r="G11" s="5"/>
      <c r="H11" s="295"/>
      <c r="I11" s="181" t="str">
        <f>'MB - EagleRequired'!C11</f>
        <v>Lifesaving</v>
      </c>
      <c r="J11" s="174" t="str">
        <f>IF('MB - EagleRequired'!P11&lt;&gt;"",IF(OR(ISNUMBER('MB - EagleRequired'!P11),'MB - EagleRequired'!P11="P"),"P","C"),"")</f>
        <v/>
      </c>
      <c r="K11" s="5"/>
      <c r="L11" s="33" t="str">
        <f>'MB - Elective'!C65</f>
        <v>Metalwork</v>
      </c>
      <c r="M11" s="182" t="str">
        <f>IF('MB - Elective'!P65&lt;&gt;"",IF('MB - Elective'!P65="P","P","C"),"")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EagleRequired'!P12&lt;&gt;"",IF(OR(ISNUMBER('MB - EagleRequired'!P12),'MB - EagleRequired'!P12="P"),"P","C"),"")</f>
        <v/>
      </c>
      <c r="K12" s="5"/>
      <c r="L12" s="33" t="str">
        <f>'MB - Elective'!C66</f>
        <v>Mining in Society</v>
      </c>
      <c r="M12" s="182" t="str">
        <f>IF('MB - Elective'!P66&lt;&gt;"",IF('MB - Elective'!P66="P","P","C"),"")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IF(Star!P9&lt;&gt;"",IF(ISNUMBER(Star!P9),Star!P9,"C"),"")</f>
        <v/>
      </c>
      <c r="G13" s="5"/>
      <c r="H13" s="295"/>
      <c r="I13" s="181" t="str">
        <f>'MB - EagleRequired'!C13</f>
        <v>Sustainability</v>
      </c>
      <c r="J13" s="174" t="str">
        <f>IF('MB - EagleRequired'!P13&lt;&gt;"",IF(OR(ISNUMBER('MB - EagleRequired'!P13),'MB - EagleRequired'!P13="P"),"P","C"),"")</f>
        <v/>
      </c>
      <c r="K13" s="2"/>
      <c r="L13" s="33" t="str">
        <f>'MB - Elective'!C67</f>
        <v>Model Design and Building</v>
      </c>
      <c r="M13" s="182" t="str">
        <f>IF('MB - Elective'!P67&lt;&gt;"",IF('MB - Elective'!P67="P","P","C"),"")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EagleRequired'!P14&lt;&gt;"",IF(OR(ISNUMBER('MB - EagleRequired'!P14),'MB - EagleRequired'!P14="P"),"P","C"),"")</f>
        <v/>
      </c>
      <c r="K14" s="5"/>
      <c r="L14" s="33" t="str">
        <f>'MB - Elective'!C68</f>
        <v>Motorboating</v>
      </c>
      <c r="M14" s="182" t="str">
        <f>IF('MB - Elective'!P68&lt;&gt;"",IF('MB - Elective'!P68="P","P","C"),"")</f>
        <v/>
      </c>
      <c r="N14" s="18"/>
    </row>
    <row r="15" spans="1:14" x14ac:dyDescent="0.15">
      <c r="C15" s="23"/>
      <c r="D15" s="286"/>
      <c r="E15" s="289"/>
      <c r="F15" s="286"/>
      <c r="G15" s="18"/>
      <c r="H15" s="295" t="str">
        <f>'MB - EagleRequired'!B15</f>
        <v>11.</v>
      </c>
      <c r="I15" s="181" t="str">
        <f>'MB - EagleRequired'!C15</f>
        <v>Swimming    -or-</v>
      </c>
      <c r="J15" s="174" t="str">
        <f>IF('MB - EagleRequired'!P15&lt;&gt;"",IF(OR(ISNUMBER('MB - EagleRequired'!P15),'MB - EagleRequired'!P15="P"),"P","C"),"")</f>
        <v/>
      </c>
      <c r="K15" s="5"/>
      <c r="L15" s="33" t="str">
        <f>'MB - Elective'!C69</f>
        <v>Movie Making</v>
      </c>
      <c r="M15" s="182" t="str">
        <f>IF('MB - Elective'!P69&lt;&gt;"",IF('MB - Elective'!P69="P","P","C"),"")</f>
        <v/>
      </c>
      <c r="N15" s="5"/>
    </row>
    <row r="16" spans="1:14" ht="12.75" customHeight="1" x14ac:dyDescent="0.15">
      <c r="D16" s="286"/>
      <c r="E16" s="289"/>
      <c r="F16" s="286"/>
      <c r="G16" s="5"/>
      <c r="H16" s="295"/>
      <c r="I16" s="181" t="str">
        <f>'MB - EagleRequired'!C16</f>
        <v>Hiking    -or-</v>
      </c>
      <c r="J16" s="174" t="str">
        <f>IF('MB - EagleRequired'!P16&lt;&gt;"",IF(OR(ISNUMBER('MB - EagleRequired'!P16),'MB - EagleRequired'!P16="P"),"P","C"),"")</f>
        <v/>
      </c>
      <c r="K16" s="5"/>
      <c r="L16" s="33" t="str">
        <f>'MB - Elective'!C70</f>
        <v>Music</v>
      </c>
      <c r="M16" s="182" t="str">
        <f>IF('MB - Elective'!P70&lt;&gt;"",IF('MB - Elective'!P70="P","P","C"),"")</f>
        <v/>
      </c>
      <c r="N16" s="5"/>
    </row>
    <row r="17" spans="1:14" ht="12.75" customHeight="1" x14ac:dyDescent="0.15">
      <c r="A17" s="94" t="s">
        <v>187</v>
      </c>
      <c r="B17" s="95"/>
      <c r="D17" s="286"/>
      <c r="E17" s="289"/>
      <c r="F17" s="286"/>
      <c r="G17" s="5"/>
      <c r="H17" s="295"/>
      <c r="I17" s="181" t="str">
        <f>'MB - EagleRequired'!C17</f>
        <v>Cycling</v>
      </c>
      <c r="J17" s="174" t="str">
        <f>IF('MB - EagleRequired'!P17&lt;&gt;"",IF(OR(ISNUMBER('MB - EagleRequired'!P17),'MB - EagleRequired'!P17="P"),"P","C"),"")</f>
        <v/>
      </c>
      <c r="K17" s="5"/>
      <c r="L17" s="33" t="str">
        <f>'MB - Elective'!C71</f>
        <v>Nature</v>
      </c>
      <c r="M17" s="182" t="str">
        <f>IF('MB - Elective'!P71&lt;&gt;"",IF('MB - Elective'!P71="P","P","C"),"")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EagleRequired'!P18&lt;&gt;"",IF(OR(ISNUMBER('MB - EagleRequired'!P18),'MB - EagleRequired'!P18="P"),"P","C"),"")</f>
        <v/>
      </c>
      <c r="K18" s="5"/>
      <c r="L18" s="33" t="str">
        <f>'MB - Elective'!C72</f>
        <v>Nuclear Science</v>
      </c>
      <c r="M18" s="182" t="str">
        <f>IF('MB - Elective'!P72&lt;&gt;"",IF('MB - Elective'!P72="P","P","C"),"")</f>
        <v/>
      </c>
      <c r="N18" s="18"/>
    </row>
    <row r="19" spans="1:14" ht="12.75" customHeight="1" x14ac:dyDescent="0.15">
      <c r="A19" s="98" t="s">
        <v>189</v>
      </c>
      <c r="B19" s="46" t="str">
        <f>'Troop Meetings'!P6</f>
        <v/>
      </c>
      <c r="D19" s="286">
        <f>Star!B10</f>
        <v>6</v>
      </c>
      <c r="E19" s="289" t="str">
        <f>Star!C10</f>
        <v>With your parent or guardian, complete the exercises in the pamphlet How to Protect Your Children From Child Abuse: A Parent's Guide and earn the Cyber Chip Award for your grade.</v>
      </c>
      <c r="F19" s="286" t="str">
        <f>IF(Star!P10&lt;&gt;"",IF(ISNUMBER(Star!P10),Star!P10,"C"),"")</f>
        <v/>
      </c>
      <c r="G19" s="5"/>
      <c r="H19" s="174" t="str">
        <f>'MB - EagleRequired'!B19</f>
        <v>13.</v>
      </c>
      <c r="I19" s="181" t="str">
        <f>'MB - EagleRequired'!C19</f>
        <v>Family Life</v>
      </c>
      <c r="J19" s="174" t="str">
        <f>IF('MB - EagleRequired'!P19&lt;&gt;"",IF(OR(ISNUMBER('MB - EagleRequired'!P19),'MB - EagleRequired'!P19="P"),"P","C"),"")</f>
        <v/>
      </c>
      <c r="K19" s="2"/>
      <c r="L19" s="33" t="str">
        <f>'MB - Elective'!C73</f>
        <v>Oceanography</v>
      </c>
      <c r="M19" s="182" t="str">
        <f>IF('MB - Elective'!P73&lt;&gt;"",IF('MB - Elective'!P73="P","P","C"),"")</f>
        <v/>
      </c>
      <c r="N19" s="5"/>
    </row>
    <row r="20" spans="1:14" x14ac:dyDescent="0.15">
      <c r="A20" s="98" t="s">
        <v>190</v>
      </c>
      <c r="B20" s="46" t="str">
        <f>Outings!P6</f>
        <v/>
      </c>
      <c r="C20" s="17"/>
      <c r="D20" s="286"/>
      <c r="E20" s="289"/>
      <c r="F20" s="286"/>
      <c r="G20" s="5"/>
      <c r="H20" s="5"/>
      <c r="K20" s="5"/>
      <c r="L20" s="33" t="str">
        <f>'MB - Elective'!C74</f>
        <v>Orienteering</v>
      </c>
      <c r="M20" s="182" t="str">
        <f>IF('MB - Elective'!P74&lt;&gt;"",IF('MB - Elective'!P74="P","P","C"),"")</f>
        <v/>
      </c>
      <c r="N20" s="5"/>
    </row>
    <row r="21" spans="1:14" ht="12.75" customHeight="1" x14ac:dyDescent="0.15">
      <c r="A21" s="98" t="s">
        <v>191</v>
      </c>
      <c r="B21" s="46" t="str">
        <f>'Nights Camping'!P7</f>
        <v/>
      </c>
      <c r="C21" s="21"/>
      <c r="D21" s="286"/>
      <c r="E21" s="289"/>
      <c r="F21" s="286"/>
      <c r="G21" s="5"/>
      <c r="H21" s="5"/>
      <c r="K21" s="5"/>
      <c r="L21" s="33" t="str">
        <f>'MB - Elective'!C75</f>
        <v>Painting</v>
      </c>
      <c r="M21" s="182" t="str">
        <f>IF('MB - Elective'!P75&lt;&gt;"",IF('MB - Elective'!P75="P","P","C"),"")</f>
        <v/>
      </c>
      <c r="N21" s="5"/>
    </row>
    <row r="22" spans="1:14" ht="12.75" customHeight="1" x14ac:dyDescent="0.15">
      <c r="A22" s="98" t="s">
        <v>192</v>
      </c>
      <c r="B22" s="46" t="str">
        <f>'Nights Camping'!P6</f>
        <v/>
      </c>
      <c r="C22" s="23"/>
      <c r="D22" s="286">
        <f>Star!B11</f>
        <v>7</v>
      </c>
      <c r="E22" s="289" t="str">
        <f>Star!C11</f>
        <v>While a First Class Scout, participate in a Scoutmaster conference.</v>
      </c>
      <c r="F22" s="286" t="str">
        <f>IF(Star!P11&lt;&gt;"",IF(ISNUMBER(Star!P11),Star!P11,"C"),"")</f>
        <v/>
      </c>
      <c r="G22" s="5"/>
      <c r="H22" s="288" t="s">
        <v>339</v>
      </c>
      <c r="I22" s="288"/>
      <c r="J22" s="288"/>
      <c r="K22" s="5"/>
      <c r="L22" s="33" t="str">
        <f>'MB - Elective'!C76</f>
        <v>Pets</v>
      </c>
      <c r="M22" s="182" t="str">
        <f>IF('MB - Elective'!P76&lt;&gt;"",IF('MB - Elective'!P76="P","P","C"),"")</f>
        <v/>
      </c>
      <c r="N22" s="5"/>
    </row>
    <row r="23" spans="1:14" ht="12.75" customHeight="1" x14ac:dyDescent="0.15">
      <c r="C23" s="23"/>
      <c r="D23" s="286"/>
      <c r="E23" s="289"/>
      <c r="F23" s="286"/>
      <c r="G23" s="4"/>
      <c r="H23" s="288"/>
      <c r="I23" s="288"/>
      <c r="J23" s="288"/>
      <c r="K23" s="5"/>
      <c r="L23" s="33" t="str">
        <f>'MB - Elective'!C77</f>
        <v>Photography</v>
      </c>
      <c r="M23" s="182" t="str">
        <f>IF('MB - Elective'!P77&lt;&gt;"",IF('MB - Elective'!P77="P","P","C"),"")</f>
        <v/>
      </c>
      <c r="N23" s="5"/>
    </row>
    <row r="24" spans="1:14" ht="12.75" customHeight="1" x14ac:dyDescent="0.15">
      <c r="C24" s="22"/>
      <c r="D24" s="180">
        <f>Star!B12</f>
        <v>8</v>
      </c>
      <c r="E24" s="44" t="str">
        <f>Star!C12</f>
        <v>Complete your board of review for the Star rank.</v>
      </c>
      <c r="F24" s="180" t="str">
        <f>IF(Star!P12&lt;&gt;"",IF(ISNUMBER(Star!P12),Star!P12,"C"),"")</f>
        <v/>
      </c>
      <c r="G24" s="5"/>
      <c r="H24" s="294" t="str">
        <f>'MB - Elective'!C3</f>
        <v>American Business</v>
      </c>
      <c r="I24" s="294"/>
      <c r="J24" s="182" t="str">
        <f>IF('MB - Elective'!P3&lt;&gt;"",IF('MB - Elective'!P3="P","P","C"),"")</f>
        <v/>
      </c>
      <c r="K24" s="5"/>
      <c r="L24" s="33" t="str">
        <f>'MB - Elective'!C78</f>
        <v>Pioneering</v>
      </c>
      <c r="M24" s="182" t="str">
        <f>IF('MB - Elective'!P78&lt;&gt;"",IF('MB - Elective'!P78="P","P","C"),"")</f>
        <v/>
      </c>
      <c r="N24" s="5"/>
    </row>
    <row r="25" spans="1:14" ht="12.75" customHeight="1" x14ac:dyDescent="0.15">
      <c r="A25" s="94" t="s">
        <v>193</v>
      </c>
      <c r="B25" s="175"/>
      <c r="C25" s="23"/>
      <c r="D25" s="40"/>
      <c r="G25" s="5"/>
      <c r="H25" s="294" t="str">
        <f>'MB - Elective'!C4</f>
        <v>American Culture</v>
      </c>
      <c r="I25" s="294"/>
      <c r="J25" s="182" t="str">
        <f>IF('MB - Elective'!P4&lt;&gt;"",IF('MB - Elective'!P4="P","P","C"),"")</f>
        <v/>
      </c>
      <c r="K25" s="5"/>
      <c r="L25" s="33" t="str">
        <f>'MB - Elective'!C79</f>
        <v>Plant Science</v>
      </c>
      <c r="M25" s="182" t="str">
        <f>IF('MB - Elective'!P79&lt;&gt;"",IF('MB - Elective'!P79="P","P","C"),"")</f>
        <v/>
      </c>
      <c r="N25" s="5"/>
    </row>
    <row r="26" spans="1:14" ht="12.75" customHeight="1" x14ac:dyDescent="0.15">
      <c r="A26" s="98" t="s">
        <v>194</v>
      </c>
      <c r="B26" s="176" t="str">
        <f>IF('Order of the Arrow'!AA3&lt;&gt;"","Yes","")</f>
        <v/>
      </c>
      <c r="C26" s="23"/>
      <c r="D26" s="40"/>
      <c r="G26" s="5"/>
      <c r="H26" s="294" t="str">
        <f>'MB - Elective'!C5</f>
        <v>American Heritage</v>
      </c>
      <c r="I26" s="294"/>
      <c r="J26" s="182" t="str">
        <f>IF('MB - Elective'!P5&lt;&gt;"",IF('MB - Elective'!P5="P","P","C"),"")</f>
        <v/>
      </c>
      <c r="K26" s="2"/>
      <c r="L26" s="33" t="str">
        <f>'MB - Elective'!C80</f>
        <v>Plumbing</v>
      </c>
      <c r="M26" s="182" t="str">
        <f>IF('MB - Elective'!P80&lt;&gt;"",IF('MB - Elective'!P80="P","P","C"),"")</f>
        <v/>
      </c>
      <c r="N26" s="4"/>
    </row>
    <row r="27" spans="1:14" ht="12.75" customHeight="1" x14ac:dyDescent="0.15">
      <c r="A27" s="98" t="s">
        <v>195</v>
      </c>
      <c r="B27" s="46" t="str">
        <f>IF('Order of the Arrow'!AA4&lt;&gt;"","Yes","")</f>
        <v/>
      </c>
      <c r="C27" s="23"/>
      <c r="D27" s="288" t="s">
        <v>138</v>
      </c>
      <c r="E27" s="288"/>
      <c r="F27" s="288"/>
      <c r="G27" s="4"/>
      <c r="H27" s="294" t="str">
        <f>'MB - Elective'!C6</f>
        <v>American Labor</v>
      </c>
      <c r="I27" s="294"/>
      <c r="J27" s="182" t="str">
        <f>IF('MB - Elective'!P6&lt;&gt;"",IF('MB - Elective'!P6="P","P","C"),"")</f>
        <v/>
      </c>
      <c r="K27" s="5"/>
      <c r="L27" s="33" t="str">
        <f>'MB - Elective'!C81</f>
        <v>Pottery</v>
      </c>
      <c r="M27" s="182" t="str">
        <f>IF('MB - Elective'!P81&lt;&gt;"",IF('MB - Elective'!P81="P","P","C"),"")</f>
        <v/>
      </c>
      <c r="N27" s="5"/>
    </row>
    <row r="28" spans="1:14" ht="12.75" customHeight="1" x14ac:dyDescent="0.15">
      <c r="A28" s="98" t="s">
        <v>196</v>
      </c>
      <c r="B28" s="46" t="str">
        <f>IF('Order of the Arrow'!AA5&lt;&gt;"","Yes","")</f>
        <v/>
      </c>
      <c r="C28" s="23"/>
      <c r="D28" s="288"/>
      <c r="E28" s="288"/>
      <c r="F28" s="288"/>
      <c r="G28" s="5"/>
      <c r="H28" s="294" t="str">
        <f>'MB - Elective'!C7</f>
        <v>Animal Science</v>
      </c>
      <c r="I28" s="294"/>
      <c r="J28" s="182" t="str">
        <f>IF('MB - Elective'!P7&lt;&gt;"",IF('MB - Elective'!P7="P","P","C"),"")</f>
        <v/>
      </c>
      <c r="K28" s="5"/>
      <c r="L28" s="33" t="str">
        <f>'MB - Elective'!C82</f>
        <v>Programming</v>
      </c>
      <c r="M28" s="182" t="str">
        <f>IF('MB - Elective'!P82&lt;&gt;"",IF('MB - Elective'!P82="P","P","C"),"")</f>
        <v/>
      </c>
      <c r="N28" s="5"/>
    </row>
    <row r="29" spans="1:14" ht="12.75" customHeight="1" x14ac:dyDescent="0.15">
      <c r="A29" s="98" t="s">
        <v>197</v>
      </c>
      <c r="B29" s="46" t="str">
        <f>IF('Order of the Arrow'!AA6&lt;&gt;"","Yes","")</f>
        <v/>
      </c>
      <c r="C29" s="23"/>
      <c r="D29" s="286">
        <f>Life!B5</f>
        <v>1</v>
      </c>
      <c r="E29" s="287" t="str">
        <f>Life!C5</f>
        <v xml:space="preserve">Be active in your troop and patrol for at least 6 months as a Star Scout. </v>
      </c>
      <c r="F29" s="286" t="str">
        <f>IF(Life!P5&lt;&gt;"",IF(ISNUMBER(Life!P5),Life!P5,"C"),"")</f>
        <v/>
      </c>
      <c r="G29" s="5"/>
      <c r="H29" s="294" t="str">
        <f>'MB - Elective'!C8</f>
        <v>Animation</v>
      </c>
      <c r="I29" s="294"/>
      <c r="J29" s="182" t="str">
        <f>IF('MB - Elective'!P8&lt;&gt;"",IF('MB - Elective'!P8="P","P","C"),"")</f>
        <v/>
      </c>
      <c r="K29" s="5"/>
      <c r="L29" s="33" t="str">
        <f>'MB - Elective'!C83</f>
        <v>Public Health</v>
      </c>
      <c r="M29" s="182" t="str">
        <f>IF('MB - Elective'!P83&lt;&gt;"",IF('MB - Elective'!P83="P","P","C"),"")</f>
        <v/>
      </c>
      <c r="N29" s="5"/>
    </row>
    <row r="30" spans="1:14" x14ac:dyDescent="0.15">
      <c r="A30" s="98" t="s">
        <v>198</v>
      </c>
      <c r="B30" s="46" t="str">
        <f>IF('Order of the Arrow'!AA7&lt;&gt;"","Yes","")</f>
        <v/>
      </c>
      <c r="C30" s="23"/>
      <c r="D30" s="286"/>
      <c r="E30" s="287"/>
      <c r="F30" s="286"/>
      <c r="G30" s="5"/>
      <c r="H30" s="294" t="str">
        <f>'MB - Elective'!C9</f>
        <v>Archaeology</v>
      </c>
      <c r="I30" s="294"/>
      <c r="J30" s="182" t="str">
        <f>IF('MB - Elective'!P9&lt;&gt;"",IF('MB - Elective'!P9="P","P","C"),"")</f>
        <v/>
      </c>
      <c r="K30" s="5"/>
      <c r="L30" s="33" t="str">
        <f>'MB - Elective'!C84</f>
        <v>Public Speaking</v>
      </c>
      <c r="M30" s="182" t="str">
        <f>IF('MB - Elective'!P84&lt;&gt;"",IF('MB - Elective'!P84="P","P","C"),"")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IF(Life!P6&lt;&gt;"",IF(ISNUMBER(Life!P6),Life!P6,"C"),"")</f>
        <v/>
      </c>
      <c r="G31" s="5"/>
      <c r="H31" s="294" t="str">
        <f>'MB - Elective'!C10</f>
        <v>Archery</v>
      </c>
      <c r="I31" s="294"/>
      <c r="J31" s="182" t="str">
        <f>IF('MB - Elective'!P10&lt;&gt;"",IF('MB - Elective'!P10="P","P","C"),"")</f>
        <v/>
      </c>
      <c r="K31" s="5"/>
      <c r="L31" s="33" t="str">
        <f>'MB - Elective'!C85</f>
        <v>Pulp and Paper</v>
      </c>
      <c r="M31" s="182" t="str">
        <f>IF('MB - Elective'!P85&lt;&gt;"",IF('MB - Elective'!P85="P","P","C"),"")</f>
        <v/>
      </c>
      <c r="N31" s="5"/>
    </row>
    <row r="32" spans="1:14" ht="12.75" customHeight="1" x14ac:dyDescent="0.15">
      <c r="C32" s="23"/>
      <c r="D32" s="286"/>
      <c r="E32" s="287"/>
      <c r="F32" s="286"/>
      <c r="G32" s="5"/>
      <c r="H32" s="294" t="str">
        <f>'MB - Elective'!C11</f>
        <v>Architecture and Landscape Architecture</v>
      </c>
      <c r="I32" s="294"/>
      <c r="J32" s="182" t="str">
        <f>IF('MB - Elective'!P11&lt;&gt;"",IF('MB - Elective'!P11="P","P","C"),"")</f>
        <v/>
      </c>
      <c r="K32" s="5"/>
      <c r="L32" s="33" t="str">
        <f>'MB - Elective'!C86</f>
        <v>Radio</v>
      </c>
      <c r="M32" s="182" t="str">
        <f>IF('MB - Elective'!P86&lt;&gt;"",IF('MB - Elective'!P86="P","P","C"),"")</f>
        <v/>
      </c>
      <c r="N32" s="5"/>
    </row>
    <row r="33" spans="1:14" ht="12.75" customHeight="1" x14ac:dyDescent="0.15">
      <c r="A33" s="94" t="s">
        <v>246</v>
      </c>
      <c r="B33" s="95"/>
      <c r="C33" s="23"/>
      <c r="D33" s="286"/>
      <c r="E33" s="287"/>
      <c r="F33" s="286"/>
      <c r="G33" s="5"/>
      <c r="H33" s="294" t="str">
        <f>'MB - Elective'!C12</f>
        <v>Art</v>
      </c>
      <c r="I33" s="294"/>
      <c r="J33" s="182" t="str">
        <f>IF('MB - Elective'!P12&lt;&gt;"",IF('MB - Elective'!P12="P","P","C"),"")</f>
        <v/>
      </c>
      <c r="K33" s="5"/>
      <c r="L33" s="33" t="str">
        <f>'MB - Elective'!C87</f>
        <v>Railroading</v>
      </c>
      <c r="M33" s="182" t="str">
        <f>IF('MB - Elective'!P87&lt;&gt;"",IF('MB - Elective'!P87="P","P","C"),"")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IF(Life!P7&lt;&gt;"",IF(ISNUMBER(Life!P7),Life!P7,"C"),"")</f>
        <v/>
      </c>
      <c r="G34" s="4"/>
      <c r="H34" s="294" t="str">
        <f>'MB - Elective'!C13</f>
        <v>Astronomy</v>
      </c>
      <c r="I34" s="294"/>
      <c r="J34" s="182" t="str">
        <f>IF('MB - Elective'!P13&lt;&gt;"",IF('MB - Elective'!P13="P","P","C"),"")</f>
        <v/>
      </c>
      <c r="K34" s="5"/>
      <c r="L34" s="33" t="str">
        <f>'MB - Elective'!C88</f>
        <v>Reading</v>
      </c>
      <c r="M34" s="182" t="str">
        <f>IF('MB - Elective'!P88&lt;&gt;"",IF('MB - Elective'!P88="P","P","C"),"")</f>
        <v/>
      </c>
      <c r="N34" s="4"/>
    </row>
    <row r="35" spans="1:14" ht="12.75" customHeight="1" x14ac:dyDescent="0.15">
      <c r="A35" s="184" t="str">
        <f>IF(Star!P3="","",Star!P3)</f>
        <v/>
      </c>
      <c r="B35" s="43"/>
      <c r="C35" s="23"/>
      <c r="D35" s="286"/>
      <c r="E35" s="287"/>
      <c r="F35" s="286"/>
      <c r="G35" s="5"/>
      <c r="H35" s="294" t="str">
        <f>'MB - Elective'!C14</f>
        <v>Athletics</v>
      </c>
      <c r="I35" s="294"/>
      <c r="J35" s="182" t="str">
        <f>IF('MB - Elective'!P14&lt;&gt;"",IF('MB - Elective'!P14="P","P","C"),"")</f>
        <v/>
      </c>
      <c r="K35" s="5"/>
      <c r="L35" s="33" t="str">
        <f>'MB - Elective'!C89</f>
        <v>Reptile and Amphibian Study</v>
      </c>
      <c r="M35" s="182" t="str">
        <f>IF('MB - Elective'!P89&lt;&gt;"",IF('MB - Elective'!P89="P","P","C"),"")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IF(Life!P8&lt;&gt;"",IF(ISNUMBER(Life!P8),Life!P8,"C"),"")</f>
        <v/>
      </c>
      <c r="G36" s="5"/>
      <c r="H36" s="294" t="str">
        <f>'MB - Elective'!C15</f>
        <v>Automotive Maintenance</v>
      </c>
      <c r="I36" s="294"/>
      <c r="J36" s="182" t="str">
        <f>IF('MB - Elective'!P15&lt;&gt;"",IF('MB - Elective'!P15="P","P","C"),"")</f>
        <v/>
      </c>
      <c r="K36" s="2"/>
      <c r="L36" s="33" t="str">
        <f>'MB - Elective'!C90</f>
        <v>Rifle Shooting</v>
      </c>
      <c r="M36" s="182" t="str">
        <f>IF('MB - Elective'!P90&lt;&gt;"",IF('MB - Elective'!P90="P","P","C"),"")</f>
        <v/>
      </c>
      <c r="N36" s="5"/>
    </row>
    <row r="37" spans="1:14" ht="12.75" customHeight="1" x14ac:dyDescent="0.15">
      <c r="A37" s="184" t="str">
        <f>IF(ISERROR(DATEVALUE(Star!P14)),"",DATEVALUE(Star!P14))</f>
        <v/>
      </c>
      <c r="B37" s="43"/>
      <c r="C37" s="23"/>
      <c r="D37" s="286"/>
      <c r="E37" s="287"/>
      <c r="F37" s="286"/>
      <c r="G37" s="5"/>
      <c r="H37" s="294" t="str">
        <f>'MB - Elective'!C16</f>
        <v>Aviation</v>
      </c>
      <c r="I37" s="294"/>
      <c r="J37" s="182" t="str">
        <f>IF('MB - Elective'!P16&lt;&gt;"",IF('MB - Elective'!P16="P","P","C"),"")</f>
        <v/>
      </c>
      <c r="K37" s="5"/>
      <c r="L37" s="33" t="str">
        <f>'MB - Elective'!C91</f>
        <v>Robotics</v>
      </c>
      <c r="M37" s="182" t="str">
        <f>IF('MB - Elective'!P91&lt;&gt;"",IF('MB - Elective'!P91="P","P","C"),"")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IF(Life!P9&lt;&gt;"",IF(ISNUMBER(Life!P9),Life!P9,"C"),"")</f>
        <v/>
      </c>
      <c r="G38" s="5"/>
      <c r="H38" s="294" t="str">
        <f>'MB - Elective'!C17</f>
        <v>Backpacking</v>
      </c>
      <c r="I38" s="294"/>
      <c r="J38" s="182" t="str">
        <f>IF('MB - Elective'!P17&lt;&gt;"",IF('MB - Elective'!P17="P","P","C"),"")</f>
        <v/>
      </c>
      <c r="K38" s="5"/>
      <c r="L38" s="33" t="str">
        <f>'MB - Elective'!C92</f>
        <v>Rowing</v>
      </c>
      <c r="M38" s="182" t="str">
        <f>IF('MB - Elective'!P92&lt;&gt;"",IF('MB - Elective'!P92="P","P","C"),"")</f>
        <v/>
      </c>
      <c r="N38" s="5"/>
    </row>
    <row r="39" spans="1:14" ht="12.75" customHeight="1" x14ac:dyDescent="0.15">
      <c r="A39" s="184" t="str">
        <f>IF(ISERROR(DATEVALUE(Life!P14)),"",DATEVALUE(Life!P14))</f>
        <v/>
      </c>
      <c r="B39" s="43"/>
      <c r="C39" s="5"/>
      <c r="D39" s="286"/>
      <c r="E39" s="287"/>
      <c r="F39" s="286"/>
      <c r="G39" s="5"/>
      <c r="H39" s="294" t="str">
        <f>'MB - Elective'!C18</f>
        <v>Basketry</v>
      </c>
      <c r="I39" s="294"/>
      <c r="J39" s="182" t="str">
        <f>IF('MB - Elective'!P18&lt;&gt;"",IF('MB - Elective'!P18="P","P","C"),"")</f>
        <v/>
      </c>
      <c r="K39" s="5"/>
      <c r="L39" s="33" t="str">
        <f>'MB - Elective'!C93</f>
        <v>Safety</v>
      </c>
      <c r="M39" s="182" t="str">
        <f>IF('MB - Elective'!P93&lt;&gt;"",IF('MB - Elective'!P93="P","P","C"),"")</f>
        <v/>
      </c>
      <c r="N39" s="5"/>
    </row>
    <row r="40" spans="1:14" ht="12.75" customHeight="1" x14ac:dyDescent="0.15">
      <c r="A40" s="142" t="s">
        <v>139</v>
      </c>
      <c r="B40" s="43"/>
      <c r="C40" s="5"/>
      <c r="D40" s="286"/>
      <c r="E40" s="287"/>
      <c r="F40" s="286"/>
      <c r="G40" s="4"/>
      <c r="H40" s="294" t="str">
        <f>'MB - Elective'!C19</f>
        <v>Bird Study</v>
      </c>
      <c r="I40" s="294"/>
      <c r="J40" s="182" t="str">
        <f>IF('MB - Elective'!P19&lt;&gt;"",IF('MB - Elective'!P19="P","P","C"),"")</f>
        <v/>
      </c>
      <c r="K40" s="2"/>
      <c r="L40" s="33" t="str">
        <f>'MB - Elective'!C94</f>
        <v>Salesmanship</v>
      </c>
      <c r="M40" s="182" t="str">
        <f>IF('MB - Elective'!P94&lt;&gt;"",IF('MB - Elective'!P94="P","P","C"),"")</f>
        <v/>
      </c>
      <c r="N40" s="5"/>
    </row>
    <row r="41" spans="1:14" ht="12.75" customHeight="1" x14ac:dyDescent="0.15">
      <c r="A41" s="183" t="str">
        <f>IF(ISERROR(DATEVALUE(Eagle!P13)),"",DATEVALUE(Eagle!P13))</f>
        <v/>
      </c>
      <c r="B41" s="97"/>
      <c r="C41" s="5"/>
      <c r="D41" s="286"/>
      <c r="E41" s="287"/>
      <c r="F41" s="286"/>
      <c r="G41" s="5"/>
      <c r="H41" s="294" t="str">
        <f>'MB - Elective'!C20</f>
        <v>Bugling</v>
      </c>
      <c r="I41" s="294"/>
      <c r="J41" s="182" t="str">
        <f>IF('MB - Elective'!P20&lt;&gt;"",IF('MB - Elective'!P20="P","P","C"),"")</f>
        <v/>
      </c>
      <c r="K41" s="5"/>
      <c r="L41" s="33" t="str">
        <f>'MB - Elective'!C95</f>
        <v>Scholarship</v>
      </c>
      <c r="M41" s="182" t="str">
        <f>IF('MB - Elective'!P95&lt;&gt;"",IF('MB - Elective'!P95="P","P","C"),"")</f>
        <v/>
      </c>
      <c r="N41" s="4"/>
    </row>
    <row r="42" spans="1:14" ht="12.75" customHeight="1" x14ac:dyDescent="0.15">
      <c r="C42" s="5"/>
      <c r="D42" s="286"/>
      <c r="E42" s="287"/>
      <c r="F42" s="286"/>
      <c r="G42" s="5"/>
      <c r="H42" s="294" t="str">
        <f>'MB - Elective'!C21</f>
        <v>Canoeing</v>
      </c>
      <c r="I42" s="294"/>
      <c r="J42" s="182" t="str">
        <f>IF('MB - Elective'!P21&lt;&gt;"",IF('MB - Elective'!P21="P","P","C"),"")</f>
        <v/>
      </c>
      <c r="K42" s="5"/>
      <c r="L42" s="33" t="str">
        <f>'MB - Elective'!C96</f>
        <v>Scouting Heritage</v>
      </c>
      <c r="M42" s="182" t="str">
        <f>IF('MB - Elective'!P96&lt;&gt;"",IF('MB - Elective'!P96="P","P","C"),"")</f>
        <v/>
      </c>
      <c r="N42" s="5"/>
    </row>
    <row r="43" spans="1:14" x14ac:dyDescent="0.15">
      <c r="C43" s="5"/>
      <c r="D43" s="286"/>
      <c r="E43" s="287"/>
      <c r="F43" s="286"/>
      <c r="G43" s="5"/>
      <c r="H43" s="294" t="str">
        <f>'MB - Elective'!C22</f>
        <v>Chemistry</v>
      </c>
      <c r="I43" s="294"/>
      <c r="J43" s="182" t="str">
        <f>IF('MB - Elective'!P22&lt;&gt;"",IF('MB - Elective'!P22="P","P","C"),"")</f>
        <v/>
      </c>
      <c r="K43" s="5"/>
      <c r="L43" s="33" t="str">
        <f>'MB - Elective'!C97</f>
        <v>Scuba Diving</v>
      </c>
      <c r="M43" s="182" t="str">
        <f>IF('MB - Elective'!P97&lt;&gt;"",IF('MB - Elective'!P97="P","P","C"),"")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IF(Life!P10&lt;&gt;"",IF(ISNUMBER(Life!P10),Life!P10,"C"),"")</f>
        <v/>
      </c>
      <c r="G44" s="5"/>
      <c r="H44" s="294" t="str">
        <f>'MB - Elective'!C23</f>
        <v>Chess</v>
      </c>
      <c r="I44" s="294"/>
      <c r="J44" s="182" t="str">
        <f>IF('MB - Elective'!P23&lt;&gt;"",IF('MB - Elective'!P23="P","P","C"),"")</f>
        <v/>
      </c>
      <c r="K44" s="2"/>
      <c r="L44" s="33" t="str">
        <f>'MB - Elective'!C98</f>
        <v>Sculpture</v>
      </c>
      <c r="M44" s="182" t="str">
        <f>IF('MB - Elective'!P98&lt;&gt;"",IF('MB - Elective'!P98="P","P","C"),"")</f>
        <v/>
      </c>
      <c r="N44" s="5"/>
    </row>
    <row r="45" spans="1:14" ht="12.75" customHeight="1" x14ac:dyDescent="0.15">
      <c r="A45" s="145" t="s">
        <v>148</v>
      </c>
      <c r="B45" s="24"/>
      <c r="C45" s="5"/>
      <c r="D45" s="286"/>
      <c r="E45" s="287"/>
      <c r="F45" s="286"/>
      <c r="G45" s="5"/>
      <c r="H45" s="294" t="str">
        <f>'MB - Elective'!C24</f>
        <v>Climbing</v>
      </c>
      <c r="I45" s="294"/>
      <c r="J45" s="182" t="str">
        <f>IF('MB - Elective'!P24&lt;&gt;"",IF('MB - Elective'!P24="P","P","C"),"")</f>
        <v/>
      </c>
      <c r="K45" s="5"/>
      <c r="L45" s="33" t="str">
        <f>'MB - Elective'!C99</f>
        <v>Search and Rescue</v>
      </c>
      <c r="M45" s="182" t="str">
        <f>IF('MB - Elective'!P99&lt;&gt;"",IF('MB - Elective'!P99="P","P","C"),"")</f>
        <v/>
      </c>
      <c r="N45" s="5"/>
    </row>
    <row r="46" spans="1:14" ht="12.75" customHeight="1" x14ac:dyDescent="0.15">
      <c r="A46" s="146" t="s">
        <v>147</v>
      </c>
      <c r="B46" s="24"/>
      <c r="C46" s="5"/>
      <c r="D46" s="286"/>
      <c r="E46" s="287"/>
      <c r="F46" s="286"/>
      <c r="G46" s="4"/>
      <c r="H46" s="294" t="str">
        <f>'MB - Elective'!C25</f>
        <v>Coin Collecting</v>
      </c>
      <c r="I46" s="294"/>
      <c r="J46" s="182" t="str">
        <f>IF('MB - Elective'!P25&lt;&gt;"",IF('MB - Elective'!P25="P","P","C"),"")</f>
        <v/>
      </c>
      <c r="K46" s="5"/>
      <c r="L46" s="33" t="str">
        <f>'MB - Elective'!C100</f>
        <v>Shotgun Shooting</v>
      </c>
      <c r="M46" s="182" t="str">
        <f>IF('MB - Elective'!P100&lt;&gt;"",IF('MB - Elective'!P100="P","P","C"),"")</f>
        <v/>
      </c>
      <c r="N46" s="5"/>
    </row>
    <row r="47" spans="1:14" ht="12.75" customHeight="1" x14ac:dyDescent="0.15">
      <c r="A47" s="145" t="s">
        <v>150</v>
      </c>
      <c r="B47" s="43"/>
      <c r="C47" s="5"/>
      <c r="D47" s="286"/>
      <c r="E47" s="287"/>
      <c r="F47" s="286"/>
      <c r="G47" s="5"/>
      <c r="H47" s="294" t="str">
        <f>'MB - Elective'!C26</f>
        <v>Collections</v>
      </c>
      <c r="I47" s="294"/>
      <c r="J47" s="182" t="str">
        <f>IF('MB - Elective'!P26&lt;&gt;"",IF('MB - Elective'!P26="P","P","C"),"")</f>
        <v/>
      </c>
      <c r="K47" s="5"/>
      <c r="L47" s="33" t="str">
        <f>'MB - Elective'!C101</f>
        <v>Signs, Signals, and Codes</v>
      </c>
      <c r="M47" s="182" t="str">
        <f>IF('MB - Elective'!P101&lt;&gt;"",IF('MB - Elective'!P101="P","P","C"),"")</f>
        <v/>
      </c>
      <c r="N47" s="5"/>
    </row>
    <row r="48" spans="1:14" ht="12.75" customHeight="1" x14ac:dyDescent="0.15">
      <c r="A48" s="147" t="s">
        <v>149</v>
      </c>
      <c r="B48" s="97"/>
      <c r="C48" s="5"/>
      <c r="D48" s="286"/>
      <c r="E48" s="287"/>
      <c r="F48" s="286"/>
      <c r="G48" s="5"/>
      <c r="H48" s="294" t="str">
        <f>'MB - Elective'!C27</f>
        <v>Composite Materials</v>
      </c>
      <c r="I48" s="294"/>
      <c r="J48" s="182" t="str">
        <f>IF('MB - Elective'!P27&lt;&gt;"",IF('MB - Elective'!P27="P","P","C"),"")</f>
        <v/>
      </c>
      <c r="K48" s="5"/>
      <c r="L48" s="33" t="str">
        <f>'MB - Elective'!C102</f>
        <v>Skating</v>
      </c>
      <c r="M48" s="182" t="str">
        <f>IF('MB - Elective'!P102&lt;&gt;"",IF('MB - Elective'!P102="P","P","C"),"")</f>
        <v/>
      </c>
      <c r="N48" s="5"/>
    </row>
    <row r="49" spans="1:14" ht="12.75" customHeight="1" x14ac:dyDescent="0.15">
      <c r="A49" s="2"/>
      <c r="B49" s="2"/>
      <c r="C49" s="2"/>
      <c r="D49" s="286"/>
      <c r="E49" s="287"/>
      <c r="F49" s="286"/>
      <c r="G49" s="5"/>
      <c r="H49" s="294" t="str">
        <f>'MB - Elective'!C28</f>
        <v>Crime Prevention</v>
      </c>
      <c r="I49" s="294"/>
      <c r="J49" s="182" t="str">
        <f>IF('MB - Elective'!P28&lt;&gt;"",IF('MB - Elective'!P28="P","P","C"),"")</f>
        <v/>
      </c>
      <c r="K49" s="2"/>
      <c r="L49" s="33" t="str">
        <f>'MB - Elective'!C103</f>
        <v>Small-Boat Sailing</v>
      </c>
      <c r="M49" s="182" t="str">
        <f>IF('MB - Elective'!P103&lt;&gt;"",IF('MB - Elective'!P103="P","P","C"),"")</f>
        <v/>
      </c>
      <c r="N49" s="5"/>
    </row>
    <row r="50" spans="1:14" ht="12.75" customHeight="1" x14ac:dyDescent="0.15">
      <c r="C50" s="2"/>
      <c r="D50" s="286"/>
      <c r="E50" s="287"/>
      <c r="F50" s="286"/>
      <c r="G50" s="5"/>
      <c r="H50" s="294" t="str">
        <f>'MB - Elective'!C29</f>
        <v>Dentistry</v>
      </c>
      <c r="I50" s="294"/>
      <c r="J50" s="182" t="str">
        <f>IF('MB - Elective'!P29&lt;&gt;"",IF('MB - Elective'!P29="P","P","C"),"")</f>
        <v/>
      </c>
      <c r="K50" s="5"/>
      <c r="L50" s="33" t="str">
        <f>'MB - Elective'!C104</f>
        <v>Snow Sports</v>
      </c>
      <c r="M50" s="182" t="str">
        <f>IF('MB - Elective'!P104&lt;&gt;"",IF('MB - Elective'!P104="P","P","C"),"")</f>
        <v/>
      </c>
      <c r="N50" s="5"/>
    </row>
    <row r="51" spans="1:14" ht="12.75" customHeight="1" x14ac:dyDescent="0.15">
      <c r="C51" s="2"/>
      <c r="D51" s="286"/>
      <c r="E51" s="287"/>
      <c r="F51" s="286"/>
      <c r="G51" s="5"/>
      <c r="H51" s="294" t="str">
        <f>'MB - Elective'!C30</f>
        <v>Digital Technology</v>
      </c>
      <c r="I51" s="294"/>
      <c r="J51" s="182" t="str">
        <f>IF('MB - Elective'!P30&lt;&gt;"",IF('MB - Elective'!P30="P","P","C"),"")</f>
        <v/>
      </c>
      <c r="K51" s="5"/>
      <c r="L51" s="33" t="str">
        <f>'MB - Elective'!C105</f>
        <v>Soil and Water Conservation</v>
      </c>
      <c r="M51" s="182" t="str">
        <f>IF('MB - Elective'!P105&lt;&gt;"",IF('MB - Elective'!P105="P","P","C"),"")</f>
        <v/>
      </c>
      <c r="N51" s="5"/>
    </row>
    <row r="52" spans="1:14" ht="12.75" customHeight="1" x14ac:dyDescent="0.15">
      <c r="A52" s="32" t="s">
        <v>16</v>
      </c>
      <c r="B52" s="26"/>
      <c r="C52" s="2"/>
      <c r="D52" s="286"/>
      <c r="E52" s="287"/>
      <c r="F52" s="286"/>
      <c r="G52" s="5"/>
      <c r="H52" s="294" t="str">
        <f>'MB - Elective'!C31</f>
        <v>Disabilities Awareness</v>
      </c>
      <c r="I52" s="294"/>
      <c r="J52" s="182" t="str">
        <f>IF('MB - Elective'!P31&lt;&gt;"",IF('MB - Elective'!P31="P","P","C"),"")</f>
        <v/>
      </c>
      <c r="K52" s="5"/>
      <c r="L52" s="33" t="str">
        <f>'MB - Elective'!C106</f>
        <v>Space Exploration</v>
      </c>
      <c r="M52" s="182" t="str">
        <f>IF('MB - Elective'!P106&lt;&gt;"",IF('MB - Elective'!P106="P","P","C"),"")</f>
        <v/>
      </c>
      <c r="N52" s="5"/>
    </row>
    <row r="53" spans="1:14" x14ac:dyDescent="0.15">
      <c r="A53" s="25" t="s">
        <v>313</v>
      </c>
      <c r="B53" s="27"/>
      <c r="C53" s="2"/>
      <c r="D53" s="286"/>
      <c r="E53" s="287"/>
      <c r="F53" s="286"/>
      <c r="G53" s="5"/>
      <c r="H53" s="294" t="str">
        <f>'MB - Elective'!C32</f>
        <v>Dog Care</v>
      </c>
      <c r="I53" s="294"/>
      <c r="J53" s="182" t="str">
        <f>IF('MB - Elective'!P32&lt;&gt;"",IF('MB - Elective'!P32="P","P","C"),"")</f>
        <v/>
      </c>
      <c r="K53" s="2"/>
      <c r="L53" s="33" t="str">
        <f>'MB - Elective'!C107</f>
        <v>Sports</v>
      </c>
      <c r="M53" s="182" t="str">
        <f>IF('MB - Elective'!P107&lt;&gt;"",IF('MB - Elective'!P107="P","P","C"),"")</f>
        <v/>
      </c>
      <c r="N53" s="5"/>
    </row>
    <row r="54" spans="1:14" ht="12.75" customHeight="1" x14ac:dyDescent="0.15">
      <c r="A54" s="26" t="s">
        <v>314</v>
      </c>
      <c r="B54" s="27"/>
      <c r="C54" s="2"/>
      <c r="D54" s="286"/>
      <c r="E54" s="287"/>
      <c r="F54" s="286"/>
      <c r="G54" s="5"/>
      <c r="H54" s="294" t="str">
        <f>'MB - Elective'!C33</f>
        <v>Drafting</v>
      </c>
      <c r="I54" s="294"/>
      <c r="J54" s="182" t="str">
        <f>IF('MB - Elective'!P33&lt;&gt;"",IF('MB - Elective'!P33="P","P","C"),"")</f>
        <v/>
      </c>
      <c r="K54" s="5"/>
      <c r="L54" s="33" t="str">
        <f>'MB - Elective'!C108</f>
        <v>Stamp Collecting</v>
      </c>
      <c r="M54" s="182" t="str">
        <f>IF('MB - Elective'!P108&lt;&gt;"",IF('MB - Elective'!P108="P","P","C"),"")</f>
        <v/>
      </c>
      <c r="N54" s="5"/>
    </row>
    <row r="55" spans="1:14" ht="12.75" customHeight="1" x14ac:dyDescent="0.15">
      <c r="A55" s="28" t="s">
        <v>315</v>
      </c>
      <c r="B55" s="27"/>
      <c r="C55" s="2"/>
      <c r="D55" s="286"/>
      <c r="E55" s="287"/>
      <c r="F55" s="286"/>
      <c r="G55" s="4"/>
      <c r="H55" s="294" t="str">
        <f>'MB - Elective'!C34</f>
        <v>Electricity</v>
      </c>
      <c r="I55" s="294"/>
      <c r="J55" s="182" t="str">
        <f>IF('MB - Elective'!P34&lt;&gt;"",IF('MB - Elective'!P34="P","P","C"),"")</f>
        <v/>
      </c>
      <c r="K55" s="5"/>
      <c r="L55" s="33" t="str">
        <f>'MB - Elective'!C109</f>
        <v>Surveying</v>
      </c>
      <c r="M55" s="182" t="str">
        <f>IF('MB - Elective'!P109&lt;&gt;"",IF('MB - Elective'!P109="P","P","C"),"")</f>
        <v/>
      </c>
      <c r="N55" s="5"/>
    </row>
    <row r="56" spans="1:14" ht="12.75" customHeight="1" x14ac:dyDescent="0.15">
      <c r="A56" s="28"/>
      <c r="B56" s="27"/>
      <c r="C56" s="2"/>
      <c r="D56" s="286"/>
      <c r="E56" s="287"/>
      <c r="F56" s="286"/>
      <c r="G56" s="5"/>
      <c r="H56" s="294" t="str">
        <f>'MB - Elective'!C35</f>
        <v>Electronics</v>
      </c>
      <c r="I56" s="294"/>
      <c r="J56" s="182" t="str">
        <f>IF('MB - Elective'!P35&lt;&gt;"",IF('MB - Elective'!P35="P","P","C"),"")</f>
        <v/>
      </c>
      <c r="K56" s="5"/>
      <c r="L56" s="33" t="str">
        <f>'MB - Elective'!C110</f>
        <v>Textile</v>
      </c>
      <c r="M56" s="182" t="str">
        <f>IF('MB - Elective'!P110&lt;&gt;"",IF('MB - Elective'!P110="P","P","C"),"")</f>
        <v/>
      </c>
      <c r="N56" s="5"/>
    </row>
    <row r="57" spans="1:14" ht="12.75" customHeight="1" x14ac:dyDescent="0.15">
      <c r="A57" s="28"/>
      <c r="B57" s="27"/>
      <c r="C57" s="2"/>
      <c r="D57" s="180">
        <f>Life!B11</f>
        <v>7</v>
      </c>
      <c r="E57" s="177" t="str">
        <f>Life!C11</f>
        <v>While a Star Scout, participate in a Scoutmaster conference.</v>
      </c>
      <c r="F57" s="180" t="str">
        <f>IF(Life!P11&lt;&gt;"",IF(ISNUMBER(Life!P11),Life!P11,"C"),"")</f>
        <v/>
      </c>
      <c r="G57" s="5"/>
      <c r="H57" s="294" t="str">
        <f>'MB - Elective'!C36</f>
        <v>Energy</v>
      </c>
      <c r="I57" s="294"/>
      <c r="J57" s="182" t="str">
        <f>IF('MB - Elective'!P36&lt;&gt;"",IF('MB - Elective'!P36="P","P","C"),"")</f>
        <v/>
      </c>
      <c r="K57" s="5"/>
      <c r="L57" s="33" t="str">
        <f>'MB - Elective'!C111</f>
        <v>Theater</v>
      </c>
      <c r="M57" s="182" t="str">
        <f>IF('MB - Elective'!P111&lt;&gt;"",IF('MB - Elective'!P111="P","P","C"),"")</f>
        <v/>
      </c>
      <c r="N57" s="4"/>
    </row>
    <row r="58" spans="1:14" ht="12.75" customHeight="1" x14ac:dyDescent="0.15">
      <c r="A58" s="27"/>
      <c r="B58" s="27"/>
      <c r="C58" s="2"/>
      <c r="D58" s="180">
        <f>Life!B12</f>
        <v>8</v>
      </c>
      <c r="E58" s="177" t="str">
        <f>Life!C12</f>
        <v>Complete your board of review for the Life rank.</v>
      </c>
      <c r="F58" s="180" t="str">
        <f>IF(Life!P12&lt;&gt;"",IF(ISNUMBER(Life!P12),Life!P12,"C"),"")</f>
        <v/>
      </c>
      <c r="G58" s="5"/>
      <c r="H58" s="294" t="str">
        <f>'MB - Elective'!C37</f>
        <v>Engineering</v>
      </c>
      <c r="I58" s="294"/>
      <c r="J58" s="182" t="str">
        <f>IF('MB - Elective'!P37&lt;&gt;"",IF('MB - Elective'!P37="P","P","C"),"")</f>
        <v/>
      </c>
      <c r="K58" s="5"/>
      <c r="L58" s="33" t="str">
        <f>'MB - Elective'!C112</f>
        <v>Traffic Safety</v>
      </c>
      <c r="M58" s="182" t="str">
        <f>IF('MB - Elective'!P112&lt;&gt;"",IF('MB - Elective'!P112="P","P","C"),"")</f>
        <v/>
      </c>
      <c r="N58" s="5"/>
    </row>
    <row r="59" spans="1:14" ht="12.75" customHeight="1" x14ac:dyDescent="0.15">
      <c r="A59" s="28"/>
      <c r="B59" s="27"/>
      <c r="C59" s="2"/>
      <c r="G59" s="5"/>
      <c r="H59" s="294" t="str">
        <f>'MB - Elective'!C38</f>
        <v>Entrepreneurship</v>
      </c>
      <c r="I59" s="294"/>
      <c r="J59" s="182" t="str">
        <f>IF('MB - Elective'!P38&lt;&gt;"",IF('MB - Elective'!P38="P","P","C"),"")</f>
        <v/>
      </c>
      <c r="K59" s="5"/>
      <c r="L59" s="33" t="str">
        <f>'MB - Elective'!C113</f>
        <v>Truck Transportation</v>
      </c>
      <c r="M59" s="182" t="str">
        <f>IF('MB - Elective'!P113&lt;&gt;"",IF('MB - Elective'!P113="P","P","C"),"")</f>
        <v/>
      </c>
      <c r="N59" s="5"/>
    </row>
    <row r="60" spans="1:14" ht="12.75" customHeight="1" x14ac:dyDescent="0.15">
      <c r="A60" s="28"/>
      <c r="B60" s="27"/>
      <c r="C60" s="2"/>
      <c r="G60" s="5"/>
      <c r="H60" s="294" t="str">
        <f>'MB - Elective'!C39</f>
        <v>Farm Mechanics</v>
      </c>
      <c r="I60" s="294"/>
      <c r="J60" s="182" t="str">
        <f>IF('MB - Elective'!P39&lt;&gt;"",IF('MB - Elective'!P39="P","P","C"),"")</f>
        <v/>
      </c>
      <c r="K60" s="2"/>
      <c r="L60" s="33" t="str">
        <f>'MB - Elective'!C114</f>
        <v>Veterinary Medicine</v>
      </c>
      <c r="M60" s="182" t="str">
        <f>IF('MB - Elective'!P114&lt;&gt;"",IF('MB - Elective'!P114="P","P","C"),"")</f>
        <v/>
      </c>
      <c r="N60" s="5"/>
    </row>
    <row r="61" spans="1:14" ht="12.75" customHeight="1" x14ac:dyDescent="0.15">
      <c r="A61" s="28"/>
      <c r="B61" s="27"/>
      <c r="C61" s="2"/>
      <c r="D61" s="288" t="s">
        <v>139</v>
      </c>
      <c r="E61" s="288"/>
      <c r="F61" s="288"/>
      <c r="G61" s="4"/>
      <c r="H61" s="294" t="str">
        <f>'MB - Elective'!C40</f>
        <v>Fingerprinting</v>
      </c>
      <c r="I61" s="294"/>
      <c r="J61" s="182" t="str">
        <f>IF('MB - Elective'!P40&lt;&gt;"",IF('MB - Elective'!P40="P","P","C"),"")</f>
        <v/>
      </c>
      <c r="K61" s="5"/>
      <c r="L61" s="33" t="str">
        <f>'MB - Elective'!C115</f>
        <v>Water Sports</v>
      </c>
      <c r="M61" s="182" t="str">
        <f>IF('MB - Elective'!P115&lt;&gt;"",IF('MB - Elective'!P115="P","P","C"),"")</f>
        <v/>
      </c>
      <c r="N61" s="4"/>
    </row>
    <row r="62" spans="1:14" ht="12.75" customHeight="1" x14ac:dyDescent="0.15">
      <c r="A62" s="20"/>
      <c r="B62" s="20"/>
      <c r="C62" s="2"/>
      <c r="D62" s="288"/>
      <c r="E62" s="288"/>
      <c r="F62" s="288"/>
      <c r="G62" s="5"/>
      <c r="H62" s="294" t="str">
        <f>'MB - Elective'!C41</f>
        <v>Fire Safety</v>
      </c>
      <c r="I62" s="294"/>
      <c r="J62" s="182" t="str">
        <f>IF('MB - Elective'!P41&lt;&gt;"",IF('MB - Elective'!P41="P","P","C"),"")</f>
        <v/>
      </c>
      <c r="K62" s="5"/>
      <c r="L62" s="33" t="str">
        <f>'MB - Elective'!C116</f>
        <v>Weather</v>
      </c>
      <c r="M62" s="182" t="str">
        <f>IF('MB - Elective'!P116&lt;&gt;"",IF('MB - Elective'!P116="P","P","C"),"")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IF(Eagle!P5&lt;&gt;"",IF(ISNUMBER(Eagle!P5),Eagle!P5,"C"),"")</f>
        <v/>
      </c>
      <c r="G63" s="5"/>
      <c r="H63" s="294" t="str">
        <f>'MB - Elective'!C42</f>
        <v>Fish and Wildlife Management</v>
      </c>
      <c r="I63" s="294"/>
      <c r="J63" s="182" t="str">
        <f>IF('MB - Elective'!P42&lt;&gt;"",IF('MB - Elective'!P42="P","P","C"),"")</f>
        <v/>
      </c>
      <c r="K63" s="5"/>
      <c r="L63" s="33" t="str">
        <f>'MB - Elective'!C117</f>
        <v>Welding</v>
      </c>
      <c r="M63" s="182" t="str">
        <f>IF('MB - Elective'!P117&lt;&gt;"",IF('MB - Elective'!P117="P","P","C"),"")</f>
        <v/>
      </c>
      <c r="N63" s="5"/>
    </row>
    <row r="64" spans="1:14" x14ac:dyDescent="0.15">
      <c r="A64" s="20"/>
      <c r="B64" s="20"/>
      <c r="C64" s="2"/>
      <c r="D64" s="286"/>
      <c r="E64" s="287"/>
      <c r="F64" s="286"/>
      <c r="G64" s="5"/>
      <c r="H64" s="294" t="str">
        <f>'MB - Elective'!C43</f>
        <v>Fishing</v>
      </c>
      <c r="I64" s="294"/>
      <c r="J64" s="182" t="str">
        <f>IF('MB - Elective'!P43&lt;&gt;"",IF('MB - Elective'!P43="P","P","C"),"")</f>
        <v/>
      </c>
      <c r="K64" s="5"/>
      <c r="L64" s="33" t="str">
        <f>'MB - Elective'!C118</f>
        <v>Whitewater</v>
      </c>
      <c r="M64" s="182" t="str">
        <f>IF('MB - Elective'!P118&lt;&gt;"",IF('MB - Elective'!P118="P","P","C"),"")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IF(Eagle!P6&lt;&gt;"",IF(ISNUMBER(Eagle!P6),Eagle!P6,"C"),"")</f>
        <v/>
      </c>
      <c r="G65" s="5"/>
      <c r="H65" s="294" t="str">
        <f>'MB - Elective'!C44</f>
        <v>Fly Fishing</v>
      </c>
      <c r="I65" s="294"/>
      <c r="J65" s="182" t="str">
        <f>IF('MB - Elective'!P44&lt;&gt;"",IF('MB - Elective'!P44="P","P","C"),"")</f>
        <v/>
      </c>
      <c r="K65" s="5"/>
      <c r="L65" s="33" t="str">
        <f>'MB - Elective'!C119</f>
        <v>Wilderness Survival</v>
      </c>
      <c r="M65" s="182" t="str">
        <f>IF('MB - Elective'!P119&lt;&gt;"",IF('MB - Elective'!P119="P","P","C"),"")</f>
        <v/>
      </c>
      <c r="N65" s="5"/>
    </row>
    <row r="66" spans="1:14" ht="12.75" customHeight="1" x14ac:dyDescent="0.15">
      <c r="A66" s="20"/>
      <c r="B66" s="20"/>
      <c r="C66" s="2"/>
      <c r="D66" s="286"/>
      <c r="E66" s="287"/>
      <c r="F66" s="286"/>
      <c r="G66" s="5"/>
      <c r="H66" s="294" t="str">
        <f>'MB - Elective'!C45</f>
        <v>Forestry</v>
      </c>
      <c r="I66" s="294"/>
      <c r="J66" s="182" t="str">
        <f>IF('MB - Elective'!P45&lt;&gt;"",IF('MB - Elective'!P45="P","P","C"),"")</f>
        <v/>
      </c>
      <c r="K66" s="5"/>
      <c r="L66" s="33" t="str">
        <f>'MB - Elective'!C120</f>
        <v>Wood Carving</v>
      </c>
      <c r="M66" s="182" t="str">
        <f>IF('MB - Elective'!P120&lt;&gt;"",IF('MB - Elective'!P120="P","P","C"),"")</f>
        <v/>
      </c>
      <c r="N66" s="5"/>
    </row>
    <row r="67" spans="1:14" x14ac:dyDescent="0.15">
      <c r="A67" s="20"/>
      <c r="B67" s="20"/>
      <c r="C67" s="2"/>
      <c r="D67" s="286"/>
      <c r="E67" s="287"/>
      <c r="F67" s="286"/>
      <c r="G67" s="5"/>
      <c r="H67" s="294" t="str">
        <f>'MB - Elective'!C46</f>
        <v>Game Design</v>
      </c>
      <c r="I67" s="294"/>
      <c r="J67" s="182" t="str">
        <f>IF('MB - Elective'!P46&lt;&gt;"",IF('MB - Elective'!P46="P","P","C"),"")</f>
        <v/>
      </c>
      <c r="K67" s="2"/>
      <c r="L67" s="33" t="str">
        <f>'MB - Elective'!C121</f>
        <v>Woodwork</v>
      </c>
      <c r="M67" s="182" t="str">
        <f>IF('MB - Elective'!P121&lt;&gt;"",IF('MB - Elective'!P121="P","P","C"),"")</f>
        <v/>
      </c>
      <c r="N67" s="4"/>
    </row>
    <row r="68" spans="1:14" x14ac:dyDescent="0.15">
      <c r="A68" s="2"/>
      <c r="B68" s="2"/>
      <c r="C68" s="2"/>
      <c r="D68" s="286"/>
      <c r="E68" s="287"/>
      <c r="F68" s="286"/>
      <c r="G68" s="5"/>
      <c r="H68" s="294" t="str">
        <f>'MB - Elective'!C47</f>
        <v>Gardening</v>
      </c>
      <c r="I68" s="294"/>
      <c r="J68" s="182" t="str">
        <f>IF('MB - Elective'!P47&lt;&gt;"",IF('MB - Elective'!P47="P","P","C"),"")</f>
        <v/>
      </c>
      <c r="K68" s="5"/>
      <c r="L68" s="33" t="str">
        <f>'MB - Elective'!C122</f>
        <v>Future Merit Badge #1</v>
      </c>
      <c r="M68" s="182" t="str">
        <f>IF('MB - Elective'!P122&lt;&gt;"",IF('MB - Elective'!P122="P","P","C"),"")</f>
        <v/>
      </c>
      <c r="N68" s="5"/>
    </row>
    <row r="69" spans="1:14" ht="12.75" customHeight="1" x14ac:dyDescent="0.15">
      <c r="A69" s="2"/>
      <c r="B69" s="2"/>
      <c r="C69" s="2"/>
      <c r="D69" s="286"/>
      <c r="E69" s="287"/>
      <c r="F69" s="286"/>
      <c r="G69" s="4"/>
      <c r="H69" s="294" t="str">
        <f>'MB - Elective'!C48</f>
        <v>Genealogy</v>
      </c>
      <c r="I69" s="294"/>
      <c r="J69" s="182" t="str">
        <f>IF('MB - Elective'!P48&lt;&gt;"",IF('MB - Elective'!P48="P","P","C"),"")</f>
        <v/>
      </c>
      <c r="K69" s="5"/>
      <c r="L69" s="33" t="str">
        <f>'MB - Elective'!C123</f>
        <v>Future Merit Badge #2</v>
      </c>
      <c r="M69" s="182" t="str">
        <f>IF('MB - Elective'!P123&lt;&gt;"",IF('MB - Elective'!P123="P","P","C"),"")</f>
        <v/>
      </c>
      <c r="N69" s="5"/>
    </row>
    <row r="70" spans="1:14" ht="12.75" customHeight="1" x14ac:dyDescent="0.15">
      <c r="A70" s="2"/>
      <c r="B70" s="2"/>
      <c r="C70" s="2"/>
      <c r="D70" s="286"/>
      <c r="E70" s="287"/>
      <c r="F70" s="286"/>
      <c r="G70" s="5"/>
      <c r="H70" s="294" t="str">
        <f>'MB - Elective'!C49</f>
        <v>Geocaching</v>
      </c>
      <c r="I70" s="294"/>
      <c r="J70" s="182" t="str">
        <f>IF('MB - Elective'!P49&lt;&gt;"",IF('MB - Elective'!P49="P","P","C"),"")</f>
        <v/>
      </c>
      <c r="K70" s="5"/>
      <c r="L70" s="33" t="str">
        <f>'MB - Elective'!C124</f>
        <v>Future Merit Badge #3</v>
      </c>
      <c r="M70" s="182" t="str">
        <f>IF('MB - Elective'!P124&lt;&gt;"",IF('MB - Elective'!P124="P","P","C"),"")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IF(Eagle!P7&lt;&gt;"",IF(ISNUMBER(Eagle!P7),Eagle!P7,"C"),"")</f>
        <v/>
      </c>
      <c r="G71" s="5"/>
      <c r="H71" s="294" t="str">
        <f>'MB - Elective'!C50</f>
        <v>Geology</v>
      </c>
      <c r="I71" s="294"/>
      <c r="J71" s="182" t="str">
        <f>IF('MB - Elective'!P50&lt;&gt;"",IF('MB - Elective'!P50="P","P","C"),"")</f>
        <v/>
      </c>
      <c r="L71" s="33" t="str">
        <f>'MB - Elective'!C125</f>
        <v>Future Merit Badge #4</v>
      </c>
      <c r="M71" s="182" t="str">
        <f>IF('MB - Elective'!P125&lt;&gt;"",IF('MB - Elective'!P125="P","P","C"),"")</f>
        <v/>
      </c>
      <c r="N71" s="5"/>
    </row>
    <row r="72" spans="1:14" ht="12.75" customHeight="1" x14ac:dyDescent="0.15">
      <c r="A72" s="2"/>
      <c r="B72" s="2"/>
      <c r="C72" s="2"/>
      <c r="D72" s="286"/>
      <c r="E72" s="287"/>
      <c r="F72" s="286"/>
      <c r="G72" s="5"/>
      <c r="H72" s="294" t="str">
        <f>'MB - Elective'!C51</f>
        <v>Golf</v>
      </c>
      <c r="I72" s="294"/>
      <c r="J72" s="182" t="str">
        <f>IF('MB - Elective'!P51&lt;&gt;"",IF('MB - Elective'!P51="P","P","C"),"")</f>
        <v/>
      </c>
      <c r="L72" s="33" t="str">
        <f>'MB - Elective'!C126</f>
        <v>Future Merit Badge #5</v>
      </c>
      <c r="M72" s="182" t="str">
        <f>IF('MB - Elective'!P126&lt;&gt;"",IF('MB - Elective'!P126="P","P","C"),"")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IF(Eagle!P8&lt;&gt;"",IF(ISNUMBER(Eagle!P8),Eagle!P8,"C"),"")</f>
        <v/>
      </c>
      <c r="G73" s="5"/>
      <c r="H73" s="294" t="str">
        <f>'MB - Elective'!C52</f>
        <v>Graphic Arts</v>
      </c>
      <c r="I73" s="294"/>
      <c r="J73" s="182" t="str">
        <f>IF('MB - Elective'!P52&lt;&gt;"",IF('MB - Elective'!P52="P","P","C"),"")</f>
        <v/>
      </c>
      <c r="L73" s="33" t="str">
        <f>'MB - Elective'!C127</f>
        <v>Future Merit Badge #6</v>
      </c>
      <c r="M73" s="182" t="str">
        <f>IF('MB - Elective'!P127&lt;&gt;"",IF('MB - Elective'!P127="P","P","C"),"")</f>
        <v/>
      </c>
      <c r="N73" s="5"/>
    </row>
    <row r="74" spans="1:14" x14ac:dyDescent="0.15">
      <c r="A74" s="2"/>
      <c r="B74" s="2"/>
      <c r="C74" s="2"/>
      <c r="D74" s="286"/>
      <c r="E74" s="287"/>
      <c r="F74" s="286"/>
      <c r="G74" s="5"/>
      <c r="H74" s="294" t="str">
        <f>'MB - Elective'!C53</f>
        <v>Home Repairs</v>
      </c>
      <c r="I74" s="294"/>
      <c r="J74" s="182" t="str">
        <f>IF('MB - Elective'!P53&lt;&gt;"",IF('MB - Elective'!P53="P","P","C"),"")</f>
        <v/>
      </c>
      <c r="L74" s="33" t="str">
        <f>'MB - Elective'!C128</f>
        <v>Future Merit Badge #7</v>
      </c>
      <c r="M74" s="182" t="str">
        <f>IF('MB - Elective'!P128&lt;&gt;"",IF('MB - Elective'!P128="P","P","C"),"")</f>
        <v/>
      </c>
      <c r="N74" s="5"/>
    </row>
    <row r="75" spans="1:14" x14ac:dyDescent="0.15">
      <c r="A75" s="2"/>
      <c r="B75" s="2"/>
      <c r="C75" s="2"/>
      <c r="D75" s="286"/>
      <c r="E75" s="287"/>
      <c r="F75" s="286"/>
      <c r="G75" s="5"/>
      <c r="H75" s="294" t="str">
        <f>'MB - Elective'!C54</f>
        <v>Horsemanship</v>
      </c>
      <c r="I75" s="294"/>
      <c r="J75" s="182" t="str">
        <f>IF('MB - Elective'!P54&lt;&gt;"",IF('MB - Elective'!P54="P","P","C"),"")</f>
        <v/>
      </c>
      <c r="K75" s="5"/>
      <c r="L75" s="33" t="str">
        <f>'MB - Elective'!C129</f>
        <v>Future Merit Badge #8</v>
      </c>
      <c r="M75" s="182" t="str">
        <f>IF('MB - Elective'!P129&lt;&gt;"",IF('MB - Elective'!P129="P","P","C"),"")</f>
        <v/>
      </c>
      <c r="N75" s="2"/>
    </row>
    <row r="76" spans="1:14" x14ac:dyDescent="0.15">
      <c r="A76" s="2"/>
      <c r="B76" s="2"/>
      <c r="C76" s="2"/>
      <c r="D76" s="286"/>
      <c r="E76" s="287"/>
      <c r="F76" s="286"/>
      <c r="G76" s="5"/>
      <c r="H76" s="294" t="str">
        <f>'MB - Elective'!C55</f>
        <v>Indian Lore</v>
      </c>
      <c r="I76" s="294"/>
      <c r="J76" s="182" t="str">
        <f>IF('MB - Elective'!P55&lt;&gt;"",IF('MB - Elective'!P55="P","P","C"),"")</f>
        <v/>
      </c>
      <c r="K76" s="5"/>
      <c r="L76" s="33" t="str">
        <f>'MB - Elective'!C130</f>
        <v>Future Merit Badge #9</v>
      </c>
      <c r="M76" s="182" t="str">
        <f>IF('MB - Elective'!P130&lt;&gt;"",IF('MB - Elective'!P130="P","P","C"),"")</f>
        <v/>
      </c>
      <c r="N76" s="2"/>
    </row>
    <row r="77" spans="1:14" x14ac:dyDescent="0.15">
      <c r="A77" s="2"/>
      <c r="B77" s="2"/>
      <c r="C77" s="2"/>
      <c r="D77" s="286"/>
      <c r="E77" s="287"/>
      <c r="F77" s="286"/>
      <c r="G77" s="5"/>
      <c r="H77" s="294" t="str">
        <f>'MB - Elective'!C56</f>
        <v>Insect Study</v>
      </c>
      <c r="I77" s="294"/>
      <c r="J77" s="182" t="str">
        <f>IF('MB - Elective'!P56&lt;&gt;"",IF('MB - Elective'!P56="P","P","C"),"")</f>
        <v/>
      </c>
      <c r="K77" s="5"/>
      <c r="L77" s="33" t="str">
        <f>'MB - Elective'!C131</f>
        <v>Future Merit Badge #10</v>
      </c>
      <c r="M77" s="182" t="str">
        <f>IF('MB - Elective'!P131&lt;&gt;"",IF('MB - Elective'!P131="P","P","C"),"")</f>
        <v/>
      </c>
      <c r="N77" s="2"/>
    </row>
    <row r="78" spans="1:14" ht="12.75" customHeight="1" x14ac:dyDescent="0.15">
      <c r="A78" s="2"/>
      <c r="B78" s="2"/>
      <c r="C78" s="2"/>
      <c r="D78" s="286"/>
      <c r="E78" s="287"/>
      <c r="F78" s="286"/>
      <c r="G78" s="5"/>
      <c r="H78" s="5"/>
      <c r="K78" s="5"/>
      <c r="L78" s="2"/>
      <c r="M78"/>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IF(Eagle!P9&lt;&gt;"",IF(ISNUMBER(Eagle!P9),Eagle!P9,"C"),"")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IF(Eagle!P10&lt;&gt;"",IF(ISNUMBER(Eagle!P10),Eagle!P10,"C"),"")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IF(Eagle!P11&lt;&gt;"",IF(ISNUMBER(Eagle!P11),Eagle!P11,"C"),"")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J1SDAq0twZB0m09UM3MeBNtV1x45XIakaW+C84zLkeVdBZ2HlCWvtDTPS6FxCckRtNF5qnS1I/mH7t39EGap+w==" saltValue="cTKzN/CeapjvJfBKj7fW3Q==" spinCount="100000" sheet="1" objects="1" scenarios="1" selectLockedCells="1" selectUnlockedCells="1"/>
  <mergeCells count="121">
    <mergeCell ref="H73:I73"/>
    <mergeCell ref="H74:I74"/>
    <mergeCell ref="H75:I75"/>
    <mergeCell ref="H76:I76"/>
    <mergeCell ref="H77:I77"/>
    <mergeCell ref="A1:B2"/>
    <mergeCell ref="E3:E4"/>
    <mergeCell ref="E8:E9"/>
    <mergeCell ref="H1:J2"/>
    <mergeCell ref="H24:I24"/>
    <mergeCell ref="H25:I25"/>
    <mergeCell ref="H26:I26"/>
    <mergeCell ref="H10:H11"/>
    <mergeCell ref="H12:H13"/>
    <mergeCell ref="D13:D18"/>
    <mergeCell ref="F13:F18"/>
    <mergeCell ref="H15:H17"/>
    <mergeCell ref="D19:D21"/>
    <mergeCell ref="E19:E21"/>
    <mergeCell ref="F19:F21"/>
    <mergeCell ref="D22:D23"/>
    <mergeCell ref="E22:E23"/>
    <mergeCell ref="E10:E12"/>
    <mergeCell ref="E13:E18"/>
    <mergeCell ref="L1:M2"/>
    <mergeCell ref="D3:D4"/>
    <mergeCell ref="F3:F4"/>
    <mergeCell ref="D5:D7"/>
    <mergeCell ref="E5:E7"/>
    <mergeCell ref="F5:F7"/>
    <mergeCell ref="D1:F2"/>
    <mergeCell ref="D8:D9"/>
    <mergeCell ref="F8:F9"/>
    <mergeCell ref="D10:D12"/>
    <mergeCell ref="F10:F12"/>
    <mergeCell ref="F22:F23"/>
    <mergeCell ref="H22:J23"/>
    <mergeCell ref="D31:D33"/>
    <mergeCell ref="E31:E33"/>
    <mergeCell ref="F31:F33"/>
    <mergeCell ref="H31:I31"/>
    <mergeCell ref="H32:I32"/>
    <mergeCell ref="H33:I33"/>
    <mergeCell ref="D27:F28"/>
    <mergeCell ref="H27:I27"/>
    <mergeCell ref="H28:I28"/>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15" priority="1" operator="equal">
      <formula>"P"</formula>
    </cfRule>
  </conditionalFormatting>
  <conditionalFormatting sqref="J3:J19">
    <cfRule type="cellIs" dxfId="14"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N106"/>
  <sheetViews>
    <sheetView showGridLines="0" workbookViewId="0" xr3:uid="{94BC7849-1D55-59FD-A4A3-F33B65D9F6CB}">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IF(Star!Q5&lt;&gt;"",IF(ISNUMBER(Star!Q5),Star!Q5,"C"),"")</f>
        <v/>
      </c>
      <c r="G3" s="5"/>
      <c r="H3" s="174" t="str">
        <f>'MB - EagleRequired'!B3</f>
        <v>1.</v>
      </c>
      <c r="I3" s="181" t="str">
        <f>'MB - EagleRequired'!C3</f>
        <v>First Aid</v>
      </c>
      <c r="J3" s="174" t="str">
        <f>IF('MB - EagleRequired'!Q3&lt;&gt;"",IF(OR(ISNUMBER('MB - EagleRequired'!Q3),'MB - EagleRequired'!Q3="P"),"P","C"),"")</f>
        <v/>
      </c>
      <c r="K3" s="5"/>
      <c r="L3" s="33" t="str">
        <f>'MB - Elective'!C57</f>
        <v>Inventing</v>
      </c>
      <c r="M3" s="182" t="str">
        <f>IF('MB - Elective'!Q57&lt;&gt;"",IF('MB - Elective'!Q57="P","P","C"),"")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EagleRequired'!Q4&lt;&gt;"",IF(OR(ISNUMBER('MB - EagleRequired'!Q4),'MB - EagleRequired'!Q4="P"),"P","C"),"")</f>
        <v/>
      </c>
      <c r="K4" s="5"/>
      <c r="L4" s="33" t="str">
        <f>'MB - Elective'!C58</f>
        <v>Journalism</v>
      </c>
      <c r="M4" s="182" t="str">
        <f>IF('MB - Elective'!Q58&lt;&gt;"",IF('MB - Elective'!Q58="P","P","C"),"")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IF(Star!Q6&lt;&gt;"",IF(ISNUMBER(Star!Q6),Star!Q6,"C"),"")</f>
        <v/>
      </c>
      <c r="G5" s="5"/>
      <c r="H5" s="174" t="str">
        <f>'MB - EagleRequired'!B5</f>
        <v>3.</v>
      </c>
      <c r="I5" s="181" t="str">
        <f>'MB - EagleRequired'!C5</f>
        <v>Citizenship in the Nation</v>
      </c>
      <c r="J5" s="174" t="str">
        <f>IF('MB - EagleRequired'!Q5&lt;&gt;"",IF(OR(ISNUMBER('MB - EagleRequired'!Q5),'MB - EagleRequired'!Q5="P"),"P","C"),"")</f>
        <v/>
      </c>
      <c r="K5" s="5"/>
      <c r="L5" s="33" t="str">
        <f>'MB - Elective'!C59</f>
        <v>Kayaking</v>
      </c>
      <c r="M5" s="182" t="str">
        <f>IF('MB - Elective'!Q59&lt;&gt;"",IF('MB - Elective'!Q59="P","P","C"),"")</f>
        <v/>
      </c>
      <c r="N5" s="5"/>
    </row>
    <row r="6" spans="1:14" ht="12.75" customHeight="1" x14ac:dyDescent="0.15">
      <c r="A6" s="45" t="s">
        <v>137</v>
      </c>
      <c r="B6" s="46" t="str">
        <f>IF(Star!Q2&lt;&gt;"",IF(ISNUMBER(Star!Q2),FLOOR(Star!Q2,1),"C"),"")</f>
        <v/>
      </c>
      <c r="C6" s="23"/>
      <c r="D6" s="286"/>
      <c r="E6" s="289"/>
      <c r="F6" s="286"/>
      <c r="G6" s="5"/>
      <c r="H6" s="174" t="str">
        <f>'MB - EagleRequired'!B6</f>
        <v>4.</v>
      </c>
      <c r="I6" s="181" t="str">
        <f>'MB - EagleRequired'!C6</f>
        <v>Citizenship in the World</v>
      </c>
      <c r="J6" s="174" t="str">
        <f>IF('MB - EagleRequired'!Q6&lt;&gt;"",IF(OR(ISNUMBER('MB - EagleRequired'!Q6),'MB - EagleRequired'!Q6="P"),"P","C"),"")</f>
        <v/>
      </c>
      <c r="K6" s="5"/>
      <c r="L6" s="33" t="str">
        <f>'MB - Elective'!C60</f>
        <v>Landscape Architecture</v>
      </c>
      <c r="M6" s="182" t="str">
        <f>IF('MB - Elective'!Q60&lt;&gt;"",IF('MB - Elective'!Q60="P","P","C"),"")</f>
        <v/>
      </c>
      <c r="N6" s="5"/>
    </row>
    <row r="7" spans="1:14" ht="12.75" customHeight="1" x14ac:dyDescent="0.15">
      <c r="A7" s="45" t="s">
        <v>138</v>
      </c>
      <c r="B7" s="46" t="str">
        <f>IF(Life!Q2&lt;&gt;"",IF(ISNUMBER(Life!Q2),FLOOR(Life!Q2,1),"C"),"")</f>
        <v/>
      </c>
      <c r="C7" s="23"/>
      <c r="D7" s="286"/>
      <c r="E7" s="289"/>
      <c r="F7" s="286"/>
      <c r="G7" s="5"/>
      <c r="H7" s="174" t="str">
        <f>'MB - EagleRequired'!B7</f>
        <v>5.</v>
      </c>
      <c r="I7" s="181" t="str">
        <f>'MB - EagleRequired'!C7</f>
        <v>Communication</v>
      </c>
      <c r="J7" s="174" t="str">
        <f>IF('MB - EagleRequired'!Q7&lt;&gt;"",IF(OR(ISNUMBER('MB - EagleRequired'!Q7),'MB - EagleRequired'!Q7="P"),"P","C"),"")</f>
        <v/>
      </c>
      <c r="K7" s="2"/>
      <c r="L7" s="33" t="str">
        <f>'MB - Elective'!C61</f>
        <v>Law</v>
      </c>
      <c r="M7" s="182" t="str">
        <f>IF('MB - Elective'!Q61&lt;&gt;"",IF('MB - Elective'!Q61="P","P","C"),"")</f>
        <v/>
      </c>
      <c r="N7" s="5"/>
    </row>
    <row r="8" spans="1:14" ht="12.75" customHeight="1" x14ac:dyDescent="0.15">
      <c r="A8" s="45" t="s">
        <v>139</v>
      </c>
      <c r="B8" s="46" t="str">
        <f>IF(Eagle!Q2&lt;&gt;"",IF(ISNUMBER(Eagle!Q2),FLOOR(Eagle!Q2,1),"C"),"")</f>
        <v/>
      </c>
      <c r="C8" s="23"/>
      <c r="D8" s="286">
        <f>Star!B7</f>
        <v>3</v>
      </c>
      <c r="E8" s="289" t="str">
        <f>Star!C7</f>
        <v>Earn a total of six (6) merit badges, including four (4) from the list of required Eagle Merit Badges.</v>
      </c>
      <c r="F8" s="286" t="str">
        <f>IF(Star!Q7&lt;&gt;"",IF(ISNUMBER(Star!Q7),Star!Q7,"C"),"")</f>
        <v/>
      </c>
      <c r="G8" s="5"/>
      <c r="H8" s="174" t="str">
        <f>'MB - EagleRequired'!B8</f>
        <v>6.</v>
      </c>
      <c r="I8" s="181" t="str">
        <f>'MB - EagleRequired'!C8</f>
        <v>Cooking</v>
      </c>
      <c r="J8" s="174" t="str">
        <f>IF('MB - EagleRequired'!Q8&lt;&gt;"",IF(OR(ISNUMBER('MB - EagleRequired'!Q8),'MB - EagleRequired'!Q8="P"),"P","C"),"")</f>
        <v/>
      </c>
      <c r="K8" s="5"/>
      <c r="L8" s="33" t="str">
        <f>'MB - Elective'!C62</f>
        <v>Leatherwork</v>
      </c>
      <c r="M8" s="182" t="str">
        <f>IF('MB - Elective'!Q62&lt;&gt;"",IF('MB - Elective'!Q62="P","P","C"),"")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EagleRequired'!Q9&lt;&gt;"",IF(OR(ISNUMBER('MB - EagleRequired'!Q9),'MB - EagleRequired'!Q9="P"),"P","C"),"")</f>
        <v/>
      </c>
      <c r="K9" s="5"/>
      <c r="L9" s="33" t="str">
        <f>'MB - Elective'!C63</f>
        <v>Mammal Study</v>
      </c>
      <c r="M9" s="182" t="str">
        <f>IF('MB - Elective'!Q63&lt;&gt;"",IF('MB - Elective'!Q63="P","P","C"),"")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IF(Star!Q8&lt;&gt;"",IF(ISNUMBER(Star!Q8),Star!Q8,"C"),"")</f>
        <v/>
      </c>
      <c r="G10" s="5"/>
      <c r="H10" s="295" t="str">
        <f>'MB - EagleRequired'!B10</f>
        <v>8.</v>
      </c>
      <c r="I10" s="181" t="str">
        <f>'MB - EagleRequired'!C10</f>
        <v>Emergency Preparedness    -or-</v>
      </c>
      <c r="J10" s="174" t="str">
        <f>IF('MB - EagleRequired'!Q10&lt;&gt;"",IF(OR(ISNUMBER('MB - EagleRequired'!Q10),'MB - EagleRequired'!Q10="P"),"P","C"),"")</f>
        <v/>
      </c>
      <c r="K10" s="5"/>
      <c r="L10" s="33" t="str">
        <f>'MB - Elective'!C64</f>
        <v>Medicine</v>
      </c>
      <c r="M10" s="182" t="str">
        <f>IF('MB - Elective'!Q64&lt;&gt;"",IF('MB - Elective'!Q64="P","P","C"),"")</f>
        <v/>
      </c>
      <c r="N10" s="5"/>
    </row>
    <row r="11" spans="1:14" x14ac:dyDescent="0.15">
      <c r="C11" s="23"/>
      <c r="D11" s="286"/>
      <c r="E11" s="289"/>
      <c r="F11" s="286"/>
      <c r="G11" s="5"/>
      <c r="H11" s="295"/>
      <c r="I11" s="181" t="str">
        <f>'MB - EagleRequired'!C11</f>
        <v>Lifesaving</v>
      </c>
      <c r="J11" s="174" t="str">
        <f>IF('MB - EagleRequired'!Q11&lt;&gt;"",IF(OR(ISNUMBER('MB - EagleRequired'!Q11),'MB - EagleRequired'!Q11="P"),"P","C"),"")</f>
        <v/>
      </c>
      <c r="K11" s="5"/>
      <c r="L11" s="33" t="str">
        <f>'MB - Elective'!C65</f>
        <v>Metalwork</v>
      </c>
      <c r="M11" s="182" t="str">
        <f>IF('MB - Elective'!Q65&lt;&gt;"",IF('MB - Elective'!Q65="P","P","C"),"")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EagleRequired'!Q12&lt;&gt;"",IF(OR(ISNUMBER('MB - EagleRequired'!Q12),'MB - EagleRequired'!Q12="P"),"P","C"),"")</f>
        <v/>
      </c>
      <c r="K12" s="5"/>
      <c r="L12" s="33" t="str">
        <f>'MB - Elective'!C66</f>
        <v>Mining in Society</v>
      </c>
      <c r="M12" s="182" t="str">
        <f>IF('MB - Elective'!Q66&lt;&gt;"",IF('MB - Elective'!Q66="P","P","C"),"")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IF(Star!Q9&lt;&gt;"",IF(ISNUMBER(Star!Q9),Star!Q9,"C"),"")</f>
        <v/>
      </c>
      <c r="G13" s="5"/>
      <c r="H13" s="295"/>
      <c r="I13" s="181" t="str">
        <f>'MB - EagleRequired'!C13</f>
        <v>Sustainability</v>
      </c>
      <c r="J13" s="174" t="str">
        <f>IF('MB - EagleRequired'!Q13&lt;&gt;"",IF(OR(ISNUMBER('MB - EagleRequired'!Q13),'MB - EagleRequired'!Q13="P"),"P","C"),"")</f>
        <v/>
      </c>
      <c r="K13" s="2"/>
      <c r="L13" s="33" t="str">
        <f>'MB - Elective'!C67</f>
        <v>Model Design and Building</v>
      </c>
      <c r="M13" s="182" t="str">
        <f>IF('MB - Elective'!Q67&lt;&gt;"",IF('MB - Elective'!Q67="P","P","C"),"")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EagleRequired'!Q14&lt;&gt;"",IF(OR(ISNUMBER('MB - EagleRequired'!Q14),'MB - EagleRequired'!Q14="P"),"P","C"),"")</f>
        <v/>
      </c>
      <c r="K14" s="5"/>
      <c r="L14" s="33" t="str">
        <f>'MB - Elective'!C68</f>
        <v>Motorboating</v>
      </c>
      <c r="M14" s="182" t="str">
        <f>IF('MB - Elective'!Q68&lt;&gt;"",IF('MB - Elective'!Q68="P","P","C"),"")</f>
        <v/>
      </c>
      <c r="N14" s="18"/>
    </row>
    <row r="15" spans="1:14" x14ac:dyDescent="0.15">
      <c r="C15" s="23"/>
      <c r="D15" s="286"/>
      <c r="E15" s="289"/>
      <c r="F15" s="286"/>
      <c r="G15" s="18"/>
      <c r="H15" s="295" t="str">
        <f>'MB - EagleRequired'!B15</f>
        <v>11.</v>
      </c>
      <c r="I15" s="181" t="str">
        <f>'MB - EagleRequired'!C15</f>
        <v>Swimming    -or-</v>
      </c>
      <c r="J15" s="174" t="str">
        <f>IF('MB - EagleRequired'!Q15&lt;&gt;"",IF(OR(ISNUMBER('MB - EagleRequired'!Q15),'MB - EagleRequired'!Q15="P"),"P","C"),"")</f>
        <v/>
      </c>
      <c r="K15" s="5"/>
      <c r="L15" s="33" t="str">
        <f>'MB - Elective'!C69</f>
        <v>Movie Making</v>
      </c>
      <c r="M15" s="182" t="str">
        <f>IF('MB - Elective'!Q69&lt;&gt;"",IF('MB - Elective'!Q69="P","P","C"),"")</f>
        <v/>
      </c>
      <c r="N15" s="5"/>
    </row>
    <row r="16" spans="1:14" ht="12.75" customHeight="1" x14ac:dyDescent="0.15">
      <c r="D16" s="286"/>
      <c r="E16" s="289"/>
      <c r="F16" s="286"/>
      <c r="G16" s="5"/>
      <c r="H16" s="295"/>
      <c r="I16" s="181" t="str">
        <f>'MB - EagleRequired'!C16</f>
        <v>Hiking    -or-</v>
      </c>
      <c r="J16" s="174" t="str">
        <f>IF('MB - EagleRequired'!Q16&lt;&gt;"",IF(OR(ISNUMBER('MB - EagleRequired'!Q16),'MB - EagleRequired'!Q16="P"),"P","C"),"")</f>
        <v/>
      </c>
      <c r="K16" s="5"/>
      <c r="L16" s="33" t="str">
        <f>'MB - Elective'!C70</f>
        <v>Music</v>
      </c>
      <c r="M16" s="182" t="str">
        <f>IF('MB - Elective'!Q70&lt;&gt;"",IF('MB - Elective'!Q70="P","P","C"),"")</f>
        <v/>
      </c>
      <c r="N16" s="5"/>
    </row>
    <row r="17" spans="1:14" ht="12.75" customHeight="1" x14ac:dyDescent="0.15">
      <c r="A17" s="94" t="s">
        <v>187</v>
      </c>
      <c r="B17" s="95"/>
      <c r="D17" s="286"/>
      <c r="E17" s="289"/>
      <c r="F17" s="286"/>
      <c r="G17" s="5"/>
      <c r="H17" s="295"/>
      <c r="I17" s="181" t="str">
        <f>'MB - EagleRequired'!C17</f>
        <v>Cycling</v>
      </c>
      <c r="J17" s="174" t="str">
        <f>IF('MB - EagleRequired'!Q17&lt;&gt;"",IF(OR(ISNUMBER('MB - EagleRequired'!Q17),'MB - EagleRequired'!Q17="P"),"P","C"),"")</f>
        <v/>
      </c>
      <c r="K17" s="5"/>
      <c r="L17" s="33" t="str">
        <f>'MB - Elective'!C71</f>
        <v>Nature</v>
      </c>
      <c r="M17" s="182" t="str">
        <f>IF('MB - Elective'!Q71&lt;&gt;"",IF('MB - Elective'!Q71="P","P","C"),"")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EagleRequired'!Q18&lt;&gt;"",IF(OR(ISNUMBER('MB - EagleRequired'!Q18),'MB - EagleRequired'!Q18="P"),"P","C"),"")</f>
        <v/>
      </c>
      <c r="K18" s="5"/>
      <c r="L18" s="33" t="str">
        <f>'MB - Elective'!C72</f>
        <v>Nuclear Science</v>
      </c>
      <c r="M18" s="182" t="str">
        <f>IF('MB - Elective'!Q72&lt;&gt;"",IF('MB - Elective'!Q72="P","P","C"),"")</f>
        <v/>
      </c>
      <c r="N18" s="18"/>
    </row>
    <row r="19" spans="1:14" ht="12.75" customHeight="1" x14ac:dyDescent="0.15">
      <c r="A19" s="98" t="s">
        <v>189</v>
      </c>
      <c r="B19" s="46" t="str">
        <f>'Troop Meetings'!Q6</f>
        <v/>
      </c>
      <c r="D19" s="286">
        <f>Star!B10</f>
        <v>6</v>
      </c>
      <c r="E19" s="289" t="str">
        <f>Star!C10</f>
        <v>With your parent or guardian, complete the exercises in the pamphlet How to Protect Your Children From Child Abuse: A Parent's Guide and earn the Cyber Chip Award for your grade.</v>
      </c>
      <c r="F19" s="286" t="str">
        <f>IF(Star!Q10&lt;&gt;"",IF(ISNUMBER(Star!Q10),Star!Q10,"C"),"")</f>
        <v/>
      </c>
      <c r="G19" s="5"/>
      <c r="H19" s="174" t="str">
        <f>'MB - EagleRequired'!B19</f>
        <v>13.</v>
      </c>
      <c r="I19" s="181" t="str">
        <f>'MB - EagleRequired'!C19</f>
        <v>Family Life</v>
      </c>
      <c r="J19" s="174" t="str">
        <f>IF('MB - EagleRequired'!Q19&lt;&gt;"",IF(OR(ISNUMBER('MB - EagleRequired'!Q19),'MB - EagleRequired'!Q19="P"),"P","C"),"")</f>
        <v/>
      </c>
      <c r="K19" s="2"/>
      <c r="L19" s="33" t="str">
        <f>'MB - Elective'!C73</f>
        <v>Oceanography</v>
      </c>
      <c r="M19" s="182" t="str">
        <f>IF('MB - Elective'!Q73&lt;&gt;"",IF('MB - Elective'!Q73="P","P","C"),"")</f>
        <v/>
      </c>
      <c r="N19" s="5"/>
    </row>
    <row r="20" spans="1:14" x14ac:dyDescent="0.15">
      <c r="A20" s="98" t="s">
        <v>190</v>
      </c>
      <c r="B20" s="46" t="str">
        <f>Outings!Q6</f>
        <v/>
      </c>
      <c r="C20" s="17"/>
      <c r="D20" s="286"/>
      <c r="E20" s="289"/>
      <c r="F20" s="286"/>
      <c r="G20" s="5"/>
      <c r="H20" s="5"/>
      <c r="K20" s="5"/>
      <c r="L20" s="33" t="str">
        <f>'MB - Elective'!C74</f>
        <v>Orienteering</v>
      </c>
      <c r="M20" s="182" t="str">
        <f>IF('MB - Elective'!Q74&lt;&gt;"",IF('MB - Elective'!Q74="P","P","C"),"")</f>
        <v/>
      </c>
      <c r="N20" s="5"/>
    </row>
    <row r="21" spans="1:14" ht="12.75" customHeight="1" x14ac:dyDescent="0.15">
      <c r="A21" s="98" t="s">
        <v>191</v>
      </c>
      <c r="B21" s="46" t="str">
        <f>'Nights Camping'!Q7</f>
        <v/>
      </c>
      <c r="C21" s="21"/>
      <c r="D21" s="286"/>
      <c r="E21" s="289"/>
      <c r="F21" s="286"/>
      <c r="G21" s="5"/>
      <c r="H21" s="5"/>
      <c r="K21" s="5"/>
      <c r="L21" s="33" t="str">
        <f>'MB - Elective'!C75</f>
        <v>Painting</v>
      </c>
      <c r="M21" s="182" t="str">
        <f>IF('MB - Elective'!Q75&lt;&gt;"",IF('MB - Elective'!Q75="P","P","C"),"")</f>
        <v/>
      </c>
      <c r="N21" s="5"/>
    </row>
    <row r="22" spans="1:14" ht="12.75" customHeight="1" x14ac:dyDescent="0.15">
      <c r="A22" s="98" t="s">
        <v>192</v>
      </c>
      <c r="B22" s="46" t="str">
        <f>'Nights Camping'!Q6</f>
        <v/>
      </c>
      <c r="C22" s="23"/>
      <c r="D22" s="286">
        <f>Star!B11</f>
        <v>7</v>
      </c>
      <c r="E22" s="289" t="str">
        <f>Star!C11</f>
        <v>While a First Class Scout, participate in a Scoutmaster conference.</v>
      </c>
      <c r="F22" s="286" t="str">
        <f>IF(Star!Q11&lt;&gt;"",IF(ISNUMBER(Star!Q11),Star!Q11,"C"),"")</f>
        <v/>
      </c>
      <c r="G22" s="5"/>
      <c r="H22" s="288" t="s">
        <v>339</v>
      </c>
      <c r="I22" s="288"/>
      <c r="J22" s="288"/>
      <c r="K22" s="5"/>
      <c r="L22" s="33" t="str">
        <f>'MB - Elective'!C76</f>
        <v>Pets</v>
      </c>
      <c r="M22" s="182" t="str">
        <f>IF('MB - Elective'!Q76&lt;&gt;"",IF('MB - Elective'!Q76="P","P","C"),"")</f>
        <v/>
      </c>
      <c r="N22" s="5"/>
    </row>
    <row r="23" spans="1:14" ht="12.75" customHeight="1" x14ac:dyDescent="0.15">
      <c r="C23" s="23"/>
      <c r="D23" s="286"/>
      <c r="E23" s="289"/>
      <c r="F23" s="286"/>
      <c r="G23" s="4"/>
      <c r="H23" s="288"/>
      <c r="I23" s="288"/>
      <c r="J23" s="288"/>
      <c r="K23" s="5"/>
      <c r="L23" s="33" t="str">
        <f>'MB - Elective'!C77</f>
        <v>Photography</v>
      </c>
      <c r="M23" s="182" t="str">
        <f>IF('MB - Elective'!Q77&lt;&gt;"",IF('MB - Elective'!Q77="P","P","C"),"")</f>
        <v/>
      </c>
      <c r="N23" s="5"/>
    </row>
    <row r="24" spans="1:14" ht="12.75" customHeight="1" x14ac:dyDescent="0.15">
      <c r="C24" s="22"/>
      <c r="D24" s="180">
        <f>Star!B12</f>
        <v>8</v>
      </c>
      <c r="E24" s="44" t="str">
        <f>Star!C12</f>
        <v>Complete your board of review for the Star rank.</v>
      </c>
      <c r="F24" s="180" t="str">
        <f>IF(Star!Q12&lt;&gt;"",IF(ISNUMBER(Star!Q12),Star!Q12,"C"),"")</f>
        <v/>
      </c>
      <c r="G24" s="5"/>
      <c r="H24" s="294" t="str">
        <f>'MB - Elective'!C3</f>
        <v>American Business</v>
      </c>
      <c r="I24" s="294"/>
      <c r="J24" s="182" t="str">
        <f>IF('MB - Elective'!Q3&lt;&gt;"",IF('MB - Elective'!Q3="P","P","C"),"")</f>
        <v/>
      </c>
      <c r="K24" s="5"/>
      <c r="L24" s="33" t="str">
        <f>'MB - Elective'!C78</f>
        <v>Pioneering</v>
      </c>
      <c r="M24" s="182" t="str">
        <f>IF('MB - Elective'!Q78&lt;&gt;"",IF('MB - Elective'!Q78="P","P","C"),"")</f>
        <v/>
      </c>
      <c r="N24" s="5"/>
    </row>
    <row r="25" spans="1:14" ht="12.75" customHeight="1" x14ac:dyDescent="0.15">
      <c r="A25" s="94" t="s">
        <v>193</v>
      </c>
      <c r="B25" s="175"/>
      <c r="C25" s="23"/>
      <c r="D25" s="40"/>
      <c r="G25" s="5"/>
      <c r="H25" s="294" t="str">
        <f>'MB - Elective'!C4</f>
        <v>American Culture</v>
      </c>
      <c r="I25" s="294"/>
      <c r="J25" s="182" t="str">
        <f>IF('MB - Elective'!Q4&lt;&gt;"",IF('MB - Elective'!Q4="P","P","C"),"")</f>
        <v/>
      </c>
      <c r="K25" s="5"/>
      <c r="L25" s="33" t="str">
        <f>'MB - Elective'!C79</f>
        <v>Plant Science</v>
      </c>
      <c r="M25" s="182" t="str">
        <f>IF('MB - Elective'!Q79&lt;&gt;"",IF('MB - Elective'!Q79="P","P","C"),"")</f>
        <v/>
      </c>
      <c r="N25" s="5"/>
    </row>
    <row r="26" spans="1:14" ht="12.75" customHeight="1" x14ac:dyDescent="0.15">
      <c r="A26" s="98" t="s">
        <v>194</v>
      </c>
      <c r="B26" s="176" t="str">
        <f>IF('Order of the Arrow'!AC3&lt;&gt;"","Yes","")</f>
        <v/>
      </c>
      <c r="C26" s="23"/>
      <c r="D26" s="40"/>
      <c r="G26" s="5"/>
      <c r="H26" s="294" t="str">
        <f>'MB - Elective'!C5</f>
        <v>American Heritage</v>
      </c>
      <c r="I26" s="294"/>
      <c r="J26" s="182" t="str">
        <f>IF('MB - Elective'!Q5&lt;&gt;"",IF('MB - Elective'!Q5="P","P","C"),"")</f>
        <v/>
      </c>
      <c r="K26" s="2"/>
      <c r="L26" s="33" t="str">
        <f>'MB - Elective'!C80</f>
        <v>Plumbing</v>
      </c>
      <c r="M26" s="182" t="str">
        <f>IF('MB - Elective'!Q80&lt;&gt;"",IF('MB - Elective'!Q80="P","P","C"),"")</f>
        <v/>
      </c>
      <c r="N26" s="4"/>
    </row>
    <row r="27" spans="1:14" ht="12.75" customHeight="1" x14ac:dyDescent="0.15">
      <c r="A27" s="98" t="s">
        <v>195</v>
      </c>
      <c r="B27" s="46" t="str">
        <f>IF('Order of the Arrow'!AC4&lt;&gt;"","Yes","")</f>
        <v/>
      </c>
      <c r="C27" s="23"/>
      <c r="D27" s="288" t="s">
        <v>138</v>
      </c>
      <c r="E27" s="288"/>
      <c r="F27" s="288"/>
      <c r="G27" s="4"/>
      <c r="H27" s="294" t="str">
        <f>'MB - Elective'!C6</f>
        <v>American Labor</v>
      </c>
      <c r="I27" s="294"/>
      <c r="J27" s="182" t="str">
        <f>IF('MB - Elective'!Q6&lt;&gt;"",IF('MB - Elective'!Q6="P","P","C"),"")</f>
        <v/>
      </c>
      <c r="K27" s="5"/>
      <c r="L27" s="33" t="str">
        <f>'MB - Elective'!C81</f>
        <v>Pottery</v>
      </c>
      <c r="M27" s="182" t="str">
        <f>IF('MB - Elective'!Q81&lt;&gt;"",IF('MB - Elective'!Q81="P","P","C"),"")</f>
        <v/>
      </c>
      <c r="N27" s="5"/>
    </row>
    <row r="28" spans="1:14" ht="12.75" customHeight="1" x14ac:dyDescent="0.15">
      <c r="A28" s="98" t="s">
        <v>196</v>
      </c>
      <c r="B28" s="46" t="str">
        <f>IF('Order of the Arrow'!AC5&lt;&gt;"","Yes","")</f>
        <v/>
      </c>
      <c r="C28" s="23"/>
      <c r="D28" s="288"/>
      <c r="E28" s="288"/>
      <c r="F28" s="288"/>
      <c r="G28" s="5"/>
      <c r="H28" s="294" t="str">
        <f>'MB - Elective'!C7</f>
        <v>Animal Science</v>
      </c>
      <c r="I28" s="294"/>
      <c r="J28" s="182" t="str">
        <f>IF('MB - Elective'!Q7&lt;&gt;"",IF('MB - Elective'!Q7="P","P","C"),"")</f>
        <v/>
      </c>
      <c r="K28" s="5"/>
      <c r="L28" s="33" t="str">
        <f>'MB - Elective'!C82</f>
        <v>Programming</v>
      </c>
      <c r="M28" s="182" t="str">
        <f>IF('MB - Elective'!Q82&lt;&gt;"",IF('MB - Elective'!Q82="P","P","C"),"")</f>
        <v/>
      </c>
      <c r="N28" s="5"/>
    </row>
    <row r="29" spans="1:14" ht="12.75" customHeight="1" x14ac:dyDescent="0.15">
      <c r="A29" s="98" t="s">
        <v>197</v>
      </c>
      <c r="B29" s="46" t="str">
        <f>IF('Order of the Arrow'!AC6&lt;&gt;"","Yes","")</f>
        <v/>
      </c>
      <c r="C29" s="23"/>
      <c r="D29" s="286">
        <f>Life!B5</f>
        <v>1</v>
      </c>
      <c r="E29" s="287" t="str">
        <f>Life!C5</f>
        <v xml:space="preserve">Be active in your troop and patrol for at least 6 months as a Star Scout. </v>
      </c>
      <c r="F29" s="286" t="str">
        <f>IF(Life!Q5&lt;&gt;"",IF(ISNUMBER(Life!Q5),Life!Q5,"C"),"")</f>
        <v/>
      </c>
      <c r="G29" s="5"/>
      <c r="H29" s="294" t="str">
        <f>'MB - Elective'!C8</f>
        <v>Animation</v>
      </c>
      <c r="I29" s="294"/>
      <c r="J29" s="182" t="str">
        <f>IF('MB - Elective'!Q8&lt;&gt;"",IF('MB - Elective'!Q8="P","P","C"),"")</f>
        <v/>
      </c>
      <c r="K29" s="5"/>
      <c r="L29" s="33" t="str">
        <f>'MB - Elective'!C83</f>
        <v>Public Health</v>
      </c>
      <c r="M29" s="182" t="str">
        <f>IF('MB - Elective'!Q83&lt;&gt;"",IF('MB - Elective'!Q83="P","P","C"),"")</f>
        <v/>
      </c>
      <c r="N29" s="5"/>
    </row>
    <row r="30" spans="1:14" x14ac:dyDescent="0.15">
      <c r="A30" s="98" t="s">
        <v>198</v>
      </c>
      <c r="B30" s="46" t="str">
        <f>IF('Order of the Arrow'!AC7&lt;&gt;"","Yes","")</f>
        <v/>
      </c>
      <c r="C30" s="23"/>
      <c r="D30" s="286"/>
      <c r="E30" s="287"/>
      <c r="F30" s="286"/>
      <c r="G30" s="5"/>
      <c r="H30" s="294" t="str">
        <f>'MB - Elective'!C9</f>
        <v>Archaeology</v>
      </c>
      <c r="I30" s="294"/>
      <c r="J30" s="182" t="str">
        <f>IF('MB - Elective'!Q9&lt;&gt;"",IF('MB - Elective'!Q9="P","P","C"),"")</f>
        <v/>
      </c>
      <c r="K30" s="5"/>
      <c r="L30" s="33" t="str">
        <f>'MB - Elective'!C84</f>
        <v>Public Speaking</v>
      </c>
      <c r="M30" s="182" t="str">
        <f>IF('MB - Elective'!Q84&lt;&gt;"",IF('MB - Elective'!Q84="P","P","C"),"")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IF(Life!Q6&lt;&gt;"",IF(ISNUMBER(Life!Q6),Life!Q6,"C"),"")</f>
        <v/>
      </c>
      <c r="G31" s="5"/>
      <c r="H31" s="294" t="str">
        <f>'MB - Elective'!C10</f>
        <v>Archery</v>
      </c>
      <c r="I31" s="294"/>
      <c r="J31" s="182" t="str">
        <f>IF('MB - Elective'!Q10&lt;&gt;"",IF('MB - Elective'!Q10="P","P","C"),"")</f>
        <v/>
      </c>
      <c r="K31" s="5"/>
      <c r="L31" s="33" t="str">
        <f>'MB - Elective'!C85</f>
        <v>Pulp and Paper</v>
      </c>
      <c r="M31" s="182" t="str">
        <f>IF('MB - Elective'!Q85&lt;&gt;"",IF('MB - Elective'!Q85="P","P","C"),"")</f>
        <v/>
      </c>
      <c r="N31" s="5"/>
    </row>
    <row r="32" spans="1:14" ht="12.75" customHeight="1" x14ac:dyDescent="0.15">
      <c r="C32" s="23"/>
      <c r="D32" s="286"/>
      <c r="E32" s="287"/>
      <c r="F32" s="286"/>
      <c r="G32" s="5"/>
      <c r="H32" s="294" t="str">
        <f>'MB - Elective'!C11</f>
        <v>Architecture and Landscape Architecture</v>
      </c>
      <c r="I32" s="294"/>
      <c r="J32" s="182" t="str">
        <f>IF('MB - Elective'!Q11&lt;&gt;"",IF('MB - Elective'!Q11="P","P","C"),"")</f>
        <v/>
      </c>
      <c r="K32" s="5"/>
      <c r="L32" s="33" t="str">
        <f>'MB - Elective'!C86</f>
        <v>Radio</v>
      </c>
      <c r="M32" s="182" t="str">
        <f>IF('MB - Elective'!Q86&lt;&gt;"",IF('MB - Elective'!Q86="P","P","C"),"")</f>
        <v/>
      </c>
      <c r="N32" s="5"/>
    </row>
    <row r="33" spans="1:14" ht="12.75" customHeight="1" x14ac:dyDescent="0.15">
      <c r="A33" s="94" t="s">
        <v>246</v>
      </c>
      <c r="B33" s="95"/>
      <c r="C33" s="23"/>
      <c r="D33" s="286"/>
      <c r="E33" s="287"/>
      <c r="F33" s="286"/>
      <c r="G33" s="5"/>
      <c r="H33" s="294" t="str">
        <f>'MB - Elective'!C12</f>
        <v>Art</v>
      </c>
      <c r="I33" s="294"/>
      <c r="J33" s="182" t="str">
        <f>IF('MB - Elective'!Q12&lt;&gt;"",IF('MB - Elective'!Q12="P","P","C"),"")</f>
        <v/>
      </c>
      <c r="K33" s="5"/>
      <c r="L33" s="33" t="str">
        <f>'MB - Elective'!C87</f>
        <v>Railroading</v>
      </c>
      <c r="M33" s="182" t="str">
        <f>IF('MB - Elective'!Q87&lt;&gt;"",IF('MB - Elective'!Q87="P","P","C"),"")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IF(Life!Q7&lt;&gt;"",IF(ISNUMBER(Life!Q7),Life!Q7,"C"),"")</f>
        <v/>
      </c>
      <c r="G34" s="4"/>
      <c r="H34" s="294" t="str">
        <f>'MB - Elective'!C13</f>
        <v>Astronomy</v>
      </c>
      <c r="I34" s="294"/>
      <c r="J34" s="182" t="str">
        <f>IF('MB - Elective'!Q13&lt;&gt;"",IF('MB - Elective'!Q13="P","P","C"),"")</f>
        <v/>
      </c>
      <c r="K34" s="5"/>
      <c r="L34" s="33" t="str">
        <f>'MB - Elective'!C88</f>
        <v>Reading</v>
      </c>
      <c r="M34" s="182" t="str">
        <f>IF('MB - Elective'!Q88&lt;&gt;"",IF('MB - Elective'!Q88="P","P","C"),"")</f>
        <v/>
      </c>
      <c r="N34" s="4"/>
    </row>
    <row r="35" spans="1:14" ht="12.75" customHeight="1" x14ac:dyDescent="0.15">
      <c r="A35" s="184" t="str">
        <f>IF(Star!Q3="","",Star!Q3)</f>
        <v/>
      </c>
      <c r="B35" s="43"/>
      <c r="C35" s="23"/>
      <c r="D35" s="286"/>
      <c r="E35" s="287"/>
      <c r="F35" s="286"/>
      <c r="G35" s="5"/>
      <c r="H35" s="294" t="str">
        <f>'MB - Elective'!C14</f>
        <v>Athletics</v>
      </c>
      <c r="I35" s="294"/>
      <c r="J35" s="182" t="str">
        <f>IF('MB - Elective'!Q14&lt;&gt;"",IF('MB - Elective'!Q14="P","P","C"),"")</f>
        <v/>
      </c>
      <c r="K35" s="5"/>
      <c r="L35" s="33" t="str">
        <f>'MB - Elective'!C89</f>
        <v>Reptile and Amphibian Study</v>
      </c>
      <c r="M35" s="182" t="str">
        <f>IF('MB - Elective'!Q89&lt;&gt;"",IF('MB - Elective'!Q89="P","P","C"),"")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IF(Life!Q8&lt;&gt;"",IF(ISNUMBER(Life!Q8),Life!Q8,"C"),"")</f>
        <v/>
      </c>
      <c r="G36" s="5"/>
      <c r="H36" s="294" t="str">
        <f>'MB - Elective'!C15</f>
        <v>Automotive Maintenance</v>
      </c>
      <c r="I36" s="294"/>
      <c r="J36" s="182" t="str">
        <f>IF('MB - Elective'!Q15&lt;&gt;"",IF('MB - Elective'!Q15="P","P","C"),"")</f>
        <v/>
      </c>
      <c r="K36" s="2"/>
      <c r="L36" s="33" t="str">
        <f>'MB - Elective'!C90</f>
        <v>Rifle Shooting</v>
      </c>
      <c r="M36" s="182" t="str">
        <f>IF('MB - Elective'!Q90&lt;&gt;"",IF('MB - Elective'!Q90="P","P","C"),"")</f>
        <v/>
      </c>
      <c r="N36" s="5"/>
    </row>
    <row r="37" spans="1:14" ht="12.75" customHeight="1" x14ac:dyDescent="0.15">
      <c r="A37" s="184" t="str">
        <f>IF(ISERROR(DATEVALUE(Star!Q14)),"",DATEVALUE(Star!Q14))</f>
        <v/>
      </c>
      <c r="B37" s="43"/>
      <c r="C37" s="23"/>
      <c r="D37" s="286"/>
      <c r="E37" s="287"/>
      <c r="F37" s="286"/>
      <c r="G37" s="5"/>
      <c r="H37" s="294" t="str">
        <f>'MB - Elective'!C16</f>
        <v>Aviation</v>
      </c>
      <c r="I37" s="294"/>
      <c r="J37" s="182" t="str">
        <f>IF('MB - Elective'!Q16&lt;&gt;"",IF('MB - Elective'!Q16="P","P","C"),"")</f>
        <v/>
      </c>
      <c r="K37" s="5"/>
      <c r="L37" s="33" t="str">
        <f>'MB - Elective'!C91</f>
        <v>Robotics</v>
      </c>
      <c r="M37" s="182" t="str">
        <f>IF('MB - Elective'!Q91&lt;&gt;"",IF('MB - Elective'!Q91="P","P","C"),"")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IF(Life!Q9&lt;&gt;"",IF(ISNUMBER(Life!Q9),Life!Q9,"C"),"")</f>
        <v/>
      </c>
      <c r="G38" s="5"/>
      <c r="H38" s="294" t="str">
        <f>'MB - Elective'!C17</f>
        <v>Backpacking</v>
      </c>
      <c r="I38" s="294"/>
      <c r="J38" s="182" t="str">
        <f>IF('MB - Elective'!Q17&lt;&gt;"",IF('MB - Elective'!Q17="P","P","C"),"")</f>
        <v/>
      </c>
      <c r="K38" s="5"/>
      <c r="L38" s="33" t="str">
        <f>'MB - Elective'!C92</f>
        <v>Rowing</v>
      </c>
      <c r="M38" s="182" t="str">
        <f>IF('MB - Elective'!Q92&lt;&gt;"",IF('MB - Elective'!Q92="P","P","C"),"")</f>
        <v/>
      </c>
      <c r="N38" s="5"/>
    </row>
    <row r="39" spans="1:14" ht="12.75" customHeight="1" x14ac:dyDescent="0.15">
      <c r="A39" s="184" t="str">
        <f>IF(ISERROR(DATEVALUE(Life!Q14)),"",DATEVALUE(Life!Q14))</f>
        <v/>
      </c>
      <c r="B39" s="43"/>
      <c r="C39" s="5"/>
      <c r="D39" s="286"/>
      <c r="E39" s="287"/>
      <c r="F39" s="286"/>
      <c r="G39" s="5"/>
      <c r="H39" s="294" t="str">
        <f>'MB - Elective'!C18</f>
        <v>Basketry</v>
      </c>
      <c r="I39" s="294"/>
      <c r="J39" s="182" t="str">
        <f>IF('MB - Elective'!Q18&lt;&gt;"",IF('MB - Elective'!Q18="P","P","C"),"")</f>
        <v/>
      </c>
      <c r="K39" s="5"/>
      <c r="L39" s="33" t="str">
        <f>'MB - Elective'!C93</f>
        <v>Safety</v>
      </c>
      <c r="M39" s="182" t="str">
        <f>IF('MB - Elective'!Q93&lt;&gt;"",IF('MB - Elective'!Q93="P","P","C"),"")</f>
        <v/>
      </c>
      <c r="N39" s="5"/>
    </row>
    <row r="40" spans="1:14" ht="12.75" customHeight="1" x14ac:dyDescent="0.15">
      <c r="A40" s="142" t="s">
        <v>139</v>
      </c>
      <c r="B40" s="43"/>
      <c r="C40" s="5"/>
      <c r="D40" s="286"/>
      <c r="E40" s="287"/>
      <c r="F40" s="286"/>
      <c r="G40" s="4"/>
      <c r="H40" s="294" t="str">
        <f>'MB - Elective'!C19</f>
        <v>Bird Study</v>
      </c>
      <c r="I40" s="294"/>
      <c r="J40" s="182" t="str">
        <f>IF('MB - Elective'!Q19&lt;&gt;"",IF('MB - Elective'!Q19="P","P","C"),"")</f>
        <v/>
      </c>
      <c r="K40" s="2"/>
      <c r="L40" s="33" t="str">
        <f>'MB - Elective'!C94</f>
        <v>Salesmanship</v>
      </c>
      <c r="M40" s="182" t="str">
        <f>IF('MB - Elective'!Q94&lt;&gt;"",IF('MB - Elective'!Q94="P","P","C"),"")</f>
        <v/>
      </c>
      <c r="N40" s="5"/>
    </row>
    <row r="41" spans="1:14" ht="12.75" customHeight="1" x14ac:dyDescent="0.15">
      <c r="A41" s="183" t="str">
        <f>IF(ISERROR(DATEVALUE(Eagle!Q13)),"",DATEVALUE(Eagle!Q13))</f>
        <v/>
      </c>
      <c r="B41" s="97"/>
      <c r="C41" s="5"/>
      <c r="D41" s="286"/>
      <c r="E41" s="287"/>
      <c r="F41" s="286"/>
      <c r="G41" s="5"/>
      <c r="H41" s="294" t="str">
        <f>'MB - Elective'!C20</f>
        <v>Bugling</v>
      </c>
      <c r="I41" s="294"/>
      <c r="J41" s="182" t="str">
        <f>IF('MB - Elective'!Q20&lt;&gt;"",IF('MB - Elective'!Q20="P","P","C"),"")</f>
        <v/>
      </c>
      <c r="K41" s="5"/>
      <c r="L41" s="33" t="str">
        <f>'MB - Elective'!C95</f>
        <v>Scholarship</v>
      </c>
      <c r="M41" s="182" t="str">
        <f>IF('MB - Elective'!Q95&lt;&gt;"",IF('MB - Elective'!Q95="P","P","C"),"")</f>
        <v/>
      </c>
      <c r="N41" s="4"/>
    </row>
    <row r="42" spans="1:14" ht="12.75" customHeight="1" x14ac:dyDescent="0.15">
      <c r="C42" s="5"/>
      <c r="D42" s="286"/>
      <c r="E42" s="287"/>
      <c r="F42" s="286"/>
      <c r="G42" s="5"/>
      <c r="H42" s="294" t="str">
        <f>'MB - Elective'!C21</f>
        <v>Canoeing</v>
      </c>
      <c r="I42" s="294"/>
      <c r="J42" s="182" t="str">
        <f>IF('MB - Elective'!Q21&lt;&gt;"",IF('MB - Elective'!Q21="P","P","C"),"")</f>
        <v/>
      </c>
      <c r="K42" s="5"/>
      <c r="L42" s="33" t="str">
        <f>'MB - Elective'!C96</f>
        <v>Scouting Heritage</v>
      </c>
      <c r="M42" s="182" t="str">
        <f>IF('MB - Elective'!Q96&lt;&gt;"",IF('MB - Elective'!Q96="P","P","C"),"")</f>
        <v/>
      </c>
      <c r="N42" s="5"/>
    </row>
    <row r="43" spans="1:14" x14ac:dyDescent="0.15">
      <c r="C43" s="5"/>
      <c r="D43" s="286"/>
      <c r="E43" s="287"/>
      <c r="F43" s="286"/>
      <c r="G43" s="5"/>
      <c r="H43" s="294" t="str">
        <f>'MB - Elective'!C22</f>
        <v>Chemistry</v>
      </c>
      <c r="I43" s="294"/>
      <c r="J43" s="182" t="str">
        <f>IF('MB - Elective'!Q22&lt;&gt;"",IF('MB - Elective'!Q22="P","P","C"),"")</f>
        <v/>
      </c>
      <c r="K43" s="5"/>
      <c r="L43" s="33" t="str">
        <f>'MB - Elective'!C97</f>
        <v>Scuba Diving</v>
      </c>
      <c r="M43" s="182" t="str">
        <f>IF('MB - Elective'!Q97&lt;&gt;"",IF('MB - Elective'!Q97="P","P","C"),"")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IF(Life!Q10&lt;&gt;"",IF(ISNUMBER(Life!Q10),Life!Q10,"C"),"")</f>
        <v/>
      </c>
      <c r="G44" s="5"/>
      <c r="H44" s="294" t="str">
        <f>'MB - Elective'!C23</f>
        <v>Chess</v>
      </c>
      <c r="I44" s="294"/>
      <c r="J44" s="182" t="str">
        <f>IF('MB - Elective'!Q23&lt;&gt;"",IF('MB - Elective'!Q23="P","P","C"),"")</f>
        <v/>
      </c>
      <c r="K44" s="2"/>
      <c r="L44" s="33" t="str">
        <f>'MB - Elective'!C98</f>
        <v>Sculpture</v>
      </c>
      <c r="M44" s="182" t="str">
        <f>IF('MB - Elective'!Q98&lt;&gt;"",IF('MB - Elective'!Q98="P","P","C"),"")</f>
        <v/>
      </c>
      <c r="N44" s="5"/>
    </row>
    <row r="45" spans="1:14" ht="12.75" customHeight="1" x14ac:dyDescent="0.15">
      <c r="A45" s="145" t="s">
        <v>148</v>
      </c>
      <c r="B45" s="24"/>
      <c r="C45" s="5"/>
      <c r="D45" s="286"/>
      <c r="E45" s="287"/>
      <c r="F45" s="286"/>
      <c r="G45" s="5"/>
      <c r="H45" s="294" t="str">
        <f>'MB - Elective'!C24</f>
        <v>Climbing</v>
      </c>
      <c r="I45" s="294"/>
      <c r="J45" s="182" t="str">
        <f>IF('MB - Elective'!Q24&lt;&gt;"",IF('MB - Elective'!Q24="P","P","C"),"")</f>
        <v/>
      </c>
      <c r="K45" s="5"/>
      <c r="L45" s="33" t="str">
        <f>'MB - Elective'!C99</f>
        <v>Search and Rescue</v>
      </c>
      <c r="M45" s="182" t="str">
        <f>IF('MB - Elective'!Q99&lt;&gt;"",IF('MB - Elective'!Q99="P","P","C"),"")</f>
        <v/>
      </c>
      <c r="N45" s="5"/>
    </row>
    <row r="46" spans="1:14" ht="12.75" customHeight="1" x14ac:dyDescent="0.15">
      <c r="A46" s="146" t="s">
        <v>147</v>
      </c>
      <c r="B46" s="24"/>
      <c r="C46" s="5"/>
      <c r="D46" s="286"/>
      <c r="E46" s="287"/>
      <c r="F46" s="286"/>
      <c r="G46" s="4"/>
      <c r="H46" s="294" t="str">
        <f>'MB - Elective'!C25</f>
        <v>Coin Collecting</v>
      </c>
      <c r="I46" s="294"/>
      <c r="J46" s="182" t="str">
        <f>IF('MB - Elective'!Q25&lt;&gt;"",IF('MB - Elective'!Q25="P","P","C"),"")</f>
        <v/>
      </c>
      <c r="K46" s="5"/>
      <c r="L46" s="33" t="str">
        <f>'MB - Elective'!C100</f>
        <v>Shotgun Shooting</v>
      </c>
      <c r="M46" s="182" t="str">
        <f>IF('MB - Elective'!Q100&lt;&gt;"",IF('MB - Elective'!Q100="P","P","C"),"")</f>
        <v/>
      </c>
      <c r="N46" s="5"/>
    </row>
    <row r="47" spans="1:14" ht="12.75" customHeight="1" x14ac:dyDescent="0.15">
      <c r="A47" s="145" t="s">
        <v>150</v>
      </c>
      <c r="B47" s="43"/>
      <c r="C47" s="5"/>
      <c r="D47" s="286"/>
      <c r="E47" s="287"/>
      <c r="F47" s="286"/>
      <c r="G47" s="5"/>
      <c r="H47" s="294" t="str">
        <f>'MB - Elective'!C26</f>
        <v>Collections</v>
      </c>
      <c r="I47" s="294"/>
      <c r="J47" s="182" t="str">
        <f>IF('MB - Elective'!Q26&lt;&gt;"",IF('MB - Elective'!Q26="P","P","C"),"")</f>
        <v/>
      </c>
      <c r="K47" s="5"/>
      <c r="L47" s="33" t="str">
        <f>'MB - Elective'!C101</f>
        <v>Signs, Signals, and Codes</v>
      </c>
      <c r="M47" s="182" t="str">
        <f>IF('MB - Elective'!Q101&lt;&gt;"",IF('MB - Elective'!Q101="P","P","C"),"")</f>
        <v/>
      </c>
      <c r="N47" s="5"/>
    </row>
    <row r="48" spans="1:14" ht="12.75" customHeight="1" x14ac:dyDescent="0.15">
      <c r="A48" s="147" t="s">
        <v>149</v>
      </c>
      <c r="B48" s="97"/>
      <c r="C48" s="5"/>
      <c r="D48" s="286"/>
      <c r="E48" s="287"/>
      <c r="F48" s="286"/>
      <c r="G48" s="5"/>
      <c r="H48" s="294" t="str">
        <f>'MB - Elective'!C27</f>
        <v>Composite Materials</v>
      </c>
      <c r="I48" s="294"/>
      <c r="J48" s="182" t="str">
        <f>IF('MB - Elective'!Q27&lt;&gt;"",IF('MB - Elective'!Q27="P","P","C"),"")</f>
        <v/>
      </c>
      <c r="K48" s="5"/>
      <c r="L48" s="33" t="str">
        <f>'MB - Elective'!C102</f>
        <v>Skating</v>
      </c>
      <c r="M48" s="182" t="str">
        <f>IF('MB - Elective'!Q102&lt;&gt;"",IF('MB - Elective'!Q102="P","P","C"),"")</f>
        <v/>
      </c>
      <c r="N48" s="5"/>
    </row>
    <row r="49" spans="1:14" ht="12.75" customHeight="1" x14ac:dyDescent="0.15">
      <c r="A49" s="2"/>
      <c r="B49" s="2"/>
      <c r="C49" s="2"/>
      <c r="D49" s="286"/>
      <c r="E49" s="287"/>
      <c r="F49" s="286"/>
      <c r="G49" s="5"/>
      <c r="H49" s="294" t="str">
        <f>'MB - Elective'!C28</f>
        <v>Crime Prevention</v>
      </c>
      <c r="I49" s="294"/>
      <c r="J49" s="182" t="str">
        <f>IF('MB - Elective'!Q28&lt;&gt;"",IF('MB - Elective'!Q28="P","P","C"),"")</f>
        <v/>
      </c>
      <c r="K49" s="2"/>
      <c r="L49" s="33" t="str">
        <f>'MB - Elective'!C103</f>
        <v>Small-Boat Sailing</v>
      </c>
      <c r="M49" s="182" t="str">
        <f>IF('MB - Elective'!Q103&lt;&gt;"",IF('MB - Elective'!Q103="P","P","C"),"")</f>
        <v/>
      </c>
      <c r="N49" s="5"/>
    </row>
    <row r="50" spans="1:14" ht="12.75" customHeight="1" x14ac:dyDescent="0.15">
      <c r="C50" s="2"/>
      <c r="D50" s="286"/>
      <c r="E50" s="287"/>
      <c r="F50" s="286"/>
      <c r="G50" s="5"/>
      <c r="H50" s="294" t="str">
        <f>'MB - Elective'!C29</f>
        <v>Dentistry</v>
      </c>
      <c r="I50" s="294"/>
      <c r="J50" s="182" t="str">
        <f>IF('MB - Elective'!Q29&lt;&gt;"",IF('MB - Elective'!Q29="P","P","C"),"")</f>
        <v/>
      </c>
      <c r="K50" s="5"/>
      <c r="L50" s="33" t="str">
        <f>'MB - Elective'!C104</f>
        <v>Snow Sports</v>
      </c>
      <c r="M50" s="182" t="str">
        <f>IF('MB - Elective'!Q104&lt;&gt;"",IF('MB - Elective'!Q104="P","P","C"),"")</f>
        <v/>
      </c>
      <c r="N50" s="5"/>
    </row>
    <row r="51" spans="1:14" ht="12.75" customHeight="1" x14ac:dyDescent="0.15">
      <c r="C51" s="2"/>
      <c r="D51" s="286"/>
      <c r="E51" s="287"/>
      <c r="F51" s="286"/>
      <c r="G51" s="5"/>
      <c r="H51" s="294" t="str">
        <f>'MB - Elective'!C30</f>
        <v>Digital Technology</v>
      </c>
      <c r="I51" s="294"/>
      <c r="J51" s="182" t="str">
        <f>IF('MB - Elective'!Q30&lt;&gt;"",IF('MB - Elective'!Q30="P","P","C"),"")</f>
        <v/>
      </c>
      <c r="K51" s="5"/>
      <c r="L51" s="33" t="str">
        <f>'MB - Elective'!C105</f>
        <v>Soil and Water Conservation</v>
      </c>
      <c r="M51" s="182" t="str">
        <f>IF('MB - Elective'!Q105&lt;&gt;"",IF('MB - Elective'!Q105="P","P","C"),"")</f>
        <v/>
      </c>
      <c r="N51" s="5"/>
    </row>
    <row r="52" spans="1:14" ht="12.75" customHeight="1" x14ac:dyDescent="0.15">
      <c r="A52" s="32" t="s">
        <v>16</v>
      </c>
      <c r="B52" s="26"/>
      <c r="C52" s="2"/>
      <c r="D52" s="286"/>
      <c r="E52" s="287"/>
      <c r="F52" s="286"/>
      <c r="G52" s="5"/>
      <c r="H52" s="294" t="str">
        <f>'MB - Elective'!C31</f>
        <v>Disabilities Awareness</v>
      </c>
      <c r="I52" s="294"/>
      <c r="J52" s="182" t="str">
        <f>IF('MB - Elective'!Q31&lt;&gt;"",IF('MB - Elective'!Q31="P","P","C"),"")</f>
        <v/>
      </c>
      <c r="K52" s="5"/>
      <c r="L52" s="33" t="str">
        <f>'MB - Elective'!C106</f>
        <v>Space Exploration</v>
      </c>
      <c r="M52" s="182" t="str">
        <f>IF('MB - Elective'!Q106&lt;&gt;"",IF('MB - Elective'!Q106="P","P","C"),"")</f>
        <v/>
      </c>
      <c r="N52" s="5"/>
    </row>
    <row r="53" spans="1:14" x14ac:dyDescent="0.15">
      <c r="A53" s="25" t="s">
        <v>313</v>
      </c>
      <c r="B53" s="27"/>
      <c r="C53" s="2"/>
      <c r="D53" s="286"/>
      <c r="E53" s="287"/>
      <c r="F53" s="286"/>
      <c r="G53" s="5"/>
      <c r="H53" s="294" t="str">
        <f>'MB - Elective'!C32</f>
        <v>Dog Care</v>
      </c>
      <c r="I53" s="294"/>
      <c r="J53" s="182" t="str">
        <f>IF('MB - Elective'!Q32&lt;&gt;"",IF('MB - Elective'!Q32="P","P","C"),"")</f>
        <v/>
      </c>
      <c r="K53" s="2"/>
      <c r="L53" s="33" t="str">
        <f>'MB - Elective'!C107</f>
        <v>Sports</v>
      </c>
      <c r="M53" s="182" t="str">
        <f>IF('MB - Elective'!Q107&lt;&gt;"",IF('MB - Elective'!Q107="P","P","C"),"")</f>
        <v/>
      </c>
      <c r="N53" s="5"/>
    </row>
    <row r="54" spans="1:14" ht="12.75" customHeight="1" x14ac:dyDescent="0.15">
      <c r="A54" s="26" t="s">
        <v>314</v>
      </c>
      <c r="B54" s="27"/>
      <c r="C54" s="2"/>
      <c r="D54" s="286"/>
      <c r="E54" s="287"/>
      <c r="F54" s="286"/>
      <c r="G54" s="5"/>
      <c r="H54" s="294" t="str">
        <f>'MB - Elective'!C33</f>
        <v>Drafting</v>
      </c>
      <c r="I54" s="294"/>
      <c r="J54" s="182" t="str">
        <f>IF('MB - Elective'!Q33&lt;&gt;"",IF('MB - Elective'!Q33="P","P","C"),"")</f>
        <v/>
      </c>
      <c r="K54" s="5"/>
      <c r="L54" s="33" t="str">
        <f>'MB - Elective'!C108</f>
        <v>Stamp Collecting</v>
      </c>
      <c r="M54" s="182" t="str">
        <f>IF('MB - Elective'!Q108&lt;&gt;"",IF('MB - Elective'!Q108="P","P","C"),"")</f>
        <v/>
      </c>
      <c r="N54" s="5"/>
    </row>
    <row r="55" spans="1:14" ht="12.75" customHeight="1" x14ac:dyDescent="0.15">
      <c r="A55" s="28" t="s">
        <v>315</v>
      </c>
      <c r="B55" s="27"/>
      <c r="C55" s="2"/>
      <c r="D55" s="286"/>
      <c r="E55" s="287"/>
      <c r="F55" s="286"/>
      <c r="G55" s="4"/>
      <c r="H55" s="294" t="str">
        <f>'MB - Elective'!C34</f>
        <v>Electricity</v>
      </c>
      <c r="I55" s="294"/>
      <c r="J55" s="182" t="str">
        <f>IF('MB - Elective'!Q34&lt;&gt;"",IF('MB - Elective'!Q34="P","P","C"),"")</f>
        <v/>
      </c>
      <c r="K55" s="5"/>
      <c r="L55" s="33" t="str">
        <f>'MB - Elective'!C109</f>
        <v>Surveying</v>
      </c>
      <c r="M55" s="182" t="str">
        <f>IF('MB - Elective'!Q109&lt;&gt;"",IF('MB - Elective'!Q109="P","P","C"),"")</f>
        <v/>
      </c>
      <c r="N55" s="5"/>
    </row>
    <row r="56" spans="1:14" ht="12.75" customHeight="1" x14ac:dyDescent="0.15">
      <c r="A56" s="28"/>
      <c r="B56" s="27"/>
      <c r="C56" s="2"/>
      <c r="D56" s="286"/>
      <c r="E56" s="287"/>
      <c r="F56" s="286"/>
      <c r="G56" s="5"/>
      <c r="H56" s="294" t="str">
        <f>'MB - Elective'!C35</f>
        <v>Electronics</v>
      </c>
      <c r="I56" s="294"/>
      <c r="J56" s="182" t="str">
        <f>IF('MB - Elective'!Q35&lt;&gt;"",IF('MB - Elective'!Q35="P","P","C"),"")</f>
        <v/>
      </c>
      <c r="K56" s="5"/>
      <c r="L56" s="33" t="str">
        <f>'MB - Elective'!C110</f>
        <v>Textile</v>
      </c>
      <c r="M56" s="182" t="str">
        <f>IF('MB - Elective'!Q110&lt;&gt;"",IF('MB - Elective'!Q110="P","P","C"),"")</f>
        <v/>
      </c>
      <c r="N56" s="5"/>
    </row>
    <row r="57" spans="1:14" ht="12.75" customHeight="1" x14ac:dyDescent="0.15">
      <c r="A57" s="28"/>
      <c r="B57" s="27"/>
      <c r="C57" s="2"/>
      <c r="D57" s="180">
        <f>Life!B11</f>
        <v>7</v>
      </c>
      <c r="E57" s="177" t="str">
        <f>Life!C11</f>
        <v>While a Star Scout, participate in a Scoutmaster conference.</v>
      </c>
      <c r="F57" s="180" t="str">
        <f>IF(Life!Q11&lt;&gt;"",IF(ISNUMBER(Life!Q11),Life!Q11,"C"),"")</f>
        <v/>
      </c>
      <c r="G57" s="5"/>
      <c r="H57" s="294" t="str">
        <f>'MB - Elective'!C36</f>
        <v>Energy</v>
      </c>
      <c r="I57" s="294"/>
      <c r="J57" s="182" t="str">
        <f>IF('MB - Elective'!Q36&lt;&gt;"",IF('MB - Elective'!Q36="P","P","C"),"")</f>
        <v/>
      </c>
      <c r="K57" s="5"/>
      <c r="L57" s="33" t="str">
        <f>'MB - Elective'!C111</f>
        <v>Theater</v>
      </c>
      <c r="M57" s="182" t="str">
        <f>IF('MB - Elective'!Q111&lt;&gt;"",IF('MB - Elective'!Q111="P","P","C"),"")</f>
        <v/>
      </c>
      <c r="N57" s="4"/>
    </row>
    <row r="58" spans="1:14" ht="12.75" customHeight="1" x14ac:dyDescent="0.15">
      <c r="A58" s="27"/>
      <c r="B58" s="27"/>
      <c r="C58" s="2"/>
      <c r="D58" s="180">
        <f>Life!B12</f>
        <v>8</v>
      </c>
      <c r="E58" s="177" t="str">
        <f>Life!C12</f>
        <v>Complete your board of review for the Life rank.</v>
      </c>
      <c r="F58" s="180" t="str">
        <f>IF(Life!Q12&lt;&gt;"",IF(ISNUMBER(Life!Q12),Life!Q12,"C"),"")</f>
        <v/>
      </c>
      <c r="G58" s="5"/>
      <c r="H58" s="294" t="str">
        <f>'MB - Elective'!C37</f>
        <v>Engineering</v>
      </c>
      <c r="I58" s="294"/>
      <c r="J58" s="182" t="str">
        <f>IF('MB - Elective'!Q37&lt;&gt;"",IF('MB - Elective'!Q37="P","P","C"),"")</f>
        <v/>
      </c>
      <c r="K58" s="5"/>
      <c r="L58" s="33" t="str">
        <f>'MB - Elective'!C112</f>
        <v>Traffic Safety</v>
      </c>
      <c r="M58" s="182" t="str">
        <f>IF('MB - Elective'!Q112&lt;&gt;"",IF('MB - Elective'!Q112="P","P","C"),"")</f>
        <v/>
      </c>
      <c r="N58" s="5"/>
    </row>
    <row r="59" spans="1:14" ht="12.75" customHeight="1" x14ac:dyDescent="0.15">
      <c r="A59" s="28"/>
      <c r="B59" s="27"/>
      <c r="C59" s="2"/>
      <c r="G59" s="5"/>
      <c r="H59" s="294" t="str">
        <f>'MB - Elective'!C38</f>
        <v>Entrepreneurship</v>
      </c>
      <c r="I59" s="294"/>
      <c r="J59" s="182" t="str">
        <f>IF('MB - Elective'!Q38&lt;&gt;"",IF('MB - Elective'!Q38="P","P","C"),"")</f>
        <v/>
      </c>
      <c r="K59" s="5"/>
      <c r="L59" s="33" t="str">
        <f>'MB - Elective'!C113</f>
        <v>Truck Transportation</v>
      </c>
      <c r="M59" s="182" t="str">
        <f>IF('MB - Elective'!Q113&lt;&gt;"",IF('MB - Elective'!Q113="P","P","C"),"")</f>
        <v/>
      </c>
      <c r="N59" s="5"/>
    </row>
    <row r="60" spans="1:14" ht="12.75" customHeight="1" x14ac:dyDescent="0.15">
      <c r="A60" s="28"/>
      <c r="B60" s="27"/>
      <c r="C60" s="2"/>
      <c r="G60" s="5"/>
      <c r="H60" s="294" t="str">
        <f>'MB - Elective'!C39</f>
        <v>Farm Mechanics</v>
      </c>
      <c r="I60" s="294"/>
      <c r="J60" s="182" t="str">
        <f>IF('MB - Elective'!Q39&lt;&gt;"",IF('MB - Elective'!Q39="P","P","C"),"")</f>
        <v/>
      </c>
      <c r="K60" s="2"/>
      <c r="L60" s="33" t="str">
        <f>'MB - Elective'!C114</f>
        <v>Veterinary Medicine</v>
      </c>
      <c r="M60" s="182" t="str">
        <f>IF('MB - Elective'!Q114&lt;&gt;"",IF('MB - Elective'!Q114="P","P","C"),"")</f>
        <v/>
      </c>
      <c r="N60" s="5"/>
    </row>
    <row r="61" spans="1:14" ht="12.75" customHeight="1" x14ac:dyDescent="0.15">
      <c r="A61" s="28"/>
      <c r="B61" s="27"/>
      <c r="C61" s="2"/>
      <c r="D61" s="288" t="s">
        <v>139</v>
      </c>
      <c r="E61" s="288"/>
      <c r="F61" s="288"/>
      <c r="G61" s="4"/>
      <c r="H61" s="294" t="str">
        <f>'MB - Elective'!C40</f>
        <v>Fingerprinting</v>
      </c>
      <c r="I61" s="294"/>
      <c r="J61" s="182" t="str">
        <f>IF('MB - Elective'!Q40&lt;&gt;"",IF('MB - Elective'!Q40="P","P","C"),"")</f>
        <v/>
      </c>
      <c r="K61" s="5"/>
      <c r="L61" s="33" t="str">
        <f>'MB - Elective'!C115</f>
        <v>Water Sports</v>
      </c>
      <c r="M61" s="182" t="str">
        <f>IF('MB - Elective'!Q115&lt;&gt;"",IF('MB - Elective'!Q115="P","P","C"),"")</f>
        <v/>
      </c>
      <c r="N61" s="4"/>
    </row>
    <row r="62" spans="1:14" ht="12.75" customHeight="1" x14ac:dyDescent="0.15">
      <c r="A62" s="20"/>
      <c r="B62" s="20"/>
      <c r="C62" s="2"/>
      <c r="D62" s="288"/>
      <c r="E62" s="288"/>
      <c r="F62" s="288"/>
      <c r="G62" s="5"/>
      <c r="H62" s="294" t="str">
        <f>'MB - Elective'!C41</f>
        <v>Fire Safety</v>
      </c>
      <c r="I62" s="294"/>
      <c r="J62" s="182" t="str">
        <f>IF('MB - Elective'!Q41&lt;&gt;"",IF('MB - Elective'!Q41="P","P","C"),"")</f>
        <v/>
      </c>
      <c r="K62" s="5"/>
      <c r="L62" s="33" t="str">
        <f>'MB - Elective'!C116</f>
        <v>Weather</v>
      </c>
      <c r="M62" s="182" t="str">
        <f>IF('MB - Elective'!Q116&lt;&gt;"",IF('MB - Elective'!Q116="P","P","C"),"")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IF(Eagle!Q5&lt;&gt;"",IF(ISNUMBER(Eagle!Q5),Eagle!Q5,"C"),"")</f>
        <v/>
      </c>
      <c r="G63" s="5"/>
      <c r="H63" s="294" t="str">
        <f>'MB - Elective'!C42</f>
        <v>Fish and Wildlife Management</v>
      </c>
      <c r="I63" s="294"/>
      <c r="J63" s="182" t="str">
        <f>IF('MB - Elective'!Q42&lt;&gt;"",IF('MB - Elective'!Q42="P","P","C"),"")</f>
        <v/>
      </c>
      <c r="K63" s="5"/>
      <c r="L63" s="33" t="str">
        <f>'MB - Elective'!C117</f>
        <v>Welding</v>
      </c>
      <c r="M63" s="182" t="str">
        <f>IF('MB - Elective'!Q117&lt;&gt;"",IF('MB - Elective'!Q117="P","P","C"),"")</f>
        <v/>
      </c>
      <c r="N63" s="5"/>
    </row>
    <row r="64" spans="1:14" x14ac:dyDescent="0.15">
      <c r="A64" s="20"/>
      <c r="B64" s="20"/>
      <c r="C64" s="2"/>
      <c r="D64" s="286"/>
      <c r="E64" s="287"/>
      <c r="F64" s="286"/>
      <c r="G64" s="5"/>
      <c r="H64" s="294" t="str">
        <f>'MB - Elective'!C43</f>
        <v>Fishing</v>
      </c>
      <c r="I64" s="294"/>
      <c r="J64" s="182" t="str">
        <f>IF('MB - Elective'!Q43&lt;&gt;"",IF('MB - Elective'!Q43="P","P","C"),"")</f>
        <v/>
      </c>
      <c r="K64" s="5"/>
      <c r="L64" s="33" t="str">
        <f>'MB - Elective'!C118</f>
        <v>Whitewater</v>
      </c>
      <c r="M64" s="182" t="str">
        <f>IF('MB - Elective'!Q118&lt;&gt;"",IF('MB - Elective'!Q118="P","P","C"),"")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IF(Eagle!Q6&lt;&gt;"",IF(ISNUMBER(Eagle!Q6),Eagle!Q6,"C"),"")</f>
        <v/>
      </c>
      <c r="G65" s="5"/>
      <c r="H65" s="294" t="str">
        <f>'MB - Elective'!C44</f>
        <v>Fly Fishing</v>
      </c>
      <c r="I65" s="294"/>
      <c r="J65" s="182" t="str">
        <f>IF('MB - Elective'!Q44&lt;&gt;"",IF('MB - Elective'!Q44="P","P","C"),"")</f>
        <v/>
      </c>
      <c r="K65" s="5"/>
      <c r="L65" s="33" t="str">
        <f>'MB - Elective'!C119</f>
        <v>Wilderness Survival</v>
      </c>
      <c r="M65" s="182" t="str">
        <f>IF('MB - Elective'!Q119&lt;&gt;"",IF('MB - Elective'!Q119="P","P","C"),"")</f>
        <v/>
      </c>
      <c r="N65" s="5"/>
    </row>
    <row r="66" spans="1:14" ht="12.75" customHeight="1" x14ac:dyDescent="0.15">
      <c r="A66" s="20"/>
      <c r="B66" s="20"/>
      <c r="C66" s="2"/>
      <c r="D66" s="286"/>
      <c r="E66" s="287"/>
      <c r="F66" s="286"/>
      <c r="G66" s="5"/>
      <c r="H66" s="294" t="str">
        <f>'MB - Elective'!C45</f>
        <v>Forestry</v>
      </c>
      <c r="I66" s="294"/>
      <c r="J66" s="182" t="str">
        <f>IF('MB - Elective'!Q45&lt;&gt;"",IF('MB - Elective'!Q45="P","P","C"),"")</f>
        <v/>
      </c>
      <c r="K66" s="5"/>
      <c r="L66" s="33" t="str">
        <f>'MB - Elective'!C120</f>
        <v>Wood Carving</v>
      </c>
      <c r="M66" s="182" t="str">
        <f>IF('MB - Elective'!Q120&lt;&gt;"",IF('MB - Elective'!Q120="P","P","C"),"")</f>
        <v/>
      </c>
      <c r="N66" s="5"/>
    </row>
    <row r="67" spans="1:14" x14ac:dyDescent="0.15">
      <c r="A67" s="20"/>
      <c r="B67" s="20"/>
      <c r="C67" s="2"/>
      <c r="D67" s="286"/>
      <c r="E67" s="287"/>
      <c r="F67" s="286"/>
      <c r="G67" s="5"/>
      <c r="H67" s="294" t="str">
        <f>'MB - Elective'!C46</f>
        <v>Game Design</v>
      </c>
      <c r="I67" s="294"/>
      <c r="J67" s="182" t="str">
        <f>IF('MB - Elective'!Q46&lt;&gt;"",IF('MB - Elective'!Q46="P","P","C"),"")</f>
        <v/>
      </c>
      <c r="K67" s="2"/>
      <c r="L67" s="33" t="str">
        <f>'MB - Elective'!C121</f>
        <v>Woodwork</v>
      </c>
      <c r="M67" s="182" t="str">
        <f>IF('MB - Elective'!Q121&lt;&gt;"",IF('MB - Elective'!Q121="P","P","C"),"")</f>
        <v/>
      </c>
      <c r="N67" s="4"/>
    </row>
    <row r="68" spans="1:14" x14ac:dyDescent="0.15">
      <c r="A68" s="2"/>
      <c r="B68" s="2"/>
      <c r="C68" s="2"/>
      <c r="D68" s="286"/>
      <c r="E68" s="287"/>
      <c r="F68" s="286"/>
      <c r="G68" s="5"/>
      <c r="H68" s="294" t="str">
        <f>'MB - Elective'!C47</f>
        <v>Gardening</v>
      </c>
      <c r="I68" s="294"/>
      <c r="J68" s="182" t="str">
        <f>IF('MB - Elective'!Q47&lt;&gt;"",IF('MB - Elective'!Q47="P","P","C"),"")</f>
        <v/>
      </c>
      <c r="K68" s="5"/>
      <c r="L68" s="33" t="str">
        <f>'MB - Elective'!C122</f>
        <v>Future Merit Badge #1</v>
      </c>
      <c r="M68" s="182" t="str">
        <f>IF('MB - Elective'!Q122&lt;&gt;"",IF('MB - Elective'!Q122="P","P","C"),"")</f>
        <v/>
      </c>
      <c r="N68" s="5"/>
    </row>
    <row r="69" spans="1:14" ht="12.75" customHeight="1" x14ac:dyDescent="0.15">
      <c r="A69" s="2"/>
      <c r="B69" s="2"/>
      <c r="C69" s="2"/>
      <c r="D69" s="286"/>
      <c r="E69" s="287"/>
      <c r="F69" s="286"/>
      <c r="G69" s="4"/>
      <c r="H69" s="294" t="str">
        <f>'MB - Elective'!C48</f>
        <v>Genealogy</v>
      </c>
      <c r="I69" s="294"/>
      <c r="J69" s="182" t="str">
        <f>IF('MB - Elective'!Q48&lt;&gt;"",IF('MB - Elective'!Q48="P","P","C"),"")</f>
        <v/>
      </c>
      <c r="K69" s="5"/>
      <c r="L69" s="33" t="str">
        <f>'MB - Elective'!C123</f>
        <v>Future Merit Badge #2</v>
      </c>
      <c r="M69" s="182" t="str">
        <f>IF('MB - Elective'!Q123&lt;&gt;"",IF('MB - Elective'!Q123="P","P","C"),"")</f>
        <v/>
      </c>
      <c r="N69" s="5"/>
    </row>
    <row r="70" spans="1:14" ht="12.75" customHeight="1" x14ac:dyDescent="0.15">
      <c r="A70" s="2"/>
      <c r="B70" s="2"/>
      <c r="C70" s="2"/>
      <c r="D70" s="286"/>
      <c r="E70" s="287"/>
      <c r="F70" s="286"/>
      <c r="G70" s="5"/>
      <c r="H70" s="294" t="str">
        <f>'MB - Elective'!C49</f>
        <v>Geocaching</v>
      </c>
      <c r="I70" s="294"/>
      <c r="J70" s="182" t="str">
        <f>IF('MB - Elective'!Q49&lt;&gt;"",IF('MB - Elective'!Q49="P","P","C"),"")</f>
        <v/>
      </c>
      <c r="K70" s="5"/>
      <c r="L70" s="33" t="str">
        <f>'MB - Elective'!C124</f>
        <v>Future Merit Badge #3</v>
      </c>
      <c r="M70" s="182" t="str">
        <f>IF('MB - Elective'!Q124&lt;&gt;"",IF('MB - Elective'!Q124="P","P","C"),"")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IF(Eagle!Q7&lt;&gt;"",IF(ISNUMBER(Eagle!Q7),Eagle!Q7,"C"),"")</f>
        <v/>
      </c>
      <c r="G71" s="5"/>
      <c r="H71" s="294" t="str">
        <f>'MB - Elective'!C50</f>
        <v>Geology</v>
      </c>
      <c r="I71" s="294"/>
      <c r="J71" s="182" t="str">
        <f>IF('MB - Elective'!Q50&lt;&gt;"",IF('MB - Elective'!Q50="P","P","C"),"")</f>
        <v/>
      </c>
      <c r="L71" s="33" t="str">
        <f>'MB - Elective'!C125</f>
        <v>Future Merit Badge #4</v>
      </c>
      <c r="M71" s="182" t="str">
        <f>IF('MB - Elective'!Q125&lt;&gt;"",IF('MB - Elective'!Q125="P","P","C"),"")</f>
        <v/>
      </c>
      <c r="N71" s="5"/>
    </row>
    <row r="72" spans="1:14" ht="12.75" customHeight="1" x14ac:dyDescent="0.15">
      <c r="A72" s="2"/>
      <c r="B72" s="2"/>
      <c r="C72" s="2"/>
      <c r="D72" s="286"/>
      <c r="E72" s="287"/>
      <c r="F72" s="286"/>
      <c r="G72" s="5"/>
      <c r="H72" s="294" t="str">
        <f>'MB - Elective'!C51</f>
        <v>Golf</v>
      </c>
      <c r="I72" s="294"/>
      <c r="J72" s="182" t="str">
        <f>IF('MB - Elective'!Q51&lt;&gt;"",IF('MB - Elective'!Q51="P","P","C"),"")</f>
        <v/>
      </c>
      <c r="L72" s="33" t="str">
        <f>'MB - Elective'!C126</f>
        <v>Future Merit Badge #5</v>
      </c>
      <c r="M72" s="182" t="str">
        <f>IF('MB - Elective'!Q126&lt;&gt;"",IF('MB - Elective'!Q126="P","P","C"),"")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IF(Eagle!Q8&lt;&gt;"",IF(ISNUMBER(Eagle!Q8),Eagle!Q8,"C"),"")</f>
        <v/>
      </c>
      <c r="G73" s="5"/>
      <c r="H73" s="294" t="str">
        <f>'MB - Elective'!C52</f>
        <v>Graphic Arts</v>
      </c>
      <c r="I73" s="294"/>
      <c r="J73" s="182" t="str">
        <f>IF('MB - Elective'!Q52&lt;&gt;"",IF('MB - Elective'!Q52="P","P","C"),"")</f>
        <v/>
      </c>
      <c r="L73" s="33" t="str">
        <f>'MB - Elective'!C127</f>
        <v>Future Merit Badge #6</v>
      </c>
      <c r="M73" s="182" t="str">
        <f>IF('MB - Elective'!Q127&lt;&gt;"",IF('MB - Elective'!Q127="P","P","C"),"")</f>
        <v/>
      </c>
      <c r="N73" s="5"/>
    </row>
    <row r="74" spans="1:14" x14ac:dyDescent="0.15">
      <c r="A74" s="2"/>
      <c r="B74" s="2"/>
      <c r="C74" s="2"/>
      <c r="D74" s="286"/>
      <c r="E74" s="287"/>
      <c r="F74" s="286"/>
      <c r="G74" s="5"/>
      <c r="H74" s="294" t="str">
        <f>'MB - Elective'!C53</f>
        <v>Home Repairs</v>
      </c>
      <c r="I74" s="294"/>
      <c r="J74" s="182" t="str">
        <f>IF('MB - Elective'!Q53&lt;&gt;"",IF('MB - Elective'!Q53="P","P","C"),"")</f>
        <v/>
      </c>
      <c r="L74" s="33" t="str">
        <f>'MB - Elective'!C128</f>
        <v>Future Merit Badge #7</v>
      </c>
      <c r="M74" s="182" t="str">
        <f>IF('MB - Elective'!Q128&lt;&gt;"",IF('MB - Elective'!Q128="P","P","C"),"")</f>
        <v/>
      </c>
      <c r="N74" s="5"/>
    </row>
    <row r="75" spans="1:14" x14ac:dyDescent="0.15">
      <c r="A75" s="2"/>
      <c r="B75" s="2"/>
      <c r="C75" s="2"/>
      <c r="D75" s="286"/>
      <c r="E75" s="287"/>
      <c r="F75" s="286"/>
      <c r="G75" s="5"/>
      <c r="H75" s="294" t="str">
        <f>'MB - Elective'!C54</f>
        <v>Horsemanship</v>
      </c>
      <c r="I75" s="294"/>
      <c r="J75" s="182" t="str">
        <f>IF('MB - Elective'!Q54&lt;&gt;"",IF('MB - Elective'!Q54="P","P","C"),"")</f>
        <v/>
      </c>
      <c r="K75" s="5"/>
      <c r="L75" s="33" t="str">
        <f>'MB - Elective'!C129</f>
        <v>Future Merit Badge #8</v>
      </c>
      <c r="M75" s="182" t="str">
        <f>IF('MB - Elective'!Q129&lt;&gt;"",IF('MB - Elective'!Q129="P","P","C"),"")</f>
        <v/>
      </c>
      <c r="N75" s="2"/>
    </row>
    <row r="76" spans="1:14" x14ac:dyDescent="0.15">
      <c r="A76" s="2"/>
      <c r="B76" s="2"/>
      <c r="C76" s="2"/>
      <c r="D76" s="286"/>
      <c r="E76" s="287"/>
      <c r="F76" s="286"/>
      <c r="G76" s="5"/>
      <c r="H76" s="294" t="str">
        <f>'MB - Elective'!C55</f>
        <v>Indian Lore</v>
      </c>
      <c r="I76" s="294"/>
      <c r="J76" s="182" t="str">
        <f>IF('MB - Elective'!Q55&lt;&gt;"",IF('MB - Elective'!Q55="P","P","C"),"")</f>
        <v/>
      </c>
      <c r="K76" s="5"/>
      <c r="L76" s="33" t="str">
        <f>'MB - Elective'!C130</f>
        <v>Future Merit Badge #9</v>
      </c>
      <c r="M76" s="182" t="str">
        <f>IF('MB - Elective'!Q130&lt;&gt;"",IF('MB - Elective'!Q130="P","P","C"),"")</f>
        <v/>
      </c>
      <c r="N76" s="2"/>
    </row>
    <row r="77" spans="1:14" x14ac:dyDescent="0.15">
      <c r="A77" s="2"/>
      <c r="B77" s="2"/>
      <c r="C77" s="2"/>
      <c r="D77" s="286"/>
      <c r="E77" s="287"/>
      <c r="F77" s="286"/>
      <c r="G77" s="5"/>
      <c r="H77" s="294" t="str">
        <f>'MB - Elective'!C56</f>
        <v>Insect Study</v>
      </c>
      <c r="I77" s="294"/>
      <c r="J77" s="182" t="str">
        <f>IF('MB - Elective'!Q56&lt;&gt;"",IF('MB - Elective'!Q56="P","P","C"),"")</f>
        <v/>
      </c>
      <c r="K77" s="5"/>
      <c r="L77" s="33" t="str">
        <f>'MB - Elective'!C131</f>
        <v>Future Merit Badge #10</v>
      </c>
      <c r="M77" s="182" t="str">
        <f>IF('MB - Elective'!Q131&lt;&gt;"",IF('MB - Elective'!Q131="P","P","C"),"")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IF(Eagle!Q9&lt;&gt;"",IF(ISNUMBER(Eagle!Q9),Eagle!Q9,"C"),"")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IF(Eagle!Q10&lt;&gt;"",IF(ISNUMBER(Eagle!Q10),Eagle!Q10,"C"),"")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IF(Eagle!Q11&lt;&gt;"",IF(ISNUMBER(Eagle!Q11),Eagle!Q11,"C"),"")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Y3aMBr4WIDNdOGq0jhMJCQE/NJH7/wXTGKnM6723cAe/qplkQgvWGmLEP83RNI+jfC+HVl3yfini5/sx8c4b4A==" saltValue="zZUv/3rJrvGSwh3Rp3y1AA==" spinCount="100000" sheet="1" objects="1" scenarios="1" selectLockedCells="1" selectUnlockedCells="1"/>
  <mergeCells count="121">
    <mergeCell ref="H73:I73"/>
    <mergeCell ref="H74:I74"/>
    <mergeCell ref="H75:I75"/>
    <mergeCell ref="H76:I76"/>
    <mergeCell ref="H77:I77"/>
    <mergeCell ref="E10:E12"/>
    <mergeCell ref="E13:E18"/>
    <mergeCell ref="D1:F2"/>
    <mergeCell ref="H1:J2"/>
    <mergeCell ref="D8:D9"/>
    <mergeCell ref="F8:F9"/>
    <mergeCell ref="D10:D12"/>
    <mergeCell ref="F10:F12"/>
    <mergeCell ref="H10:H11"/>
    <mergeCell ref="H12:H13"/>
    <mergeCell ref="D13:D18"/>
    <mergeCell ref="F13:F18"/>
    <mergeCell ref="H24:I24"/>
    <mergeCell ref="H25:I25"/>
    <mergeCell ref="H26:I26"/>
    <mergeCell ref="D27:F28"/>
    <mergeCell ref="H27:I27"/>
    <mergeCell ref="H28:I28"/>
    <mergeCell ref="H15:H17"/>
    <mergeCell ref="L1:M2"/>
    <mergeCell ref="D3:D4"/>
    <mergeCell ref="F3:F4"/>
    <mergeCell ref="D5:D7"/>
    <mergeCell ref="E5:E7"/>
    <mergeCell ref="F5:F7"/>
    <mergeCell ref="A1:B2"/>
    <mergeCell ref="E3:E4"/>
    <mergeCell ref="E8:E9"/>
    <mergeCell ref="D19:D21"/>
    <mergeCell ref="E19:E21"/>
    <mergeCell ref="F19:F21"/>
    <mergeCell ref="D22:D23"/>
    <mergeCell ref="E22:E23"/>
    <mergeCell ref="F22:F23"/>
    <mergeCell ref="H22:J23"/>
    <mergeCell ref="D31:D33"/>
    <mergeCell ref="E31:E33"/>
    <mergeCell ref="F31:F33"/>
    <mergeCell ref="H31:I31"/>
    <mergeCell ref="H32:I32"/>
    <mergeCell ref="H33:I33"/>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13" priority="1" operator="equal">
      <formula>"P"</formula>
    </cfRule>
  </conditionalFormatting>
  <conditionalFormatting sqref="J3:J19">
    <cfRule type="cellIs" dxfId="12"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N106"/>
  <sheetViews>
    <sheetView showGridLines="0" workbookViewId="0" xr3:uid="{F4A53677-9E12-59C4-BAB1-211CDE2C826E}">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IF(Star!R5&lt;&gt;"",IF(ISNUMBER(Star!R5),Star!R5,"C"),"")</f>
        <v/>
      </c>
      <c r="G3" s="5"/>
      <c r="H3" s="174" t="str">
        <f>'MB - EagleRequired'!B3</f>
        <v>1.</v>
      </c>
      <c r="I3" s="181" t="str">
        <f>'MB - EagleRequired'!C3</f>
        <v>First Aid</v>
      </c>
      <c r="J3" s="174" t="str">
        <f>IF('MB - EagleRequired'!R3&lt;&gt;"",IF(OR(ISNUMBER('MB - EagleRequired'!R3),'MB - EagleRequired'!R3="P"),"P","C"),"")</f>
        <v/>
      </c>
      <c r="K3" s="5"/>
      <c r="L3" s="33" t="str">
        <f>'MB - Elective'!C57</f>
        <v>Inventing</v>
      </c>
      <c r="M3" s="182" t="str">
        <f>IF('MB - Elective'!R57&lt;&gt;"",IF('MB - Elective'!R57="P","P","C"),"")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EagleRequired'!R4&lt;&gt;"",IF(OR(ISNUMBER('MB - EagleRequired'!R4),'MB - EagleRequired'!R4="P"),"P","C"),"")</f>
        <v/>
      </c>
      <c r="K4" s="5"/>
      <c r="L4" s="33" t="str">
        <f>'MB - Elective'!C58</f>
        <v>Journalism</v>
      </c>
      <c r="M4" s="182" t="str">
        <f>IF('MB - Elective'!R58&lt;&gt;"",IF('MB - Elective'!R58="P","P","C"),"")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IF(Star!R6&lt;&gt;"",IF(ISNUMBER(Star!R6),Star!R6,"C"),"")</f>
        <v/>
      </c>
      <c r="G5" s="5"/>
      <c r="H5" s="174" t="str">
        <f>'MB - EagleRequired'!B5</f>
        <v>3.</v>
      </c>
      <c r="I5" s="181" t="str">
        <f>'MB - EagleRequired'!C5</f>
        <v>Citizenship in the Nation</v>
      </c>
      <c r="J5" s="174" t="str">
        <f>IF('MB - EagleRequired'!R5&lt;&gt;"",IF(OR(ISNUMBER('MB - EagleRequired'!R5),'MB - EagleRequired'!R5="P"),"P","C"),"")</f>
        <v/>
      </c>
      <c r="K5" s="5"/>
      <c r="L5" s="33" t="str">
        <f>'MB - Elective'!C59</f>
        <v>Kayaking</v>
      </c>
      <c r="M5" s="182" t="str">
        <f>IF('MB - Elective'!R59&lt;&gt;"",IF('MB - Elective'!R59="P","P","C"),"")</f>
        <v/>
      </c>
      <c r="N5" s="5"/>
    </row>
    <row r="6" spans="1:14" ht="12.75" customHeight="1" x14ac:dyDescent="0.15">
      <c r="A6" s="45" t="s">
        <v>137</v>
      </c>
      <c r="B6" s="46" t="str">
        <f>IF(Star!R2&lt;&gt;"",IF(ISNUMBER(Star!R2),FLOOR(Star!R2,1),"C"),"")</f>
        <v/>
      </c>
      <c r="C6" s="23"/>
      <c r="D6" s="286"/>
      <c r="E6" s="289"/>
      <c r="F6" s="286"/>
      <c r="G6" s="5"/>
      <c r="H6" s="174" t="str">
        <f>'MB - EagleRequired'!B6</f>
        <v>4.</v>
      </c>
      <c r="I6" s="181" t="str">
        <f>'MB - EagleRequired'!C6</f>
        <v>Citizenship in the World</v>
      </c>
      <c r="J6" s="174" t="str">
        <f>IF('MB - EagleRequired'!R6&lt;&gt;"",IF(OR(ISNUMBER('MB - EagleRequired'!R6),'MB - EagleRequired'!R6="P"),"P","C"),"")</f>
        <v/>
      </c>
      <c r="K6" s="5"/>
      <c r="L6" s="33" t="str">
        <f>'MB - Elective'!C60</f>
        <v>Landscape Architecture</v>
      </c>
      <c r="M6" s="182" t="str">
        <f>IF('MB - Elective'!R60&lt;&gt;"",IF('MB - Elective'!R60="P","P","C"),"")</f>
        <v/>
      </c>
      <c r="N6" s="5"/>
    </row>
    <row r="7" spans="1:14" ht="12.75" customHeight="1" x14ac:dyDescent="0.15">
      <c r="A7" s="45" t="s">
        <v>138</v>
      </c>
      <c r="B7" s="46" t="str">
        <f>IF(Life!R2&lt;&gt;"",IF(ISNUMBER(Life!R2),FLOOR(Life!R2,1),"C"),"")</f>
        <v/>
      </c>
      <c r="C7" s="23"/>
      <c r="D7" s="286"/>
      <c r="E7" s="289"/>
      <c r="F7" s="286"/>
      <c r="G7" s="5"/>
      <c r="H7" s="174" t="str">
        <f>'MB - EagleRequired'!B7</f>
        <v>5.</v>
      </c>
      <c r="I7" s="181" t="str">
        <f>'MB - EagleRequired'!C7</f>
        <v>Communication</v>
      </c>
      <c r="J7" s="174" t="str">
        <f>IF('MB - EagleRequired'!R7&lt;&gt;"",IF(OR(ISNUMBER('MB - EagleRequired'!R7),'MB - EagleRequired'!R7="P"),"P","C"),"")</f>
        <v/>
      </c>
      <c r="K7" s="2"/>
      <c r="L7" s="33" t="str">
        <f>'MB - Elective'!C61</f>
        <v>Law</v>
      </c>
      <c r="M7" s="182" t="str">
        <f>IF('MB - Elective'!R61&lt;&gt;"",IF('MB - Elective'!R61="P","P","C"),"")</f>
        <v/>
      </c>
      <c r="N7" s="5"/>
    </row>
    <row r="8" spans="1:14" ht="12.75" customHeight="1" x14ac:dyDescent="0.15">
      <c r="A8" s="45" t="s">
        <v>139</v>
      </c>
      <c r="B8" s="46" t="str">
        <f>IF(Eagle!R2&lt;&gt;"",IF(ISNUMBER(Eagle!R2),FLOOR(Eagle!R2,1),"C"),"")</f>
        <v/>
      </c>
      <c r="C8" s="23"/>
      <c r="D8" s="286">
        <f>Star!B7</f>
        <v>3</v>
      </c>
      <c r="E8" s="289" t="str">
        <f>Star!C7</f>
        <v>Earn a total of six (6) merit badges, including four (4) from the list of required Eagle Merit Badges.</v>
      </c>
      <c r="F8" s="286" t="str">
        <f>IF(Star!R7&lt;&gt;"",IF(ISNUMBER(Star!R7),Star!R7,"C"),"")</f>
        <v/>
      </c>
      <c r="G8" s="5"/>
      <c r="H8" s="174" t="str">
        <f>'MB - EagleRequired'!B8</f>
        <v>6.</v>
      </c>
      <c r="I8" s="181" t="str">
        <f>'MB - EagleRequired'!C8</f>
        <v>Cooking</v>
      </c>
      <c r="J8" s="174" t="str">
        <f>IF('MB - EagleRequired'!R8&lt;&gt;"",IF(OR(ISNUMBER('MB - EagleRequired'!R8),'MB - EagleRequired'!R8="P"),"P","C"),"")</f>
        <v/>
      </c>
      <c r="K8" s="5"/>
      <c r="L8" s="33" t="str">
        <f>'MB - Elective'!C62</f>
        <v>Leatherwork</v>
      </c>
      <c r="M8" s="182" t="str">
        <f>IF('MB - Elective'!R62&lt;&gt;"",IF('MB - Elective'!R62="P","P","C"),"")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EagleRequired'!R9&lt;&gt;"",IF(OR(ISNUMBER('MB - EagleRequired'!R9),'MB - EagleRequired'!R9="P"),"P","C"),"")</f>
        <v/>
      </c>
      <c r="K9" s="5"/>
      <c r="L9" s="33" t="str">
        <f>'MB - Elective'!C63</f>
        <v>Mammal Study</v>
      </c>
      <c r="M9" s="182" t="str">
        <f>IF('MB - Elective'!R63&lt;&gt;"",IF('MB - Elective'!R63="P","P","C"),"")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IF(Star!R8&lt;&gt;"",IF(ISNUMBER(Star!R8),Star!R8,"C"),"")</f>
        <v/>
      </c>
      <c r="G10" s="5"/>
      <c r="H10" s="295" t="str">
        <f>'MB - EagleRequired'!B10</f>
        <v>8.</v>
      </c>
      <c r="I10" s="181" t="str">
        <f>'MB - EagleRequired'!C10</f>
        <v>Emergency Preparedness    -or-</v>
      </c>
      <c r="J10" s="174" t="str">
        <f>IF('MB - EagleRequired'!R10&lt;&gt;"",IF(OR(ISNUMBER('MB - EagleRequired'!R10),'MB - EagleRequired'!R10="P"),"P","C"),"")</f>
        <v/>
      </c>
      <c r="K10" s="5"/>
      <c r="L10" s="33" t="str">
        <f>'MB - Elective'!C64</f>
        <v>Medicine</v>
      </c>
      <c r="M10" s="182" t="str">
        <f>IF('MB - Elective'!R64&lt;&gt;"",IF('MB - Elective'!R64="P","P","C"),"")</f>
        <v/>
      </c>
      <c r="N10" s="5"/>
    </row>
    <row r="11" spans="1:14" x14ac:dyDescent="0.15">
      <c r="C11" s="23"/>
      <c r="D11" s="286"/>
      <c r="E11" s="289"/>
      <c r="F11" s="286"/>
      <c r="G11" s="5"/>
      <c r="H11" s="295"/>
      <c r="I11" s="181" t="str">
        <f>'MB - EagleRequired'!C11</f>
        <v>Lifesaving</v>
      </c>
      <c r="J11" s="174" t="str">
        <f>IF('MB - EagleRequired'!R11&lt;&gt;"",IF(OR(ISNUMBER('MB - EagleRequired'!R11),'MB - EagleRequired'!R11="P"),"P","C"),"")</f>
        <v/>
      </c>
      <c r="K11" s="5"/>
      <c r="L11" s="33" t="str">
        <f>'MB - Elective'!C65</f>
        <v>Metalwork</v>
      </c>
      <c r="M11" s="182" t="str">
        <f>IF('MB - Elective'!R65&lt;&gt;"",IF('MB - Elective'!R65="P","P","C"),"")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EagleRequired'!R12&lt;&gt;"",IF(OR(ISNUMBER('MB - EagleRequired'!R12),'MB - EagleRequired'!R12="P"),"P","C"),"")</f>
        <v/>
      </c>
      <c r="K12" s="5"/>
      <c r="L12" s="33" t="str">
        <f>'MB - Elective'!C66</f>
        <v>Mining in Society</v>
      </c>
      <c r="M12" s="182" t="str">
        <f>IF('MB - Elective'!R66&lt;&gt;"",IF('MB - Elective'!R66="P","P","C"),"")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IF(Star!R9&lt;&gt;"",IF(ISNUMBER(Star!R9),Star!R9,"C"),"")</f>
        <v/>
      </c>
      <c r="G13" s="5"/>
      <c r="H13" s="295"/>
      <c r="I13" s="181" t="str">
        <f>'MB - EagleRequired'!C13</f>
        <v>Sustainability</v>
      </c>
      <c r="J13" s="174" t="str">
        <f>IF('MB - EagleRequired'!R13&lt;&gt;"",IF(OR(ISNUMBER('MB - EagleRequired'!R13),'MB - EagleRequired'!R13="P"),"P","C"),"")</f>
        <v/>
      </c>
      <c r="K13" s="2"/>
      <c r="L13" s="33" t="str">
        <f>'MB - Elective'!C67</f>
        <v>Model Design and Building</v>
      </c>
      <c r="M13" s="182" t="str">
        <f>IF('MB - Elective'!R67&lt;&gt;"",IF('MB - Elective'!R67="P","P","C"),"")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EagleRequired'!R14&lt;&gt;"",IF(OR(ISNUMBER('MB - EagleRequired'!R14),'MB - EagleRequired'!R14="P"),"P","C"),"")</f>
        <v/>
      </c>
      <c r="K14" s="5"/>
      <c r="L14" s="33" t="str">
        <f>'MB - Elective'!C68</f>
        <v>Motorboating</v>
      </c>
      <c r="M14" s="182" t="str">
        <f>IF('MB - Elective'!R68&lt;&gt;"",IF('MB - Elective'!R68="P","P","C"),"")</f>
        <v/>
      </c>
      <c r="N14" s="18"/>
    </row>
    <row r="15" spans="1:14" x14ac:dyDescent="0.15">
      <c r="C15" s="23"/>
      <c r="D15" s="286"/>
      <c r="E15" s="289"/>
      <c r="F15" s="286"/>
      <c r="G15" s="18"/>
      <c r="H15" s="295" t="str">
        <f>'MB - EagleRequired'!B15</f>
        <v>11.</v>
      </c>
      <c r="I15" s="181" t="str">
        <f>'MB - EagleRequired'!C15</f>
        <v>Swimming    -or-</v>
      </c>
      <c r="J15" s="174" t="str">
        <f>IF('MB - EagleRequired'!R15&lt;&gt;"",IF(OR(ISNUMBER('MB - EagleRequired'!R15),'MB - EagleRequired'!R15="P"),"P","C"),"")</f>
        <v/>
      </c>
      <c r="K15" s="5"/>
      <c r="L15" s="33" t="str">
        <f>'MB - Elective'!C69</f>
        <v>Movie Making</v>
      </c>
      <c r="M15" s="182" t="str">
        <f>IF('MB - Elective'!R69&lt;&gt;"",IF('MB - Elective'!R69="P","P","C"),"")</f>
        <v/>
      </c>
      <c r="N15" s="5"/>
    </row>
    <row r="16" spans="1:14" ht="12.75" customHeight="1" x14ac:dyDescent="0.15">
      <c r="D16" s="286"/>
      <c r="E16" s="289"/>
      <c r="F16" s="286"/>
      <c r="G16" s="5"/>
      <c r="H16" s="295"/>
      <c r="I16" s="181" t="str">
        <f>'MB - EagleRequired'!C16</f>
        <v>Hiking    -or-</v>
      </c>
      <c r="J16" s="174" t="str">
        <f>IF('MB - EagleRequired'!R16&lt;&gt;"",IF(OR(ISNUMBER('MB - EagleRequired'!R16),'MB - EagleRequired'!R16="P"),"P","C"),"")</f>
        <v/>
      </c>
      <c r="K16" s="5"/>
      <c r="L16" s="33" t="str">
        <f>'MB - Elective'!C70</f>
        <v>Music</v>
      </c>
      <c r="M16" s="182" t="str">
        <f>IF('MB - Elective'!R70&lt;&gt;"",IF('MB - Elective'!R70="P","P","C"),"")</f>
        <v/>
      </c>
      <c r="N16" s="5"/>
    </row>
    <row r="17" spans="1:14" ht="12.75" customHeight="1" x14ac:dyDescent="0.15">
      <c r="A17" s="94" t="s">
        <v>187</v>
      </c>
      <c r="B17" s="95"/>
      <c r="D17" s="286"/>
      <c r="E17" s="289"/>
      <c r="F17" s="286"/>
      <c r="G17" s="5"/>
      <c r="H17" s="295"/>
      <c r="I17" s="181" t="str">
        <f>'MB - EagleRequired'!C17</f>
        <v>Cycling</v>
      </c>
      <c r="J17" s="174" t="str">
        <f>IF('MB - EagleRequired'!R17&lt;&gt;"",IF(OR(ISNUMBER('MB - EagleRequired'!R17),'MB - EagleRequired'!R17="P"),"P","C"),"")</f>
        <v/>
      </c>
      <c r="K17" s="5"/>
      <c r="L17" s="33" t="str">
        <f>'MB - Elective'!C71</f>
        <v>Nature</v>
      </c>
      <c r="M17" s="182" t="str">
        <f>IF('MB - Elective'!R71&lt;&gt;"",IF('MB - Elective'!R71="P","P","C"),"")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EagleRequired'!R18&lt;&gt;"",IF(OR(ISNUMBER('MB - EagleRequired'!R18),'MB - EagleRequired'!R18="P"),"P","C"),"")</f>
        <v/>
      </c>
      <c r="K18" s="5"/>
      <c r="L18" s="33" t="str">
        <f>'MB - Elective'!C72</f>
        <v>Nuclear Science</v>
      </c>
      <c r="M18" s="182" t="str">
        <f>IF('MB - Elective'!R72&lt;&gt;"",IF('MB - Elective'!R72="P","P","C"),"")</f>
        <v/>
      </c>
      <c r="N18" s="18"/>
    </row>
    <row r="19" spans="1:14" ht="12.75" customHeight="1" x14ac:dyDescent="0.15">
      <c r="A19" s="98" t="s">
        <v>189</v>
      </c>
      <c r="B19" s="46" t="str">
        <f>'Troop Meetings'!R6</f>
        <v/>
      </c>
      <c r="D19" s="286">
        <f>Star!B10</f>
        <v>6</v>
      </c>
      <c r="E19" s="289" t="str">
        <f>Star!C10</f>
        <v>With your parent or guardian, complete the exercises in the pamphlet How to Protect Your Children From Child Abuse: A Parent's Guide and earn the Cyber Chip Award for your grade.</v>
      </c>
      <c r="F19" s="286" t="str">
        <f>IF(Star!R10&lt;&gt;"",IF(ISNUMBER(Star!R10),Star!R10,"C"),"")</f>
        <v/>
      </c>
      <c r="G19" s="5"/>
      <c r="H19" s="174" t="str">
        <f>'MB - EagleRequired'!B19</f>
        <v>13.</v>
      </c>
      <c r="I19" s="181" t="str">
        <f>'MB - EagleRequired'!C19</f>
        <v>Family Life</v>
      </c>
      <c r="J19" s="174" t="str">
        <f>IF('MB - EagleRequired'!R19&lt;&gt;"",IF(OR(ISNUMBER('MB - EagleRequired'!R19),'MB - EagleRequired'!R19="P"),"P","C"),"")</f>
        <v/>
      </c>
      <c r="K19" s="2"/>
      <c r="L19" s="33" t="str">
        <f>'MB - Elective'!C73</f>
        <v>Oceanography</v>
      </c>
      <c r="M19" s="182" t="str">
        <f>IF('MB - Elective'!R73&lt;&gt;"",IF('MB - Elective'!R73="P","P","C"),"")</f>
        <v/>
      </c>
      <c r="N19" s="5"/>
    </row>
    <row r="20" spans="1:14" x14ac:dyDescent="0.15">
      <c r="A20" s="98" t="s">
        <v>190</v>
      </c>
      <c r="B20" s="46" t="str">
        <f>Outings!R6</f>
        <v/>
      </c>
      <c r="C20" s="17"/>
      <c r="D20" s="286"/>
      <c r="E20" s="289"/>
      <c r="F20" s="286"/>
      <c r="G20" s="5"/>
      <c r="H20" s="5"/>
      <c r="K20" s="5"/>
      <c r="L20" s="33" t="str">
        <f>'MB - Elective'!C74</f>
        <v>Orienteering</v>
      </c>
      <c r="M20" s="182" t="str">
        <f>IF('MB - Elective'!R74&lt;&gt;"",IF('MB - Elective'!R74="P","P","C"),"")</f>
        <v/>
      </c>
      <c r="N20" s="5"/>
    </row>
    <row r="21" spans="1:14" ht="12.75" customHeight="1" x14ac:dyDescent="0.15">
      <c r="A21" s="98" t="s">
        <v>191</v>
      </c>
      <c r="B21" s="46" t="str">
        <f>'Nights Camping'!R7</f>
        <v/>
      </c>
      <c r="C21" s="21"/>
      <c r="D21" s="286"/>
      <c r="E21" s="289"/>
      <c r="F21" s="286"/>
      <c r="G21" s="5"/>
      <c r="H21" s="5"/>
      <c r="K21" s="5"/>
      <c r="L21" s="33" t="str">
        <f>'MB - Elective'!C75</f>
        <v>Painting</v>
      </c>
      <c r="M21" s="182" t="str">
        <f>IF('MB - Elective'!R75&lt;&gt;"",IF('MB - Elective'!R75="P","P","C"),"")</f>
        <v/>
      </c>
      <c r="N21" s="5"/>
    </row>
    <row r="22" spans="1:14" ht="12.75" customHeight="1" x14ac:dyDescent="0.15">
      <c r="A22" s="98" t="s">
        <v>192</v>
      </c>
      <c r="B22" s="46" t="str">
        <f>'Nights Camping'!R6</f>
        <v/>
      </c>
      <c r="C22" s="23"/>
      <c r="D22" s="286">
        <f>Star!B11</f>
        <v>7</v>
      </c>
      <c r="E22" s="289" t="str">
        <f>Star!C11</f>
        <v>While a First Class Scout, participate in a Scoutmaster conference.</v>
      </c>
      <c r="F22" s="286" t="str">
        <f>IF(Star!R11&lt;&gt;"",IF(ISNUMBER(Star!R11),Star!R11,"C"),"")</f>
        <v/>
      </c>
      <c r="G22" s="5"/>
      <c r="H22" s="288" t="s">
        <v>339</v>
      </c>
      <c r="I22" s="288"/>
      <c r="J22" s="288"/>
      <c r="K22" s="5"/>
      <c r="L22" s="33" t="str">
        <f>'MB - Elective'!C76</f>
        <v>Pets</v>
      </c>
      <c r="M22" s="182" t="str">
        <f>IF('MB - Elective'!R76&lt;&gt;"",IF('MB - Elective'!R76="P","P","C"),"")</f>
        <v/>
      </c>
      <c r="N22" s="5"/>
    </row>
    <row r="23" spans="1:14" ht="12.75" customHeight="1" x14ac:dyDescent="0.15">
      <c r="C23" s="23"/>
      <c r="D23" s="286"/>
      <c r="E23" s="289"/>
      <c r="F23" s="286"/>
      <c r="G23" s="4"/>
      <c r="H23" s="288"/>
      <c r="I23" s="288"/>
      <c r="J23" s="288"/>
      <c r="K23" s="5"/>
      <c r="L23" s="33" t="str">
        <f>'MB - Elective'!C77</f>
        <v>Photography</v>
      </c>
      <c r="M23" s="182" t="str">
        <f>IF('MB - Elective'!R77&lt;&gt;"",IF('MB - Elective'!R77="P","P","C"),"")</f>
        <v/>
      </c>
      <c r="N23" s="5"/>
    </row>
    <row r="24" spans="1:14" ht="12.75" customHeight="1" x14ac:dyDescent="0.15">
      <c r="C24" s="22"/>
      <c r="D24" s="180">
        <f>Star!B12</f>
        <v>8</v>
      </c>
      <c r="E24" s="44" t="str">
        <f>Star!C12</f>
        <v>Complete your board of review for the Star rank.</v>
      </c>
      <c r="F24" s="180" t="str">
        <f>IF(Star!R12&lt;&gt;"",IF(ISNUMBER(Star!R12),Star!R12,"C"),"")</f>
        <v/>
      </c>
      <c r="G24" s="5"/>
      <c r="H24" s="294" t="str">
        <f>'MB - Elective'!C3</f>
        <v>American Business</v>
      </c>
      <c r="I24" s="294"/>
      <c r="J24" s="182" t="str">
        <f>IF('MB - Elective'!R3&lt;&gt;"",IF('MB - Elective'!R3="P","P","C"),"")</f>
        <v/>
      </c>
      <c r="K24" s="5"/>
      <c r="L24" s="33" t="str">
        <f>'MB - Elective'!C78</f>
        <v>Pioneering</v>
      </c>
      <c r="M24" s="182" t="str">
        <f>IF('MB - Elective'!R78&lt;&gt;"",IF('MB - Elective'!R78="P","P","C"),"")</f>
        <v/>
      </c>
      <c r="N24" s="5"/>
    </row>
    <row r="25" spans="1:14" ht="12.75" customHeight="1" x14ac:dyDescent="0.15">
      <c r="A25" s="94" t="s">
        <v>193</v>
      </c>
      <c r="B25" s="175"/>
      <c r="C25" s="23"/>
      <c r="D25" s="40"/>
      <c r="G25" s="5"/>
      <c r="H25" s="294" t="str">
        <f>'MB - Elective'!C4</f>
        <v>American Culture</v>
      </c>
      <c r="I25" s="294"/>
      <c r="J25" s="182" t="str">
        <f>IF('MB - Elective'!R4&lt;&gt;"",IF('MB - Elective'!R4="P","P","C"),"")</f>
        <v/>
      </c>
      <c r="K25" s="5"/>
      <c r="L25" s="33" t="str">
        <f>'MB - Elective'!C79</f>
        <v>Plant Science</v>
      </c>
      <c r="M25" s="182" t="str">
        <f>IF('MB - Elective'!R79&lt;&gt;"",IF('MB - Elective'!R79="P","P","C"),"")</f>
        <v/>
      </c>
      <c r="N25" s="5"/>
    </row>
    <row r="26" spans="1:14" ht="12.75" customHeight="1" x14ac:dyDescent="0.15">
      <c r="A26" s="98" t="s">
        <v>194</v>
      </c>
      <c r="B26" s="176" t="str">
        <f>IF('Order of the Arrow'!AE3&lt;&gt;"","Yes","")</f>
        <v/>
      </c>
      <c r="C26" s="23"/>
      <c r="D26" s="40"/>
      <c r="G26" s="5"/>
      <c r="H26" s="294" t="str">
        <f>'MB - Elective'!C5</f>
        <v>American Heritage</v>
      </c>
      <c r="I26" s="294"/>
      <c r="J26" s="182" t="str">
        <f>IF('MB - Elective'!R5&lt;&gt;"",IF('MB - Elective'!R5="P","P","C"),"")</f>
        <v/>
      </c>
      <c r="K26" s="2"/>
      <c r="L26" s="33" t="str">
        <f>'MB - Elective'!C80</f>
        <v>Plumbing</v>
      </c>
      <c r="M26" s="182" t="str">
        <f>IF('MB - Elective'!R80&lt;&gt;"",IF('MB - Elective'!R80="P","P","C"),"")</f>
        <v/>
      </c>
      <c r="N26" s="4"/>
    </row>
    <row r="27" spans="1:14" ht="12.75" customHeight="1" x14ac:dyDescent="0.15">
      <c r="A27" s="98" t="s">
        <v>195</v>
      </c>
      <c r="B27" s="46" t="str">
        <f>IF('Order of the Arrow'!AE4&lt;&gt;"","Yes","")</f>
        <v/>
      </c>
      <c r="C27" s="23"/>
      <c r="D27" s="288" t="s">
        <v>138</v>
      </c>
      <c r="E27" s="288"/>
      <c r="F27" s="288"/>
      <c r="G27" s="4"/>
      <c r="H27" s="294" t="str">
        <f>'MB - Elective'!C6</f>
        <v>American Labor</v>
      </c>
      <c r="I27" s="294"/>
      <c r="J27" s="182" t="str">
        <f>IF('MB - Elective'!R6&lt;&gt;"",IF('MB - Elective'!R6="P","P","C"),"")</f>
        <v/>
      </c>
      <c r="K27" s="5"/>
      <c r="L27" s="33" t="str">
        <f>'MB - Elective'!C81</f>
        <v>Pottery</v>
      </c>
      <c r="M27" s="182" t="str">
        <f>IF('MB - Elective'!R81&lt;&gt;"",IF('MB - Elective'!R81="P","P","C"),"")</f>
        <v/>
      </c>
      <c r="N27" s="5"/>
    </row>
    <row r="28" spans="1:14" ht="12.75" customHeight="1" x14ac:dyDescent="0.15">
      <c r="A28" s="98" t="s">
        <v>196</v>
      </c>
      <c r="B28" s="46" t="str">
        <f>IF('Order of the Arrow'!AE5&lt;&gt;"","Yes","")</f>
        <v/>
      </c>
      <c r="C28" s="23"/>
      <c r="D28" s="288"/>
      <c r="E28" s="288"/>
      <c r="F28" s="288"/>
      <c r="G28" s="5"/>
      <c r="H28" s="294" t="str">
        <f>'MB - Elective'!C7</f>
        <v>Animal Science</v>
      </c>
      <c r="I28" s="294"/>
      <c r="J28" s="182" t="str">
        <f>IF('MB - Elective'!R7&lt;&gt;"",IF('MB - Elective'!R7="P","P","C"),"")</f>
        <v/>
      </c>
      <c r="K28" s="5"/>
      <c r="L28" s="33" t="str">
        <f>'MB - Elective'!C82</f>
        <v>Programming</v>
      </c>
      <c r="M28" s="182" t="str">
        <f>IF('MB - Elective'!R82&lt;&gt;"",IF('MB - Elective'!R82="P","P","C"),"")</f>
        <v/>
      </c>
      <c r="N28" s="5"/>
    </row>
    <row r="29" spans="1:14" ht="12.75" customHeight="1" x14ac:dyDescent="0.15">
      <c r="A29" s="98" t="s">
        <v>197</v>
      </c>
      <c r="B29" s="46" t="str">
        <f>IF('Order of the Arrow'!AE6&lt;&gt;"","Yes","")</f>
        <v/>
      </c>
      <c r="C29" s="23"/>
      <c r="D29" s="286">
        <f>Life!B5</f>
        <v>1</v>
      </c>
      <c r="E29" s="287" t="str">
        <f>Life!C5</f>
        <v xml:space="preserve">Be active in your troop and patrol for at least 6 months as a Star Scout. </v>
      </c>
      <c r="F29" s="286" t="str">
        <f>IF(Life!R5&lt;&gt;"",IF(ISNUMBER(Life!R5),Life!R5,"C"),"")</f>
        <v/>
      </c>
      <c r="G29" s="5"/>
      <c r="H29" s="294" t="str">
        <f>'MB - Elective'!C8</f>
        <v>Animation</v>
      </c>
      <c r="I29" s="294"/>
      <c r="J29" s="182" t="str">
        <f>IF('MB - Elective'!R8&lt;&gt;"",IF('MB - Elective'!R8="P","P","C"),"")</f>
        <v/>
      </c>
      <c r="K29" s="5"/>
      <c r="L29" s="33" t="str">
        <f>'MB - Elective'!C83</f>
        <v>Public Health</v>
      </c>
      <c r="M29" s="182" t="str">
        <f>IF('MB - Elective'!R83&lt;&gt;"",IF('MB - Elective'!R83="P","P","C"),"")</f>
        <v/>
      </c>
      <c r="N29" s="5"/>
    </row>
    <row r="30" spans="1:14" x14ac:dyDescent="0.15">
      <c r="A30" s="98" t="s">
        <v>198</v>
      </c>
      <c r="B30" s="46" t="str">
        <f>IF('Order of the Arrow'!AE7&lt;&gt;"","Yes","")</f>
        <v/>
      </c>
      <c r="C30" s="23"/>
      <c r="D30" s="286"/>
      <c r="E30" s="287"/>
      <c r="F30" s="286"/>
      <c r="G30" s="5"/>
      <c r="H30" s="294" t="str">
        <f>'MB - Elective'!C9</f>
        <v>Archaeology</v>
      </c>
      <c r="I30" s="294"/>
      <c r="J30" s="182" t="str">
        <f>IF('MB - Elective'!R9&lt;&gt;"",IF('MB - Elective'!R9="P","P","C"),"")</f>
        <v/>
      </c>
      <c r="K30" s="5"/>
      <c r="L30" s="33" t="str">
        <f>'MB - Elective'!C84</f>
        <v>Public Speaking</v>
      </c>
      <c r="M30" s="182" t="str">
        <f>IF('MB - Elective'!R84&lt;&gt;"",IF('MB - Elective'!R84="P","P","C"),"")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IF(Life!R6&lt;&gt;"",IF(ISNUMBER(Life!R6),Life!R6,"C"),"")</f>
        <v/>
      </c>
      <c r="G31" s="5"/>
      <c r="H31" s="294" t="str">
        <f>'MB - Elective'!C10</f>
        <v>Archery</v>
      </c>
      <c r="I31" s="294"/>
      <c r="J31" s="182" t="str">
        <f>IF('MB - Elective'!R10&lt;&gt;"",IF('MB - Elective'!R10="P","P","C"),"")</f>
        <v/>
      </c>
      <c r="K31" s="5"/>
      <c r="L31" s="33" t="str">
        <f>'MB - Elective'!C85</f>
        <v>Pulp and Paper</v>
      </c>
      <c r="M31" s="182" t="str">
        <f>IF('MB - Elective'!R85&lt;&gt;"",IF('MB - Elective'!R85="P","P","C"),"")</f>
        <v/>
      </c>
      <c r="N31" s="5"/>
    </row>
    <row r="32" spans="1:14" ht="12.75" customHeight="1" x14ac:dyDescent="0.15">
      <c r="C32" s="23"/>
      <c r="D32" s="286"/>
      <c r="E32" s="287"/>
      <c r="F32" s="286"/>
      <c r="G32" s="5"/>
      <c r="H32" s="294" t="str">
        <f>'MB - Elective'!C11</f>
        <v>Architecture and Landscape Architecture</v>
      </c>
      <c r="I32" s="294"/>
      <c r="J32" s="182" t="str">
        <f>IF('MB - Elective'!R11&lt;&gt;"",IF('MB - Elective'!R11="P","P","C"),"")</f>
        <v/>
      </c>
      <c r="K32" s="5"/>
      <c r="L32" s="33" t="str">
        <f>'MB - Elective'!C86</f>
        <v>Radio</v>
      </c>
      <c r="M32" s="182" t="str">
        <f>IF('MB - Elective'!R86&lt;&gt;"",IF('MB - Elective'!R86="P","P","C"),"")</f>
        <v/>
      </c>
      <c r="N32" s="5"/>
    </row>
    <row r="33" spans="1:14" ht="12.75" customHeight="1" x14ac:dyDescent="0.15">
      <c r="A33" s="94" t="s">
        <v>246</v>
      </c>
      <c r="B33" s="95"/>
      <c r="C33" s="23"/>
      <c r="D33" s="286"/>
      <c r="E33" s="287"/>
      <c r="F33" s="286"/>
      <c r="G33" s="5"/>
      <c r="H33" s="294" t="str">
        <f>'MB - Elective'!C12</f>
        <v>Art</v>
      </c>
      <c r="I33" s="294"/>
      <c r="J33" s="182" t="str">
        <f>IF('MB - Elective'!R12&lt;&gt;"",IF('MB - Elective'!R12="P","P","C"),"")</f>
        <v/>
      </c>
      <c r="K33" s="5"/>
      <c r="L33" s="33" t="str">
        <f>'MB - Elective'!C87</f>
        <v>Railroading</v>
      </c>
      <c r="M33" s="182" t="str">
        <f>IF('MB - Elective'!R87&lt;&gt;"",IF('MB - Elective'!R87="P","P","C"),"")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IF(Life!R7&lt;&gt;"",IF(ISNUMBER(Life!R7),Life!R7,"C"),"")</f>
        <v/>
      </c>
      <c r="G34" s="4"/>
      <c r="H34" s="294" t="str">
        <f>'MB - Elective'!C13</f>
        <v>Astronomy</v>
      </c>
      <c r="I34" s="294"/>
      <c r="J34" s="182" t="str">
        <f>IF('MB - Elective'!R13&lt;&gt;"",IF('MB - Elective'!R13="P","P","C"),"")</f>
        <v/>
      </c>
      <c r="K34" s="5"/>
      <c r="L34" s="33" t="str">
        <f>'MB - Elective'!C88</f>
        <v>Reading</v>
      </c>
      <c r="M34" s="182" t="str">
        <f>IF('MB - Elective'!R88&lt;&gt;"",IF('MB - Elective'!R88="P","P","C"),"")</f>
        <v/>
      </c>
      <c r="N34" s="4"/>
    </row>
    <row r="35" spans="1:14" ht="12.75" customHeight="1" x14ac:dyDescent="0.15">
      <c r="A35" s="184" t="str">
        <f>IF(Star!R3="","",Star!R3)</f>
        <v/>
      </c>
      <c r="B35" s="43"/>
      <c r="C35" s="23"/>
      <c r="D35" s="286"/>
      <c r="E35" s="287"/>
      <c r="F35" s="286"/>
      <c r="G35" s="5"/>
      <c r="H35" s="294" t="str">
        <f>'MB - Elective'!C14</f>
        <v>Athletics</v>
      </c>
      <c r="I35" s="294"/>
      <c r="J35" s="182" t="str">
        <f>IF('MB - Elective'!R14&lt;&gt;"",IF('MB - Elective'!R14="P","P","C"),"")</f>
        <v/>
      </c>
      <c r="K35" s="5"/>
      <c r="L35" s="33" t="str">
        <f>'MB - Elective'!C89</f>
        <v>Reptile and Amphibian Study</v>
      </c>
      <c r="M35" s="182" t="str">
        <f>IF('MB - Elective'!R89&lt;&gt;"",IF('MB - Elective'!R89="P","P","C"),"")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IF(Life!R8&lt;&gt;"",IF(ISNUMBER(Life!R8),Life!R8,"C"),"")</f>
        <v/>
      </c>
      <c r="G36" s="5"/>
      <c r="H36" s="294" t="str">
        <f>'MB - Elective'!C15</f>
        <v>Automotive Maintenance</v>
      </c>
      <c r="I36" s="294"/>
      <c r="J36" s="182" t="str">
        <f>IF('MB - Elective'!R15&lt;&gt;"",IF('MB - Elective'!R15="P","P","C"),"")</f>
        <v/>
      </c>
      <c r="K36" s="2"/>
      <c r="L36" s="33" t="str">
        <f>'MB - Elective'!C90</f>
        <v>Rifle Shooting</v>
      </c>
      <c r="M36" s="182" t="str">
        <f>IF('MB - Elective'!R90&lt;&gt;"",IF('MB - Elective'!R90="P","P","C"),"")</f>
        <v/>
      </c>
      <c r="N36" s="5"/>
    </row>
    <row r="37" spans="1:14" ht="12.75" customHeight="1" x14ac:dyDescent="0.15">
      <c r="A37" s="184" t="str">
        <f>IF(ISERROR(DATEVALUE(Star!R14)),"",DATEVALUE(Star!R14))</f>
        <v/>
      </c>
      <c r="B37" s="43"/>
      <c r="C37" s="23"/>
      <c r="D37" s="286"/>
      <c r="E37" s="287"/>
      <c r="F37" s="286"/>
      <c r="G37" s="5"/>
      <c r="H37" s="294" t="str">
        <f>'MB - Elective'!C16</f>
        <v>Aviation</v>
      </c>
      <c r="I37" s="294"/>
      <c r="J37" s="182" t="str">
        <f>IF('MB - Elective'!R16&lt;&gt;"",IF('MB - Elective'!R16="P","P","C"),"")</f>
        <v/>
      </c>
      <c r="K37" s="5"/>
      <c r="L37" s="33" t="str">
        <f>'MB - Elective'!C91</f>
        <v>Robotics</v>
      </c>
      <c r="M37" s="182" t="str">
        <f>IF('MB - Elective'!R91&lt;&gt;"",IF('MB - Elective'!R91="P","P","C"),"")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IF(Life!R9&lt;&gt;"",IF(ISNUMBER(Life!R9),Life!R9,"C"),"")</f>
        <v/>
      </c>
      <c r="G38" s="5"/>
      <c r="H38" s="294" t="str">
        <f>'MB - Elective'!C17</f>
        <v>Backpacking</v>
      </c>
      <c r="I38" s="294"/>
      <c r="J38" s="182" t="str">
        <f>IF('MB - Elective'!R17&lt;&gt;"",IF('MB - Elective'!R17="P","P","C"),"")</f>
        <v/>
      </c>
      <c r="K38" s="5"/>
      <c r="L38" s="33" t="str">
        <f>'MB - Elective'!C92</f>
        <v>Rowing</v>
      </c>
      <c r="M38" s="182" t="str">
        <f>IF('MB - Elective'!R92&lt;&gt;"",IF('MB - Elective'!R92="P","P","C"),"")</f>
        <v/>
      </c>
      <c r="N38" s="5"/>
    </row>
    <row r="39" spans="1:14" ht="12.75" customHeight="1" x14ac:dyDescent="0.15">
      <c r="A39" s="184" t="str">
        <f>IF(ISERROR(DATEVALUE(Life!R14)),"",DATEVALUE(Life!R14))</f>
        <v/>
      </c>
      <c r="B39" s="43"/>
      <c r="C39" s="5"/>
      <c r="D39" s="286"/>
      <c r="E39" s="287"/>
      <c r="F39" s="286"/>
      <c r="G39" s="5"/>
      <c r="H39" s="294" t="str">
        <f>'MB - Elective'!C18</f>
        <v>Basketry</v>
      </c>
      <c r="I39" s="294"/>
      <c r="J39" s="182" t="str">
        <f>IF('MB - Elective'!R18&lt;&gt;"",IF('MB - Elective'!R18="P","P","C"),"")</f>
        <v/>
      </c>
      <c r="K39" s="5"/>
      <c r="L39" s="33" t="str">
        <f>'MB - Elective'!C93</f>
        <v>Safety</v>
      </c>
      <c r="M39" s="182" t="str">
        <f>IF('MB - Elective'!R93&lt;&gt;"",IF('MB - Elective'!R93="P","P","C"),"")</f>
        <v/>
      </c>
      <c r="N39" s="5"/>
    </row>
    <row r="40" spans="1:14" ht="12.75" customHeight="1" x14ac:dyDescent="0.15">
      <c r="A40" s="142" t="s">
        <v>139</v>
      </c>
      <c r="B40" s="43"/>
      <c r="C40" s="5"/>
      <c r="D40" s="286"/>
      <c r="E40" s="287"/>
      <c r="F40" s="286"/>
      <c r="G40" s="4"/>
      <c r="H40" s="294" t="str">
        <f>'MB - Elective'!C19</f>
        <v>Bird Study</v>
      </c>
      <c r="I40" s="294"/>
      <c r="J40" s="182" t="str">
        <f>IF('MB - Elective'!R19&lt;&gt;"",IF('MB - Elective'!R19="P","P","C"),"")</f>
        <v/>
      </c>
      <c r="K40" s="2"/>
      <c r="L40" s="33" t="str">
        <f>'MB - Elective'!C94</f>
        <v>Salesmanship</v>
      </c>
      <c r="M40" s="182" t="str">
        <f>IF('MB - Elective'!R94&lt;&gt;"",IF('MB - Elective'!R94="P","P","C"),"")</f>
        <v/>
      </c>
      <c r="N40" s="5"/>
    </row>
    <row r="41" spans="1:14" ht="12.75" customHeight="1" x14ac:dyDescent="0.15">
      <c r="A41" s="183" t="str">
        <f>IF(ISERROR(DATEVALUE(Eagle!R13)),"",DATEVALUE(Eagle!R13))</f>
        <v/>
      </c>
      <c r="B41" s="97"/>
      <c r="C41" s="5"/>
      <c r="D41" s="286"/>
      <c r="E41" s="287"/>
      <c r="F41" s="286"/>
      <c r="G41" s="5"/>
      <c r="H41" s="294" t="str">
        <f>'MB - Elective'!C20</f>
        <v>Bugling</v>
      </c>
      <c r="I41" s="294"/>
      <c r="J41" s="182" t="str">
        <f>IF('MB - Elective'!R20&lt;&gt;"",IF('MB - Elective'!R20="P","P","C"),"")</f>
        <v/>
      </c>
      <c r="K41" s="5"/>
      <c r="L41" s="33" t="str">
        <f>'MB - Elective'!C95</f>
        <v>Scholarship</v>
      </c>
      <c r="M41" s="182" t="str">
        <f>IF('MB - Elective'!R95&lt;&gt;"",IF('MB - Elective'!R95="P","P","C"),"")</f>
        <v/>
      </c>
      <c r="N41" s="4"/>
    </row>
    <row r="42" spans="1:14" ht="12.75" customHeight="1" x14ac:dyDescent="0.15">
      <c r="C42" s="5"/>
      <c r="D42" s="286"/>
      <c r="E42" s="287"/>
      <c r="F42" s="286"/>
      <c r="G42" s="5"/>
      <c r="H42" s="294" t="str">
        <f>'MB - Elective'!C21</f>
        <v>Canoeing</v>
      </c>
      <c r="I42" s="294"/>
      <c r="J42" s="182" t="str">
        <f>IF('MB - Elective'!R21&lt;&gt;"",IF('MB - Elective'!R21="P","P","C"),"")</f>
        <v/>
      </c>
      <c r="K42" s="5"/>
      <c r="L42" s="33" t="str">
        <f>'MB - Elective'!C96</f>
        <v>Scouting Heritage</v>
      </c>
      <c r="M42" s="182" t="str">
        <f>IF('MB - Elective'!R96&lt;&gt;"",IF('MB - Elective'!R96="P","P","C"),"")</f>
        <v/>
      </c>
      <c r="N42" s="5"/>
    </row>
    <row r="43" spans="1:14" x14ac:dyDescent="0.15">
      <c r="C43" s="5"/>
      <c r="D43" s="286"/>
      <c r="E43" s="287"/>
      <c r="F43" s="286"/>
      <c r="G43" s="5"/>
      <c r="H43" s="294" t="str">
        <f>'MB - Elective'!C22</f>
        <v>Chemistry</v>
      </c>
      <c r="I43" s="294"/>
      <c r="J43" s="182" t="str">
        <f>IF('MB - Elective'!R22&lt;&gt;"",IF('MB - Elective'!R22="P","P","C"),"")</f>
        <v/>
      </c>
      <c r="K43" s="5"/>
      <c r="L43" s="33" t="str">
        <f>'MB - Elective'!C97</f>
        <v>Scuba Diving</v>
      </c>
      <c r="M43" s="182" t="str">
        <f>IF('MB - Elective'!R97&lt;&gt;"",IF('MB - Elective'!R97="P","P","C"),"")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IF(Life!R10&lt;&gt;"",IF(ISNUMBER(Life!R10),Life!R10,"C"),"")</f>
        <v/>
      </c>
      <c r="G44" s="5"/>
      <c r="H44" s="294" t="str">
        <f>'MB - Elective'!C23</f>
        <v>Chess</v>
      </c>
      <c r="I44" s="294"/>
      <c r="J44" s="182" t="str">
        <f>IF('MB - Elective'!R23&lt;&gt;"",IF('MB - Elective'!R23="P","P","C"),"")</f>
        <v/>
      </c>
      <c r="K44" s="2"/>
      <c r="L44" s="33" t="str">
        <f>'MB - Elective'!C98</f>
        <v>Sculpture</v>
      </c>
      <c r="M44" s="182" t="str">
        <f>IF('MB - Elective'!R98&lt;&gt;"",IF('MB - Elective'!R98="P","P","C"),"")</f>
        <v/>
      </c>
      <c r="N44" s="5"/>
    </row>
    <row r="45" spans="1:14" ht="12.75" customHeight="1" x14ac:dyDescent="0.15">
      <c r="A45" s="145" t="s">
        <v>148</v>
      </c>
      <c r="B45" s="24"/>
      <c r="C45" s="5"/>
      <c r="D45" s="286"/>
      <c r="E45" s="287"/>
      <c r="F45" s="286"/>
      <c r="G45" s="5"/>
      <c r="H45" s="294" t="str">
        <f>'MB - Elective'!C24</f>
        <v>Climbing</v>
      </c>
      <c r="I45" s="294"/>
      <c r="J45" s="182" t="str">
        <f>IF('MB - Elective'!R24&lt;&gt;"",IF('MB - Elective'!R24="P","P","C"),"")</f>
        <v/>
      </c>
      <c r="K45" s="5"/>
      <c r="L45" s="33" t="str">
        <f>'MB - Elective'!C99</f>
        <v>Search and Rescue</v>
      </c>
      <c r="M45" s="182" t="str">
        <f>IF('MB - Elective'!R99&lt;&gt;"",IF('MB - Elective'!R99="P","P","C"),"")</f>
        <v/>
      </c>
      <c r="N45" s="5"/>
    </row>
    <row r="46" spans="1:14" ht="12.75" customHeight="1" x14ac:dyDescent="0.15">
      <c r="A46" s="146" t="s">
        <v>147</v>
      </c>
      <c r="B46" s="24"/>
      <c r="C46" s="5"/>
      <c r="D46" s="286"/>
      <c r="E46" s="287"/>
      <c r="F46" s="286"/>
      <c r="G46" s="4"/>
      <c r="H46" s="294" t="str">
        <f>'MB - Elective'!C25</f>
        <v>Coin Collecting</v>
      </c>
      <c r="I46" s="294"/>
      <c r="J46" s="182" t="str">
        <f>IF('MB - Elective'!R25&lt;&gt;"",IF('MB - Elective'!R25="P","P","C"),"")</f>
        <v/>
      </c>
      <c r="K46" s="5"/>
      <c r="L46" s="33" t="str">
        <f>'MB - Elective'!C100</f>
        <v>Shotgun Shooting</v>
      </c>
      <c r="M46" s="182" t="str">
        <f>IF('MB - Elective'!R100&lt;&gt;"",IF('MB - Elective'!R100="P","P","C"),"")</f>
        <v/>
      </c>
      <c r="N46" s="5"/>
    </row>
    <row r="47" spans="1:14" ht="12.75" customHeight="1" x14ac:dyDescent="0.15">
      <c r="A47" s="145" t="s">
        <v>150</v>
      </c>
      <c r="B47" s="43"/>
      <c r="C47" s="5"/>
      <c r="D47" s="286"/>
      <c r="E47" s="287"/>
      <c r="F47" s="286"/>
      <c r="G47" s="5"/>
      <c r="H47" s="294" t="str">
        <f>'MB - Elective'!C26</f>
        <v>Collections</v>
      </c>
      <c r="I47" s="294"/>
      <c r="J47" s="182" t="str">
        <f>IF('MB - Elective'!R26&lt;&gt;"",IF('MB - Elective'!R26="P","P","C"),"")</f>
        <v/>
      </c>
      <c r="K47" s="5"/>
      <c r="L47" s="33" t="str">
        <f>'MB - Elective'!C101</f>
        <v>Signs, Signals, and Codes</v>
      </c>
      <c r="M47" s="182" t="str">
        <f>IF('MB - Elective'!R101&lt;&gt;"",IF('MB - Elective'!R101="P","P","C"),"")</f>
        <v/>
      </c>
      <c r="N47" s="5"/>
    </row>
    <row r="48" spans="1:14" ht="12.75" customHeight="1" x14ac:dyDescent="0.15">
      <c r="A48" s="147" t="s">
        <v>149</v>
      </c>
      <c r="B48" s="97"/>
      <c r="C48" s="5"/>
      <c r="D48" s="286"/>
      <c r="E48" s="287"/>
      <c r="F48" s="286"/>
      <c r="G48" s="5"/>
      <c r="H48" s="294" t="str">
        <f>'MB - Elective'!C27</f>
        <v>Composite Materials</v>
      </c>
      <c r="I48" s="294"/>
      <c r="J48" s="182" t="str">
        <f>IF('MB - Elective'!R27&lt;&gt;"",IF('MB - Elective'!R27="P","P","C"),"")</f>
        <v/>
      </c>
      <c r="K48" s="5"/>
      <c r="L48" s="33" t="str">
        <f>'MB - Elective'!C102</f>
        <v>Skating</v>
      </c>
      <c r="M48" s="182" t="str">
        <f>IF('MB - Elective'!R102&lt;&gt;"",IF('MB - Elective'!R102="P","P","C"),"")</f>
        <v/>
      </c>
      <c r="N48" s="5"/>
    </row>
    <row r="49" spans="1:14" ht="12.75" customHeight="1" x14ac:dyDescent="0.15">
      <c r="A49" s="2"/>
      <c r="B49" s="2"/>
      <c r="C49" s="2"/>
      <c r="D49" s="286"/>
      <c r="E49" s="287"/>
      <c r="F49" s="286"/>
      <c r="G49" s="5"/>
      <c r="H49" s="294" t="str">
        <f>'MB - Elective'!C28</f>
        <v>Crime Prevention</v>
      </c>
      <c r="I49" s="294"/>
      <c r="J49" s="182" t="str">
        <f>IF('MB - Elective'!R28&lt;&gt;"",IF('MB - Elective'!R28="P","P","C"),"")</f>
        <v/>
      </c>
      <c r="K49" s="2"/>
      <c r="L49" s="33" t="str">
        <f>'MB - Elective'!C103</f>
        <v>Small-Boat Sailing</v>
      </c>
      <c r="M49" s="182" t="str">
        <f>IF('MB - Elective'!R103&lt;&gt;"",IF('MB - Elective'!R103="P","P","C"),"")</f>
        <v/>
      </c>
      <c r="N49" s="5"/>
    </row>
    <row r="50" spans="1:14" ht="12.75" customHeight="1" x14ac:dyDescent="0.15">
      <c r="C50" s="2"/>
      <c r="D50" s="286"/>
      <c r="E50" s="287"/>
      <c r="F50" s="286"/>
      <c r="G50" s="5"/>
      <c r="H50" s="294" t="str">
        <f>'MB - Elective'!C29</f>
        <v>Dentistry</v>
      </c>
      <c r="I50" s="294"/>
      <c r="J50" s="182" t="str">
        <f>IF('MB - Elective'!R29&lt;&gt;"",IF('MB - Elective'!R29="P","P","C"),"")</f>
        <v/>
      </c>
      <c r="K50" s="5"/>
      <c r="L50" s="33" t="str">
        <f>'MB - Elective'!C104</f>
        <v>Snow Sports</v>
      </c>
      <c r="M50" s="182" t="str">
        <f>IF('MB - Elective'!R104&lt;&gt;"",IF('MB - Elective'!R104="P","P","C"),"")</f>
        <v/>
      </c>
      <c r="N50" s="5"/>
    </row>
    <row r="51" spans="1:14" ht="12.75" customHeight="1" x14ac:dyDescent="0.15">
      <c r="C51" s="2"/>
      <c r="D51" s="286"/>
      <c r="E51" s="287"/>
      <c r="F51" s="286"/>
      <c r="G51" s="5"/>
      <c r="H51" s="294" t="str">
        <f>'MB - Elective'!C30</f>
        <v>Digital Technology</v>
      </c>
      <c r="I51" s="294"/>
      <c r="J51" s="182" t="str">
        <f>IF('MB - Elective'!R30&lt;&gt;"",IF('MB - Elective'!R30="P","P","C"),"")</f>
        <v/>
      </c>
      <c r="K51" s="5"/>
      <c r="L51" s="33" t="str">
        <f>'MB - Elective'!C105</f>
        <v>Soil and Water Conservation</v>
      </c>
      <c r="M51" s="182" t="str">
        <f>IF('MB - Elective'!R105&lt;&gt;"",IF('MB - Elective'!R105="P","P","C"),"")</f>
        <v/>
      </c>
      <c r="N51" s="5"/>
    </row>
    <row r="52" spans="1:14" ht="12.75" customHeight="1" x14ac:dyDescent="0.15">
      <c r="A52" s="32" t="s">
        <v>16</v>
      </c>
      <c r="B52" s="26"/>
      <c r="C52" s="2"/>
      <c r="D52" s="286"/>
      <c r="E52" s="287"/>
      <c r="F52" s="286"/>
      <c r="G52" s="5"/>
      <c r="H52" s="294" t="str">
        <f>'MB - Elective'!C31</f>
        <v>Disabilities Awareness</v>
      </c>
      <c r="I52" s="294"/>
      <c r="J52" s="182" t="str">
        <f>IF('MB - Elective'!R31&lt;&gt;"",IF('MB - Elective'!R31="P","P","C"),"")</f>
        <v/>
      </c>
      <c r="K52" s="5"/>
      <c r="L52" s="33" t="str">
        <f>'MB - Elective'!C106</f>
        <v>Space Exploration</v>
      </c>
      <c r="M52" s="182" t="str">
        <f>IF('MB - Elective'!R106&lt;&gt;"",IF('MB - Elective'!R106="P","P","C"),"")</f>
        <v/>
      </c>
      <c r="N52" s="5"/>
    </row>
    <row r="53" spans="1:14" x14ac:dyDescent="0.15">
      <c r="A53" s="25" t="s">
        <v>313</v>
      </c>
      <c r="B53" s="27"/>
      <c r="C53" s="2"/>
      <c r="D53" s="286"/>
      <c r="E53" s="287"/>
      <c r="F53" s="286"/>
      <c r="G53" s="5"/>
      <c r="H53" s="294" t="str">
        <f>'MB - Elective'!C32</f>
        <v>Dog Care</v>
      </c>
      <c r="I53" s="294"/>
      <c r="J53" s="182" t="str">
        <f>IF('MB - Elective'!R32&lt;&gt;"",IF('MB - Elective'!R32="P","P","C"),"")</f>
        <v/>
      </c>
      <c r="K53" s="2"/>
      <c r="L53" s="33" t="str">
        <f>'MB - Elective'!C107</f>
        <v>Sports</v>
      </c>
      <c r="M53" s="182" t="str">
        <f>IF('MB - Elective'!R107&lt;&gt;"",IF('MB - Elective'!R107="P","P","C"),"")</f>
        <v/>
      </c>
      <c r="N53" s="5"/>
    </row>
    <row r="54" spans="1:14" ht="12.75" customHeight="1" x14ac:dyDescent="0.15">
      <c r="A54" s="26" t="s">
        <v>314</v>
      </c>
      <c r="B54" s="27"/>
      <c r="C54" s="2"/>
      <c r="D54" s="286"/>
      <c r="E54" s="287"/>
      <c r="F54" s="286"/>
      <c r="G54" s="5"/>
      <c r="H54" s="294" t="str">
        <f>'MB - Elective'!C33</f>
        <v>Drafting</v>
      </c>
      <c r="I54" s="294"/>
      <c r="J54" s="182" t="str">
        <f>IF('MB - Elective'!R33&lt;&gt;"",IF('MB - Elective'!R33="P","P","C"),"")</f>
        <v/>
      </c>
      <c r="K54" s="5"/>
      <c r="L54" s="33" t="str">
        <f>'MB - Elective'!C108</f>
        <v>Stamp Collecting</v>
      </c>
      <c r="M54" s="182" t="str">
        <f>IF('MB - Elective'!R108&lt;&gt;"",IF('MB - Elective'!R108="P","P","C"),"")</f>
        <v/>
      </c>
      <c r="N54" s="5"/>
    </row>
    <row r="55" spans="1:14" ht="12.75" customHeight="1" x14ac:dyDescent="0.15">
      <c r="A55" s="28" t="s">
        <v>315</v>
      </c>
      <c r="B55" s="27"/>
      <c r="C55" s="2"/>
      <c r="D55" s="286"/>
      <c r="E55" s="287"/>
      <c r="F55" s="286"/>
      <c r="G55" s="4"/>
      <c r="H55" s="294" t="str">
        <f>'MB - Elective'!C34</f>
        <v>Electricity</v>
      </c>
      <c r="I55" s="294"/>
      <c r="J55" s="182" t="str">
        <f>IF('MB - Elective'!R34&lt;&gt;"",IF('MB - Elective'!R34="P","P","C"),"")</f>
        <v/>
      </c>
      <c r="K55" s="5"/>
      <c r="L55" s="33" t="str">
        <f>'MB - Elective'!C109</f>
        <v>Surveying</v>
      </c>
      <c r="M55" s="182" t="str">
        <f>IF('MB - Elective'!R109&lt;&gt;"",IF('MB - Elective'!R109="P","P","C"),"")</f>
        <v/>
      </c>
      <c r="N55" s="5"/>
    </row>
    <row r="56" spans="1:14" ht="12.75" customHeight="1" x14ac:dyDescent="0.15">
      <c r="A56" s="28"/>
      <c r="B56" s="27"/>
      <c r="C56" s="2"/>
      <c r="D56" s="286"/>
      <c r="E56" s="287"/>
      <c r="F56" s="286"/>
      <c r="G56" s="5"/>
      <c r="H56" s="294" t="str">
        <f>'MB - Elective'!C35</f>
        <v>Electronics</v>
      </c>
      <c r="I56" s="294"/>
      <c r="J56" s="182" t="str">
        <f>IF('MB - Elective'!R35&lt;&gt;"",IF('MB - Elective'!R35="P","P","C"),"")</f>
        <v/>
      </c>
      <c r="K56" s="5"/>
      <c r="L56" s="33" t="str">
        <f>'MB - Elective'!C110</f>
        <v>Textile</v>
      </c>
      <c r="M56" s="182" t="str">
        <f>IF('MB - Elective'!R110&lt;&gt;"",IF('MB - Elective'!R110="P","P","C"),"")</f>
        <v/>
      </c>
      <c r="N56" s="5"/>
    </row>
    <row r="57" spans="1:14" ht="12.75" customHeight="1" x14ac:dyDescent="0.15">
      <c r="A57" s="28"/>
      <c r="B57" s="27"/>
      <c r="C57" s="2"/>
      <c r="D57" s="180">
        <f>Life!B11</f>
        <v>7</v>
      </c>
      <c r="E57" s="177" t="str">
        <f>Life!C11</f>
        <v>While a Star Scout, participate in a Scoutmaster conference.</v>
      </c>
      <c r="F57" s="180" t="str">
        <f>IF(Life!R11&lt;&gt;"",IF(ISNUMBER(Life!R11),Life!R11,"C"),"")</f>
        <v/>
      </c>
      <c r="G57" s="5"/>
      <c r="H57" s="294" t="str">
        <f>'MB - Elective'!C36</f>
        <v>Energy</v>
      </c>
      <c r="I57" s="294"/>
      <c r="J57" s="182" t="str">
        <f>IF('MB - Elective'!R36&lt;&gt;"",IF('MB - Elective'!R36="P","P","C"),"")</f>
        <v/>
      </c>
      <c r="K57" s="5"/>
      <c r="L57" s="33" t="str">
        <f>'MB - Elective'!C111</f>
        <v>Theater</v>
      </c>
      <c r="M57" s="182" t="str">
        <f>IF('MB - Elective'!R111&lt;&gt;"",IF('MB - Elective'!R111="P","P","C"),"")</f>
        <v/>
      </c>
      <c r="N57" s="4"/>
    </row>
    <row r="58" spans="1:14" ht="12.75" customHeight="1" x14ac:dyDescent="0.15">
      <c r="A58" s="27"/>
      <c r="B58" s="27"/>
      <c r="C58" s="2"/>
      <c r="D58" s="180">
        <f>Life!B12</f>
        <v>8</v>
      </c>
      <c r="E58" s="177" t="str">
        <f>Life!C12</f>
        <v>Complete your board of review for the Life rank.</v>
      </c>
      <c r="F58" s="180" t="str">
        <f>IF(Life!R12&lt;&gt;"",IF(ISNUMBER(Life!R12),Life!R12,"C"),"")</f>
        <v/>
      </c>
      <c r="G58" s="5"/>
      <c r="H58" s="294" t="str">
        <f>'MB - Elective'!C37</f>
        <v>Engineering</v>
      </c>
      <c r="I58" s="294"/>
      <c r="J58" s="182" t="str">
        <f>IF('MB - Elective'!R37&lt;&gt;"",IF('MB - Elective'!R37="P","P","C"),"")</f>
        <v/>
      </c>
      <c r="K58" s="5"/>
      <c r="L58" s="33" t="str">
        <f>'MB - Elective'!C112</f>
        <v>Traffic Safety</v>
      </c>
      <c r="M58" s="182" t="str">
        <f>IF('MB - Elective'!R112&lt;&gt;"",IF('MB - Elective'!R112="P","P","C"),"")</f>
        <v/>
      </c>
      <c r="N58" s="5"/>
    </row>
    <row r="59" spans="1:14" ht="12.75" customHeight="1" x14ac:dyDescent="0.15">
      <c r="A59" s="28"/>
      <c r="B59" s="27"/>
      <c r="C59" s="2"/>
      <c r="G59" s="5"/>
      <c r="H59" s="294" t="str">
        <f>'MB - Elective'!C38</f>
        <v>Entrepreneurship</v>
      </c>
      <c r="I59" s="294"/>
      <c r="J59" s="182" t="str">
        <f>IF('MB - Elective'!R38&lt;&gt;"",IF('MB - Elective'!R38="P","P","C"),"")</f>
        <v/>
      </c>
      <c r="K59" s="5"/>
      <c r="L59" s="33" t="str">
        <f>'MB - Elective'!C113</f>
        <v>Truck Transportation</v>
      </c>
      <c r="M59" s="182" t="str">
        <f>IF('MB - Elective'!R113&lt;&gt;"",IF('MB - Elective'!R113="P","P","C"),"")</f>
        <v/>
      </c>
      <c r="N59" s="5"/>
    </row>
    <row r="60" spans="1:14" ht="12.75" customHeight="1" x14ac:dyDescent="0.15">
      <c r="A60" s="28"/>
      <c r="B60" s="27"/>
      <c r="C60" s="2"/>
      <c r="G60" s="5"/>
      <c r="H60" s="294" t="str">
        <f>'MB - Elective'!C39</f>
        <v>Farm Mechanics</v>
      </c>
      <c r="I60" s="294"/>
      <c r="J60" s="182" t="str">
        <f>IF('MB - Elective'!R39&lt;&gt;"",IF('MB - Elective'!R39="P","P","C"),"")</f>
        <v/>
      </c>
      <c r="K60" s="2"/>
      <c r="L60" s="33" t="str">
        <f>'MB - Elective'!C114</f>
        <v>Veterinary Medicine</v>
      </c>
      <c r="M60" s="182" t="str">
        <f>IF('MB - Elective'!R114&lt;&gt;"",IF('MB - Elective'!R114="P","P","C"),"")</f>
        <v/>
      </c>
      <c r="N60" s="5"/>
    </row>
    <row r="61" spans="1:14" ht="12.75" customHeight="1" x14ac:dyDescent="0.15">
      <c r="A61" s="28"/>
      <c r="B61" s="27"/>
      <c r="C61" s="2"/>
      <c r="D61" s="288" t="s">
        <v>139</v>
      </c>
      <c r="E61" s="288"/>
      <c r="F61" s="288"/>
      <c r="G61" s="4"/>
      <c r="H61" s="294" t="str">
        <f>'MB - Elective'!C40</f>
        <v>Fingerprinting</v>
      </c>
      <c r="I61" s="294"/>
      <c r="J61" s="182" t="str">
        <f>IF('MB - Elective'!R40&lt;&gt;"",IF('MB - Elective'!R40="P","P","C"),"")</f>
        <v/>
      </c>
      <c r="K61" s="5"/>
      <c r="L61" s="33" t="str">
        <f>'MB - Elective'!C115</f>
        <v>Water Sports</v>
      </c>
      <c r="M61" s="182" t="str">
        <f>IF('MB - Elective'!R115&lt;&gt;"",IF('MB - Elective'!R115="P","P","C"),"")</f>
        <v/>
      </c>
      <c r="N61" s="4"/>
    </row>
    <row r="62" spans="1:14" ht="12.75" customHeight="1" x14ac:dyDescent="0.15">
      <c r="A62" s="20"/>
      <c r="B62" s="20"/>
      <c r="C62" s="2"/>
      <c r="D62" s="288"/>
      <c r="E62" s="288"/>
      <c r="F62" s="288"/>
      <c r="G62" s="5"/>
      <c r="H62" s="294" t="str">
        <f>'MB - Elective'!C41</f>
        <v>Fire Safety</v>
      </c>
      <c r="I62" s="294"/>
      <c r="J62" s="182" t="str">
        <f>IF('MB - Elective'!R41&lt;&gt;"",IF('MB - Elective'!R41="P","P","C"),"")</f>
        <v/>
      </c>
      <c r="K62" s="5"/>
      <c r="L62" s="33" t="str">
        <f>'MB - Elective'!C116</f>
        <v>Weather</v>
      </c>
      <c r="M62" s="182" t="str">
        <f>IF('MB - Elective'!R116&lt;&gt;"",IF('MB - Elective'!R116="P","P","C"),"")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IF(Eagle!R5&lt;&gt;"",IF(ISNUMBER(Eagle!R5),Eagle!R5,"C"),"")</f>
        <v/>
      </c>
      <c r="G63" s="5"/>
      <c r="H63" s="294" t="str">
        <f>'MB - Elective'!C42</f>
        <v>Fish and Wildlife Management</v>
      </c>
      <c r="I63" s="294"/>
      <c r="J63" s="182" t="str">
        <f>IF('MB - Elective'!R42&lt;&gt;"",IF('MB - Elective'!R42="P","P","C"),"")</f>
        <v/>
      </c>
      <c r="K63" s="5"/>
      <c r="L63" s="33" t="str">
        <f>'MB - Elective'!C117</f>
        <v>Welding</v>
      </c>
      <c r="M63" s="182" t="str">
        <f>IF('MB - Elective'!R117&lt;&gt;"",IF('MB - Elective'!R117="P","P","C"),"")</f>
        <v/>
      </c>
      <c r="N63" s="5"/>
    </row>
    <row r="64" spans="1:14" x14ac:dyDescent="0.15">
      <c r="A64" s="20"/>
      <c r="B64" s="20"/>
      <c r="C64" s="2"/>
      <c r="D64" s="286"/>
      <c r="E64" s="287"/>
      <c r="F64" s="286"/>
      <c r="G64" s="5"/>
      <c r="H64" s="294" t="str">
        <f>'MB - Elective'!C43</f>
        <v>Fishing</v>
      </c>
      <c r="I64" s="294"/>
      <c r="J64" s="182" t="str">
        <f>IF('MB - Elective'!R43&lt;&gt;"",IF('MB - Elective'!R43="P","P","C"),"")</f>
        <v/>
      </c>
      <c r="K64" s="5"/>
      <c r="L64" s="33" t="str">
        <f>'MB - Elective'!C118</f>
        <v>Whitewater</v>
      </c>
      <c r="M64" s="182" t="str">
        <f>IF('MB - Elective'!R118&lt;&gt;"",IF('MB - Elective'!R118="P","P","C"),"")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IF(Eagle!R6&lt;&gt;"",IF(ISNUMBER(Eagle!R6),Eagle!R6,"C"),"")</f>
        <v/>
      </c>
      <c r="G65" s="5"/>
      <c r="H65" s="294" t="str">
        <f>'MB - Elective'!C44</f>
        <v>Fly Fishing</v>
      </c>
      <c r="I65" s="294"/>
      <c r="J65" s="182" t="str">
        <f>IF('MB - Elective'!R44&lt;&gt;"",IF('MB - Elective'!R44="P","P","C"),"")</f>
        <v/>
      </c>
      <c r="K65" s="5"/>
      <c r="L65" s="33" t="str">
        <f>'MB - Elective'!C119</f>
        <v>Wilderness Survival</v>
      </c>
      <c r="M65" s="182" t="str">
        <f>IF('MB - Elective'!R119&lt;&gt;"",IF('MB - Elective'!R119="P","P","C"),"")</f>
        <v/>
      </c>
      <c r="N65" s="5"/>
    </row>
    <row r="66" spans="1:14" ht="12.75" customHeight="1" x14ac:dyDescent="0.15">
      <c r="A66" s="20"/>
      <c r="B66" s="20"/>
      <c r="C66" s="2"/>
      <c r="D66" s="286"/>
      <c r="E66" s="287"/>
      <c r="F66" s="286"/>
      <c r="G66" s="5"/>
      <c r="H66" s="294" t="str">
        <f>'MB - Elective'!C45</f>
        <v>Forestry</v>
      </c>
      <c r="I66" s="294"/>
      <c r="J66" s="182" t="str">
        <f>IF('MB - Elective'!R45&lt;&gt;"",IF('MB - Elective'!R45="P","P","C"),"")</f>
        <v/>
      </c>
      <c r="K66" s="5"/>
      <c r="L66" s="33" t="str">
        <f>'MB - Elective'!C120</f>
        <v>Wood Carving</v>
      </c>
      <c r="M66" s="182" t="str">
        <f>IF('MB - Elective'!R120&lt;&gt;"",IF('MB - Elective'!R120="P","P","C"),"")</f>
        <v/>
      </c>
      <c r="N66" s="5"/>
    </row>
    <row r="67" spans="1:14" x14ac:dyDescent="0.15">
      <c r="A67" s="20"/>
      <c r="B67" s="20"/>
      <c r="C67" s="2"/>
      <c r="D67" s="286"/>
      <c r="E67" s="287"/>
      <c r="F67" s="286"/>
      <c r="G67" s="5"/>
      <c r="H67" s="294" t="str">
        <f>'MB - Elective'!C46</f>
        <v>Game Design</v>
      </c>
      <c r="I67" s="294"/>
      <c r="J67" s="182" t="str">
        <f>IF('MB - Elective'!R46&lt;&gt;"",IF('MB - Elective'!R46="P","P","C"),"")</f>
        <v/>
      </c>
      <c r="K67" s="2"/>
      <c r="L67" s="33" t="str">
        <f>'MB - Elective'!C121</f>
        <v>Woodwork</v>
      </c>
      <c r="M67" s="182" t="str">
        <f>IF('MB - Elective'!R121&lt;&gt;"",IF('MB - Elective'!R121="P","P","C"),"")</f>
        <v/>
      </c>
      <c r="N67" s="4"/>
    </row>
    <row r="68" spans="1:14" x14ac:dyDescent="0.15">
      <c r="A68" s="2"/>
      <c r="B68" s="2"/>
      <c r="C68" s="2"/>
      <c r="D68" s="286"/>
      <c r="E68" s="287"/>
      <c r="F68" s="286"/>
      <c r="G68" s="5"/>
      <c r="H68" s="294" t="str">
        <f>'MB - Elective'!C47</f>
        <v>Gardening</v>
      </c>
      <c r="I68" s="294"/>
      <c r="J68" s="182" t="str">
        <f>IF('MB - Elective'!R47&lt;&gt;"",IF('MB - Elective'!R47="P","P","C"),"")</f>
        <v/>
      </c>
      <c r="K68" s="5"/>
      <c r="L68" s="33" t="str">
        <f>'MB - Elective'!C122</f>
        <v>Future Merit Badge #1</v>
      </c>
      <c r="M68" s="182" t="str">
        <f>IF('MB - Elective'!R122&lt;&gt;"",IF('MB - Elective'!R122="P","P","C"),"")</f>
        <v/>
      </c>
      <c r="N68" s="5"/>
    </row>
    <row r="69" spans="1:14" ht="12.75" customHeight="1" x14ac:dyDescent="0.15">
      <c r="A69" s="2"/>
      <c r="B69" s="2"/>
      <c r="C69" s="2"/>
      <c r="D69" s="286"/>
      <c r="E69" s="287"/>
      <c r="F69" s="286"/>
      <c r="G69" s="4"/>
      <c r="H69" s="294" t="str">
        <f>'MB - Elective'!C48</f>
        <v>Genealogy</v>
      </c>
      <c r="I69" s="294"/>
      <c r="J69" s="182" t="str">
        <f>IF('MB - Elective'!R48&lt;&gt;"",IF('MB - Elective'!R48="P","P","C"),"")</f>
        <v/>
      </c>
      <c r="K69" s="5"/>
      <c r="L69" s="33" t="str">
        <f>'MB - Elective'!C123</f>
        <v>Future Merit Badge #2</v>
      </c>
      <c r="M69" s="182" t="str">
        <f>IF('MB - Elective'!R123&lt;&gt;"",IF('MB - Elective'!R123="P","P","C"),"")</f>
        <v/>
      </c>
      <c r="N69" s="5"/>
    </row>
    <row r="70" spans="1:14" ht="12.75" customHeight="1" x14ac:dyDescent="0.15">
      <c r="A70" s="2"/>
      <c r="B70" s="2"/>
      <c r="C70" s="2"/>
      <c r="D70" s="286"/>
      <c r="E70" s="287"/>
      <c r="F70" s="286"/>
      <c r="G70" s="5"/>
      <c r="H70" s="294" t="str">
        <f>'MB - Elective'!C49</f>
        <v>Geocaching</v>
      </c>
      <c r="I70" s="294"/>
      <c r="J70" s="182" t="str">
        <f>IF('MB - Elective'!R49&lt;&gt;"",IF('MB - Elective'!R49="P","P","C"),"")</f>
        <v/>
      </c>
      <c r="K70" s="5"/>
      <c r="L70" s="33" t="str">
        <f>'MB - Elective'!C124</f>
        <v>Future Merit Badge #3</v>
      </c>
      <c r="M70" s="182" t="str">
        <f>IF('MB - Elective'!R124&lt;&gt;"",IF('MB - Elective'!R124="P","P","C"),"")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IF(Eagle!R7&lt;&gt;"",IF(ISNUMBER(Eagle!R7),Eagle!R7,"C"),"")</f>
        <v/>
      </c>
      <c r="G71" s="5"/>
      <c r="H71" s="294" t="str">
        <f>'MB - Elective'!C50</f>
        <v>Geology</v>
      </c>
      <c r="I71" s="294"/>
      <c r="J71" s="182" t="str">
        <f>IF('MB - Elective'!R50&lt;&gt;"",IF('MB - Elective'!R50="P","P","C"),"")</f>
        <v/>
      </c>
      <c r="L71" s="33" t="str">
        <f>'MB - Elective'!C125</f>
        <v>Future Merit Badge #4</v>
      </c>
      <c r="M71" s="182" t="str">
        <f>IF('MB - Elective'!R125&lt;&gt;"",IF('MB - Elective'!R125="P","P","C"),"")</f>
        <v/>
      </c>
      <c r="N71" s="5"/>
    </row>
    <row r="72" spans="1:14" ht="12.75" customHeight="1" x14ac:dyDescent="0.15">
      <c r="A72" s="2"/>
      <c r="B72" s="2"/>
      <c r="C72" s="2"/>
      <c r="D72" s="286"/>
      <c r="E72" s="287"/>
      <c r="F72" s="286"/>
      <c r="G72" s="5"/>
      <c r="H72" s="294" t="str">
        <f>'MB - Elective'!C51</f>
        <v>Golf</v>
      </c>
      <c r="I72" s="294"/>
      <c r="J72" s="182" t="str">
        <f>IF('MB - Elective'!R51&lt;&gt;"",IF('MB - Elective'!R51="P","P","C"),"")</f>
        <v/>
      </c>
      <c r="L72" s="33" t="str">
        <f>'MB - Elective'!C126</f>
        <v>Future Merit Badge #5</v>
      </c>
      <c r="M72" s="182" t="str">
        <f>IF('MB - Elective'!R126&lt;&gt;"",IF('MB - Elective'!R126="P","P","C"),"")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IF(Eagle!R8&lt;&gt;"",IF(ISNUMBER(Eagle!R8),Eagle!R8,"C"),"")</f>
        <v/>
      </c>
      <c r="G73" s="5"/>
      <c r="H73" s="294" t="str">
        <f>'MB - Elective'!C52</f>
        <v>Graphic Arts</v>
      </c>
      <c r="I73" s="294"/>
      <c r="J73" s="182" t="str">
        <f>IF('MB - Elective'!R52&lt;&gt;"",IF('MB - Elective'!R52="P","P","C"),"")</f>
        <v/>
      </c>
      <c r="L73" s="33" t="str">
        <f>'MB - Elective'!C127</f>
        <v>Future Merit Badge #6</v>
      </c>
      <c r="M73" s="182" t="str">
        <f>IF('MB - Elective'!R127&lt;&gt;"",IF('MB - Elective'!R127="P","P","C"),"")</f>
        <v/>
      </c>
      <c r="N73" s="5"/>
    </row>
    <row r="74" spans="1:14" x14ac:dyDescent="0.15">
      <c r="A74" s="2"/>
      <c r="B74" s="2"/>
      <c r="C74" s="2"/>
      <c r="D74" s="286"/>
      <c r="E74" s="287"/>
      <c r="F74" s="286"/>
      <c r="G74" s="5"/>
      <c r="H74" s="294" t="str">
        <f>'MB - Elective'!C53</f>
        <v>Home Repairs</v>
      </c>
      <c r="I74" s="294"/>
      <c r="J74" s="182" t="str">
        <f>IF('MB - Elective'!R53&lt;&gt;"",IF('MB - Elective'!R53="P","P","C"),"")</f>
        <v/>
      </c>
      <c r="L74" s="33" t="str">
        <f>'MB - Elective'!C128</f>
        <v>Future Merit Badge #7</v>
      </c>
      <c r="M74" s="182" t="str">
        <f>IF('MB - Elective'!R128&lt;&gt;"",IF('MB - Elective'!R128="P","P","C"),"")</f>
        <v/>
      </c>
      <c r="N74" s="5"/>
    </row>
    <row r="75" spans="1:14" x14ac:dyDescent="0.15">
      <c r="A75" s="2"/>
      <c r="B75" s="2"/>
      <c r="C75" s="2"/>
      <c r="D75" s="286"/>
      <c r="E75" s="287"/>
      <c r="F75" s="286"/>
      <c r="G75" s="5"/>
      <c r="H75" s="294" t="str">
        <f>'MB - Elective'!C54</f>
        <v>Horsemanship</v>
      </c>
      <c r="I75" s="294"/>
      <c r="J75" s="182" t="str">
        <f>IF('MB - Elective'!R54&lt;&gt;"",IF('MB - Elective'!R54="P","P","C"),"")</f>
        <v/>
      </c>
      <c r="K75" s="5"/>
      <c r="L75" s="33" t="str">
        <f>'MB - Elective'!C129</f>
        <v>Future Merit Badge #8</v>
      </c>
      <c r="M75" s="182" t="str">
        <f>IF('MB - Elective'!R129&lt;&gt;"",IF('MB - Elective'!R129="P","P","C"),"")</f>
        <v/>
      </c>
      <c r="N75" s="2"/>
    </row>
    <row r="76" spans="1:14" x14ac:dyDescent="0.15">
      <c r="A76" s="2"/>
      <c r="B76" s="2"/>
      <c r="C76" s="2"/>
      <c r="D76" s="286"/>
      <c r="E76" s="287"/>
      <c r="F76" s="286"/>
      <c r="G76" s="5"/>
      <c r="H76" s="294" t="str">
        <f>'MB - Elective'!C55</f>
        <v>Indian Lore</v>
      </c>
      <c r="I76" s="294"/>
      <c r="J76" s="182" t="str">
        <f>IF('MB - Elective'!R55&lt;&gt;"",IF('MB - Elective'!R55="P","P","C"),"")</f>
        <v/>
      </c>
      <c r="K76" s="5"/>
      <c r="L76" s="33" t="str">
        <f>'MB - Elective'!C130</f>
        <v>Future Merit Badge #9</v>
      </c>
      <c r="M76" s="182" t="str">
        <f>IF('MB - Elective'!R130&lt;&gt;"",IF('MB - Elective'!R130="P","P","C"),"")</f>
        <v/>
      </c>
      <c r="N76" s="2"/>
    </row>
    <row r="77" spans="1:14" x14ac:dyDescent="0.15">
      <c r="A77" s="2"/>
      <c r="B77" s="2"/>
      <c r="C77" s="2"/>
      <c r="D77" s="286"/>
      <c r="E77" s="287"/>
      <c r="F77" s="286"/>
      <c r="G77" s="5"/>
      <c r="H77" s="294" t="str">
        <f>'MB - Elective'!C56</f>
        <v>Insect Study</v>
      </c>
      <c r="I77" s="294"/>
      <c r="J77" s="182" t="str">
        <f>IF('MB - Elective'!R56&lt;&gt;"",IF('MB - Elective'!R56="P","P","C"),"")</f>
        <v/>
      </c>
      <c r="K77" s="5"/>
      <c r="L77" s="33" t="str">
        <f>'MB - Elective'!C131</f>
        <v>Future Merit Badge #10</v>
      </c>
      <c r="M77" s="182" t="str">
        <f>IF('MB - Elective'!R131&lt;&gt;"",IF('MB - Elective'!R131="P","P","C"),"")</f>
        <v/>
      </c>
      <c r="N77" s="2"/>
    </row>
    <row r="78" spans="1:14" ht="12.75" customHeight="1" x14ac:dyDescent="0.15">
      <c r="A78" s="2"/>
      <c r="B78" s="2"/>
      <c r="C78" s="2"/>
      <c r="D78" s="286"/>
      <c r="E78" s="287"/>
      <c r="F78" s="286"/>
      <c r="G78" s="5"/>
      <c r="H78" s="5"/>
      <c r="K78" s="5"/>
      <c r="L78" s="2"/>
      <c r="M78"/>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IF(Eagle!R9&lt;&gt;"",IF(ISNUMBER(Eagle!R9),Eagle!R9,"C"),"")</f>
        <v/>
      </c>
      <c r="G79" s="4"/>
      <c r="H79" s="4"/>
      <c r="K79" s="5"/>
      <c r="L79" s="2"/>
      <c r="M79"/>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row>
    <row r="84" spans="1:14" ht="12.75" customHeight="1" x14ac:dyDescent="0.15">
      <c r="A84" s="2"/>
      <c r="B84" s="2"/>
      <c r="C84" s="2"/>
      <c r="D84" s="286"/>
      <c r="E84" s="287"/>
      <c r="F84" s="286"/>
      <c r="G84" s="5"/>
      <c r="H84" s="5"/>
      <c r="K84" s="2"/>
      <c r="L84" s="2"/>
      <c r="M84" s="5"/>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IF(Eagle!R10&lt;&gt;"",IF(ISNUMBER(Eagle!R10),Eagle!R10,"C"),"")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IF(Eagle!R11&lt;&gt;"",IF(ISNUMBER(Eagle!R11),Eagle!R11,"C"),"")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0F1gTldbzO0FFPjCMiRYC0171YEqlGKbQCzlbMn7QjcYqtuXPk3FGjRTVX1++DtTGJuNaxAmbToNxFaRen63FQ==" saltValue="NwrbbjU7hyj7KLlygedlkQ==" spinCount="100000" sheet="1" objects="1" scenarios="1" selectLockedCells="1" selectUnlockedCells="1"/>
  <mergeCells count="121">
    <mergeCell ref="H73:I73"/>
    <mergeCell ref="H74:I74"/>
    <mergeCell ref="H75:I75"/>
    <mergeCell ref="H76:I76"/>
    <mergeCell ref="H77:I77"/>
    <mergeCell ref="A1:B2"/>
    <mergeCell ref="E3:E4"/>
    <mergeCell ref="E8:E9"/>
    <mergeCell ref="H1:J2"/>
    <mergeCell ref="H24:I24"/>
    <mergeCell ref="H25:I25"/>
    <mergeCell ref="H26:I26"/>
    <mergeCell ref="H10:H11"/>
    <mergeCell ref="H12:H13"/>
    <mergeCell ref="D13:D18"/>
    <mergeCell ref="F13:F18"/>
    <mergeCell ref="H15:H17"/>
    <mergeCell ref="D19:D21"/>
    <mergeCell ref="E19:E21"/>
    <mergeCell ref="F19:F21"/>
    <mergeCell ref="D22:D23"/>
    <mergeCell ref="E22:E23"/>
    <mergeCell ref="E10:E12"/>
    <mergeCell ref="E13:E18"/>
    <mergeCell ref="L1:M2"/>
    <mergeCell ref="D3:D4"/>
    <mergeCell ref="F3:F4"/>
    <mergeCell ref="D5:D7"/>
    <mergeCell ref="E5:E7"/>
    <mergeCell ref="F5:F7"/>
    <mergeCell ref="D1:F2"/>
    <mergeCell ref="D8:D9"/>
    <mergeCell ref="F8:F9"/>
    <mergeCell ref="D10:D12"/>
    <mergeCell ref="F10:F12"/>
    <mergeCell ref="F22:F23"/>
    <mergeCell ref="H22:J23"/>
    <mergeCell ref="D31:D33"/>
    <mergeCell ref="E31:E33"/>
    <mergeCell ref="F31:F33"/>
    <mergeCell ref="H31:I31"/>
    <mergeCell ref="H32:I32"/>
    <mergeCell ref="H33:I33"/>
    <mergeCell ref="D27:F28"/>
    <mergeCell ref="H27:I27"/>
    <mergeCell ref="H28:I28"/>
    <mergeCell ref="D29:D30"/>
    <mergeCell ref="E29:E30"/>
    <mergeCell ref="F29:F30"/>
    <mergeCell ref="H29:I29"/>
    <mergeCell ref="H30:I30"/>
    <mergeCell ref="D36:D37"/>
    <mergeCell ref="E36:E37"/>
    <mergeCell ref="F36:F37"/>
    <mergeCell ref="H36:I36"/>
    <mergeCell ref="H37:I37"/>
    <mergeCell ref="D34:D35"/>
    <mergeCell ref="E34:E35"/>
    <mergeCell ref="F34:F35"/>
    <mergeCell ref="H34:I34"/>
    <mergeCell ref="H35:I35"/>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47:I47"/>
    <mergeCell ref="H48:I48"/>
    <mergeCell ref="H49:I49"/>
    <mergeCell ref="H50:I50"/>
    <mergeCell ref="H51:I51"/>
    <mergeCell ref="H52:I52"/>
    <mergeCell ref="H53:I53"/>
    <mergeCell ref="H54:I54"/>
    <mergeCell ref="H55:I55"/>
    <mergeCell ref="H56:I56"/>
    <mergeCell ref="D63:D64"/>
    <mergeCell ref="E63:E64"/>
    <mergeCell ref="F63:F64"/>
    <mergeCell ref="H63:I63"/>
    <mergeCell ref="H64:I64"/>
    <mergeCell ref="H57:I57"/>
    <mergeCell ref="H58:I58"/>
    <mergeCell ref="H59:I59"/>
    <mergeCell ref="H60:I60"/>
    <mergeCell ref="D61:F62"/>
    <mergeCell ref="H61:I61"/>
    <mergeCell ref="H62:I62"/>
    <mergeCell ref="D71:D72"/>
    <mergeCell ref="E71:E72"/>
    <mergeCell ref="F71:F72"/>
    <mergeCell ref="H71:I71"/>
    <mergeCell ref="H72:I72"/>
    <mergeCell ref="D65:D70"/>
    <mergeCell ref="E65:E70"/>
    <mergeCell ref="F65:F70"/>
    <mergeCell ref="H65:I65"/>
    <mergeCell ref="H66:I66"/>
    <mergeCell ref="H67:I67"/>
    <mergeCell ref="H68:I68"/>
    <mergeCell ref="H69:I69"/>
    <mergeCell ref="H70:I70"/>
    <mergeCell ref="D89:D95"/>
    <mergeCell ref="E89:E95"/>
    <mergeCell ref="F89:F95"/>
    <mergeCell ref="D73:D78"/>
    <mergeCell ref="E73:E78"/>
    <mergeCell ref="F73:F78"/>
    <mergeCell ref="D79:D87"/>
    <mergeCell ref="E79:E87"/>
    <mergeCell ref="F79:F87"/>
  </mergeCells>
  <phoneticPr fontId="11" type="noConversion"/>
  <conditionalFormatting sqref="J24:J77 M3:M77">
    <cfRule type="cellIs" dxfId="11" priority="1" operator="equal">
      <formula>"P"</formula>
    </cfRule>
  </conditionalFormatting>
  <conditionalFormatting sqref="J3:J19">
    <cfRule type="cellIs" dxfId="10" priority="2" operator="equal">
      <formula>"P"</formula>
    </cfRule>
  </conditionalFormatting>
  <pageMargins left="0.5" right="0.5" top="0.5" bottom="0.5" header="0.25" footer="0.25"/>
  <pageSetup scale="60" orientation="landscape" r:id="rId1"/>
  <headerFooter alignWithMargins="0">
    <oddHeader>&amp;C&amp;"Arial,Bold"&amp;14EagleTrax&amp;12
&amp;D</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106"/>
  <sheetViews>
    <sheetView showGridLines="0" workbookViewId="0" xr3:uid="{23B2C380-326F-580B-8990-D38B2516F165}">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5"/>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IF(Star!S5&lt;&gt;"",IF(ISNUMBER(Star!S5),Star!S5,"C"),"")</f>
        <v/>
      </c>
      <c r="G3" s="5"/>
      <c r="H3" s="174" t="str">
        <f>'MB - EagleRequired'!B3</f>
        <v>1.</v>
      </c>
      <c r="I3" s="181" t="str">
        <f>'MB - EagleRequired'!C3</f>
        <v>First Aid</v>
      </c>
      <c r="J3" s="174" t="str">
        <f>IF('MB - EagleRequired'!S3&lt;&gt;"",IF(OR(ISNUMBER('MB - EagleRequired'!S3),'MB - EagleRequired'!S3="P"),"P","C"),"")</f>
        <v/>
      </c>
      <c r="K3" s="5"/>
      <c r="L3" s="33" t="str">
        <f>'MB - Elective'!C57</f>
        <v>Inventing</v>
      </c>
      <c r="M3" s="182" t="str">
        <f>IF('MB - Elective'!S57&lt;&gt;"",IF('MB - Elective'!S57="P","P","C"),"")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EagleRequired'!S4&lt;&gt;"",IF(OR(ISNUMBER('MB - EagleRequired'!S4),'MB - EagleRequired'!S4="P"),"P","C"),"")</f>
        <v/>
      </c>
      <c r="K4" s="5"/>
      <c r="L4" s="33" t="str">
        <f>'MB - Elective'!C58</f>
        <v>Journalism</v>
      </c>
      <c r="M4" s="182" t="str">
        <f>IF('MB - Elective'!S58&lt;&gt;"",IF('MB - Elective'!S58="P","P","C"),"")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IF(Star!S6&lt;&gt;"",IF(ISNUMBER(Star!S6),Star!S6,"C"),"")</f>
        <v/>
      </c>
      <c r="G5" s="5"/>
      <c r="H5" s="174" t="str">
        <f>'MB - EagleRequired'!B5</f>
        <v>3.</v>
      </c>
      <c r="I5" s="181" t="str">
        <f>'MB - EagleRequired'!C5</f>
        <v>Citizenship in the Nation</v>
      </c>
      <c r="J5" s="174" t="str">
        <f>IF('MB - EagleRequired'!S5&lt;&gt;"",IF(OR(ISNUMBER('MB - EagleRequired'!S5),'MB - EagleRequired'!S5="P"),"P","C"),"")</f>
        <v/>
      </c>
      <c r="K5" s="5"/>
      <c r="L5" s="33" t="str">
        <f>'MB - Elective'!C59</f>
        <v>Kayaking</v>
      </c>
      <c r="M5" s="182" t="str">
        <f>IF('MB - Elective'!S59&lt;&gt;"",IF('MB - Elective'!S59="P","P","C"),"")</f>
        <v/>
      </c>
      <c r="N5" s="5"/>
    </row>
    <row r="6" spans="1:14" ht="12.75" customHeight="1" x14ac:dyDescent="0.15">
      <c r="A6" s="45" t="s">
        <v>137</v>
      </c>
      <c r="B6" s="46" t="str">
        <f>IF(Star!S2&lt;&gt;"",IF(ISNUMBER(Star!S2),FLOOR(Star!S2,1),"C"),"")</f>
        <v/>
      </c>
      <c r="C6" s="23"/>
      <c r="D6" s="286"/>
      <c r="E6" s="289"/>
      <c r="F6" s="286"/>
      <c r="G6" s="5"/>
      <c r="H6" s="174" t="str">
        <f>'MB - EagleRequired'!B6</f>
        <v>4.</v>
      </c>
      <c r="I6" s="181" t="str">
        <f>'MB - EagleRequired'!C6</f>
        <v>Citizenship in the World</v>
      </c>
      <c r="J6" s="174" t="str">
        <f>IF('MB - EagleRequired'!S6&lt;&gt;"",IF(OR(ISNUMBER('MB - EagleRequired'!S6),'MB - EagleRequired'!S6="P"),"P","C"),"")</f>
        <v/>
      </c>
      <c r="K6" s="5"/>
      <c r="L6" s="33" t="str">
        <f>'MB - Elective'!C60</f>
        <v>Landscape Architecture</v>
      </c>
      <c r="M6" s="182" t="str">
        <f>IF('MB - Elective'!S60&lt;&gt;"",IF('MB - Elective'!S60="P","P","C"),"")</f>
        <v/>
      </c>
      <c r="N6" s="5"/>
    </row>
    <row r="7" spans="1:14" ht="12.75" customHeight="1" x14ac:dyDescent="0.15">
      <c r="A7" s="45" t="s">
        <v>138</v>
      </c>
      <c r="B7" s="46" t="str">
        <f>IF(Life!S2&lt;&gt;"",IF(ISNUMBER(Life!S2),FLOOR(Life!S2,1),"C"),"")</f>
        <v/>
      </c>
      <c r="C7" s="23"/>
      <c r="D7" s="286"/>
      <c r="E7" s="289"/>
      <c r="F7" s="286"/>
      <c r="G7" s="5"/>
      <c r="H7" s="174" t="str">
        <f>'MB - EagleRequired'!B7</f>
        <v>5.</v>
      </c>
      <c r="I7" s="181" t="str">
        <f>'MB - EagleRequired'!C7</f>
        <v>Communication</v>
      </c>
      <c r="J7" s="174" t="str">
        <f>IF('MB - EagleRequired'!S7&lt;&gt;"",IF(OR(ISNUMBER('MB - EagleRequired'!S7),'MB - EagleRequired'!S7="P"),"P","C"),"")</f>
        <v/>
      </c>
      <c r="K7" s="2"/>
      <c r="L7" s="33" t="str">
        <f>'MB - Elective'!C61</f>
        <v>Law</v>
      </c>
      <c r="M7" s="182" t="str">
        <f>IF('MB - Elective'!S61&lt;&gt;"",IF('MB - Elective'!S61="P","P","C"),"")</f>
        <v/>
      </c>
      <c r="N7" s="5"/>
    </row>
    <row r="8" spans="1:14" ht="12.75" customHeight="1" x14ac:dyDescent="0.15">
      <c r="A8" s="45" t="s">
        <v>139</v>
      </c>
      <c r="B8" s="46" t="str">
        <f>IF(Eagle!S2&lt;&gt;"",IF(ISNUMBER(Eagle!S2),FLOOR(Eagle!S2,1),"C"),"")</f>
        <v/>
      </c>
      <c r="C8" s="23"/>
      <c r="D8" s="286">
        <f>Star!B7</f>
        <v>3</v>
      </c>
      <c r="E8" s="289" t="str">
        <f>Star!C7</f>
        <v>Earn a total of six (6) merit badges, including four (4) from the list of required Eagle Merit Badges.</v>
      </c>
      <c r="F8" s="286" t="str">
        <f>IF(Star!S7&lt;&gt;"",IF(ISNUMBER(Star!S7),Star!S7,"C"),"")</f>
        <v/>
      </c>
      <c r="G8" s="5"/>
      <c r="H8" s="174" t="str">
        <f>'MB - EagleRequired'!B8</f>
        <v>6.</v>
      </c>
      <c r="I8" s="181" t="str">
        <f>'MB - EagleRequired'!C8</f>
        <v>Cooking</v>
      </c>
      <c r="J8" s="174" t="str">
        <f>IF('MB - EagleRequired'!S8&lt;&gt;"",IF(OR(ISNUMBER('MB - EagleRequired'!S8),'MB - EagleRequired'!S8="P"),"P","C"),"")</f>
        <v/>
      </c>
      <c r="K8" s="5"/>
      <c r="L8" s="33" t="str">
        <f>'MB - Elective'!C62</f>
        <v>Leatherwork</v>
      </c>
      <c r="M8" s="182" t="str">
        <f>IF('MB - Elective'!S62&lt;&gt;"",IF('MB - Elective'!S62="P","P","C"),"")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EagleRequired'!S9&lt;&gt;"",IF(OR(ISNUMBER('MB - EagleRequired'!S9),'MB - EagleRequired'!S9="P"),"P","C"),"")</f>
        <v/>
      </c>
      <c r="K9" s="5"/>
      <c r="L9" s="33" t="str">
        <f>'MB - Elective'!C63</f>
        <v>Mammal Study</v>
      </c>
      <c r="M9" s="182" t="str">
        <f>IF('MB - Elective'!S63&lt;&gt;"",IF('MB - Elective'!S63="P","P","C"),"")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IF(Star!S8&lt;&gt;"",IF(ISNUMBER(Star!S8),Star!S8,"C"),"")</f>
        <v/>
      </c>
      <c r="G10" s="5"/>
      <c r="H10" s="295" t="str">
        <f>'MB - EagleRequired'!B10</f>
        <v>8.</v>
      </c>
      <c r="I10" s="181" t="str">
        <f>'MB - EagleRequired'!C10</f>
        <v>Emergency Preparedness    -or-</v>
      </c>
      <c r="J10" s="174" t="str">
        <f>IF('MB - EagleRequired'!S10&lt;&gt;"",IF(OR(ISNUMBER('MB - EagleRequired'!S10),'MB - EagleRequired'!S10="P"),"P","C"),"")</f>
        <v/>
      </c>
      <c r="K10" s="5"/>
      <c r="L10" s="33" t="str">
        <f>'MB - Elective'!C64</f>
        <v>Medicine</v>
      </c>
      <c r="M10" s="182" t="str">
        <f>IF('MB - Elective'!S64&lt;&gt;"",IF('MB - Elective'!S64="P","P","C"),"")</f>
        <v/>
      </c>
      <c r="N10" s="5"/>
    </row>
    <row r="11" spans="1:14" x14ac:dyDescent="0.15">
      <c r="C11" s="23"/>
      <c r="D11" s="286"/>
      <c r="E11" s="289"/>
      <c r="F11" s="286"/>
      <c r="G11" s="5"/>
      <c r="H11" s="295"/>
      <c r="I11" s="181" t="str">
        <f>'MB - EagleRequired'!C11</f>
        <v>Lifesaving</v>
      </c>
      <c r="J11" s="174" t="str">
        <f>IF('MB - EagleRequired'!S11&lt;&gt;"",IF(OR(ISNUMBER('MB - EagleRequired'!S11),'MB - EagleRequired'!S11="P"),"P","C"),"")</f>
        <v/>
      </c>
      <c r="K11" s="5"/>
      <c r="L11" s="33" t="str">
        <f>'MB - Elective'!C65</f>
        <v>Metalwork</v>
      </c>
      <c r="M11" s="182" t="str">
        <f>IF('MB - Elective'!S65&lt;&gt;"",IF('MB - Elective'!S65="P","P","C"),"")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EagleRequired'!S12&lt;&gt;"",IF(OR(ISNUMBER('MB - EagleRequired'!S12),'MB - EagleRequired'!S12="P"),"P","C"),"")</f>
        <v/>
      </c>
      <c r="K12" s="5"/>
      <c r="L12" s="33" t="str">
        <f>'MB - Elective'!C66</f>
        <v>Mining in Society</v>
      </c>
      <c r="M12" s="182" t="str">
        <f>IF('MB - Elective'!S66&lt;&gt;"",IF('MB - Elective'!S66="P","P","C"),"")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IF(Star!S9&lt;&gt;"",IF(ISNUMBER(Star!S9),Star!S9,"C"),"")</f>
        <v/>
      </c>
      <c r="G13" s="5"/>
      <c r="H13" s="295"/>
      <c r="I13" s="181" t="str">
        <f>'MB - EagleRequired'!C13</f>
        <v>Sustainability</v>
      </c>
      <c r="J13" s="174" t="str">
        <f>IF('MB - EagleRequired'!S13&lt;&gt;"",IF(OR(ISNUMBER('MB - EagleRequired'!S13),'MB - EagleRequired'!S13="P"),"P","C"),"")</f>
        <v/>
      </c>
      <c r="K13" s="2"/>
      <c r="L13" s="33" t="str">
        <f>'MB - Elective'!C67</f>
        <v>Model Design and Building</v>
      </c>
      <c r="M13" s="182" t="str">
        <f>IF('MB - Elective'!S67&lt;&gt;"",IF('MB - Elective'!S67="P","P","C"),"")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EagleRequired'!S14&lt;&gt;"",IF(OR(ISNUMBER('MB - EagleRequired'!S14),'MB - EagleRequired'!S14="P"),"P","C"),"")</f>
        <v/>
      </c>
      <c r="K14" s="5"/>
      <c r="L14" s="33" t="str">
        <f>'MB - Elective'!C68</f>
        <v>Motorboating</v>
      </c>
      <c r="M14" s="182" t="str">
        <f>IF('MB - Elective'!S68&lt;&gt;"",IF('MB - Elective'!S68="P","P","C"),"")</f>
        <v/>
      </c>
      <c r="N14" s="18"/>
    </row>
    <row r="15" spans="1:14" x14ac:dyDescent="0.15">
      <c r="C15" s="23"/>
      <c r="D15" s="286"/>
      <c r="E15" s="289"/>
      <c r="F15" s="286"/>
      <c r="G15" s="18"/>
      <c r="H15" s="295" t="str">
        <f>'MB - EagleRequired'!B15</f>
        <v>11.</v>
      </c>
      <c r="I15" s="181" t="str">
        <f>'MB - EagleRequired'!C15</f>
        <v>Swimming    -or-</v>
      </c>
      <c r="J15" s="174" t="str">
        <f>IF('MB - EagleRequired'!S15&lt;&gt;"",IF(OR(ISNUMBER('MB - EagleRequired'!S15),'MB - EagleRequired'!S15="P"),"P","C"),"")</f>
        <v/>
      </c>
      <c r="K15" s="5"/>
      <c r="L15" s="33" t="str">
        <f>'MB - Elective'!C69</f>
        <v>Movie Making</v>
      </c>
      <c r="M15" s="182" t="str">
        <f>IF('MB - Elective'!S69&lt;&gt;"",IF('MB - Elective'!S69="P","P","C"),"")</f>
        <v/>
      </c>
      <c r="N15" s="5"/>
    </row>
    <row r="16" spans="1:14" ht="12.75" customHeight="1" x14ac:dyDescent="0.15">
      <c r="D16" s="286"/>
      <c r="E16" s="289"/>
      <c r="F16" s="286"/>
      <c r="G16" s="5"/>
      <c r="H16" s="295"/>
      <c r="I16" s="181" t="str">
        <f>'MB - EagleRequired'!C16</f>
        <v>Hiking    -or-</v>
      </c>
      <c r="J16" s="174" t="str">
        <f>IF('MB - EagleRequired'!S16&lt;&gt;"",IF(OR(ISNUMBER('MB - EagleRequired'!S16),'MB - EagleRequired'!S16="P"),"P","C"),"")</f>
        <v/>
      </c>
      <c r="K16" s="5"/>
      <c r="L16" s="33" t="str">
        <f>'MB - Elective'!C70</f>
        <v>Music</v>
      </c>
      <c r="M16" s="182" t="str">
        <f>IF('MB - Elective'!S70&lt;&gt;"",IF('MB - Elective'!S70="P","P","C"),"")</f>
        <v/>
      </c>
      <c r="N16" s="5"/>
    </row>
    <row r="17" spans="1:14" ht="12.75" customHeight="1" x14ac:dyDescent="0.15">
      <c r="A17" s="94" t="s">
        <v>187</v>
      </c>
      <c r="B17" s="95"/>
      <c r="D17" s="286"/>
      <c r="E17" s="289"/>
      <c r="F17" s="286"/>
      <c r="G17" s="5"/>
      <c r="H17" s="295"/>
      <c r="I17" s="181" t="str">
        <f>'MB - EagleRequired'!C17</f>
        <v>Cycling</v>
      </c>
      <c r="J17" s="174" t="str">
        <f>IF('MB - EagleRequired'!S17&lt;&gt;"",IF(OR(ISNUMBER('MB - EagleRequired'!S17),'MB - EagleRequired'!S17="P"),"P","C"),"")</f>
        <v/>
      </c>
      <c r="K17" s="5"/>
      <c r="L17" s="33" t="str">
        <f>'MB - Elective'!C71</f>
        <v>Nature</v>
      </c>
      <c r="M17" s="182" t="str">
        <f>IF('MB - Elective'!S71&lt;&gt;"",IF('MB - Elective'!S71="P","P","C"),"")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EagleRequired'!S18&lt;&gt;"",IF(OR(ISNUMBER('MB - EagleRequired'!S18),'MB - EagleRequired'!S18="P"),"P","C"),"")</f>
        <v/>
      </c>
      <c r="K18" s="5"/>
      <c r="L18" s="33" t="str">
        <f>'MB - Elective'!C72</f>
        <v>Nuclear Science</v>
      </c>
      <c r="M18" s="182" t="str">
        <f>IF('MB - Elective'!S72&lt;&gt;"",IF('MB - Elective'!S72="P","P","C"),"")</f>
        <v/>
      </c>
      <c r="N18" s="18"/>
    </row>
    <row r="19" spans="1:14" ht="12.75" customHeight="1" x14ac:dyDescent="0.15">
      <c r="A19" s="98" t="s">
        <v>189</v>
      </c>
      <c r="B19" s="46" t="str">
        <f>'Troop Meetings'!S6</f>
        <v/>
      </c>
      <c r="D19" s="286">
        <f>Star!B10</f>
        <v>6</v>
      </c>
      <c r="E19" s="289" t="str">
        <f>Star!C10</f>
        <v>With your parent or guardian, complete the exercises in the pamphlet How to Protect Your Children From Child Abuse: A Parent's Guide and earn the Cyber Chip Award for your grade.</v>
      </c>
      <c r="F19" s="286" t="str">
        <f>IF(Star!S10&lt;&gt;"",IF(ISNUMBER(Star!S10),Star!S10,"C"),"")</f>
        <v/>
      </c>
      <c r="G19" s="5"/>
      <c r="H19" s="174" t="str">
        <f>'MB - EagleRequired'!B19</f>
        <v>13.</v>
      </c>
      <c r="I19" s="181" t="str">
        <f>'MB - EagleRequired'!C19</f>
        <v>Family Life</v>
      </c>
      <c r="J19" s="174" t="str">
        <f>IF('MB - EagleRequired'!S19&lt;&gt;"",IF(OR(ISNUMBER('MB - EagleRequired'!S19),'MB - EagleRequired'!S19="P"),"P","C"),"")</f>
        <v/>
      </c>
      <c r="K19" s="2"/>
      <c r="L19" s="33" t="str">
        <f>'MB - Elective'!C73</f>
        <v>Oceanography</v>
      </c>
      <c r="M19" s="182" t="str">
        <f>IF('MB - Elective'!S73&lt;&gt;"",IF('MB - Elective'!S73="P","P","C"),"")</f>
        <v/>
      </c>
      <c r="N19" s="5"/>
    </row>
    <row r="20" spans="1:14" x14ac:dyDescent="0.15">
      <c r="A20" s="98" t="s">
        <v>190</v>
      </c>
      <c r="B20" s="46" t="str">
        <f>Outings!S6</f>
        <v/>
      </c>
      <c r="C20" s="17"/>
      <c r="D20" s="286"/>
      <c r="E20" s="289"/>
      <c r="F20" s="286"/>
      <c r="G20" s="5"/>
      <c r="H20" s="5"/>
      <c r="K20" s="5"/>
      <c r="L20" s="33" t="str">
        <f>'MB - Elective'!C74</f>
        <v>Orienteering</v>
      </c>
      <c r="M20" s="182" t="str">
        <f>IF('MB - Elective'!S74&lt;&gt;"",IF('MB - Elective'!S74="P","P","C"),"")</f>
        <v/>
      </c>
      <c r="N20" s="5"/>
    </row>
    <row r="21" spans="1:14" ht="12.75" customHeight="1" x14ac:dyDescent="0.15">
      <c r="A21" s="98" t="s">
        <v>191</v>
      </c>
      <c r="B21" s="46" t="str">
        <f>'Nights Camping'!S7</f>
        <v/>
      </c>
      <c r="C21" s="21"/>
      <c r="D21" s="286"/>
      <c r="E21" s="289"/>
      <c r="F21" s="286"/>
      <c r="G21" s="5"/>
      <c r="H21" s="5"/>
      <c r="K21" s="5"/>
      <c r="L21" s="33" t="str">
        <f>'MB - Elective'!C75</f>
        <v>Painting</v>
      </c>
      <c r="M21" s="182" t="str">
        <f>IF('MB - Elective'!S75&lt;&gt;"",IF('MB - Elective'!S75="P","P","C"),"")</f>
        <v/>
      </c>
      <c r="N21" s="5"/>
    </row>
    <row r="22" spans="1:14" ht="12.75" customHeight="1" x14ac:dyDescent="0.15">
      <c r="A22" s="98" t="s">
        <v>192</v>
      </c>
      <c r="B22" s="46" t="str">
        <f>'Nights Camping'!S6</f>
        <v/>
      </c>
      <c r="C22" s="23"/>
      <c r="D22" s="286">
        <f>Star!B11</f>
        <v>7</v>
      </c>
      <c r="E22" s="289" t="str">
        <f>Star!C11</f>
        <v>While a First Class Scout, participate in a Scoutmaster conference.</v>
      </c>
      <c r="F22" s="286" t="str">
        <f>IF(Star!S11&lt;&gt;"",IF(ISNUMBER(Star!S11),Star!S11,"C"),"")</f>
        <v/>
      </c>
      <c r="G22" s="5"/>
      <c r="H22" s="288" t="s">
        <v>339</v>
      </c>
      <c r="I22" s="288"/>
      <c r="J22" s="288"/>
      <c r="K22" s="5"/>
      <c r="L22" s="33" t="str">
        <f>'MB - Elective'!C76</f>
        <v>Pets</v>
      </c>
      <c r="M22" s="182" t="str">
        <f>IF('MB - Elective'!S76&lt;&gt;"",IF('MB - Elective'!S76="P","P","C"),"")</f>
        <v/>
      </c>
      <c r="N22" s="5"/>
    </row>
    <row r="23" spans="1:14" ht="12.75" customHeight="1" x14ac:dyDescent="0.15">
      <c r="C23" s="23"/>
      <c r="D23" s="286"/>
      <c r="E23" s="289"/>
      <c r="F23" s="286"/>
      <c r="G23" s="4"/>
      <c r="H23" s="288"/>
      <c r="I23" s="288"/>
      <c r="J23" s="288"/>
      <c r="K23" s="5"/>
      <c r="L23" s="33" t="str">
        <f>'MB - Elective'!C77</f>
        <v>Photography</v>
      </c>
      <c r="M23" s="182" t="str">
        <f>IF('MB - Elective'!S77&lt;&gt;"",IF('MB - Elective'!S77="P","P","C"),"")</f>
        <v/>
      </c>
      <c r="N23" s="5"/>
    </row>
    <row r="24" spans="1:14" ht="12.75" customHeight="1" x14ac:dyDescent="0.15">
      <c r="C24" s="22"/>
      <c r="D24" s="180">
        <f>Star!B12</f>
        <v>8</v>
      </c>
      <c r="E24" s="44" t="str">
        <f>Star!C12</f>
        <v>Complete your board of review for the Star rank.</v>
      </c>
      <c r="F24" s="180" t="str">
        <f>IF(Star!S12&lt;&gt;"",IF(ISNUMBER(Star!S12),Star!S12,"C"),"")</f>
        <v/>
      </c>
      <c r="G24" s="5"/>
      <c r="H24" s="294" t="str">
        <f>'MB - Elective'!C3</f>
        <v>American Business</v>
      </c>
      <c r="I24" s="294"/>
      <c r="J24" s="182" t="str">
        <f>IF('MB - Elective'!S3&lt;&gt;"",IF('MB - Elective'!S3="P","P","C"),"")</f>
        <v/>
      </c>
      <c r="K24" s="5"/>
      <c r="L24" s="33" t="str">
        <f>'MB - Elective'!C78</f>
        <v>Pioneering</v>
      </c>
      <c r="M24" s="182" t="str">
        <f>IF('MB - Elective'!S78&lt;&gt;"",IF('MB - Elective'!S78="P","P","C"),"")</f>
        <v/>
      </c>
      <c r="N24" s="5"/>
    </row>
    <row r="25" spans="1:14" ht="12.75" customHeight="1" x14ac:dyDescent="0.15">
      <c r="A25" s="94" t="s">
        <v>193</v>
      </c>
      <c r="B25" s="95"/>
      <c r="C25" s="23"/>
      <c r="D25" s="40"/>
      <c r="G25" s="5"/>
      <c r="H25" s="294" t="str">
        <f>'MB - Elective'!C4</f>
        <v>American Culture</v>
      </c>
      <c r="I25" s="294"/>
      <c r="J25" s="182" t="str">
        <f>IF('MB - Elective'!S4&lt;&gt;"",IF('MB - Elective'!S4="P","P","C"),"")</f>
        <v/>
      </c>
      <c r="K25" s="5"/>
      <c r="L25" s="33" t="str">
        <f>'MB - Elective'!C79</f>
        <v>Plant Science</v>
      </c>
      <c r="M25" s="182" t="str">
        <f>IF('MB - Elective'!S79&lt;&gt;"",IF('MB - Elective'!S79="P","P","C"),"")</f>
        <v/>
      </c>
      <c r="N25" s="5"/>
    </row>
    <row r="26" spans="1:14" ht="12.75" customHeight="1" x14ac:dyDescent="0.15">
      <c r="A26" s="98" t="s">
        <v>194</v>
      </c>
      <c r="B26" s="46" t="str">
        <f>IF('Order of the Arrow'!AG3&lt;&gt;"","Yes","")</f>
        <v/>
      </c>
      <c r="C26" s="23"/>
      <c r="D26" s="40"/>
      <c r="G26" s="5"/>
      <c r="H26" s="294" t="str">
        <f>'MB - Elective'!C5</f>
        <v>American Heritage</v>
      </c>
      <c r="I26" s="294"/>
      <c r="J26" s="182" t="str">
        <f>IF('MB - Elective'!S5&lt;&gt;"",IF('MB - Elective'!S5="P","P","C"),"")</f>
        <v/>
      </c>
      <c r="K26" s="2"/>
      <c r="L26" s="33" t="str">
        <f>'MB - Elective'!C80</f>
        <v>Plumbing</v>
      </c>
      <c r="M26" s="182" t="str">
        <f>IF('MB - Elective'!S80&lt;&gt;"",IF('MB - Elective'!S80="P","P","C"),"")</f>
        <v/>
      </c>
      <c r="N26" s="4"/>
    </row>
    <row r="27" spans="1:14" ht="12.75" customHeight="1" x14ac:dyDescent="0.15">
      <c r="A27" s="98" t="s">
        <v>195</v>
      </c>
      <c r="B27" s="46" t="str">
        <f>IF('Order of the Arrow'!AG4&lt;&gt;"","Yes","")</f>
        <v/>
      </c>
      <c r="C27" s="23"/>
      <c r="D27" s="288" t="s">
        <v>138</v>
      </c>
      <c r="E27" s="288"/>
      <c r="F27" s="288"/>
      <c r="G27" s="4"/>
      <c r="H27" s="294" t="str">
        <f>'MB - Elective'!C6</f>
        <v>American Labor</v>
      </c>
      <c r="I27" s="294"/>
      <c r="J27" s="182" t="str">
        <f>IF('MB - Elective'!S6&lt;&gt;"",IF('MB - Elective'!S6="P","P","C"),"")</f>
        <v/>
      </c>
      <c r="K27" s="5"/>
      <c r="L27" s="33" t="str">
        <f>'MB - Elective'!C81</f>
        <v>Pottery</v>
      </c>
      <c r="M27" s="182" t="str">
        <f>IF('MB - Elective'!S81&lt;&gt;"",IF('MB - Elective'!S81="P","P","C"),"")</f>
        <v/>
      </c>
      <c r="N27" s="5"/>
    </row>
    <row r="28" spans="1:14" ht="12.75" customHeight="1" x14ac:dyDescent="0.15">
      <c r="A28" s="98" t="s">
        <v>196</v>
      </c>
      <c r="B28" s="46" t="str">
        <f>IF('Order of the Arrow'!AG5&lt;&gt;"","Yes","")</f>
        <v/>
      </c>
      <c r="C28" s="23"/>
      <c r="D28" s="288"/>
      <c r="E28" s="288"/>
      <c r="F28" s="288"/>
      <c r="G28" s="5"/>
      <c r="H28" s="294" t="str">
        <f>'MB - Elective'!C7</f>
        <v>Animal Science</v>
      </c>
      <c r="I28" s="294"/>
      <c r="J28" s="182" t="str">
        <f>IF('MB - Elective'!S7&lt;&gt;"",IF('MB - Elective'!S7="P","P","C"),"")</f>
        <v/>
      </c>
      <c r="K28" s="5"/>
      <c r="L28" s="33" t="str">
        <f>'MB - Elective'!C82</f>
        <v>Programming</v>
      </c>
      <c r="M28" s="182" t="str">
        <f>IF('MB - Elective'!S82&lt;&gt;"",IF('MB - Elective'!S82="P","P","C"),"")</f>
        <v/>
      </c>
      <c r="N28" s="5"/>
    </row>
    <row r="29" spans="1:14" ht="12.75" customHeight="1" x14ac:dyDescent="0.15">
      <c r="A29" s="98" t="s">
        <v>197</v>
      </c>
      <c r="B29" s="46" t="str">
        <f>IF('Order of the Arrow'!AG6&lt;&gt;"","Yes","")</f>
        <v/>
      </c>
      <c r="C29" s="23"/>
      <c r="D29" s="286">
        <f>Life!B5</f>
        <v>1</v>
      </c>
      <c r="E29" s="287" t="str">
        <f>Life!C5</f>
        <v xml:space="preserve">Be active in your troop and patrol for at least 6 months as a Star Scout. </v>
      </c>
      <c r="F29" s="286" t="str">
        <f>IF(Life!S5&lt;&gt;"",IF(ISNUMBER(Life!S5),Life!S5,"C"),"")</f>
        <v/>
      </c>
      <c r="G29" s="5"/>
      <c r="H29" s="294" t="str">
        <f>'MB - Elective'!C8</f>
        <v>Animation</v>
      </c>
      <c r="I29" s="294"/>
      <c r="J29" s="182" t="str">
        <f>IF('MB - Elective'!S8&lt;&gt;"",IF('MB - Elective'!S8="P","P","C"),"")</f>
        <v/>
      </c>
      <c r="K29" s="5"/>
      <c r="L29" s="33" t="str">
        <f>'MB - Elective'!C83</f>
        <v>Public Health</v>
      </c>
      <c r="M29" s="182" t="str">
        <f>IF('MB - Elective'!S83&lt;&gt;"",IF('MB - Elective'!S83="P","P","C"),"")</f>
        <v/>
      </c>
      <c r="N29" s="5"/>
    </row>
    <row r="30" spans="1:14" x14ac:dyDescent="0.15">
      <c r="A30" s="98" t="s">
        <v>198</v>
      </c>
      <c r="B30" s="46" t="str">
        <f>IF('Order of the Arrow'!AG7&lt;&gt;"","Yes","")</f>
        <v/>
      </c>
      <c r="C30" s="23"/>
      <c r="D30" s="286"/>
      <c r="E30" s="287"/>
      <c r="F30" s="286"/>
      <c r="G30" s="5"/>
      <c r="H30" s="294" t="str">
        <f>'MB - Elective'!C9</f>
        <v>Archaeology</v>
      </c>
      <c r="I30" s="294"/>
      <c r="J30" s="182" t="str">
        <f>IF('MB - Elective'!S9&lt;&gt;"",IF('MB - Elective'!S9="P","P","C"),"")</f>
        <v/>
      </c>
      <c r="K30" s="5"/>
      <c r="L30" s="33" t="str">
        <f>'MB - Elective'!C84</f>
        <v>Public Speaking</v>
      </c>
      <c r="M30" s="182" t="str">
        <f>IF('MB - Elective'!S84&lt;&gt;"",IF('MB - Elective'!S84="P","P","C"),"")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IF(Life!S6&lt;&gt;"",IF(ISNUMBER(Life!S6),Life!S6,"C"),"")</f>
        <v/>
      </c>
      <c r="G31" s="5"/>
      <c r="H31" s="294" t="str">
        <f>'MB - Elective'!C10</f>
        <v>Archery</v>
      </c>
      <c r="I31" s="294"/>
      <c r="J31" s="182" t="str">
        <f>IF('MB - Elective'!S10&lt;&gt;"",IF('MB - Elective'!S10="P","P","C"),"")</f>
        <v/>
      </c>
      <c r="K31" s="5"/>
      <c r="L31" s="33" t="str">
        <f>'MB - Elective'!C85</f>
        <v>Pulp and Paper</v>
      </c>
      <c r="M31" s="182" t="str">
        <f>IF('MB - Elective'!S85&lt;&gt;"",IF('MB - Elective'!S85="P","P","C"),"")</f>
        <v/>
      </c>
      <c r="N31" s="5"/>
    </row>
    <row r="32" spans="1:14" ht="12.75" customHeight="1" x14ac:dyDescent="0.15">
      <c r="C32" s="23"/>
      <c r="D32" s="286"/>
      <c r="E32" s="287"/>
      <c r="F32" s="286"/>
      <c r="G32" s="5"/>
      <c r="H32" s="294" t="str">
        <f>'MB - Elective'!C11</f>
        <v>Architecture and Landscape Architecture</v>
      </c>
      <c r="I32" s="294"/>
      <c r="J32" s="182" t="str">
        <f>IF('MB - Elective'!S11&lt;&gt;"",IF('MB - Elective'!S11="P","P","C"),"")</f>
        <v/>
      </c>
      <c r="K32" s="5"/>
      <c r="L32" s="33" t="str">
        <f>'MB - Elective'!C86</f>
        <v>Radio</v>
      </c>
      <c r="M32" s="182" t="str">
        <f>IF('MB - Elective'!S86&lt;&gt;"",IF('MB - Elective'!S86="P","P","C"),"")</f>
        <v/>
      </c>
      <c r="N32" s="5"/>
    </row>
    <row r="33" spans="1:14" ht="12.75" customHeight="1" x14ac:dyDescent="0.15">
      <c r="A33" s="94" t="s">
        <v>246</v>
      </c>
      <c r="B33" s="95"/>
      <c r="C33" s="23"/>
      <c r="D33" s="286"/>
      <c r="E33" s="287"/>
      <c r="F33" s="286"/>
      <c r="G33" s="5"/>
      <c r="H33" s="294" t="str">
        <f>'MB - Elective'!C12</f>
        <v>Art</v>
      </c>
      <c r="I33" s="294"/>
      <c r="J33" s="182" t="str">
        <f>IF('MB - Elective'!S12&lt;&gt;"",IF('MB - Elective'!S12="P","P","C"),"")</f>
        <v/>
      </c>
      <c r="K33" s="5"/>
      <c r="L33" s="33" t="str">
        <f>'MB - Elective'!C87</f>
        <v>Railroading</v>
      </c>
      <c r="M33" s="182" t="str">
        <f>IF('MB - Elective'!S87&lt;&gt;"",IF('MB - Elective'!S87="P","P","C"),"")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IF(Life!S7&lt;&gt;"",IF(ISNUMBER(Life!S7),Life!S7,"C"),"")</f>
        <v/>
      </c>
      <c r="G34" s="4"/>
      <c r="H34" s="294" t="str">
        <f>'MB - Elective'!C13</f>
        <v>Astronomy</v>
      </c>
      <c r="I34" s="294"/>
      <c r="J34" s="182" t="str">
        <f>IF('MB - Elective'!S13&lt;&gt;"",IF('MB - Elective'!S13="P","P","C"),"")</f>
        <v/>
      </c>
      <c r="K34" s="5"/>
      <c r="L34" s="33" t="str">
        <f>'MB - Elective'!C88</f>
        <v>Reading</v>
      </c>
      <c r="M34" s="182" t="str">
        <f>IF('MB - Elective'!S88&lt;&gt;"",IF('MB - Elective'!S88="P","P","C"),"")</f>
        <v/>
      </c>
      <c r="N34" s="4"/>
    </row>
    <row r="35" spans="1:14" ht="12.75" customHeight="1" x14ac:dyDescent="0.15">
      <c r="A35" s="184" t="str">
        <f>IF(Star!S3="","",Star!S3)</f>
        <v/>
      </c>
      <c r="B35" s="43"/>
      <c r="C35" s="23"/>
      <c r="D35" s="286"/>
      <c r="E35" s="287"/>
      <c r="F35" s="286"/>
      <c r="G35" s="5"/>
      <c r="H35" s="294" t="str">
        <f>'MB - Elective'!C14</f>
        <v>Athletics</v>
      </c>
      <c r="I35" s="294"/>
      <c r="J35" s="182" t="str">
        <f>IF('MB - Elective'!S14&lt;&gt;"",IF('MB - Elective'!S14="P","P","C"),"")</f>
        <v/>
      </c>
      <c r="K35" s="5"/>
      <c r="L35" s="33" t="str">
        <f>'MB - Elective'!C89</f>
        <v>Reptile and Amphibian Study</v>
      </c>
      <c r="M35" s="182" t="str">
        <f>IF('MB - Elective'!S89&lt;&gt;"",IF('MB - Elective'!S89="P","P","C"),"")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IF(Life!S8&lt;&gt;"",IF(ISNUMBER(Life!S8),Life!S8,"C"),"")</f>
        <v/>
      </c>
      <c r="G36" s="5"/>
      <c r="H36" s="294" t="str">
        <f>'MB - Elective'!C15</f>
        <v>Automotive Maintenance</v>
      </c>
      <c r="I36" s="294"/>
      <c r="J36" s="182" t="str">
        <f>IF('MB - Elective'!S15&lt;&gt;"",IF('MB - Elective'!S15="P","P","C"),"")</f>
        <v/>
      </c>
      <c r="K36" s="2"/>
      <c r="L36" s="33" t="str">
        <f>'MB - Elective'!C90</f>
        <v>Rifle Shooting</v>
      </c>
      <c r="M36" s="182" t="str">
        <f>IF('MB - Elective'!S90&lt;&gt;"",IF('MB - Elective'!S90="P","P","C"),"")</f>
        <v/>
      </c>
      <c r="N36" s="5"/>
    </row>
    <row r="37" spans="1:14" ht="12.75" customHeight="1" x14ac:dyDescent="0.15">
      <c r="A37" s="184" t="str">
        <f>IF(ISERROR(DATEVALUE(Star!S14)),"",DATEVALUE(Star!S14))</f>
        <v/>
      </c>
      <c r="B37" s="43"/>
      <c r="C37" s="23"/>
      <c r="D37" s="286"/>
      <c r="E37" s="287"/>
      <c r="F37" s="286"/>
      <c r="G37" s="5"/>
      <c r="H37" s="294" t="str">
        <f>'MB - Elective'!C16</f>
        <v>Aviation</v>
      </c>
      <c r="I37" s="294"/>
      <c r="J37" s="182" t="str">
        <f>IF('MB - Elective'!S16&lt;&gt;"",IF('MB - Elective'!S16="P","P","C"),"")</f>
        <v/>
      </c>
      <c r="K37" s="5"/>
      <c r="L37" s="33" t="str">
        <f>'MB - Elective'!C91</f>
        <v>Robotics</v>
      </c>
      <c r="M37" s="182" t="str">
        <f>IF('MB - Elective'!S91&lt;&gt;"",IF('MB - Elective'!S91="P","P","C"),"")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IF(Life!S9&lt;&gt;"",IF(ISNUMBER(Life!S9),Life!S9,"C"),"")</f>
        <v/>
      </c>
      <c r="G38" s="5"/>
      <c r="H38" s="294" t="str">
        <f>'MB - Elective'!C17</f>
        <v>Backpacking</v>
      </c>
      <c r="I38" s="294"/>
      <c r="J38" s="182" t="str">
        <f>IF('MB - Elective'!S17&lt;&gt;"",IF('MB - Elective'!S17="P","P","C"),"")</f>
        <v/>
      </c>
      <c r="K38" s="5"/>
      <c r="L38" s="33" t="str">
        <f>'MB - Elective'!C92</f>
        <v>Rowing</v>
      </c>
      <c r="M38" s="182" t="str">
        <f>IF('MB - Elective'!S92&lt;&gt;"",IF('MB - Elective'!S92="P","P","C"),"")</f>
        <v/>
      </c>
      <c r="N38" s="5"/>
    </row>
    <row r="39" spans="1:14" ht="12.75" customHeight="1" x14ac:dyDescent="0.15">
      <c r="A39" s="184" t="str">
        <f>IF(ISERROR(DATEVALUE(Life!S14)),"",DATEVALUE(Life!S14))</f>
        <v/>
      </c>
      <c r="B39" s="43"/>
      <c r="C39" s="5"/>
      <c r="D39" s="286"/>
      <c r="E39" s="287"/>
      <c r="F39" s="286"/>
      <c r="G39" s="5"/>
      <c r="H39" s="294" t="str">
        <f>'MB - Elective'!C18</f>
        <v>Basketry</v>
      </c>
      <c r="I39" s="294"/>
      <c r="J39" s="182" t="str">
        <f>IF('MB - Elective'!S18&lt;&gt;"",IF('MB - Elective'!S18="P","P","C"),"")</f>
        <v/>
      </c>
      <c r="K39" s="5"/>
      <c r="L39" s="33" t="str">
        <f>'MB - Elective'!C93</f>
        <v>Safety</v>
      </c>
      <c r="M39" s="182" t="str">
        <f>IF('MB - Elective'!S93&lt;&gt;"",IF('MB - Elective'!S93="P","P","C"),"")</f>
        <v/>
      </c>
      <c r="N39" s="5"/>
    </row>
    <row r="40" spans="1:14" ht="12.75" customHeight="1" x14ac:dyDescent="0.15">
      <c r="A40" s="142" t="s">
        <v>139</v>
      </c>
      <c r="B40" s="43"/>
      <c r="C40" s="5"/>
      <c r="D40" s="286"/>
      <c r="E40" s="287"/>
      <c r="F40" s="286"/>
      <c r="G40" s="4"/>
      <c r="H40" s="294" t="str">
        <f>'MB - Elective'!C19</f>
        <v>Bird Study</v>
      </c>
      <c r="I40" s="294"/>
      <c r="J40" s="182" t="str">
        <f>IF('MB - Elective'!S19&lt;&gt;"",IF('MB - Elective'!S19="P","P","C"),"")</f>
        <v/>
      </c>
      <c r="K40" s="2"/>
      <c r="L40" s="33" t="str">
        <f>'MB - Elective'!C94</f>
        <v>Salesmanship</v>
      </c>
      <c r="M40" s="182" t="str">
        <f>IF('MB - Elective'!S94&lt;&gt;"",IF('MB - Elective'!S94="P","P","C"),"")</f>
        <v/>
      </c>
      <c r="N40" s="5"/>
    </row>
    <row r="41" spans="1:14" ht="12.75" customHeight="1" x14ac:dyDescent="0.15">
      <c r="A41" s="183" t="str">
        <f>IF(ISERROR(DATEVALUE(Eagle!S13)),"",DATEVALUE(Eagle!S13))</f>
        <v/>
      </c>
      <c r="B41" s="97"/>
      <c r="C41" s="5"/>
      <c r="D41" s="286"/>
      <c r="E41" s="287"/>
      <c r="F41" s="286"/>
      <c r="G41" s="5"/>
      <c r="H41" s="294" t="str">
        <f>'MB - Elective'!C20</f>
        <v>Bugling</v>
      </c>
      <c r="I41" s="294"/>
      <c r="J41" s="182" t="str">
        <f>IF('MB - Elective'!S20&lt;&gt;"",IF('MB - Elective'!S20="P","P","C"),"")</f>
        <v/>
      </c>
      <c r="K41" s="5"/>
      <c r="L41" s="33" t="str">
        <f>'MB - Elective'!C95</f>
        <v>Scholarship</v>
      </c>
      <c r="M41" s="182" t="str">
        <f>IF('MB - Elective'!S95&lt;&gt;"",IF('MB - Elective'!S95="P","P","C"),"")</f>
        <v/>
      </c>
      <c r="N41" s="4"/>
    </row>
    <row r="42" spans="1:14" ht="12.75" customHeight="1" x14ac:dyDescent="0.15">
      <c r="C42" s="5"/>
      <c r="D42" s="286"/>
      <c r="E42" s="287"/>
      <c r="F42" s="286"/>
      <c r="G42" s="5"/>
      <c r="H42" s="294" t="str">
        <f>'MB - Elective'!C21</f>
        <v>Canoeing</v>
      </c>
      <c r="I42" s="294"/>
      <c r="J42" s="182" t="str">
        <f>IF('MB - Elective'!S21&lt;&gt;"",IF('MB - Elective'!S21="P","P","C"),"")</f>
        <v/>
      </c>
      <c r="K42" s="5"/>
      <c r="L42" s="33" t="str">
        <f>'MB - Elective'!C96</f>
        <v>Scouting Heritage</v>
      </c>
      <c r="M42" s="182" t="str">
        <f>IF('MB - Elective'!S96&lt;&gt;"",IF('MB - Elective'!S96="P","P","C"),"")</f>
        <v/>
      </c>
      <c r="N42" s="5"/>
    </row>
    <row r="43" spans="1:14" x14ac:dyDescent="0.15">
      <c r="C43" s="5"/>
      <c r="D43" s="286"/>
      <c r="E43" s="287"/>
      <c r="F43" s="286"/>
      <c r="G43" s="5"/>
      <c r="H43" s="294" t="str">
        <f>'MB - Elective'!C22</f>
        <v>Chemistry</v>
      </c>
      <c r="I43" s="294"/>
      <c r="J43" s="182" t="str">
        <f>IF('MB - Elective'!S22&lt;&gt;"",IF('MB - Elective'!S22="P","P","C"),"")</f>
        <v/>
      </c>
      <c r="K43" s="5"/>
      <c r="L43" s="33" t="str">
        <f>'MB - Elective'!C97</f>
        <v>Scuba Diving</v>
      </c>
      <c r="M43" s="182" t="str">
        <f>IF('MB - Elective'!S97&lt;&gt;"",IF('MB - Elective'!S97="P","P","C"),"")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IF(Life!S10&lt;&gt;"",IF(ISNUMBER(Life!S10),Life!S10,"C"),"")</f>
        <v/>
      </c>
      <c r="G44" s="5"/>
      <c r="H44" s="294" t="str">
        <f>'MB - Elective'!C23</f>
        <v>Chess</v>
      </c>
      <c r="I44" s="294"/>
      <c r="J44" s="182" t="str">
        <f>IF('MB - Elective'!S23&lt;&gt;"",IF('MB - Elective'!S23="P","P","C"),"")</f>
        <v/>
      </c>
      <c r="K44" s="2"/>
      <c r="L44" s="33" t="str">
        <f>'MB - Elective'!C98</f>
        <v>Sculpture</v>
      </c>
      <c r="M44" s="182" t="str">
        <f>IF('MB - Elective'!S98&lt;&gt;"",IF('MB - Elective'!S98="P","P","C"),"")</f>
        <v/>
      </c>
      <c r="N44" s="5"/>
    </row>
    <row r="45" spans="1:14" ht="12.75" customHeight="1" x14ac:dyDescent="0.15">
      <c r="A45" s="145" t="s">
        <v>148</v>
      </c>
      <c r="B45" s="24"/>
      <c r="C45" s="5"/>
      <c r="D45" s="286"/>
      <c r="E45" s="287"/>
      <c r="F45" s="286"/>
      <c r="G45" s="5"/>
      <c r="H45" s="294" t="str">
        <f>'MB - Elective'!C24</f>
        <v>Climbing</v>
      </c>
      <c r="I45" s="294"/>
      <c r="J45" s="182" t="str">
        <f>IF('MB - Elective'!S24&lt;&gt;"",IF('MB - Elective'!S24="P","P","C"),"")</f>
        <v/>
      </c>
      <c r="K45" s="5"/>
      <c r="L45" s="33" t="str">
        <f>'MB - Elective'!C99</f>
        <v>Search and Rescue</v>
      </c>
      <c r="M45" s="182" t="str">
        <f>IF('MB - Elective'!S99&lt;&gt;"",IF('MB - Elective'!S99="P","P","C"),"")</f>
        <v/>
      </c>
      <c r="N45" s="5"/>
    </row>
    <row r="46" spans="1:14" ht="12.75" customHeight="1" x14ac:dyDescent="0.15">
      <c r="A46" s="146" t="s">
        <v>147</v>
      </c>
      <c r="B46" s="24"/>
      <c r="C46" s="5"/>
      <c r="D46" s="286"/>
      <c r="E46" s="287"/>
      <c r="F46" s="286"/>
      <c r="G46" s="4"/>
      <c r="H46" s="294" t="str">
        <f>'MB - Elective'!C25</f>
        <v>Coin Collecting</v>
      </c>
      <c r="I46" s="294"/>
      <c r="J46" s="182" t="str">
        <f>IF('MB - Elective'!S25&lt;&gt;"",IF('MB - Elective'!S25="P","P","C"),"")</f>
        <v/>
      </c>
      <c r="K46" s="5"/>
      <c r="L46" s="33" t="str">
        <f>'MB - Elective'!C100</f>
        <v>Shotgun Shooting</v>
      </c>
      <c r="M46" s="182" t="str">
        <f>IF('MB - Elective'!S100&lt;&gt;"",IF('MB - Elective'!S100="P","P","C"),"")</f>
        <v/>
      </c>
      <c r="N46" s="5"/>
    </row>
    <row r="47" spans="1:14" ht="12.75" customHeight="1" x14ac:dyDescent="0.15">
      <c r="A47" s="145" t="s">
        <v>150</v>
      </c>
      <c r="B47" s="43"/>
      <c r="C47" s="5"/>
      <c r="D47" s="286"/>
      <c r="E47" s="287"/>
      <c r="F47" s="286"/>
      <c r="G47" s="5"/>
      <c r="H47" s="294" t="str">
        <f>'MB - Elective'!C26</f>
        <v>Collections</v>
      </c>
      <c r="I47" s="294"/>
      <c r="J47" s="182" t="str">
        <f>IF('MB - Elective'!S26&lt;&gt;"",IF('MB - Elective'!S26="P","P","C"),"")</f>
        <v/>
      </c>
      <c r="K47" s="5"/>
      <c r="L47" s="33" t="str">
        <f>'MB - Elective'!C101</f>
        <v>Signs, Signals, and Codes</v>
      </c>
      <c r="M47" s="182" t="str">
        <f>IF('MB - Elective'!S101&lt;&gt;"",IF('MB - Elective'!S101="P","P","C"),"")</f>
        <v/>
      </c>
      <c r="N47" s="5"/>
    </row>
    <row r="48" spans="1:14" ht="12.75" customHeight="1" x14ac:dyDescent="0.15">
      <c r="A48" s="147" t="s">
        <v>149</v>
      </c>
      <c r="B48" s="97"/>
      <c r="C48" s="5"/>
      <c r="D48" s="286"/>
      <c r="E48" s="287"/>
      <c r="F48" s="286"/>
      <c r="G48" s="5"/>
      <c r="H48" s="294" t="str">
        <f>'MB - Elective'!C27</f>
        <v>Composite Materials</v>
      </c>
      <c r="I48" s="294"/>
      <c r="J48" s="182" t="str">
        <f>IF('MB - Elective'!S27&lt;&gt;"",IF('MB - Elective'!S27="P","P","C"),"")</f>
        <v/>
      </c>
      <c r="K48" s="5"/>
      <c r="L48" s="33" t="str">
        <f>'MB - Elective'!C102</f>
        <v>Skating</v>
      </c>
      <c r="M48" s="182" t="str">
        <f>IF('MB - Elective'!S102&lt;&gt;"",IF('MB - Elective'!S102="P","P","C"),"")</f>
        <v/>
      </c>
      <c r="N48" s="5"/>
    </row>
    <row r="49" spans="1:14" ht="12.75" customHeight="1" x14ac:dyDescent="0.15">
      <c r="A49" s="2"/>
      <c r="B49" s="2"/>
      <c r="C49" s="2"/>
      <c r="D49" s="286"/>
      <c r="E49" s="287"/>
      <c r="F49" s="286"/>
      <c r="G49" s="5"/>
      <c r="H49" s="294" t="str">
        <f>'MB - Elective'!C28</f>
        <v>Crime Prevention</v>
      </c>
      <c r="I49" s="294"/>
      <c r="J49" s="182" t="str">
        <f>IF('MB - Elective'!S28&lt;&gt;"",IF('MB - Elective'!S28="P","P","C"),"")</f>
        <v/>
      </c>
      <c r="K49" s="2"/>
      <c r="L49" s="33" t="str">
        <f>'MB - Elective'!C103</f>
        <v>Small-Boat Sailing</v>
      </c>
      <c r="M49" s="182" t="str">
        <f>IF('MB - Elective'!S103&lt;&gt;"",IF('MB - Elective'!S103="P","P","C"),"")</f>
        <v/>
      </c>
      <c r="N49" s="5"/>
    </row>
    <row r="50" spans="1:14" ht="12.75" customHeight="1" x14ac:dyDescent="0.15">
      <c r="C50" s="2"/>
      <c r="D50" s="286"/>
      <c r="E50" s="287"/>
      <c r="F50" s="286"/>
      <c r="G50" s="5"/>
      <c r="H50" s="294" t="str">
        <f>'MB - Elective'!C29</f>
        <v>Dentistry</v>
      </c>
      <c r="I50" s="294"/>
      <c r="J50" s="182" t="str">
        <f>IF('MB - Elective'!S29&lt;&gt;"",IF('MB - Elective'!S29="P","P","C"),"")</f>
        <v/>
      </c>
      <c r="K50" s="5"/>
      <c r="L50" s="33" t="str">
        <f>'MB - Elective'!C104</f>
        <v>Snow Sports</v>
      </c>
      <c r="M50" s="182" t="str">
        <f>IF('MB - Elective'!S104&lt;&gt;"",IF('MB - Elective'!S104="P","P","C"),"")</f>
        <v/>
      </c>
      <c r="N50" s="5"/>
    </row>
    <row r="51" spans="1:14" ht="12.75" customHeight="1" x14ac:dyDescent="0.15">
      <c r="C51" s="2"/>
      <c r="D51" s="286"/>
      <c r="E51" s="287"/>
      <c r="F51" s="286"/>
      <c r="G51" s="5"/>
      <c r="H51" s="294" t="str">
        <f>'MB - Elective'!C30</f>
        <v>Digital Technology</v>
      </c>
      <c r="I51" s="294"/>
      <c r="J51" s="182" t="str">
        <f>IF('MB - Elective'!S30&lt;&gt;"",IF('MB - Elective'!S30="P","P","C"),"")</f>
        <v/>
      </c>
      <c r="K51" s="5"/>
      <c r="L51" s="33" t="str">
        <f>'MB - Elective'!C105</f>
        <v>Soil and Water Conservation</v>
      </c>
      <c r="M51" s="182" t="str">
        <f>IF('MB - Elective'!S105&lt;&gt;"",IF('MB - Elective'!S105="P","P","C"),"")</f>
        <v/>
      </c>
      <c r="N51" s="5"/>
    </row>
    <row r="52" spans="1:14" ht="12.75" customHeight="1" x14ac:dyDescent="0.15">
      <c r="A52" s="32" t="s">
        <v>16</v>
      </c>
      <c r="B52" s="26"/>
      <c r="C52" s="2"/>
      <c r="D52" s="286"/>
      <c r="E52" s="287"/>
      <c r="F52" s="286"/>
      <c r="G52" s="5"/>
      <c r="H52" s="294" t="str">
        <f>'MB - Elective'!C31</f>
        <v>Disabilities Awareness</v>
      </c>
      <c r="I52" s="294"/>
      <c r="J52" s="182" t="str">
        <f>IF('MB - Elective'!S31&lt;&gt;"",IF('MB - Elective'!S31="P","P","C"),"")</f>
        <v/>
      </c>
      <c r="K52" s="5"/>
      <c r="L52" s="33" t="str">
        <f>'MB - Elective'!C106</f>
        <v>Space Exploration</v>
      </c>
      <c r="M52" s="182" t="str">
        <f>IF('MB - Elective'!S106&lt;&gt;"",IF('MB - Elective'!S106="P","P","C"),"")</f>
        <v/>
      </c>
      <c r="N52" s="5"/>
    </row>
    <row r="53" spans="1:14" x14ac:dyDescent="0.15">
      <c r="A53" s="25" t="s">
        <v>313</v>
      </c>
      <c r="B53" s="27"/>
      <c r="C53" s="2"/>
      <c r="D53" s="286"/>
      <c r="E53" s="287"/>
      <c r="F53" s="286"/>
      <c r="G53" s="5"/>
      <c r="H53" s="294" t="str">
        <f>'MB - Elective'!C32</f>
        <v>Dog Care</v>
      </c>
      <c r="I53" s="294"/>
      <c r="J53" s="182" t="str">
        <f>IF('MB - Elective'!S32&lt;&gt;"",IF('MB - Elective'!S32="P","P","C"),"")</f>
        <v/>
      </c>
      <c r="K53" s="2"/>
      <c r="L53" s="33" t="str">
        <f>'MB - Elective'!C107</f>
        <v>Sports</v>
      </c>
      <c r="M53" s="182" t="str">
        <f>IF('MB - Elective'!S107&lt;&gt;"",IF('MB - Elective'!S107="P","P","C"),"")</f>
        <v/>
      </c>
      <c r="N53" s="5"/>
    </row>
    <row r="54" spans="1:14" ht="12.75" customHeight="1" x14ac:dyDescent="0.15">
      <c r="A54" s="26" t="s">
        <v>314</v>
      </c>
      <c r="B54" s="27"/>
      <c r="C54" s="2"/>
      <c r="D54" s="286"/>
      <c r="E54" s="287"/>
      <c r="F54" s="286"/>
      <c r="G54" s="5"/>
      <c r="H54" s="294" t="str">
        <f>'MB - Elective'!C33</f>
        <v>Drafting</v>
      </c>
      <c r="I54" s="294"/>
      <c r="J54" s="182" t="str">
        <f>IF('MB - Elective'!S33&lt;&gt;"",IF('MB - Elective'!S33="P","P","C"),"")</f>
        <v/>
      </c>
      <c r="K54" s="5"/>
      <c r="L54" s="33" t="str">
        <f>'MB - Elective'!C108</f>
        <v>Stamp Collecting</v>
      </c>
      <c r="M54" s="182" t="str">
        <f>IF('MB - Elective'!S108&lt;&gt;"",IF('MB - Elective'!S108="P","P","C"),"")</f>
        <v/>
      </c>
      <c r="N54" s="5"/>
    </row>
    <row r="55" spans="1:14" ht="12.75" customHeight="1" x14ac:dyDescent="0.15">
      <c r="A55" s="28" t="s">
        <v>315</v>
      </c>
      <c r="B55" s="27"/>
      <c r="C55" s="2"/>
      <c r="D55" s="286"/>
      <c r="E55" s="287"/>
      <c r="F55" s="286"/>
      <c r="G55" s="4"/>
      <c r="H55" s="294" t="str">
        <f>'MB - Elective'!C34</f>
        <v>Electricity</v>
      </c>
      <c r="I55" s="294"/>
      <c r="J55" s="182" t="str">
        <f>IF('MB - Elective'!S34&lt;&gt;"",IF('MB - Elective'!S34="P","P","C"),"")</f>
        <v/>
      </c>
      <c r="K55" s="5"/>
      <c r="L55" s="33" t="str">
        <f>'MB - Elective'!C109</f>
        <v>Surveying</v>
      </c>
      <c r="M55" s="182" t="str">
        <f>IF('MB - Elective'!S109&lt;&gt;"",IF('MB - Elective'!S109="P","P","C"),"")</f>
        <v/>
      </c>
      <c r="N55" s="5"/>
    </row>
    <row r="56" spans="1:14" ht="12.75" customHeight="1" x14ac:dyDescent="0.15">
      <c r="A56" s="28"/>
      <c r="B56" s="27"/>
      <c r="C56" s="2"/>
      <c r="D56" s="286"/>
      <c r="E56" s="287"/>
      <c r="F56" s="286"/>
      <c r="G56" s="5"/>
      <c r="H56" s="294" t="str">
        <f>'MB - Elective'!C35</f>
        <v>Electronics</v>
      </c>
      <c r="I56" s="294"/>
      <c r="J56" s="182" t="str">
        <f>IF('MB - Elective'!S35&lt;&gt;"",IF('MB - Elective'!S35="P","P","C"),"")</f>
        <v/>
      </c>
      <c r="K56" s="5"/>
      <c r="L56" s="33" t="str">
        <f>'MB - Elective'!C110</f>
        <v>Textile</v>
      </c>
      <c r="M56" s="182" t="str">
        <f>IF('MB - Elective'!S110&lt;&gt;"",IF('MB - Elective'!S110="P","P","C"),"")</f>
        <v/>
      </c>
      <c r="N56" s="5"/>
    </row>
    <row r="57" spans="1:14" ht="12.75" customHeight="1" x14ac:dyDescent="0.15">
      <c r="A57" s="28"/>
      <c r="B57" s="27"/>
      <c r="C57" s="2"/>
      <c r="D57" s="180">
        <f>Life!B11</f>
        <v>7</v>
      </c>
      <c r="E57" s="177" t="str">
        <f>Life!C11</f>
        <v>While a Star Scout, participate in a Scoutmaster conference.</v>
      </c>
      <c r="F57" s="180" t="str">
        <f>IF(Life!S11&lt;&gt;"",IF(ISNUMBER(Life!S11),Life!S11,"C"),"")</f>
        <v/>
      </c>
      <c r="G57" s="5"/>
      <c r="H57" s="294" t="str">
        <f>'MB - Elective'!C36</f>
        <v>Energy</v>
      </c>
      <c r="I57" s="294"/>
      <c r="J57" s="182" t="str">
        <f>IF('MB - Elective'!S36&lt;&gt;"",IF('MB - Elective'!S36="P","P","C"),"")</f>
        <v/>
      </c>
      <c r="K57" s="5"/>
      <c r="L57" s="33" t="str">
        <f>'MB - Elective'!C111</f>
        <v>Theater</v>
      </c>
      <c r="M57" s="182" t="str">
        <f>IF('MB - Elective'!S111&lt;&gt;"",IF('MB - Elective'!S111="P","P","C"),"")</f>
        <v/>
      </c>
      <c r="N57" s="4"/>
    </row>
    <row r="58" spans="1:14" ht="12.75" customHeight="1" x14ac:dyDescent="0.15">
      <c r="A58" s="27"/>
      <c r="B58" s="27"/>
      <c r="C58" s="2"/>
      <c r="D58" s="180">
        <f>Life!B12</f>
        <v>8</v>
      </c>
      <c r="E58" s="177" t="str">
        <f>Life!C12</f>
        <v>Complete your board of review for the Life rank.</v>
      </c>
      <c r="F58" s="180" t="str">
        <f>IF(Life!S12&lt;&gt;"",IF(ISNUMBER(Life!S12),Life!S12,"C"),"")</f>
        <v/>
      </c>
      <c r="G58" s="5"/>
      <c r="H58" s="294" t="str">
        <f>'MB - Elective'!C37</f>
        <v>Engineering</v>
      </c>
      <c r="I58" s="294"/>
      <c r="J58" s="182" t="str">
        <f>IF('MB - Elective'!S37&lt;&gt;"",IF('MB - Elective'!S37="P","P","C"),"")</f>
        <v/>
      </c>
      <c r="K58" s="5"/>
      <c r="L58" s="33" t="str">
        <f>'MB - Elective'!C112</f>
        <v>Traffic Safety</v>
      </c>
      <c r="M58" s="182" t="str">
        <f>IF('MB - Elective'!S112&lt;&gt;"",IF('MB - Elective'!S112="P","P","C"),"")</f>
        <v/>
      </c>
      <c r="N58" s="5"/>
    </row>
    <row r="59" spans="1:14" ht="12.75" customHeight="1" x14ac:dyDescent="0.15">
      <c r="A59" s="28"/>
      <c r="B59" s="27"/>
      <c r="C59" s="2"/>
      <c r="G59" s="5"/>
      <c r="H59" s="294" t="str">
        <f>'MB - Elective'!C38</f>
        <v>Entrepreneurship</v>
      </c>
      <c r="I59" s="294"/>
      <c r="J59" s="182" t="str">
        <f>IF('MB - Elective'!S38&lt;&gt;"",IF('MB - Elective'!S38="P","P","C"),"")</f>
        <v/>
      </c>
      <c r="K59" s="5"/>
      <c r="L59" s="33" t="str">
        <f>'MB - Elective'!C113</f>
        <v>Truck Transportation</v>
      </c>
      <c r="M59" s="182" t="str">
        <f>IF('MB - Elective'!S113&lt;&gt;"",IF('MB - Elective'!S113="P","P","C"),"")</f>
        <v/>
      </c>
      <c r="N59" s="5"/>
    </row>
    <row r="60" spans="1:14" ht="12.75" customHeight="1" x14ac:dyDescent="0.15">
      <c r="A60" s="28"/>
      <c r="B60" s="27"/>
      <c r="C60" s="2"/>
      <c r="G60" s="5"/>
      <c r="H60" s="294" t="str">
        <f>'MB - Elective'!C39</f>
        <v>Farm Mechanics</v>
      </c>
      <c r="I60" s="294"/>
      <c r="J60" s="182" t="str">
        <f>IF('MB - Elective'!S39&lt;&gt;"",IF('MB - Elective'!S39="P","P","C"),"")</f>
        <v/>
      </c>
      <c r="K60" s="2"/>
      <c r="L60" s="33" t="str">
        <f>'MB - Elective'!C114</f>
        <v>Veterinary Medicine</v>
      </c>
      <c r="M60" s="182" t="str">
        <f>IF('MB - Elective'!S114&lt;&gt;"",IF('MB - Elective'!S114="P","P","C"),"")</f>
        <v/>
      </c>
      <c r="N60" s="5"/>
    </row>
    <row r="61" spans="1:14" ht="12.75" customHeight="1" x14ac:dyDescent="0.15">
      <c r="A61" s="28"/>
      <c r="B61" s="27"/>
      <c r="C61" s="2"/>
      <c r="D61" s="288" t="s">
        <v>139</v>
      </c>
      <c r="E61" s="288"/>
      <c r="F61" s="288"/>
      <c r="G61" s="4"/>
      <c r="H61" s="294" t="str">
        <f>'MB - Elective'!C40</f>
        <v>Fingerprinting</v>
      </c>
      <c r="I61" s="294"/>
      <c r="J61" s="182" t="str">
        <f>IF('MB - Elective'!S40&lt;&gt;"",IF('MB - Elective'!S40="P","P","C"),"")</f>
        <v/>
      </c>
      <c r="K61" s="5"/>
      <c r="L61" s="33" t="str">
        <f>'MB - Elective'!C115</f>
        <v>Water Sports</v>
      </c>
      <c r="M61" s="182" t="str">
        <f>IF('MB - Elective'!S115&lt;&gt;"",IF('MB - Elective'!S115="P","P","C"),"")</f>
        <v/>
      </c>
      <c r="N61" s="4"/>
    </row>
    <row r="62" spans="1:14" ht="12.75" customHeight="1" x14ac:dyDescent="0.15">
      <c r="A62" s="20"/>
      <c r="B62" s="20"/>
      <c r="C62" s="2"/>
      <c r="D62" s="288"/>
      <c r="E62" s="288"/>
      <c r="F62" s="288"/>
      <c r="G62" s="5"/>
      <c r="H62" s="294" t="str">
        <f>'MB - Elective'!C41</f>
        <v>Fire Safety</v>
      </c>
      <c r="I62" s="294"/>
      <c r="J62" s="182" t="str">
        <f>IF('MB - Elective'!S41&lt;&gt;"",IF('MB - Elective'!S41="P","P","C"),"")</f>
        <v/>
      </c>
      <c r="K62" s="5"/>
      <c r="L62" s="33" t="str">
        <f>'MB - Elective'!C116</f>
        <v>Weather</v>
      </c>
      <c r="M62" s="182" t="str">
        <f>IF('MB - Elective'!S116&lt;&gt;"",IF('MB - Elective'!S116="P","P","C"),"")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IF(Eagle!S5&lt;&gt;"",IF(ISNUMBER(Eagle!S5),Eagle!S5,"C"),"")</f>
        <v/>
      </c>
      <c r="G63" s="5"/>
      <c r="H63" s="294" t="str">
        <f>'MB - Elective'!C42</f>
        <v>Fish and Wildlife Management</v>
      </c>
      <c r="I63" s="294"/>
      <c r="J63" s="182" t="str">
        <f>IF('MB - Elective'!S42&lt;&gt;"",IF('MB - Elective'!S42="P","P","C"),"")</f>
        <v/>
      </c>
      <c r="K63" s="5"/>
      <c r="L63" s="33" t="str">
        <f>'MB - Elective'!C117</f>
        <v>Welding</v>
      </c>
      <c r="M63" s="182" t="str">
        <f>IF('MB - Elective'!S117&lt;&gt;"",IF('MB - Elective'!S117="P","P","C"),"")</f>
        <v/>
      </c>
      <c r="N63" s="5"/>
    </row>
    <row r="64" spans="1:14" x14ac:dyDescent="0.15">
      <c r="A64" s="20"/>
      <c r="B64" s="20"/>
      <c r="C64" s="2"/>
      <c r="D64" s="286"/>
      <c r="E64" s="287"/>
      <c r="F64" s="286"/>
      <c r="G64" s="5"/>
      <c r="H64" s="294" t="str">
        <f>'MB - Elective'!C43</f>
        <v>Fishing</v>
      </c>
      <c r="I64" s="294"/>
      <c r="J64" s="182" t="str">
        <f>IF('MB - Elective'!S43&lt;&gt;"",IF('MB - Elective'!S43="P","P","C"),"")</f>
        <v/>
      </c>
      <c r="K64" s="5"/>
      <c r="L64" s="33" t="str">
        <f>'MB - Elective'!C118</f>
        <v>Whitewater</v>
      </c>
      <c r="M64" s="182" t="str">
        <f>IF('MB - Elective'!S118&lt;&gt;"",IF('MB - Elective'!S118="P","P","C"),"")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IF(Eagle!S6&lt;&gt;"",IF(ISNUMBER(Eagle!S6),Eagle!S6,"C"),"")</f>
        <v/>
      </c>
      <c r="G65" s="5"/>
      <c r="H65" s="294" t="str">
        <f>'MB - Elective'!C44</f>
        <v>Fly Fishing</v>
      </c>
      <c r="I65" s="294"/>
      <c r="J65" s="182" t="str">
        <f>IF('MB - Elective'!S44&lt;&gt;"",IF('MB - Elective'!S44="P","P","C"),"")</f>
        <v/>
      </c>
      <c r="K65" s="5"/>
      <c r="L65" s="33" t="str">
        <f>'MB - Elective'!C119</f>
        <v>Wilderness Survival</v>
      </c>
      <c r="M65" s="182" t="str">
        <f>IF('MB - Elective'!S119&lt;&gt;"",IF('MB - Elective'!S119="P","P","C"),"")</f>
        <v/>
      </c>
      <c r="N65" s="5"/>
    </row>
    <row r="66" spans="1:14" ht="12.75" customHeight="1" x14ac:dyDescent="0.15">
      <c r="A66" s="20"/>
      <c r="B66" s="20"/>
      <c r="C66" s="2"/>
      <c r="D66" s="286"/>
      <c r="E66" s="287"/>
      <c r="F66" s="286"/>
      <c r="G66" s="5"/>
      <c r="H66" s="294" t="str">
        <f>'MB - Elective'!C45</f>
        <v>Forestry</v>
      </c>
      <c r="I66" s="294"/>
      <c r="J66" s="182" t="str">
        <f>IF('MB - Elective'!S45&lt;&gt;"",IF('MB - Elective'!S45="P","P","C"),"")</f>
        <v/>
      </c>
      <c r="K66" s="5"/>
      <c r="L66" s="33" t="str">
        <f>'MB - Elective'!C120</f>
        <v>Wood Carving</v>
      </c>
      <c r="M66" s="182" t="str">
        <f>IF('MB - Elective'!S120&lt;&gt;"",IF('MB - Elective'!S120="P","P","C"),"")</f>
        <v/>
      </c>
      <c r="N66" s="5"/>
    </row>
    <row r="67" spans="1:14" x14ac:dyDescent="0.15">
      <c r="A67" s="20"/>
      <c r="B67" s="20"/>
      <c r="C67" s="2"/>
      <c r="D67" s="286"/>
      <c r="E67" s="287"/>
      <c r="F67" s="286"/>
      <c r="G67" s="5"/>
      <c r="H67" s="294" t="str">
        <f>'MB - Elective'!C46</f>
        <v>Game Design</v>
      </c>
      <c r="I67" s="294"/>
      <c r="J67" s="182" t="str">
        <f>IF('MB - Elective'!S46&lt;&gt;"",IF('MB - Elective'!S46="P","P","C"),"")</f>
        <v/>
      </c>
      <c r="K67" s="2"/>
      <c r="L67" s="33" t="str">
        <f>'MB - Elective'!C121</f>
        <v>Woodwork</v>
      </c>
      <c r="M67" s="182" t="str">
        <f>IF('MB - Elective'!S121&lt;&gt;"",IF('MB - Elective'!S121="P","P","C"),"")</f>
        <v/>
      </c>
      <c r="N67" s="4"/>
    </row>
    <row r="68" spans="1:14" x14ac:dyDescent="0.15">
      <c r="A68" s="2"/>
      <c r="B68" s="2"/>
      <c r="C68" s="2"/>
      <c r="D68" s="286"/>
      <c r="E68" s="287"/>
      <c r="F68" s="286"/>
      <c r="G68" s="5"/>
      <c r="H68" s="294" t="str">
        <f>'MB - Elective'!C47</f>
        <v>Gardening</v>
      </c>
      <c r="I68" s="294"/>
      <c r="J68" s="182" t="str">
        <f>IF('MB - Elective'!S47&lt;&gt;"",IF('MB - Elective'!S47="P","P","C"),"")</f>
        <v/>
      </c>
      <c r="K68" s="5"/>
      <c r="L68" s="33" t="str">
        <f>'MB - Elective'!C122</f>
        <v>Future Merit Badge #1</v>
      </c>
      <c r="M68" s="182" t="str">
        <f>IF('MB - Elective'!S122&lt;&gt;"",IF('MB - Elective'!S122="P","P","C"),"")</f>
        <v/>
      </c>
      <c r="N68" s="5"/>
    </row>
    <row r="69" spans="1:14" ht="12.75" customHeight="1" x14ac:dyDescent="0.15">
      <c r="A69" s="2"/>
      <c r="B69" s="2"/>
      <c r="C69" s="2"/>
      <c r="D69" s="286"/>
      <c r="E69" s="287"/>
      <c r="F69" s="286"/>
      <c r="G69" s="4"/>
      <c r="H69" s="294" t="str">
        <f>'MB - Elective'!C48</f>
        <v>Genealogy</v>
      </c>
      <c r="I69" s="294"/>
      <c r="J69" s="182" t="str">
        <f>IF('MB - Elective'!S48&lt;&gt;"",IF('MB - Elective'!S48="P","P","C"),"")</f>
        <v/>
      </c>
      <c r="K69" s="5"/>
      <c r="L69" s="33" t="str">
        <f>'MB - Elective'!C123</f>
        <v>Future Merit Badge #2</v>
      </c>
      <c r="M69" s="182" t="str">
        <f>IF('MB - Elective'!S123&lt;&gt;"",IF('MB - Elective'!S123="P","P","C"),"")</f>
        <v/>
      </c>
      <c r="N69" s="5"/>
    </row>
    <row r="70" spans="1:14" ht="12.75" customHeight="1" x14ac:dyDescent="0.15">
      <c r="A70" s="2"/>
      <c r="B70" s="2"/>
      <c r="C70" s="2"/>
      <c r="D70" s="286"/>
      <c r="E70" s="287"/>
      <c r="F70" s="286"/>
      <c r="G70" s="5"/>
      <c r="H70" s="294" t="str">
        <f>'MB - Elective'!C49</f>
        <v>Geocaching</v>
      </c>
      <c r="I70" s="294"/>
      <c r="J70" s="182" t="str">
        <f>IF('MB - Elective'!S49&lt;&gt;"",IF('MB - Elective'!S49="P","P","C"),"")</f>
        <v/>
      </c>
      <c r="K70" s="5"/>
      <c r="L70" s="33" t="str">
        <f>'MB - Elective'!C124</f>
        <v>Future Merit Badge #3</v>
      </c>
      <c r="M70" s="182" t="str">
        <f>IF('MB - Elective'!S124&lt;&gt;"",IF('MB - Elective'!S124="P","P","C"),"")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IF(Eagle!S7&lt;&gt;"",IF(ISNUMBER(Eagle!S7),Eagle!S7,"C"),"")</f>
        <v/>
      </c>
      <c r="G71" s="5"/>
      <c r="H71" s="294" t="str">
        <f>'MB - Elective'!C50</f>
        <v>Geology</v>
      </c>
      <c r="I71" s="294"/>
      <c r="J71" s="182" t="str">
        <f>IF('MB - Elective'!S50&lt;&gt;"",IF('MB - Elective'!S50="P","P","C"),"")</f>
        <v/>
      </c>
      <c r="L71" s="33" t="str">
        <f>'MB - Elective'!C125</f>
        <v>Future Merit Badge #4</v>
      </c>
      <c r="M71" s="182" t="str">
        <f>IF('MB - Elective'!S125&lt;&gt;"",IF('MB - Elective'!S125="P","P","C"),"")</f>
        <v/>
      </c>
      <c r="N71" s="5"/>
    </row>
    <row r="72" spans="1:14" ht="12.75" customHeight="1" x14ac:dyDescent="0.15">
      <c r="A72" s="2"/>
      <c r="B72" s="2"/>
      <c r="C72" s="2"/>
      <c r="D72" s="286"/>
      <c r="E72" s="287"/>
      <c r="F72" s="286"/>
      <c r="G72" s="5"/>
      <c r="H72" s="294" t="str">
        <f>'MB - Elective'!C51</f>
        <v>Golf</v>
      </c>
      <c r="I72" s="294"/>
      <c r="J72" s="182" t="str">
        <f>IF('MB - Elective'!S51&lt;&gt;"",IF('MB - Elective'!S51="P","P","C"),"")</f>
        <v/>
      </c>
      <c r="L72" s="33" t="str">
        <f>'MB - Elective'!C126</f>
        <v>Future Merit Badge #5</v>
      </c>
      <c r="M72" s="182" t="str">
        <f>IF('MB - Elective'!S126&lt;&gt;"",IF('MB - Elective'!S126="P","P","C"),"")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IF(Eagle!S8&lt;&gt;"",IF(ISNUMBER(Eagle!S8),Eagle!S8,"C"),"")</f>
        <v/>
      </c>
      <c r="G73" s="5"/>
      <c r="H73" s="294" t="str">
        <f>'MB - Elective'!C52</f>
        <v>Graphic Arts</v>
      </c>
      <c r="I73" s="294"/>
      <c r="J73" s="182" t="str">
        <f>IF('MB - Elective'!S52&lt;&gt;"",IF('MB - Elective'!S52="P","P","C"),"")</f>
        <v/>
      </c>
      <c r="L73" s="33" t="str">
        <f>'MB - Elective'!C127</f>
        <v>Future Merit Badge #6</v>
      </c>
      <c r="M73" s="182" t="str">
        <f>IF('MB - Elective'!S127&lt;&gt;"",IF('MB - Elective'!S127="P","P","C"),"")</f>
        <v/>
      </c>
      <c r="N73" s="5"/>
    </row>
    <row r="74" spans="1:14" x14ac:dyDescent="0.15">
      <c r="A74" s="2"/>
      <c r="B74" s="2"/>
      <c r="C74" s="2"/>
      <c r="D74" s="286"/>
      <c r="E74" s="287"/>
      <c r="F74" s="286"/>
      <c r="G74" s="5"/>
      <c r="H74" s="294" t="str">
        <f>'MB - Elective'!C53</f>
        <v>Home Repairs</v>
      </c>
      <c r="I74" s="294"/>
      <c r="J74" s="182" t="str">
        <f>IF('MB - Elective'!S53&lt;&gt;"",IF('MB - Elective'!S53="P","P","C"),"")</f>
        <v/>
      </c>
      <c r="L74" s="33" t="str">
        <f>'MB - Elective'!C128</f>
        <v>Future Merit Badge #7</v>
      </c>
      <c r="M74" s="182" t="str">
        <f>IF('MB - Elective'!S128&lt;&gt;"",IF('MB - Elective'!S128="P","P","C"),"")</f>
        <v/>
      </c>
      <c r="N74" s="5"/>
    </row>
    <row r="75" spans="1:14" x14ac:dyDescent="0.15">
      <c r="A75" s="2"/>
      <c r="B75" s="2"/>
      <c r="C75" s="2"/>
      <c r="D75" s="286"/>
      <c r="E75" s="287"/>
      <c r="F75" s="286"/>
      <c r="G75" s="5"/>
      <c r="H75" s="294" t="str">
        <f>'MB - Elective'!C54</f>
        <v>Horsemanship</v>
      </c>
      <c r="I75" s="294"/>
      <c r="J75" s="182" t="str">
        <f>IF('MB - Elective'!S54&lt;&gt;"",IF('MB - Elective'!S54="P","P","C"),"")</f>
        <v/>
      </c>
      <c r="K75" s="5"/>
      <c r="L75" s="33" t="str">
        <f>'MB - Elective'!C129</f>
        <v>Future Merit Badge #8</v>
      </c>
      <c r="M75" s="182" t="str">
        <f>IF('MB - Elective'!S129&lt;&gt;"",IF('MB - Elective'!S129="P","P","C"),"")</f>
        <v/>
      </c>
      <c r="N75" s="2"/>
    </row>
    <row r="76" spans="1:14" x14ac:dyDescent="0.15">
      <c r="A76" s="2"/>
      <c r="B76" s="2"/>
      <c r="C76" s="2"/>
      <c r="D76" s="286"/>
      <c r="E76" s="287"/>
      <c r="F76" s="286"/>
      <c r="G76" s="5"/>
      <c r="H76" s="294" t="str">
        <f>'MB - Elective'!C55</f>
        <v>Indian Lore</v>
      </c>
      <c r="I76" s="294"/>
      <c r="J76" s="182" t="str">
        <f>IF('MB - Elective'!S55&lt;&gt;"",IF('MB - Elective'!S55="P","P","C"),"")</f>
        <v/>
      </c>
      <c r="K76" s="5"/>
      <c r="L76" s="33" t="str">
        <f>'MB - Elective'!C130</f>
        <v>Future Merit Badge #9</v>
      </c>
      <c r="M76" s="182" t="str">
        <f>IF('MB - Elective'!S130&lt;&gt;"",IF('MB - Elective'!S130="P","P","C"),"")</f>
        <v/>
      </c>
      <c r="N76" s="2"/>
    </row>
    <row r="77" spans="1:14" x14ac:dyDescent="0.15">
      <c r="A77" s="2"/>
      <c r="B77" s="2"/>
      <c r="C77" s="2"/>
      <c r="D77" s="286"/>
      <c r="E77" s="287"/>
      <c r="F77" s="286"/>
      <c r="G77" s="5"/>
      <c r="H77" s="294" t="str">
        <f>'MB - Elective'!C56</f>
        <v>Insect Study</v>
      </c>
      <c r="I77" s="294"/>
      <c r="J77" s="182" t="str">
        <f>IF('MB - Elective'!S56&lt;&gt;"",IF('MB - Elective'!S56="P","P","C"),"")</f>
        <v/>
      </c>
      <c r="K77" s="5"/>
      <c r="L77" s="33" t="str">
        <f>'MB - Elective'!C131</f>
        <v>Future Merit Badge #10</v>
      </c>
      <c r="M77" s="182" t="str">
        <f>IF('MB - Elective'!S131&lt;&gt;"",IF('MB - Elective'!S131="P","P","C"),"")</f>
        <v/>
      </c>
      <c r="N77" s="2"/>
    </row>
    <row r="78" spans="1:14" ht="12.75" customHeight="1" x14ac:dyDescent="0.15">
      <c r="A78" s="2"/>
      <c r="B78" s="2"/>
      <c r="C78" s="2"/>
      <c r="D78" s="286"/>
      <c r="E78" s="287"/>
      <c r="F78" s="286"/>
      <c r="G78" s="5"/>
      <c r="H78" s="5"/>
      <c r="K78" s="5"/>
      <c r="L78" s="2"/>
      <c r="M78"/>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IF(Eagle!S9&lt;&gt;"",IF(ISNUMBER(Eagle!S9),Eagle!S9,"C"),"")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IF(Eagle!S10&lt;&gt;"",IF(ISNUMBER(Eagle!S10),Eagle!S10,"C"),"")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IF(Eagle!S11&lt;&gt;"",IF(ISNUMBER(Eagle!S11),Eagle!S11,"C"),"")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vLfJ5ycV3hXNyfTVZhFvcv4JdX7v/1lsA3txeIzsnsyJCfW/tneyE6HhjsIeza49f08MfOhrL/gNHzPcVpXY7g==" saltValue="Zh849uu2uEdh94tVM9I6OQ==" spinCount="100000" sheet="1" objects="1" scenarios="1" selectLockedCells="1" selectUnlockedCells="1"/>
  <mergeCells count="121">
    <mergeCell ref="L1:M2"/>
    <mergeCell ref="D3:D4"/>
    <mergeCell ref="E3:E4"/>
    <mergeCell ref="F3:F4"/>
    <mergeCell ref="D5:D7"/>
    <mergeCell ref="E5:E7"/>
    <mergeCell ref="F5:F7"/>
    <mergeCell ref="D8:D9"/>
    <mergeCell ref="E8:E9"/>
    <mergeCell ref="F8:F9"/>
    <mergeCell ref="A1:B2"/>
    <mergeCell ref="D1:F2"/>
    <mergeCell ref="H1:J2"/>
    <mergeCell ref="D10:D12"/>
    <mergeCell ref="E10:E12"/>
    <mergeCell ref="F10:F12"/>
    <mergeCell ref="H10:H11"/>
    <mergeCell ref="H12:H13"/>
    <mergeCell ref="D13:D18"/>
    <mergeCell ref="E13:E18"/>
    <mergeCell ref="F13:F18"/>
    <mergeCell ref="H15:H17"/>
    <mergeCell ref="H22:J23"/>
    <mergeCell ref="H24:I24"/>
    <mergeCell ref="H25:I25"/>
    <mergeCell ref="H26:I26"/>
    <mergeCell ref="D27:F28"/>
    <mergeCell ref="H27:I27"/>
    <mergeCell ref="H28:I28"/>
    <mergeCell ref="D19:D21"/>
    <mergeCell ref="E19:E21"/>
    <mergeCell ref="F19:F21"/>
    <mergeCell ref="D22:D23"/>
    <mergeCell ref="E22:E23"/>
    <mergeCell ref="F22:F23"/>
    <mergeCell ref="H33:I33"/>
    <mergeCell ref="D34:D35"/>
    <mergeCell ref="E34:E35"/>
    <mergeCell ref="F34:F35"/>
    <mergeCell ref="H34:I34"/>
    <mergeCell ref="H35:I35"/>
    <mergeCell ref="D29:D30"/>
    <mergeCell ref="E29:E30"/>
    <mergeCell ref="F29:F30"/>
    <mergeCell ref="H29:I29"/>
    <mergeCell ref="H30:I30"/>
    <mergeCell ref="D31:D33"/>
    <mergeCell ref="E31:E33"/>
    <mergeCell ref="F31:F33"/>
    <mergeCell ref="H31:I31"/>
    <mergeCell ref="H32:I32"/>
    <mergeCell ref="D36:D37"/>
    <mergeCell ref="E36:E37"/>
    <mergeCell ref="F36:F37"/>
    <mergeCell ref="H36:I36"/>
    <mergeCell ref="H37:I37"/>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53:I53"/>
    <mergeCell ref="H54:I54"/>
    <mergeCell ref="H55:I55"/>
    <mergeCell ref="H56:I56"/>
    <mergeCell ref="H57:I57"/>
    <mergeCell ref="H58:I58"/>
    <mergeCell ref="H47:I47"/>
    <mergeCell ref="H48:I48"/>
    <mergeCell ref="H49:I49"/>
    <mergeCell ref="H50:I50"/>
    <mergeCell ref="H51:I51"/>
    <mergeCell ref="H52:I52"/>
    <mergeCell ref="H59:I59"/>
    <mergeCell ref="H60:I60"/>
    <mergeCell ref="D61:F62"/>
    <mergeCell ref="H61:I61"/>
    <mergeCell ref="H62:I62"/>
    <mergeCell ref="D63:D64"/>
    <mergeCell ref="E63:E64"/>
    <mergeCell ref="F63:F64"/>
    <mergeCell ref="H63:I63"/>
    <mergeCell ref="H64:I64"/>
    <mergeCell ref="H71:I71"/>
    <mergeCell ref="H72:I72"/>
    <mergeCell ref="D73:D78"/>
    <mergeCell ref="E73:E78"/>
    <mergeCell ref="F73:F78"/>
    <mergeCell ref="D65:D70"/>
    <mergeCell ref="E65:E70"/>
    <mergeCell ref="F65:F70"/>
    <mergeCell ref="H65:I65"/>
    <mergeCell ref="H66:I66"/>
    <mergeCell ref="H67:I67"/>
    <mergeCell ref="H68:I68"/>
    <mergeCell ref="H69:I69"/>
    <mergeCell ref="H70:I70"/>
    <mergeCell ref="H73:I73"/>
    <mergeCell ref="H74:I74"/>
    <mergeCell ref="H75:I75"/>
    <mergeCell ref="H76:I76"/>
    <mergeCell ref="H77:I77"/>
    <mergeCell ref="D79:D87"/>
    <mergeCell ref="E79:E87"/>
    <mergeCell ref="F79:F87"/>
    <mergeCell ref="D89:D95"/>
    <mergeCell ref="E89:E95"/>
    <mergeCell ref="F89:F95"/>
    <mergeCell ref="D71:D72"/>
    <mergeCell ref="E71:E72"/>
    <mergeCell ref="F71:F72"/>
  </mergeCells>
  <conditionalFormatting sqref="J24:J77 M3:M77">
    <cfRule type="cellIs" dxfId="9" priority="1" operator="equal">
      <formula>"P"</formula>
    </cfRule>
  </conditionalFormatting>
  <conditionalFormatting sqref="J3:J19">
    <cfRule type="cellIs" dxfId="8" priority="2" operator="equal">
      <formula>"P"</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106"/>
  <sheetViews>
    <sheetView showGridLines="0" workbookViewId="0" xr3:uid="{EE242A16-C6B8-5192-B120-522BC795EE76}">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IF(Star!T5&lt;&gt;"",IF(ISNUMBER(Star!T5),Star!T5,"C"),"")</f>
        <v/>
      </c>
      <c r="G3" s="5"/>
      <c r="H3" s="174" t="str">
        <f>'MB - EagleRequired'!B3</f>
        <v>1.</v>
      </c>
      <c r="I3" s="181" t="str">
        <f>'MB - EagleRequired'!C3</f>
        <v>First Aid</v>
      </c>
      <c r="J3" s="174" t="str">
        <f>IF('MB - EagleRequired'!T3&lt;&gt;"",IF(OR(ISNUMBER('MB - EagleRequired'!T3),'MB - EagleRequired'!T3="P"),"P","C"),"")</f>
        <v/>
      </c>
      <c r="K3" s="5"/>
      <c r="L3" s="33" t="str">
        <f>'MB - Elective'!C57</f>
        <v>Inventing</v>
      </c>
      <c r="M3" s="182" t="str">
        <f>IF('MB - Elective'!T57&lt;&gt;"",IF('MB - Elective'!T57="P","P","C"),"")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EagleRequired'!T4&lt;&gt;"",IF(OR(ISNUMBER('MB - EagleRequired'!T4),'MB - EagleRequired'!T4="P"),"P","C"),"")</f>
        <v/>
      </c>
      <c r="K4" s="5"/>
      <c r="L4" s="33" t="str">
        <f>'MB - Elective'!C58</f>
        <v>Journalism</v>
      </c>
      <c r="M4" s="182" t="str">
        <f>IF('MB - Elective'!T58&lt;&gt;"",IF('MB - Elective'!T58="P","P","C"),"")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IF(Star!T6&lt;&gt;"",IF(ISNUMBER(Star!T6),Star!T6,"C"),"")</f>
        <v/>
      </c>
      <c r="G5" s="5"/>
      <c r="H5" s="174" t="str">
        <f>'MB - EagleRequired'!B5</f>
        <v>3.</v>
      </c>
      <c r="I5" s="181" t="str">
        <f>'MB - EagleRequired'!C5</f>
        <v>Citizenship in the Nation</v>
      </c>
      <c r="J5" s="174" t="str">
        <f>IF('MB - EagleRequired'!T5&lt;&gt;"",IF(OR(ISNUMBER('MB - EagleRequired'!T5),'MB - EagleRequired'!T5="P"),"P","C"),"")</f>
        <v/>
      </c>
      <c r="K5" s="5"/>
      <c r="L5" s="33" t="str">
        <f>'MB - Elective'!C59</f>
        <v>Kayaking</v>
      </c>
      <c r="M5" s="182" t="str">
        <f>IF('MB - Elective'!T59&lt;&gt;"",IF('MB - Elective'!T59="P","P","C"),"")</f>
        <v/>
      </c>
      <c r="N5" s="5"/>
    </row>
    <row r="6" spans="1:14" ht="12.75" customHeight="1" x14ac:dyDescent="0.15">
      <c r="A6" s="45" t="s">
        <v>137</v>
      </c>
      <c r="B6" s="46" t="str">
        <f>IF(Star!T2&lt;&gt;"",IF(ISNUMBER(Star!T2),FLOOR(Star!T2,1),"C"),"")</f>
        <v/>
      </c>
      <c r="C6" s="23"/>
      <c r="D6" s="286"/>
      <c r="E6" s="289"/>
      <c r="F6" s="286"/>
      <c r="G6" s="5"/>
      <c r="H6" s="174" t="str">
        <f>'MB - EagleRequired'!B6</f>
        <v>4.</v>
      </c>
      <c r="I6" s="181" t="str">
        <f>'MB - EagleRequired'!C6</f>
        <v>Citizenship in the World</v>
      </c>
      <c r="J6" s="174" t="str">
        <f>IF('MB - EagleRequired'!T6&lt;&gt;"",IF(OR(ISNUMBER('MB - EagleRequired'!T6),'MB - EagleRequired'!T6="P"),"P","C"),"")</f>
        <v/>
      </c>
      <c r="K6" s="5"/>
      <c r="L6" s="33" t="str">
        <f>'MB - Elective'!C60</f>
        <v>Landscape Architecture</v>
      </c>
      <c r="M6" s="182" t="str">
        <f>IF('MB - Elective'!T60&lt;&gt;"",IF('MB - Elective'!T60="P","P","C"),"")</f>
        <v/>
      </c>
      <c r="N6" s="5"/>
    </row>
    <row r="7" spans="1:14" ht="12.75" customHeight="1" x14ac:dyDescent="0.15">
      <c r="A7" s="45" t="s">
        <v>138</v>
      </c>
      <c r="B7" s="46" t="str">
        <f>IF(Life!T2&lt;&gt;"",IF(ISNUMBER(Life!T2),FLOOR(Life!T2,1),"C"),"")</f>
        <v/>
      </c>
      <c r="C7" s="23"/>
      <c r="D7" s="286"/>
      <c r="E7" s="289"/>
      <c r="F7" s="286"/>
      <c r="G7" s="5"/>
      <c r="H7" s="174" t="str">
        <f>'MB - EagleRequired'!B7</f>
        <v>5.</v>
      </c>
      <c r="I7" s="181" t="str">
        <f>'MB - EagleRequired'!C7</f>
        <v>Communication</v>
      </c>
      <c r="J7" s="174" t="str">
        <f>IF('MB - EagleRequired'!T7&lt;&gt;"",IF(OR(ISNUMBER('MB - EagleRequired'!T7),'MB - EagleRequired'!T7="P"),"P","C"),"")</f>
        <v/>
      </c>
      <c r="K7" s="2"/>
      <c r="L7" s="33" t="str">
        <f>'MB - Elective'!C61</f>
        <v>Law</v>
      </c>
      <c r="M7" s="182" t="str">
        <f>IF('MB - Elective'!T61&lt;&gt;"",IF('MB - Elective'!T61="P","P","C"),"")</f>
        <v/>
      </c>
      <c r="N7" s="5"/>
    </row>
    <row r="8" spans="1:14" ht="12.75" customHeight="1" x14ac:dyDescent="0.15">
      <c r="A8" s="45" t="s">
        <v>139</v>
      </c>
      <c r="B8" s="46" t="str">
        <f>IF(Eagle!T2&lt;&gt;"",IF(ISNUMBER(Eagle!T2),FLOOR(Eagle!T2,1),"C"),"")</f>
        <v/>
      </c>
      <c r="C8" s="23"/>
      <c r="D8" s="286">
        <f>Star!B7</f>
        <v>3</v>
      </c>
      <c r="E8" s="289" t="str">
        <f>Star!C7</f>
        <v>Earn a total of six (6) merit badges, including four (4) from the list of required Eagle Merit Badges.</v>
      </c>
      <c r="F8" s="286" t="str">
        <f>IF(Star!T7&lt;&gt;"",IF(ISNUMBER(Star!T7),Star!T7,"C"),"")</f>
        <v/>
      </c>
      <c r="G8" s="5"/>
      <c r="H8" s="174" t="str">
        <f>'MB - EagleRequired'!B8</f>
        <v>6.</v>
      </c>
      <c r="I8" s="181" t="str">
        <f>'MB - EagleRequired'!C8</f>
        <v>Cooking</v>
      </c>
      <c r="J8" s="174" t="str">
        <f>IF('MB - EagleRequired'!T8&lt;&gt;"",IF(OR(ISNUMBER('MB - EagleRequired'!T8),'MB - EagleRequired'!T8="P"),"P","C"),"")</f>
        <v/>
      </c>
      <c r="K8" s="5"/>
      <c r="L8" s="33" t="str">
        <f>'MB - Elective'!C62</f>
        <v>Leatherwork</v>
      </c>
      <c r="M8" s="182" t="str">
        <f>IF('MB - Elective'!T62&lt;&gt;"",IF('MB - Elective'!T62="P","P","C"),"")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EagleRequired'!T9&lt;&gt;"",IF(OR(ISNUMBER('MB - EagleRequired'!T9),'MB - EagleRequired'!T9="P"),"P","C"),"")</f>
        <v/>
      </c>
      <c r="K9" s="5"/>
      <c r="L9" s="33" t="str">
        <f>'MB - Elective'!C63</f>
        <v>Mammal Study</v>
      </c>
      <c r="M9" s="182" t="str">
        <f>IF('MB - Elective'!T63&lt;&gt;"",IF('MB - Elective'!T63="P","P","C"),"")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IF(Star!T8&lt;&gt;"",IF(ISNUMBER(Star!T8),Star!T8,"C"),"")</f>
        <v/>
      </c>
      <c r="G10" s="5"/>
      <c r="H10" s="295" t="str">
        <f>'MB - EagleRequired'!B10</f>
        <v>8.</v>
      </c>
      <c r="I10" s="181" t="str">
        <f>'MB - EagleRequired'!C10</f>
        <v>Emergency Preparedness    -or-</v>
      </c>
      <c r="J10" s="174" t="str">
        <f>IF('MB - EagleRequired'!T10&lt;&gt;"",IF(OR(ISNUMBER('MB - EagleRequired'!T10),'MB - EagleRequired'!T10="P"),"P","C"),"")</f>
        <v/>
      </c>
      <c r="K10" s="5"/>
      <c r="L10" s="33" t="str">
        <f>'MB - Elective'!C64</f>
        <v>Medicine</v>
      </c>
      <c r="M10" s="182" t="str">
        <f>IF('MB - Elective'!T64&lt;&gt;"",IF('MB - Elective'!T64="P","P","C"),"")</f>
        <v/>
      </c>
      <c r="N10" s="5"/>
    </row>
    <row r="11" spans="1:14" x14ac:dyDescent="0.15">
      <c r="C11" s="23"/>
      <c r="D11" s="286"/>
      <c r="E11" s="289"/>
      <c r="F11" s="286"/>
      <c r="G11" s="5"/>
      <c r="H11" s="295"/>
      <c r="I11" s="181" t="str">
        <f>'MB - EagleRequired'!C11</f>
        <v>Lifesaving</v>
      </c>
      <c r="J11" s="174" t="str">
        <f>IF('MB - EagleRequired'!T11&lt;&gt;"",IF(OR(ISNUMBER('MB - EagleRequired'!T11),'MB - EagleRequired'!T11="P"),"P","C"),"")</f>
        <v/>
      </c>
      <c r="K11" s="5"/>
      <c r="L11" s="33" t="str">
        <f>'MB - Elective'!C65</f>
        <v>Metalwork</v>
      </c>
      <c r="M11" s="182" t="str">
        <f>IF('MB - Elective'!T65&lt;&gt;"",IF('MB - Elective'!T65="P","P","C"),"")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EagleRequired'!T12&lt;&gt;"",IF(OR(ISNUMBER('MB - EagleRequired'!T12),'MB - EagleRequired'!T12="P"),"P","C"),"")</f>
        <v/>
      </c>
      <c r="K12" s="5"/>
      <c r="L12" s="33" t="str">
        <f>'MB - Elective'!C66</f>
        <v>Mining in Society</v>
      </c>
      <c r="M12" s="182" t="str">
        <f>IF('MB - Elective'!T66&lt;&gt;"",IF('MB - Elective'!T66="P","P","C"),"")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IF(Star!T9&lt;&gt;"",IF(ISNUMBER(Star!T9),Star!T9,"C"),"")</f>
        <v/>
      </c>
      <c r="G13" s="5"/>
      <c r="H13" s="295"/>
      <c r="I13" s="181" t="str">
        <f>'MB - EagleRequired'!C13</f>
        <v>Sustainability</v>
      </c>
      <c r="J13" s="174" t="str">
        <f>IF('MB - EagleRequired'!T13&lt;&gt;"",IF(OR(ISNUMBER('MB - EagleRequired'!T13),'MB - EagleRequired'!T13="P"),"P","C"),"")</f>
        <v/>
      </c>
      <c r="K13" s="2"/>
      <c r="L13" s="33" t="str">
        <f>'MB - Elective'!C67</f>
        <v>Model Design and Building</v>
      </c>
      <c r="M13" s="182" t="str">
        <f>IF('MB - Elective'!T67&lt;&gt;"",IF('MB - Elective'!T67="P","P","C"),"")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EagleRequired'!T14&lt;&gt;"",IF(OR(ISNUMBER('MB - EagleRequired'!T14),'MB - EagleRequired'!T14="P"),"P","C"),"")</f>
        <v/>
      </c>
      <c r="K14" s="5"/>
      <c r="L14" s="33" t="str">
        <f>'MB - Elective'!C68</f>
        <v>Motorboating</v>
      </c>
      <c r="M14" s="182" t="str">
        <f>IF('MB - Elective'!T68&lt;&gt;"",IF('MB - Elective'!T68="P","P","C"),"")</f>
        <v/>
      </c>
      <c r="N14" s="18"/>
    </row>
    <row r="15" spans="1:14" x14ac:dyDescent="0.15">
      <c r="C15" s="23"/>
      <c r="D15" s="286"/>
      <c r="E15" s="289"/>
      <c r="F15" s="286"/>
      <c r="G15" s="18"/>
      <c r="H15" s="295" t="str">
        <f>'MB - EagleRequired'!B15</f>
        <v>11.</v>
      </c>
      <c r="I15" s="181" t="str">
        <f>'MB - EagleRequired'!C15</f>
        <v>Swimming    -or-</v>
      </c>
      <c r="J15" s="174" t="str">
        <f>IF('MB - EagleRequired'!T15&lt;&gt;"",IF(OR(ISNUMBER('MB - EagleRequired'!T15),'MB - EagleRequired'!T15="P"),"P","C"),"")</f>
        <v/>
      </c>
      <c r="K15" s="5"/>
      <c r="L15" s="33" t="str">
        <f>'MB - Elective'!C69</f>
        <v>Movie Making</v>
      </c>
      <c r="M15" s="182" t="str">
        <f>IF('MB - Elective'!T69&lt;&gt;"",IF('MB - Elective'!T69="P","P","C"),"")</f>
        <v/>
      </c>
      <c r="N15" s="5"/>
    </row>
    <row r="16" spans="1:14" ht="12.75" customHeight="1" x14ac:dyDescent="0.15">
      <c r="D16" s="286"/>
      <c r="E16" s="289"/>
      <c r="F16" s="286"/>
      <c r="G16" s="5"/>
      <c r="H16" s="295"/>
      <c r="I16" s="181" t="str">
        <f>'MB - EagleRequired'!C16</f>
        <v>Hiking    -or-</v>
      </c>
      <c r="J16" s="174" t="str">
        <f>IF('MB - EagleRequired'!T16&lt;&gt;"",IF(OR(ISNUMBER('MB - EagleRequired'!T16),'MB - EagleRequired'!T16="P"),"P","C"),"")</f>
        <v/>
      </c>
      <c r="K16" s="5"/>
      <c r="L16" s="33" t="str">
        <f>'MB - Elective'!C70</f>
        <v>Music</v>
      </c>
      <c r="M16" s="182" t="str">
        <f>IF('MB - Elective'!T70&lt;&gt;"",IF('MB - Elective'!T70="P","P","C"),"")</f>
        <v/>
      </c>
      <c r="N16" s="5"/>
    </row>
    <row r="17" spans="1:14" ht="12.75" customHeight="1" x14ac:dyDescent="0.15">
      <c r="A17" s="94" t="s">
        <v>187</v>
      </c>
      <c r="B17" s="95"/>
      <c r="D17" s="286"/>
      <c r="E17" s="289"/>
      <c r="F17" s="286"/>
      <c r="G17" s="5"/>
      <c r="H17" s="295"/>
      <c r="I17" s="181" t="str">
        <f>'MB - EagleRequired'!C17</f>
        <v>Cycling</v>
      </c>
      <c r="J17" s="174" t="str">
        <f>IF('MB - EagleRequired'!T17&lt;&gt;"",IF(OR(ISNUMBER('MB - EagleRequired'!T17),'MB - EagleRequired'!T17="P"),"P","C"),"")</f>
        <v/>
      </c>
      <c r="K17" s="5"/>
      <c r="L17" s="33" t="str">
        <f>'MB - Elective'!C71</f>
        <v>Nature</v>
      </c>
      <c r="M17" s="182" t="str">
        <f>IF('MB - Elective'!T71&lt;&gt;"",IF('MB - Elective'!T71="P","P","C"),"")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EagleRequired'!T18&lt;&gt;"",IF(OR(ISNUMBER('MB - EagleRequired'!T18),'MB - EagleRequired'!T18="P"),"P","C"),"")</f>
        <v/>
      </c>
      <c r="K18" s="5"/>
      <c r="L18" s="33" t="str">
        <f>'MB - Elective'!C72</f>
        <v>Nuclear Science</v>
      </c>
      <c r="M18" s="182" t="str">
        <f>IF('MB - Elective'!T72&lt;&gt;"",IF('MB - Elective'!T72="P","P","C"),"")</f>
        <v/>
      </c>
      <c r="N18" s="18"/>
    </row>
    <row r="19" spans="1:14" ht="12.75" customHeight="1" x14ac:dyDescent="0.15">
      <c r="A19" s="98" t="s">
        <v>189</v>
      </c>
      <c r="B19" s="46" t="str">
        <f>'Troop Meetings'!T6</f>
        <v/>
      </c>
      <c r="D19" s="286">
        <f>Star!B10</f>
        <v>6</v>
      </c>
      <c r="E19" s="289" t="str">
        <f>Star!C10</f>
        <v>With your parent or guardian, complete the exercises in the pamphlet How to Protect Your Children From Child Abuse: A Parent's Guide and earn the Cyber Chip Award for your grade.</v>
      </c>
      <c r="F19" s="286" t="str">
        <f>IF(Star!T10&lt;&gt;"",IF(ISNUMBER(Star!T10),Star!T10,"C"),"")</f>
        <v/>
      </c>
      <c r="G19" s="5"/>
      <c r="H19" s="174" t="str">
        <f>'MB - EagleRequired'!B19</f>
        <v>13.</v>
      </c>
      <c r="I19" s="181" t="str">
        <f>'MB - EagleRequired'!C19</f>
        <v>Family Life</v>
      </c>
      <c r="J19" s="174" t="str">
        <f>IF('MB - EagleRequired'!T19&lt;&gt;"",IF(OR(ISNUMBER('MB - EagleRequired'!T19),'MB - EagleRequired'!T19="P"),"P","C"),"")</f>
        <v/>
      </c>
      <c r="K19" s="2"/>
      <c r="L19" s="33" t="str">
        <f>'MB - Elective'!C73</f>
        <v>Oceanography</v>
      </c>
      <c r="M19" s="182" t="str">
        <f>IF('MB - Elective'!T73&lt;&gt;"",IF('MB - Elective'!T73="P","P","C"),"")</f>
        <v/>
      </c>
      <c r="N19" s="5"/>
    </row>
    <row r="20" spans="1:14" x14ac:dyDescent="0.15">
      <c r="A20" s="98" t="s">
        <v>190</v>
      </c>
      <c r="B20" s="46" t="str">
        <f>Outings!T6</f>
        <v/>
      </c>
      <c r="C20" s="17"/>
      <c r="D20" s="286"/>
      <c r="E20" s="289"/>
      <c r="F20" s="286"/>
      <c r="G20" s="5"/>
      <c r="H20" s="5"/>
      <c r="K20" s="5"/>
      <c r="L20" s="33" t="str">
        <f>'MB - Elective'!C74</f>
        <v>Orienteering</v>
      </c>
      <c r="M20" s="182" t="str">
        <f>IF('MB - Elective'!T74&lt;&gt;"",IF('MB - Elective'!T74="P","P","C"),"")</f>
        <v/>
      </c>
      <c r="N20" s="5"/>
    </row>
    <row r="21" spans="1:14" ht="12.75" customHeight="1" x14ac:dyDescent="0.15">
      <c r="A21" s="98" t="s">
        <v>191</v>
      </c>
      <c r="B21" s="46" t="str">
        <f>'Nights Camping'!T7</f>
        <v/>
      </c>
      <c r="C21" s="21"/>
      <c r="D21" s="286"/>
      <c r="E21" s="289"/>
      <c r="F21" s="286"/>
      <c r="G21" s="5"/>
      <c r="H21" s="5"/>
      <c r="K21" s="5"/>
      <c r="L21" s="33" t="str">
        <f>'MB - Elective'!C75</f>
        <v>Painting</v>
      </c>
      <c r="M21" s="182" t="str">
        <f>IF('MB - Elective'!T75&lt;&gt;"",IF('MB - Elective'!T75="P","P","C"),"")</f>
        <v/>
      </c>
      <c r="N21" s="5"/>
    </row>
    <row r="22" spans="1:14" ht="12.75" customHeight="1" x14ac:dyDescent="0.15">
      <c r="A22" s="98" t="s">
        <v>192</v>
      </c>
      <c r="B22" s="46" t="str">
        <f>'Nights Camping'!T6</f>
        <v/>
      </c>
      <c r="C22" s="23"/>
      <c r="D22" s="286">
        <f>Star!B11</f>
        <v>7</v>
      </c>
      <c r="E22" s="289" t="str">
        <f>Star!C11</f>
        <v>While a First Class Scout, participate in a Scoutmaster conference.</v>
      </c>
      <c r="F22" s="286" t="str">
        <f>IF(Star!T11&lt;&gt;"",IF(ISNUMBER(Star!T11),Star!T11,"C"),"")</f>
        <v/>
      </c>
      <c r="G22" s="5"/>
      <c r="H22" s="288" t="s">
        <v>339</v>
      </c>
      <c r="I22" s="288"/>
      <c r="J22" s="288"/>
      <c r="K22" s="5"/>
      <c r="L22" s="33" t="str">
        <f>'MB - Elective'!C76</f>
        <v>Pets</v>
      </c>
      <c r="M22" s="182" t="str">
        <f>IF('MB - Elective'!T76&lt;&gt;"",IF('MB - Elective'!T76="P","P","C"),"")</f>
        <v/>
      </c>
      <c r="N22" s="5"/>
    </row>
    <row r="23" spans="1:14" ht="12.75" customHeight="1" x14ac:dyDescent="0.15">
      <c r="C23" s="23"/>
      <c r="D23" s="286"/>
      <c r="E23" s="289"/>
      <c r="F23" s="286"/>
      <c r="G23" s="4"/>
      <c r="H23" s="288"/>
      <c r="I23" s="288"/>
      <c r="J23" s="288"/>
      <c r="K23" s="5"/>
      <c r="L23" s="33" t="str">
        <f>'MB - Elective'!C77</f>
        <v>Photography</v>
      </c>
      <c r="M23" s="182" t="str">
        <f>IF('MB - Elective'!T77&lt;&gt;"",IF('MB - Elective'!T77="P","P","C"),"")</f>
        <v/>
      </c>
      <c r="N23" s="5"/>
    </row>
    <row r="24" spans="1:14" ht="12.75" customHeight="1" x14ac:dyDescent="0.15">
      <c r="C24" s="22"/>
      <c r="D24" s="180">
        <f>Star!B12</f>
        <v>8</v>
      </c>
      <c r="E24" s="44" t="str">
        <f>Star!C12</f>
        <v>Complete your board of review for the Star rank.</v>
      </c>
      <c r="F24" s="180" t="str">
        <f>IF(Star!T12&lt;&gt;"",IF(ISNUMBER(Star!T12),Star!T12,"C"),"")</f>
        <v/>
      </c>
      <c r="G24" s="5"/>
      <c r="H24" s="294" t="str">
        <f>'MB - Elective'!C3</f>
        <v>American Business</v>
      </c>
      <c r="I24" s="294"/>
      <c r="J24" s="182" t="str">
        <f>IF('MB - Elective'!T3&lt;&gt;"",IF('MB - Elective'!T3="P","P","C"),"")</f>
        <v/>
      </c>
      <c r="K24" s="5"/>
      <c r="L24" s="33" t="str">
        <f>'MB - Elective'!C78</f>
        <v>Pioneering</v>
      </c>
      <c r="M24" s="182" t="str">
        <f>IF('MB - Elective'!T78&lt;&gt;"",IF('MB - Elective'!T78="P","P","C"),"")</f>
        <v/>
      </c>
      <c r="N24" s="5"/>
    </row>
    <row r="25" spans="1:14" ht="12.75" customHeight="1" x14ac:dyDescent="0.15">
      <c r="A25" s="94" t="s">
        <v>193</v>
      </c>
      <c r="B25" s="95"/>
      <c r="C25" s="23"/>
      <c r="D25" s="40"/>
      <c r="G25" s="5"/>
      <c r="H25" s="294" t="str">
        <f>'MB - Elective'!C4</f>
        <v>American Culture</v>
      </c>
      <c r="I25" s="294"/>
      <c r="J25" s="182" t="str">
        <f>IF('MB - Elective'!T4&lt;&gt;"",IF('MB - Elective'!T4="P","P","C"),"")</f>
        <v/>
      </c>
      <c r="K25" s="5"/>
      <c r="L25" s="33" t="str">
        <f>'MB - Elective'!C79</f>
        <v>Plant Science</v>
      </c>
      <c r="M25" s="182" t="str">
        <f>IF('MB - Elective'!T79&lt;&gt;"",IF('MB - Elective'!T79="P","P","C"),"")</f>
        <v/>
      </c>
      <c r="N25" s="5"/>
    </row>
    <row r="26" spans="1:14" ht="12.75" customHeight="1" x14ac:dyDescent="0.15">
      <c r="A26" s="98" t="s">
        <v>194</v>
      </c>
      <c r="B26" s="46" t="str">
        <f>IF('Order of the Arrow'!AI3&lt;&gt;"","Yes","")</f>
        <v/>
      </c>
      <c r="C26" s="23"/>
      <c r="D26" s="40"/>
      <c r="G26" s="5"/>
      <c r="H26" s="294" t="str">
        <f>'MB - Elective'!C5</f>
        <v>American Heritage</v>
      </c>
      <c r="I26" s="294"/>
      <c r="J26" s="182" t="str">
        <f>IF('MB - Elective'!T5&lt;&gt;"",IF('MB - Elective'!T5="P","P","C"),"")</f>
        <v/>
      </c>
      <c r="K26" s="2"/>
      <c r="L26" s="33" t="str">
        <f>'MB - Elective'!C80</f>
        <v>Plumbing</v>
      </c>
      <c r="M26" s="182" t="str">
        <f>IF('MB - Elective'!T80&lt;&gt;"",IF('MB - Elective'!T80="P","P","C"),"")</f>
        <v/>
      </c>
      <c r="N26" s="4"/>
    </row>
    <row r="27" spans="1:14" ht="12.75" customHeight="1" x14ac:dyDescent="0.15">
      <c r="A27" s="98" t="s">
        <v>195</v>
      </c>
      <c r="B27" s="46" t="str">
        <f>IF('Order of the Arrow'!AI4&lt;&gt;"","Yes","")</f>
        <v/>
      </c>
      <c r="C27" s="23"/>
      <c r="D27" s="288" t="s">
        <v>138</v>
      </c>
      <c r="E27" s="288"/>
      <c r="F27" s="288"/>
      <c r="G27" s="4"/>
      <c r="H27" s="294" t="str">
        <f>'MB - Elective'!C6</f>
        <v>American Labor</v>
      </c>
      <c r="I27" s="294"/>
      <c r="J27" s="182" t="str">
        <f>IF('MB - Elective'!T6&lt;&gt;"",IF('MB - Elective'!T6="P","P","C"),"")</f>
        <v/>
      </c>
      <c r="K27" s="5"/>
      <c r="L27" s="33" t="str">
        <f>'MB - Elective'!C81</f>
        <v>Pottery</v>
      </c>
      <c r="M27" s="182" t="str">
        <f>IF('MB - Elective'!T81&lt;&gt;"",IF('MB - Elective'!T81="P","P","C"),"")</f>
        <v/>
      </c>
      <c r="N27" s="5"/>
    </row>
    <row r="28" spans="1:14" ht="12.75" customHeight="1" x14ac:dyDescent="0.15">
      <c r="A28" s="98" t="s">
        <v>196</v>
      </c>
      <c r="B28" s="46" t="str">
        <f>IF('Order of the Arrow'!AI5&lt;&gt;"","Yes","")</f>
        <v/>
      </c>
      <c r="C28" s="23"/>
      <c r="D28" s="288"/>
      <c r="E28" s="288"/>
      <c r="F28" s="288"/>
      <c r="G28" s="5"/>
      <c r="H28" s="294" t="str">
        <f>'MB - Elective'!C7</f>
        <v>Animal Science</v>
      </c>
      <c r="I28" s="294"/>
      <c r="J28" s="182" t="str">
        <f>IF('MB - Elective'!T7&lt;&gt;"",IF('MB - Elective'!T7="P","P","C"),"")</f>
        <v/>
      </c>
      <c r="K28" s="5"/>
      <c r="L28" s="33" t="str">
        <f>'MB - Elective'!C82</f>
        <v>Programming</v>
      </c>
      <c r="M28" s="182" t="str">
        <f>IF('MB - Elective'!T82&lt;&gt;"",IF('MB - Elective'!T82="P","P","C"),"")</f>
        <v/>
      </c>
      <c r="N28" s="5"/>
    </row>
    <row r="29" spans="1:14" ht="12.75" customHeight="1" x14ac:dyDescent="0.15">
      <c r="A29" s="98" t="s">
        <v>197</v>
      </c>
      <c r="B29" s="46" t="str">
        <f>IF('Order of the Arrow'!AI6&lt;&gt;"","Yes","")</f>
        <v/>
      </c>
      <c r="C29" s="23"/>
      <c r="D29" s="286">
        <f>Life!B5</f>
        <v>1</v>
      </c>
      <c r="E29" s="287" t="str">
        <f>Life!C5</f>
        <v xml:space="preserve">Be active in your troop and patrol for at least 6 months as a Star Scout. </v>
      </c>
      <c r="F29" s="286" t="str">
        <f>IF(Life!T5&lt;&gt;"",IF(ISNUMBER(Life!T5),Life!T5,"C"),"")</f>
        <v/>
      </c>
      <c r="G29" s="5"/>
      <c r="H29" s="294" t="str">
        <f>'MB - Elective'!C8</f>
        <v>Animation</v>
      </c>
      <c r="I29" s="294"/>
      <c r="J29" s="182" t="str">
        <f>IF('MB - Elective'!T8&lt;&gt;"",IF('MB - Elective'!T8="P","P","C"),"")</f>
        <v/>
      </c>
      <c r="K29" s="5"/>
      <c r="L29" s="33" t="str">
        <f>'MB - Elective'!C83</f>
        <v>Public Health</v>
      </c>
      <c r="M29" s="182" t="str">
        <f>IF('MB - Elective'!T83&lt;&gt;"",IF('MB - Elective'!T83="P","P","C"),"")</f>
        <v/>
      </c>
      <c r="N29" s="5"/>
    </row>
    <row r="30" spans="1:14" x14ac:dyDescent="0.15">
      <c r="A30" s="98" t="s">
        <v>198</v>
      </c>
      <c r="B30" s="46" t="str">
        <f>IF('Order of the Arrow'!AI7&lt;&gt;"","Yes","")</f>
        <v/>
      </c>
      <c r="C30" s="23"/>
      <c r="D30" s="286"/>
      <c r="E30" s="287"/>
      <c r="F30" s="286"/>
      <c r="G30" s="5"/>
      <c r="H30" s="294" t="str">
        <f>'MB - Elective'!C9</f>
        <v>Archaeology</v>
      </c>
      <c r="I30" s="294"/>
      <c r="J30" s="182" t="str">
        <f>IF('MB - Elective'!T9&lt;&gt;"",IF('MB - Elective'!T9="P","P","C"),"")</f>
        <v/>
      </c>
      <c r="K30" s="5"/>
      <c r="L30" s="33" t="str">
        <f>'MB - Elective'!C84</f>
        <v>Public Speaking</v>
      </c>
      <c r="M30" s="182" t="str">
        <f>IF('MB - Elective'!T84&lt;&gt;"",IF('MB - Elective'!T84="P","P","C"),"")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IF(Life!T6&lt;&gt;"",IF(ISNUMBER(Life!T6),Life!T6,"C"),"")</f>
        <v/>
      </c>
      <c r="G31" s="5"/>
      <c r="H31" s="294" t="str">
        <f>'MB - Elective'!C10</f>
        <v>Archery</v>
      </c>
      <c r="I31" s="294"/>
      <c r="J31" s="182" t="str">
        <f>IF('MB - Elective'!T10&lt;&gt;"",IF('MB - Elective'!T10="P","P","C"),"")</f>
        <v/>
      </c>
      <c r="K31" s="5"/>
      <c r="L31" s="33" t="str">
        <f>'MB - Elective'!C85</f>
        <v>Pulp and Paper</v>
      </c>
      <c r="M31" s="182" t="str">
        <f>IF('MB - Elective'!T85&lt;&gt;"",IF('MB - Elective'!T85="P","P","C"),"")</f>
        <v/>
      </c>
      <c r="N31" s="5"/>
    </row>
    <row r="32" spans="1:14" ht="12.75" customHeight="1" x14ac:dyDescent="0.15">
      <c r="C32" s="23"/>
      <c r="D32" s="286"/>
      <c r="E32" s="287"/>
      <c r="F32" s="286"/>
      <c r="G32" s="5"/>
      <c r="H32" s="294" t="str">
        <f>'MB - Elective'!C11</f>
        <v>Architecture and Landscape Architecture</v>
      </c>
      <c r="I32" s="294"/>
      <c r="J32" s="182" t="str">
        <f>IF('MB - Elective'!T11&lt;&gt;"",IF('MB - Elective'!T11="P","P","C"),"")</f>
        <v/>
      </c>
      <c r="K32" s="5"/>
      <c r="L32" s="33" t="str">
        <f>'MB - Elective'!C86</f>
        <v>Radio</v>
      </c>
      <c r="M32" s="182" t="str">
        <f>IF('MB - Elective'!T86&lt;&gt;"",IF('MB - Elective'!T86="P","P","C"),"")</f>
        <v/>
      </c>
      <c r="N32" s="5"/>
    </row>
    <row r="33" spans="1:14" ht="12.75" customHeight="1" x14ac:dyDescent="0.15">
      <c r="A33" s="94" t="s">
        <v>246</v>
      </c>
      <c r="B33" s="95"/>
      <c r="C33" s="23"/>
      <c r="D33" s="286"/>
      <c r="E33" s="287"/>
      <c r="F33" s="286"/>
      <c r="G33" s="5"/>
      <c r="H33" s="294" t="str">
        <f>'MB - Elective'!C12</f>
        <v>Art</v>
      </c>
      <c r="I33" s="294"/>
      <c r="J33" s="182" t="str">
        <f>IF('MB - Elective'!T12&lt;&gt;"",IF('MB - Elective'!T12="P","P","C"),"")</f>
        <v/>
      </c>
      <c r="K33" s="5"/>
      <c r="L33" s="33" t="str">
        <f>'MB - Elective'!C87</f>
        <v>Railroading</v>
      </c>
      <c r="M33" s="182" t="str">
        <f>IF('MB - Elective'!T87&lt;&gt;"",IF('MB - Elective'!T87="P","P","C"),"")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IF(Life!T7&lt;&gt;"",IF(ISNUMBER(Life!T7),Life!T7,"C"),"")</f>
        <v/>
      </c>
      <c r="G34" s="4"/>
      <c r="H34" s="294" t="str">
        <f>'MB - Elective'!C13</f>
        <v>Astronomy</v>
      </c>
      <c r="I34" s="294"/>
      <c r="J34" s="182" t="str">
        <f>IF('MB - Elective'!T13&lt;&gt;"",IF('MB - Elective'!T13="P","P","C"),"")</f>
        <v/>
      </c>
      <c r="K34" s="5"/>
      <c r="L34" s="33" t="str">
        <f>'MB - Elective'!C88</f>
        <v>Reading</v>
      </c>
      <c r="M34" s="182" t="str">
        <f>IF('MB - Elective'!T88&lt;&gt;"",IF('MB - Elective'!T88="P","P","C"),"")</f>
        <v/>
      </c>
      <c r="N34" s="4"/>
    </row>
    <row r="35" spans="1:14" ht="12.75" customHeight="1" x14ac:dyDescent="0.15">
      <c r="A35" s="184" t="str">
        <f>IF(Star!T3="","",Star!T3)</f>
        <v/>
      </c>
      <c r="B35" s="43"/>
      <c r="C35" s="23"/>
      <c r="D35" s="286"/>
      <c r="E35" s="287"/>
      <c r="F35" s="286"/>
      <c r="G35" s="5"/>
      <c r="H35" s="294" t="str">
        <f>'MB - Elective'!C14</f>
        <v>Athletics</v>
      </c>
      <c r="I35" s="294"/>
      <c r="J35" s="182" t="str">
        <f>IF('MB - Elective'!T14&lt;&gt;"",IF('MB - Elective'!T14="P","P","C"),"")</f>
        <v/>
      </c>
      <c r="K35" s="5"/>
      <c r="L35" s="33" t="str">
        <f>'MB - Elective'!C89</f>
        <v>Reptile and Amphibian Study</v>
      </c>
      <c r="M35" s="182" t="str">
        <f>IF('MB - Elective'!T89&lt;&gt;"",IF('MB - Elective'!T89="P","P","C"),"")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IF(Life!T8&lt;&gt;"",IF(ISNUMBER(Life!T8),Life!T8,"C"),"")</f>
        <v/>
      </c>
      <c r="G36" s="5"/>
      <c r="H36" s="294" t="str">
        <f>'MB - Elective'!C15</f>
        <v>Automotive Maintenance</v>
      </c>
      <c r="I36" s="294"/>
      <c r="J36" s="182" t="str">
        <f>IF('MB - Elective'!T15&lt;&gt;"",IF('MB - Elective'!T15="P","P","C"),"")</f>
        <v/>
      </c>
      <c r="K36" s="2"/>
      <c r="L36" s="33" t="str">
        <f>'MB - Elective'!C90</f>
        <v>Rifle Shooting</v>
      </c>
      <c r="M36" s="182" t="str">
        <f>IF('MB - Elective'!T90&lt;&gt;"",IF('MB - Elective'!T90="P","P","C"),"")</f>
        <v/>
      </c>
      <c r="N36" s="5"/>
    </row>
    <row r="37" spans="1:14" ht="12.75" customHeight="1" x14ac:dyDescent="0.15">
      <c r="A37" s="184" t="str">
        <f>IF(ISERROR(DATEVALUE(Star!T14)),"",DATEVALUE(Star!T14))</f>
        <v/>
      </c>
      <c r="B37" s="43"/>
      <c r="C37" s="23"/>
      <c r="D37" s="286"/>
      <c r="E37" s="287"/>
      <c r="F37" s="286"/>
      <c r="G37" s="5"/>
      <c r="H37" s="294" t="str">
        <f>'MB - Elective'!C16</f>
        <v>Aviation</v>
      </c>
      <c r="I37" s="294"/>
      <c r="J37" s="182" t="str">
        <f>IF('MB - Elective'!T16&lt;&gt;"",IF('MB - Elective'!T16="P","P","C"),"")</f>
        <v/>
      </c>
      <c r="K37" s="5"/>
      <c r="L37" s="33" t="str">
        <f>'MB - Elective'!C91</f>
        <v>Robotics</v>
      </c>
      <c r="M37" s="182" t="str">
        <f>IF('MB - Elective'!T91&lt;&gt;"",IF('MB - Elective'!T91="P","P","C"),"")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IF(Life!T9&lt;&gt;"",IF(ISNUMBER(Life!T9),Life!T9,"C"),"")</f>
        <v/>
      </c>
      <c r="G38" s="5"/>
      <c r="H38" s="294" t="str">
        <f>'MB - Elective'!C17</f>
        <v>Backpacking</v>
      </c>
      <c r="I38" s="294"/>
      <c r="J38" s="182" t="str">
        <f>IF('MB - Elective'!T17&lt;&gt;"",IF('MB - Elective'!T17="P","P","C"),"")</f>
        <v/>
      </c>
      <c r="K38" s="5"/>
      <c r="L38" s="33" t="str">
        <f>'MB - Elective'!C92</f>
        <v>Rowing</v>
      </c>
      <c r="M38" s="182" t="str">
        <f>IF('MB - Elective'!T92&lt;&gt;"",IF('MB - Elective'!T92="P","P","C"),"")</f>
        <v/>
      </c>
      <c r="N38" s="5"/>
    </row>
    <row r="39" spans="1:14" ht="12.75" customHeight="1" x14ac:dyDescent="0.15">
      <c r="A39" s="184" t="str">
        <f>IF(ISERROR(DATEVALUE(Life!T14)),"",DATEVALUE(Life!T14))</f>
        <v/>
      </c>
      <c r="B39" s="43"/>
      <c r="C39" s="5"/>
      <c r="D39" s="286"/>
      <c r="E39" s="287"/>
      <c r="F39" s="286"/>
      <c r="G39" s="5"/>
      <c r="H39" s="294" t="str">
        <f>'MB - Elective'!C18</f>
        <v>Basketry</v>
      </c>
      <c r="I39" s="294"/>
      <c r="J39" s="182" t="str">
        <f>IF('MB - Elective'!T18&lt;&gt;"",IF('MB - Elective'!T18="P","P","C"),"")</f>
        <v/>
      </c>
      <c r="K39" s="5"/>
      <c r="L39" s="33" t="str">
        <f>'MB - Elective'!C93</f>
        <v>Safety</v>
      </c>
      <c r="M39" s="182" t="str">
        <f>IF('MB - Elective'!T93&lt;&gt;"",IF('MB - Elective'!T93="P","P","C"),"")</f>
        <v/>
      </c>
      <c r="N39" s="5"/>
    </row>
    <row r="40" spans="1:14" ht="12.75" customHeight="1" x14ac:dyDescent="0.15">
      <c r="A40" s="142" t="s">
        <v>139</v>
      </c>
      <c r="B40" s="43"/>
      <c r="C40" s="5"/>
      <c r="D40" s="286"/>
      <c r="E40" s="287"/>
      <c r="F40" s="286"/>
      <c r="G40" s="4"/>
      <c r="H40" s="294" t="str">
        <f>'MB - Elective'!C19</f>
        <v>Bird Study</v>
      </c>
      <c r="I40" s="294"/>
      <c r="J40" s="182" t="str">
        <f>IF('MB - Elective'!T19&lt;&gt;"",IF('MB - Elective'!T19="P","P","C"),"")</f>
        <v/>
      </c>
      <c r="K40" s="2"/>
      <c r="L40" s="33" t="str">
        <f>'MB - Elective'!C94</f>
        <v>Salesmanship</v>
      </c>
      <c r="M40" s="182" t="str">
        <f>IF('MB - Elective'!T94&lt;&gt;"",IF('MB - Elective'!T94="P","P","C"),"")</f>
        <v/>
      </c>
      <c r="N40" s="5"/>
    </row>
    <row r="41" spans="1:14" ht="12.75" customHeight="1" x14ac:dyDescent="0.15">
      <c r="A41" s="183" t="str">
        <f>IF(ISERROR(DATEVALUE(Eagle!T13)),"",DATEVALUE(Eagle!T13))</f>
        <v/>
      </c>
      <c r="B41" s="97"/>
      <c r="C41" s="5"/>
      <c r="D41" s="286"/>
      <c r="E41" s="287"/>
      <c r="F41" s="286"/>
      <c r="G41" s="5"/>
      <c r="H41" s="294" t="str">
        <f>'MB - Elective'!C20</f>
        <v>Bugling</v>
      </c>
      <c r="I41" s="294"/>
      <c r="J41" s="182" t="str">
        <f>IF('MB - Elective'!T20&lt;&gt;"",IF('MB - Elective'!T20="P","P","C"),"")</f>
        <v/>
      </c>
      <c r="K41" s="5"/>
      <c r="L41" s="33" t="str">
        <f>'MB - Elective'!C95</f>
        <v>Scholarship</v>
      </c>
      <c r="M41" s="182" t="str">
        <f>IF('MB - Elective'!T95&lt;&gt;"",IF('MB - Elective'!T95="P","P","C"),"")</f>
        <v/>
      </c>
      <c r="N41" s="4"/>
    </row>
    <row r="42" spans="1:14" ht="12.75" customHeight="1" x14ac:dyDescent="0.15">
      <c r="C42" s="5"/>
      <c r="D42" s="286"/>
      <c r="E42" s="287"/>
      <c r="F42" s="286"/>
      <c r="G42" s="5"/>
      <c r="H42" s="294" t="str">
        <f>'MB - Elective'!C21</f>
        <v>Canoeing</v>
      </c>
      <c r="I42" s="294"/>
      <c r="J42" s="182" t="str">
        <f>IF('MB - Elective'!T21&lt;&gt;"",IF('MB - Elective'!T21="P","P","C"),"")</f>
        <v/>
      </c>
      <c r="K42" s="5"/>
      <c r="L42" s="33" t="str">
        <f>'MB - Elective'!C96</f>
        <v>Scouting Heritage</v>
      </c>
      <c r="M42" s="182" t="str">
        <f>IF('MB - Elective'!T96&lt;&gt;"",IF('MB - Elective'!T96="P","P","C"),"")</f>
        <v/>
      </c>
      <c r="N42" s="5"/>
    </row>
    <row r="43" spans="1:14" x14ac:dyDescent="0.15">
      <c r="C43" s="5"/>
      <c r="D43" s="286"/>
      <c r="E43" s="287"/>
      <c r="F43" s="286"/>
      <c r="G43" s="5"/>
      <c r="H43" s="294" t="str">
        <f>'MB - Elective'!C22</f>
        <v>Chemistry</v>
      </c>
      <c r="I43" s="294"/>
      <c r="J43" s="182" t="str">
        <f>IF('MB - Elective'!T22&lt;&gt;"",IF('MB - Elective'!T22="P","P","C"),"")</f>
        <v/>
      </c>
      <c r="K43" s="5"/>
      <c r="L43" s="33" t="str">
        <f>'MB - Elective'!C97</f>
        <v>Scuba Diving</v>
      </c>
      <c r="M43" s="182" t="str">
        <f>IF('MB - Elective'!T97&lt;&gt;"",IF('MB - Elective'!T97="P","P","C"),"")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IF(Life!T10&lt;&gt;"",IF(ISNUMBER(Life!T10),Life!T10,"C"),"")</f>
        <v/>
      </c>
      <c r="G44" s="5"/>
      <c r="H44" s="294" t="str">
        <f>'MB - Elective'!C23</f>
        <v>Chess</v>
      </c>
      <c r="I44" s="294"/>
      <c r="J44" s="182" t="str">
        <f>IF('MB - Elective'!T23&lt;&gt;"",IF('MB - Elective'!T23="P","P","C"),"")</f>
        <v/>
      </c>
      <c r="K44" s="2"/>
      <c r="L44" s="33" t="str">
        <f>'MB - Elective'!C98</f>
        <v>Sculpture</v>
      </c>
      <c r="M44" s="182" t="str">
        <f>IF('MB - Elective'!T98&lt;&gt;"",IF('MB - Elective'!T98="P","P","C"),"")</f>
        <v/>
      </c>
      <c r="N44" s="5"/>
    </row>
    <row r="45" spans="1:14" ht="12.75" customHeight="1" x14ac:dyDescent="0.15">
      <c r="A45" s="145" t="s">
        <v>148</v>
      </c>
      <c r="B45" s="24"/>
      <c r="C45" s="5"/>
      <c r="D45" s="286"/>
      <c r="E45" s="287"/>
      <c r="F45" s="286"/>
      <c r="G45" s="5"/>
      <c r="H45" s="294" t="str">
        <f>'MB - Elective'!C24</f>
        <v>Climbing</v>
      </c>
      <c r="I45" s="294"/>
      <c r="J45" s="182" t="str">
        <f>IF('MB - Elective'!T24&lt;&gt;"",IF('MB - Elective'!T24="P","P","C"),"")</f>
        <v/>
      </c>
      <c r="K45" s="5"/>
      <c r="L45" s="33" t="str">
        <f>'MB - Elective'!C99</f>
        <v>Search and Rescue</v>
      </c>
      <c r="M45" s="182" t="str">
        <f>IF('MB - Elective'!T99&lt;&gt;"",IF('MB - Elective'!T99="P","P","C"),"")</f>
        <v/>
      </c>
      <c r="N45" s="5"/>
    </row>
    <row r="46" spans="1:14" ht="12.75" customHeight="1" x14ac:dyDescent="0.15">
      <c r="A46" s="146" t="s">
        <v>147</v>
      </c>
      <c r="B46" s="24"/>
      <c r="C46" s="5"/>
      <c r="D46" s="286"/>
      <c r="E46" s="287"/>
      <c r="F46" s="286"/>
      <c r="G46" s="4"/>
      <c r="H46" s="294" t="str">
        <f>'MB - Elective'!C25</f>
        <v>Coin Collecting</v>
      </c>
      <c r="I46" s="294"/>
      <c r="J46" s="182" t="str">
        <f>IF('MB - Elective'!T25&lt;&gt;"",IF('MB - Elective'!T25="P","P","C"),"")</f>
        <v/>
      </c>
      <c r="K46" s="5"/>
      <c r="L46" s="33" t="str">
        <f>'MB - Elective'!C100</f>
        <v>Shotgun Shooting</v>
      </c>
      <c r="M46" s="182" t="str">
        <f>IF('MB - Elective'!T100&lt;&gt;"",IF('MB - Elective'!T100="P","P","C"),"")</f>
        <v/>
      </c>
      <c r="N46" s="5"/>
    </row>
    <row r="47" spans="1:14" ht="12.75" customHeight="1" x14ac:dyDescent="0.15">
      <c r="A47" s="145" t="s">
        <v>150</v>
      </c>
      <c r="B47" s="43"/>
      <c r="C47" s="5"/>
      <c r="D47" s="286"/>
      <c r="E47" s="287"/>
      <c r="F47" s="286"/>
      <c r="G47" s="5"/>
      <c r="H47" s="294" t="str">
        <f>'MB - Elective'!C26</f>
        <v>Collections</v>
      </c>
      <c r="I47" s="294"/>
      <c r="J47" s="182" t="str">
        <f>IF('MB - Elective'!T26&lt;&gt;"",IF('MB - Elective'!T26="P","P","C"),"")</f>
        <v/>
      </c>
      <c r="K47" s="5"/>
      <c r="L47" s="33" t="str">
        <f>'MB - Elective'!C101</f>
        <v>Signs, Signals, and Codes</v>
      </c>
      <c r="M47" s="182" t="str">
        <f>IF('MB - Elective'!T101&lt;&gt;"",IF('MB - Elective'!T101="P","P","C"),"")</f>
        <v/>
      </c>
      <c r="N47" s="5"/>
    </row>
    <row r="48" spans="1:14" ht="12.75" customHeight="1" x14ac:dyDescent="0.15">
      <c r="A48" s="147" t="s">
        <v>149</v>
      </c>
      <c r="B48" s="97"/>
      <c r="C48" s="5"/>
      <c r="D48" s="286"/>
      <c r="E48" s="287"/>
      <c r="F48" s="286"/>
      <c r="G48" s="5"/>
      <c r="H48" s="294" t="str">
        <f>'MB - Elective'!C27</f>
        <v>Composite Materials</v>
      </c>
      <c r="I48" s="294"/>
      <c r="J48" s="182" t="str">
        <f>IF('MB - Elective'!T27&lt;&gt;"",IF('MB - Elective'!T27="P","P","C"),"")</f>
        <v/>
      </c>
      <c r="K48" s="5"/>
      <c r="L48" s="33" t="str">
        <f>'MB - Elective'!C102</f>
        <v>Skating</v>
      </c>
      <c r="M48" s="182" t="str">
        <f>IF('MB - Elective'!T102&lt;&gt;"",IF('MB - Elective'!T102="P","P","C"),"")</f>
        <v/>
      </c>
      <c r="N48" s="5"/>
    </row>
    <row r="49" spans="1:14" ht="12.75" customHeight="1" x14ac:dyDescent="0.15">
      <c r="A49" s="2"/>
      <c r="B49" s="2"/>
      <c r="C49" s="2"/>
      <c r="D49" s="286"/>
      <c r="E49" s="287"/>
      <c r="F49" s="286"/>
      <c r="G49" s="5"/>
      <c r="H49" s="294" t="str">
        <f>'MB - Elective'!C28</f>
        <v>Crime Prevention</v>
      </c>
      <c r="I49" s="294"/>
      <c r="J49" s="182" t="str">
        <f>IF('MB - Elective'!T28&lt;&gt;"",IF('MB - Elective'!T28="P","P","C"),"")</f>
        <v/>
      </c>
      <c r="K49" s="2"/>
      <c r="L49" s="33" t="str">
        <f>'MB - Elective'!C103</f>
        <v>Small-Boat Sailing</v>
      </c>
      <c r="M49" s="182" t="str">
        <f>IF('MB - Elective'!T103&lt;&gt;"",IF('MB - Elective'!T103="P","P","C"),"")</f>
        <v/>
      </c>
      <c r="N49" s="5"/>
    </row>
    <row r="50" spans="1:14" ht="12.75" customHeight="1" x14ac:dyDescent="0.15">
      <c r="C50" s="2"/>
      <c r="D50" s="286"/>
      <c r="E50" s="287"/>
      <c r="F50" s="286"/>
      <c r="G50" s="5"/>
      <c r="H50" s="294" t="str">
        <f>'MB - Elective'!C29</f>
        <v>Dentistry</v>
      </c>
      <c r="I50" s="294"/>
      <c r="J50" s="182" t="str">
        <f>IF('MB - Elective'!T29&lt;&gt;"",IF('MB - Elective'!T29="P","P","C"),"")</f>
        <v/>
      </c>
      <c r="K50" s="5"/>
      <c r="L50" s="33" t="str">
        <f>'MB - Elective'!C104</f>
        <v>Snow Sports</v>
      </c>
      <c r="M50" s="182" t="str">
        <f>IF('MB - Elective'!T104&lt;&gt;"",IF('MB - Elective'!T104="P","P","C"),"")</f>
        <v/>
      </c>
      <c r="N50" s="5"/>
    </row>
    <row r="51" spans="1:14" ht="12.75" customHeight="1" x14ac:dyDescent="0.15">
      <c r="C51" s="2"/>
      <c r="D51" s="286"/>
      <c r="E51" s="287"/>
      <c r="F51" s="286"/>
      <c r="G51" s="5"/>
      <c r="H51" s="294" t="str">
        <f>'MB - Elective'!C30</f>
        <v>Digital Technology</v>
      </c>
      <c r="I51" s="294"/>
      <c r="J51" s="182" t="str">
        <f>IF('MB - Elective'!T30&lt;&gt;"",IF('MB - Elective'!T30="P","P","C"),"")</f>
        <v/>
      </c>
      <c r="K51" s="5"/>
      <c r="L51" s="33" t="str">
        <f>'MB - Elective'!C105</f>
        <v>Soil and Water Conservation</v>
      </c>
      <c r="M51" s="182" t="str">
        <f>IF('MB - Elective'!T105&lt;&gt;"",IF('MB - Elective'!T105="P","P","C"),"")</f>
        <v/>
      </c>
      <c r="N51" s="5"/>
    </row>
    <row r="52" spans="1:14" ht="12.75" customHeight="1" x14ac:dyDescent="0.15">
      <c r="A52" s="32" t="s">
        <v>16</v>
      </c>
      <c r="B52" s="26"/>
      <c r="C52" s="2"/>
      <c r="D52" s="286"/>
      <c r="E52" s="287"/>
      <c r="F52" s="286"/>
      <c r="G52" s="5"/>
      <c r="H52" s="294" t="str">
        <f>'MB - Elective'!C31</f>
        <v>Disabilities Awareness</v>
      </c>
      <c r="I52" s="294"/>
      <c r="J52" s="182" t="str">
        <f>IF('MB - Elective'!T31&lt;&gt;"",IF('MB - Elective'!T31="P","P","C"),"")</f>
        <v/>
      </c>
      <c r="K52" s="5"/>
      <c r="L52" s="33" t="str">
        <f>'MB - Elective'!C106</f>
        <v>Space Exploration</v>
      </c>
      <c r="M52" s="182" t="str">
        <f>IF('MB - Elective'!T106&lt;&gt;"",IF('MB - Elective'!T106="P","P","C"),"")</f>
        <v/>
      </c>
      <c r="N52" s="5"/>
    </row>
    <row r="53" spans="1:14" x14ac:dyDescent="0.15">
      <c r="A53" s="25" t="s">
        <v>313</v>
      </c>
      <c r="B53" s="27"/>
      <c r="C53" s="2"/>
      <c r="D53" s="286"/>
      <c r="E53" s="287"/>
      <c r="F53" s="286"/>
      <c r="G53" s="5"/>
      <c r="H53" s="294" t="str">
        <f>'MB - Elective'!C32</f>
        <v>Dog Care</v>
      </c>
      <c r="I53" s="294"/>
      <c r="J53" s="182" t="str">
        <f>IF('MB - Elective'!T32&lt;&gt;"",IF('MB - Elective'!T32="P","P","C"),"")</f>
        <v/>
      </c>
      <c r="K53" s="2"/>
      <c r="L53" s="33" t="str">
        <f>'MB - Elective'!C107</f>
        <v>Sports</v>
      </c>
      <c r="M53" s="182" t="str">
        <f>IF('MB - Elective'!T107&lt;&gt;"",IF('MB - Elective'!T107="P","P","C"),"")</f>
        <v/>
      </c>
      <c r="N53" s="5"/>
    </row>
    <row r="54" spans="1:14" ht="12.75" customHeight="1" x14ac:dyDescent="0.15">
      <c r="A54" s="26" t="s">
        <v>314</v>
      </c>
      <c r="B54" s="27"/>
      <c r="C54" s="2"/>
      <c r="D54" s="286"/>
      <c r="E54" s="287"/>
      <c r="F54" s="286"/>
      <c r="G54" s="5"/>
      <c r="H54" s="294" t="str">
        <f>'MB - Elective'!C33</f>
        <v>Drafting</v>
      </c>
      <c r="I54" s="294"/>
      <c r="J54" s="182" t="str">
        <f>IF('MB - Elective'!T33&lt;&gt;"",IF('MB - Elective'!T33="P","P","C"),"")</f>
        <v/>
      </c>
      <c r="K54" s="5"/>
      <c r="L54" s="33" t="str">
        <f>'MB - Elective'!C108</f>
        <v>Stamp Collecting</v>
      </c>
      <c r="M54" s="182" t="str">
        <f>IF('MB - Elective'!T108&lt;&gt;"",IF('MB - Elective'!T108="P","P","C"),"")</f>
        <v/>
      </c>
      <c r="N54" s="5"/>
    </row>
    <row r="55" spans="1:14" ht="12.75" customHeight="1" x14ac:dyDescent="0.15">
      <c r="A55" s="28" t="s">
        <v>315</v>
      </c>
      <c r="B55" s="27"/>
      <c r="C55" s="2"/>
      <c r="D55" s="286"/>
      <c r="E55" s="287"/>
      <c r="F55" s="286"/>
      <c r="G55" s="4"/>
      <c r="H55" s="294" t="str">
        <f>'MB - Elective'!C34</f>
        <v>Electricity</v>
      </c>
      <c r="I55" s="294"/>
      <c r="J55" s="182" t="str">
        <f>IF('MB - Elective'!T34&lt;&gt;"",IF('MB - Elective'!T34="P","P","C"),"")</f>
        <v/>
      </c>
      <c r="K55" s="5"/>
      <c r="L55" s="33" t="str">
        <f>'MB - Elective'!C109</f>
        <v>Surveying</v>
      </c>
      <c r="M55" s="182" t="str">
        <f>IF('MB - Elective'!T109&lt;&gt;"",IF('MB - Elective'!T109="P","P","C"),"")</f>
        <v/>
      </c>
      <c r="N55" s="5"/>
    </row>
    <row r="56" spans="1:14" ht="12.75" customHeight="1" x14ac:dyDescent="0.15">
      <c r="A56" s="28"/>
      <c r="B56" s="27"/>
      <c r="C56" s="2"/>
      <c r="D56" s="286"/>
      <c r="E56" s="287"/>
      <c r="F56" s="286"/>
      <c r="G56" s="5"/>
      <c r="H56" s="294" t="str">
        <f>'MB - Elective'!C35</f>
        <v>Electronics</v>
      </c>
      <c r="I56" s="294"/>
      <c r="J56" s="182" t="str">
        <f>IF('MB - Elective'!T35&lt;&gt;"",IF('MB - Elective'!T35="P","P","C"),"")</f>
        <v/>
      </c>
      <c r="K56" s="5"/>
      <c r="L56" s="33" t="str">
        <f>'MB - Elective'!C110</f>
        <v>Textile</v>
      </c>
      <c r="M56" s="182" t="str">
        <f>IF('MB - Elective'!T110&lt;&gt;"",IF('MB - Elective'!T110="P","P","C"),"")</f>
        <v/>
      </c>
      <c r="N56" s="5"/>
    </row>
    <row r="57" spans="1:14" ht="12.75" customHeight="1" x14ac:dyDescent="0.15">
      <c r="A57" s="28"/>
      <c r="B57" s="27"/>
      <c r="C57" s="2"/>
      <c r="D57" s="180">
        <f>Life!B11</f>
        <v>7</v>
      </c>
      <c r="E57" s="177" t="str">
        <f>Life!C11</f>
        <v>While a Star Scout, participate in a Scoutmaster conference.</v>
      </c>
      <c r="F57" s="180" t="str">
        <f>IF(Life!T11&lt;&gt;"",IF(ISNUMBER(Life!T11),Life!T11,"C"),"")</f>
        <v/>
      </c>
      <c r="G57" s="5"/>
      <c r="H57" s="294" t="str">
        <f>'MB - Elective'!C36</f>
        <v>Energy</v>
      </c>
      <c r="I57" s="294"/>
      <c r="J57" s="182" t="str">
        <f>IF('MB - Elective'!T36&lt;&gt;"",IF('MB - Elective'!T36="P","P","C"),"")</f>
        <v/>
      </c>
      <c r="K57" s="5"/>
      <c r="L57" s="33" t="str">
        <f>'MB - Elective'!C111</f>
        <v>Theater</v>
      </c>
      <c r="M57" s="182" t="str">
        <f>IF('MB - Elective'!T111&lt;&gt;"",IF('MB - Elective'!T111="P","P","C"),"")</f>
        <v/>
      </c>
      <c r="N57" s="4"/>
    </row>
    <row r="58" spans="1:14" ht="12.75" customHeight="1" x14ac:dyDescent="0.15">
      <c r="A58" s="27"/>
      <c r="B58" s="27"/>
      <c r="C58" s="2"/>
      <c r="D58" s="180">
        <f>Life!B12</f>
        <v>8</v>
      </c>
      <c r="E58" s="177" t="str">
        <f>Life!C12</f>
        <v>Complete your board of review for the Life rank.</v>
      </c>
      <c r="F58" s="180" t="str">
        <f>IF(Life!T12&lt;&gt;"",IF(ISNUMBER(Life!T12),Life!T12,"C"),"")</f>
        <v/>
      </c>
      <c r="G58" s="5"/>
      <c r="H58" s="294" t="str">
        <f>'MB - Elective'!C37</f>
        <v>Engineering</v>
      </c>
      <c r="I58" s="294"/>
      <c r="J58" s="182" t="str">
        <f>IF('MB - Elective'!T37&lt;&gt;"",IF('MB - Elective'!T37="P","P","C"),"")</f>
        <v/>
      </c>
      <c r="K58" s="5"/>
      <c r="L58" s="33" t="str">
        <f>'MB - Elective'!C112</f>
        <v>Traffic Safety</v>
      </c>
      <c r="M58" s="182" t="str">
        <f>IF('MB - Elective'!T112&lt;&gt;"",IF('MB - Elective'!T112="P","P","C"),"")</f>
        <v/>
      </c>
      <c r="N58" s="5"/>
    </row>
    <row r="59" spans="1:14" ht="12.75" customHeight="1" x14ac:dyDescent="0.15">
      <c r="A59" s="28"/>
      <c r="B59" s="27"/>
      <c r="C59" s="2"/>
      <c r="G59" s="5"/>
      <c r="H59" s="294" t="str">
        <f>'MB - Elective'!C38</f>
        <v>Entrepreneurship</v>
      </c>
      <c r="I59" s="294"/>
      <c r="J59" s="182" t="str">
        <f>IF('MB - Elective'!T38&lt;&gt;"",IF('MB - Elective'!T38="P","P","C"),"")</f>
        <v/>
      </c>
      <c r="K59" s="5"/>
      <c r="L59" s="33" t="str">
        <f>'MB - Elective'!C113</f>
        <v>Truck Transportation</v>
      </c>
      <c r="M59" s="182" t="str">
        <f>IF('MB - Elective'!T113&lt;&gt;"",IF('MB - Elective'!T113="P","P","C"),"")</f>
        <v/>
      </c>
      <c r="N59" s="5"/>
    </row>
    <row r="60" spans="1:14" ht="12.75" customHeight="1" x14ac:dyDescent="0.15">
      <c r="A60" s="28"/>
      <c r="B60" s="27"/>
      <c r="C60" s="2"/>
      <c r="G60" s="5"/>
      <c r="H60" s="294" t="str">
        <f>'MB - Elective'!C39</f>
        <v>Farm Mechanics</v>
      </c>
      <c r="I60" s="294"/>
      <c r="J60" s="182" t="str">
        <f>IF('MB - Elective'!T39&lt;&gt;"",IF('MB - Elective'!T39="P","P","C"),"")</f>
        <v/>
      </c>
      <c r="K60" s="2"/>
      <c r="L60" s="33" t="str">
        <f>'MB - Elective'!C114</f>
        <v>Veterinary Medicine</v>
      </c>
      <c r="M60" s="182" t="str">
        <f>IF('MB - Elective'!T114&lt;&gt;"",IF('MB - Elective'!T114="P","P","C"),"")</f>
        <v/>
      </c>
      <c r="N60" s="5"/>
    </row>
    <row r="61" spans="1:14" ht="12.75" customHeight="1" x14ac:dyDescent="0.15">
      <c r="A61" s="28"/>
      <c r="B61" s="27"/>
      <c r="C61" s="2"/>
      <c r="D61" s="288" t="s">
        <v>139</v>
      </c>
      <c r="E61" s="288"/>
      <c r="F61" s="288"/>
      <c r="G61" s="4"/>
      <c r="H61" s="294" t="str">
        <f>'MB - Elective'!C40</f>
        <v>Fingerprinting</v>
      </c>
      <c r="I61" s="294"/>
      <c r="J61" s="182" t="str">
        <f>IF('MB - Elective'!T40&lt;&gt;"",IF('MB - Elective'!T40="P","P","C"),"")</f>
        <v/>
      </c>
      <c r="K61" s="5"/>
      <c r="L61" s="33" t="str">
        <f>'MB - Elective'!C115</f>
        <v>Water Sports</v>
      </c>
      <c r="M61" s="182" t="str">
        <f>IF('MB - Elective'!T115&lt;&gt;"",IF('MB - Elective'!T115="P","P","C"),"")</f>
        <v/>
      </c>
      <c r="N61" s="4"/>
    </row>
    <row r="62" spans="1:14" ht="12.75" customHeight="1" x14ac:dyDescent="0.15">
      <c r="A62" s="20"/>
      <c r="B62" s="20"/>
      <c r="C62" s="2"/>
      <c r="D62" s="288"/>
      <c r="E62" s="288"/>
      <c r="F62" s="288"/>
      <c r="G62" s="5"/>
      <c r="H62" s="294" t="str">
        <f>'MB - Elective'!C41</f>
        <v>Fire Safety</v>
      </c>
      <c r="I62" s="294"/>
      <c r="J62" s="182" t="str">
        <f>IF('MB - Elective'!T41&lt;&gt;"",IF('MB - Elective'!T41="P","P","C"),"")</f>
        <v/>
      </c>
      <c r="K62" s="5"/>
      <c r="L62" s="33" t="str">
        <f>'MB - Elective'!C116</f>
        <v>Weather</v>
      </c>
      <c r="M62" s="182" t="str">
        <f>IF('MB - Elective'!T116&lt;&gt;"",IF('MB - Elective'!T116="P","P","C"),"")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IF(Eagle!T5&lt;&gt;"",IF(ISNUMBER(Eagle!T5),Eagle!T5,"C"),"")</f>
        <v/>
      </c>
      <c r="G63" s="5"/>
      <c r="H63" s="294" t="str">
        <f>'MB - Elective'!C42</f>
        <v>Fish and Wildlife Management</v>
      </c>
      <c r="I63" s="294"/>
      <c r="J63" s="182" t="str">
        <f>IF('MB - Elective'!T42&lt;&gt;"",IF('MB - Elective'!T42="P","P","C"),"")</f>
        <v/>
      </c>
      <c r="K63" s="5"/>
      <c r="L63" s="33" t="str">
        <f>'MB - Elective'!C117</f>
        <v>Welding</v>
      </c>
      <c r="M63" s="182" t="str">
        <f>IF('MB - Elective'!T117&lt;&gt;"",IF('MB - Elective'!T117="P","P","C"),"")</f>
        <v/>
      </c>
      <c r="N63" s="5"/>
    </row>
    <row r="64" spans="1:14" x14ac:dyDescent="0.15">
      <c r="A64" s="20"/>
      <c r="B64" s="20"/>
      <c r="C64" s="2"/>
      <c r="D64" s="286"/>
      <c r="E64" s="287"/>
      <c r="F64" s="286"/>
      <c r="G64" s="5"/>
      <c r="H64" s="294" t="str">
        <f>'MB - Elective'!C43</f>
        <v>Fishing</v>
      </c>
      <c r="I64" s="294"/>
      <c r="J64" s="182" t="str">
        <f>IF('MB - Elective'!T43&lt;&gt;"",IF('MB - Elective'!T43="P","P","C"),"")</f>
        <v/>
      </c>
      <c r="K64" s="5"/>
      <c r="L64" s="33" t="str">
        <f>'MB - Elective'!C118</f>
        <v>Whitewater</v>
      </c>
      <c r="M64" s="182" t="str">
        <f>IF('MB - Elective'!T118&lt;&gt;"",IF('MB - Elective'!T118="P","P","C"),"")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IF(Eagle!T6&lt;&gt;"",IF(ISNUMBER(Eagle!T6),Eagle!T6,"C"),"")</f>
        <v/>
      </c>
      <c r="G65" s="5"/>
      <c r="H65" s="294" t="str">
        <f>'MB - Elective'!C44</f>
        <v>Fly Fishing</v>
      </c>
      <c r="I65" s="294"/>
      <c r="J65" s="182" t="str">
        <f>IF('MB - Elective'!T44&lt;&gt;"",IF('MB - Elective'!T44="P","P","C"),"")</f>
        <v/>
      </c>
      <c r="K65" s="5"/>
      <c r="L65" s="33" t="str">
        <f>'MB - Elective'!C119</f>
        <v>Wilderness Survival</v>
      </c>
      <c r="M65" s="182" t="str">
        <f>IF('MB - Elective'!T119&lt;&gt;"",IF('MB - Elective'!T119="P","P","C"),"")</f>
        <v/>
      </c>
      <c r="N65" s="5"/>
    </row>
    <row r="66" spans="1:14" ht="12.75" customHeight="1" x14ac:dyDescent="0.15">
      <c r="A66" s="20"/>
      <c r="B66" s="20"/>
      <c r="C66" s="2"/>
      <c r="D66" s="286"/>
      <c r="E66" s="287"/>
      <c r="F66" s="286"/>
      <c r="G66" s="5"/>
      <c r="H66" s="294" t="str">
        <f>'MB - Elective'!C45</f>
        <v>Forestry</v>
      </c>
      <c r="I66" s="294"/>
      <c r="J66" s="182" t="str">
        <f>IF('MB - Elective'!T45&lt;&gt;"",IF('MB - Elective'!T45="P","P","C"),"")</f>
        <v/>
      </c>
      <c r="K66" s="5"/>
      <c r="L66" s="33" t="str">
        <f>'MB - Elective'!C120</f>
        <v>Wood Carving</v>
      </c>
      <c r="M66" s="182" t="str">
        <f>IF('MB - Elective'!T120&lt;&gt;"",IF('MB - Elective'!T120="P","P","C"),"")</f>
        <v/>
      </c>
      <c r="N66" s="5"/>
    </row>
    <row r="67" spans="1:14" x14ac:dyDescent="0.15">
      <c r="A67" s="20"/>
      <c r="B67" s="20"/>
      <c r="C67" s="2"/>
      <c r="D67" s="286"/>
      <c r="E67" s="287"/>
      <c r="F67" s="286"/>
      <c r="G67" s="5"/>
      <c r="H67" s="294" t="str">
        <f>'MB - Elective'!C46</f>
        <v>Game Design</v>
      </c>
      <c r="I67" s="294"/>
      <c r="J67" s="182" t="str">
        <f>IF('MB - Elective'!T46&lt;&gt;"",IF('MB - Elective'!T46="P","P","C"),"")</f>
        <v/>
      </c>
      <c r="K67" s="2"/>
      <c r="L67" s="33" t="str">
        <f>'MB - Elective'!C121</f>
        <v>Woodwork</v>
      </c>
      <c r="M67" s="182" t="str">
        <f>IF('MB - Elective'!T121&lt;&gt;"",IF('MB - Elective'!T121="P","P","C"),"")</f>
        <v/>
      </c>
      <c r="N67" s="4"/>
    </row>
    <row r="68" spans="1:14" x14ac:dyDescent="0.15">
      <c r="A68" s="2"/>
      <c r="B68" s="2"/>
      <c r="C68" s="2"/>
      <c r="D68" s="286"/>
      <c r="E68" s="287"/>
      <c r="F68" s="286"/>
      <c r="G68" s="5"/>
      <c r="H68" s="294" t="str">
        <f>'MB - Elective'!C47</f>
        <v>Gardening</v>
      </c>
      <c r="I68" s="294"/>
      <c r="J68" s="182" t="str">
        <f>IF('MB - Elective'!T47&lt;&gt;"",IF('MB - Elective'!T47="P","P","C"),"")</f>
        <v/>
      </c>
      <c r="K68" s="5"/>
      <c r="L68" s="33" t="str">
        <f>'MB - Elective'!C122</f>
        <v>Future Merit Badge #1</v>
      </c>
      <c r="M68" s="182" t="str">
        <f>IF('MB - Elective'!T122&lt;&gt;"",IF('MB - Elective'!T122="P","P","C"),"")</f>
        <v/>
      </c>
      <c r="N68" s="5"/>
    </row>
    <row r="69" spans="1:14" ht="12.75" customHeight="1" x14ac:dyDescent="0.15">
      <c r="A69" s="2"/>
      <c r="B69" s="2"/>
      <c r="C69" s="2"/>
      <c r="D69" s="286"/>
      <c r="E69" s="287"/>
      <c r="F69" s="286"/>
      <c r="G69" s="4"/>
      <c r="H69" s="294" t="str">
        <f>'MB - Elective'!C48</f>
        <v>Genealogy</v>
      </c>
      <c r="I69" s="294"/>
      <c r="J69" s="182" t="str">
        <f>IF('MB - Elective'!T48&lt;&gt;"",IF('MB - Elective'!T48="P","P","C"),"")</f>
        <v/>
      </c>
      <c r="K69" s="5"/>
      <c r="L69" s="33" t="str">
        <f>'MB - Elective'!C123</f>
        <v>Future Merit Badge #2</v>
      </c>
      <c r="M69" s="182" t="str">
        <f>IF('MB - Elective'!T123&lt;&gt;"",IF('MB - Elective'!T123="P","P","C"),"")</f>
        <v/>
      </c>
      <c r="N69" s="5"/>
    </row>
    <row r="70" spans="1:14" ht="12.75" customHeight="1" x14ac:dyDescent="0.15">
      <c r="A70" s="2"/>
      <c r="B70" s="2"/>
      <c r="C70" s="2"/>
      <c r="D70" s="286"/>
      <c r="E70" s="287"/>
      <c r="F70" s="286"/>
      <c r="G70" s="5"/>
      <c r="H70" s="294" t="str">
        <f>'MB - Elective'!C49</f>
        <v>Geocaching</v>
      </c>
      <c r="I70" s="294"/>
      <c r="J70" s="182" t="str">
        <f>IF('MB - Elective'!T49&lt;&gt;"",IF('MB - Elective'!T49="P","P","C"),"")</f>
        <v/>
      </c>
      <c r="K70" s="5"/>
      <c r="L70" s="33" t="str">
        <f>'MB - Elective'!C124</f>
        <v>Future Merit Badge #3</v>
      </c>
      <c r="M70" s="182" t="str">
        <f>IF('MB - Elective'!T124&lt;&gt;"",IF('MB - Elective'!T124="P","P","C"),"")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IF(Eagle!T7&lt;&gt;"",IF(ISNUMBER(Eagle!T7),Eagle!T7,"C"),"")</f>
        <v/>
      </c>
      <c r="G71" s="5"/>
      <c r="H71" s="294" t="str">
        <f>'MB - Elective'!C50</f>
        <v>Geology</v>
      </c>
      <c r="I71" s="294"/>
      <c r="J71" s="182" t="str">
        <f>IF('MB - Elective'!T50&lt;&gt;"",IF('MB - Elective'!T50="P","P","C"),"")</f>
        <v/>
      </c>
      <c r="L71" s="33" t="str">
        <f>'MB - Elective'!C125</f>
        <v>Future Merit Badge #4</v>
      </c>
      <c r="M71" s="182" t="str">
        <f>IF('MB - Elective'!T125&lt;&gt;"",IF('MB - Elective'!T125="P","P","C"),"")</f>
        <v/>
      </c>
      <c r="N71" s="5"/>
    </row>
    <row r="72" spans="1:14" ht="12.75" customHeight="1" x14ac:dyDescent="0.15">
      <c r="A72" s="2"/>
      <c r="B72" s="2"/>
      <c r="C72" s="2"/>
      <c r="D72" s="286"/>
      <c r="E72" s="287"/>
      <c r="F72" s="286"/>
      <c r="G72" s="5"/>
      <c r="H72" s="294" t="str">
        <f>'MB - Elective'!C51</f>
        <v>Golf</v>
      </c>
      <c r="I72" s="294"/>
      <c r="J72" s="182" t="str">
        <f>IF('MB - Elective'!T51&lt;&gt;"",IF('MB - Elective'!T51="P","P","C"),"")</f>
        <v/>
      </c>
      <c r="L72" s="33" t="str">
        <f>'MB - Elective'!C126</f>
        <v>Future Merit Badge #5</v>
      </c>
      <c r="M72" s="182" t="str">
        <f>IF('MB - Elective'!T126&lt;&gt;"",IF('MB - Elective'!T126="P","P","C"),"")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IF(Eagle!T8&lt;&gt;"",IF(ISNUMBER(Eagle!T7),Eagle!T7,"C"),"")</f>
        <v/>
      </c>
      <c r="G73" s="5"/>
      <c r="H73" s="294" t="str">
        <f>'MB - Elective'!C52</f>
        <v>Graphic Arts</v>
      </c>
      <c r="I73" s="294"/>
      <c r="J73" s="182" t="str">
        <f>IF('MB - Elective'!T52&lt;&gt;"",IF('MB - Elective'!T52="P","P","C"),"")</f>
        <v/>
      </c>
      <c r="L73" s="33" t="str">
        <f>'MB - Elective'!C127</f>
        <v>Future Merit Badge #6</v>
      </c>
      <c r="M73" s="182" t="str">
        <f>IF('MB - Elective'!T127&lt;&gt;"",IF('MB - Elective'!T127="P","P","C"),"")</f>
        <v/>
      </c>
      <c r="N73" s="5"/>
    </row>
    <row r="74" spans="1:14" x14ac:dyDescent="0.15">
      <c r="A74" s="2"/>
      <c r="B74" s="2"/>
      <c r="C74" s="2"/>
      <c r="D74" s="286"/>
      <c r="E74" s="287"/>
      <c r="F74" s="286"/>
      <c r="G74" s="5"/>
      <c r="H74" s="294" t="str">
        <f>'MB - Elective'!C53</f>
        <v>Home Repairs</v>
      </c>
      <c r="I74" s="294"/>
      <c r="J74" s="182" t="str">
        <f>IF('MB - Elective'!T53&lt;&gt;"",IF('MB - Elective'!T53="P","P","C"),"")</f>
        <v/>
      </c>
      <c r="L74" s="33" t="str">
        <f>'MB - Elective'!C128</f>
        <v>Future Merit Badge #7</v>
      </c>
      <c r="M74" s="182" t="str">
        <f>IF('MB - Elective'!T128&lt;&gt;"",IF('MB - Elective'!T128="P","P","C"),"")</f>
        <v/>
      </c>
      <c r="N74" s="5"/>
    </row>
    <row r="75" spans="1:14" x14ac:dyDescent="0.15">
      <c r="A75" s="2"/>
      <c r="B75" s="2"/>
      <c r="C75" s="2"/>
      <c r="D75" s="286"/>
      <c r="E75" s="287"/>
      <c r="F75" s="286"/>
      <c r="G75" s="5"/>
      <c r="H75" s="294" t="str">
        <f>'MB - Elective'!C54</f>
        <v>Horsemanship</v>
      </c>
      <c r="I75" s="294"/>
      <c r="J75" s="182" t="str">
        <f>IF('MB - Elective'!T54&lt;&gt;"",IF('MB - Elective'!T54="P","P","C"),"")</f>
        <v/>
      </c>
      <c r="K75" s="5"/>
      <c r="L75" s="33" t="str">
        <f>'MB - Elective'!C129</f>
        <v>Future Merit Badge #8</v>
      </c>
      <c r="M75" s="182" t="str">
        <f>IF('MB - Elective'!T129&lt;&gt;"",IF('MB - Elective'!T129="P","P","C"),"")</f>
        <v/>
      </c>
      <c r="N75" s="2"/>
    </row>
    <row r="76" spans="1:14" x14ac:dyDescent="0.15">
      <c r="A76" s="2"/>
      <c r="B76" s="2"/>
      <c r="C76" s="2"/>
      <c r="D76" s="286"/>
      <c r="E76" s="287"/>
      <c r="F76" s="286"/>
      <c r="G76" s="5"/>
      <c r="H76" s="294" t="str">
        <f>'MB - Elective'!C55</f>
        <v>Indian Lore</v>
      </c>
      <c r="I76" s="294"/>
      <c r="J76" s="182" t="str">
        <f>IF('MB - Elective'!T55&lt;&gt;"",IF('MB - Elective'!T55="P","P","C"),"")</f>
        <v/>
      </c>
      <c r="K76" s="5"/>
      <c r="L76" s="33" t="str">
        <f>'MB - Elective'!C130</f>
        <v>Future Merit Badge #9</v>
      </c>
      <c r="M76" s="182" t="str">
        <f>IF('MB - Elective'!T130&lt;&gt;"",IF('MB - Elective'!T130="P","P","C"),"")</f>
        <v/>
      </c>
      <c r="N76" s="2"/>
    </row>
    <row r="77" spans="1:14" x14ac:dyDescent="0.15">
      <c r="A77" s="2"/>
      <c r="B77" s="2"/>
      <c r="C77" s="2"/>
      <c r="D77" s="286"/>
      <c r="E77" s="287"/>
      <c r="F77" s="286"/>
      <c r="G77" s="5"/>
      <c r="H77" s="294" t="str">
        <f>'MB - Elective'!C56</f>
        <v>Insect Study</v>
      </c>
      <c r="I77" s="294"/>
      <c r="J77" s="182" t="str">
        <f>IF('MB - Elective'!T56&lt;&gt;"",IF('MB - Elective'!T56="P","P","C"),"")</f>
        <v/>
      </c>
      <c r="K77" s="5"/>
      <c r="L77" s="33" t="str">
        <f>'MB - Elective'!C131</f>
        <v>Future Merit Badge #10</v>
      </c>
      <c r="M77" s="182" t="str">
        <f>IF('MB - Elective'!T131&lt;&gt;"",IF('MB - Elective'!T131="P","P","C"),"")</f>
        <v/>
      </c>
      <c r="N77" s="2"/>
    </row>
    <row r="78" spans="1:14" ht="12.75" customHeight="1" x14ac:dyDescent="0.15">
      <c r="A78" s="2"/>
      <c r="B78" s="2"/>
      <c r="C78" s="2"/>
      <c r="D78" s="286"/>
      <c r="E78" s="287"/>
      <c r="F78" s="286"/>
      <c r="G78" s="5"/>
      <c r="H78" s="5"/>
      <c r="K78" s="5"/>
      <c r="L78" s="2"/>
      <c r="M78"/>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IF(Eagle!T9&lt;&gt;"",IF(ISNUMBER(Eagle!T9),Eagle!T9,"C"),"")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IF(Eagle!T10&lt;&gt;"",IF(ISNUMBER(Eagle!T10),Eagle!T10,"C"),"")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IF(Eagle!T11&lt;&gt;"",IF(ISNUMBER(Eagle!T11),Eagle!T11,"C"),"")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INdhycMS9bKTT8c3KsRm7o9FSfjEyiqJNLVcVY0N0zaV3i1ivR85k0mYipW8kJGYhB9sO+yFU4TuHMqQcTcMOg==" saltValue="PRmd45G2e/qwUd1+JC/G4A==" spinCount="100000" sheet="1" objects="1" scenarios="1" selectLockedCells="1" selectUnlockedCells="1"/>
  <mergeCells count="121">
    <mergeCell ref="L1:M2"/>
    <mergeCell ref="D3:D4"/>
    <mergeCell ref="E3:E4"/>
    <mergeCell ref="F3:F4"/>
    <mergeCell ref="D5:D7"/>
    <mergeCell ref="E5:E7"/>
    <mergeCell ref="F5:F7"/>
    <mergeCell ref="D8:D9"/>
    <mergeCell ref="E8:E9"/>
    <mergeCell ref="F8:F9"/>
    <mergeCell ref="A1:B2"/>
    <mergeCell ref="D1:F2"/>
    <mergeCell ref="H1:J2"/>
    <mergeCell ref="D10:D12"/>
    <mergeCell ref="E10:E12"/>
    <mergeCell ref="F10:F12"/>
    <mergeCell ref="H10:H11"/>
    <mergeCell ref="H12:H13"/>
    <mergeCell ref="D13:D18"/>
    <mergeCell ref="E13:E18"/>
    <mergeCell ref="F13:F18"/>
    <mergeCell ref="H15:H17"/>
    <mergeCell ref="H22:J23"/>
    <mergeCell ref="H24:I24"/>
    <mergeCell ref="H25:I25"/>
    <mergeCell ref="H26:I26"/>
    <mergeCell ref="D27:F28"/>
    <mergeCell ref="H27:I27"/>
    <mergeCell ref="H28:I28"/>
    <mergeCell ref="D19:D21"/>
    <mergeCell ref="E19:E21"/>
    <mergeCell ref="F19:F21"/>
    <mergeCell ref="D22:D23"/>
    <mergeCell ref="E22:E23"/>
    <mergeCell ref="F22:F23"/>
    <mergeCell ref="H33:I33"/>
    <mergeCell ref="D34:D35"/>
    <mergeCell ref="E34:E35"/>
    <mergeCell ref="F34:F35"/>
    <mergeCell ref="H34:I34"/>
    <mergeCell ref="H35:I35"/>
    <mergeCell ref="D29:D30"/>
    <mergeCell ref="E29:E30"/>
    <mergeCell ref="F29:F30"/>
    <mergeCell ref="H29:I29"/>
    <mergeCell ref="H30:I30"/>
    <mergeCell ref="D31:D33"/>
    <mergeCell ref="E31:E33"/>
    <mergeCell ref="F31:F33"/>
    <mergeCell ref="H31:I31"/>
    <mergeCell ref="H32:I32"/>
    <mergeCell ref="D36:D37"/>
    <mergeCell ref="E36:E37"/>
    <mergeCell ref="F36:F37"/>
    <mergeCell ref="H36:I36"/>
    <mergeCell ref="H37:I37"/>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53:I53"/>
    <mergeCell ref="H54:I54"/>
    <mergeCell ref="H55:I55"/>
    <mergeCell ref="H56:I56"/>
    <mergeCell ref="H57:I57"/>
    <mergeCell ref="H58:I58"/>
    <mergeCell ref="H47:I47"/>
    <mergeCell ref="H48:I48"/>
    <mergeCell ref="H49:I49"/>
    <mergeCell ref="H50:I50"/>
    <mergeCell ref="H51:I51"/>
    <mergeCell ref="H52:I52"/>
    <mergeCell ref="H59:I59"/>
    <mergeCell ref="H60:I60"/>
    <mergeCell ref="D61:F62"/>
    <mergeCell ref="H61:I61"/>
    <mergeCell ref="H62:I62"/>
    <mergeCell ref="D63:D64"/>
    <mergeCell ref="E63:E64"/>
    <mergeCell ref="F63:F64"/>
    <mergeCell ref="H63:I63"/>
    <mergeCell ref="H64:I64"/>
    <mergeCell ref="H71:I71"/>
    <mergeCell ref="H72:I72"/>
    <mergeCell ref="D73:D78"/>
    <mergeCell ref="E73:E78"/>
    <mergeCell ref="F73:F78"/>
    <mergeCell ref="D65:D70"/>
    <mergeCell ref="E65:E70"/>
    <mergeCell ref="F65:F70"/>
    <mergeCell ref="H65:I65"/>
    <mergeCell ref="H66:I66"/>
    <mergeCell ref="H67:I67"/>
    <mergeCell ref="H68:I68"/>
    <mergeCell ref="H69:I69"/>
    <mergeCell ref="H70:I70"/>
    <mergeCell ref="H73:I73"/>
    <mergeCell ref="H74:I74"/>
    <mergeCell ref="H75:I75"/>
    <mergeCell ref="H76:I76"/>
    <mergeCell ref="H77:I77"/>
    <mergeCell ref="D79:D87"/>
    <mergeCell ref="E79:E87"/>
    <mergeCell ref="F79:F87"/>
    <mergeCell ref="D89:D95"/>
    <mergeCell ref="E89:E95"/>
    <mergeCell ref="F89:F95"/>
    <mergeCell ref="D71:D72"/>
    <mergeCell ref="E71:E72"/>
    <mergeCell ref="F71:F72"/>
  </mergeCells>
  <conditionalFormatting sqref="J24:J77 M3:M77">
    <cfRule type="cellIs" dxfId="7" priority="1" operator="equal">
      <formula>"P"</formula>
    </cfRule>
  </conditionalFormatting>
  <conditionalFormatting sqref="J3:J19">
    <cfRule type="cellIs" dxfId="6" priority="2" operator="equal">
      <formula>"P"</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X199"/>
  <sheetViews>
    <sheetView showGridLines="0" zoomScaleNormal="100" workbookViewId="0" xr3:uid="{842E5F09-E766-5B8D-85AF-A39847EA96FD}">
      <pane xSplit="3" ySplit="9" topLeftCell="D10" activePane="bottomRight" state="frozen"/>
      <selection pane="bottomLeft" activeCell="A8" sqref="A8"/>
      <selection pane="topRight" activeCell="D1" sqref="D1"/>
      <selection pane="bottomRight" activeCell="B10" sqref="B10"/>
    </sheetView>
  </sheetViews>
  <sheetFormatPr defaultColWidth="9.16796875" defaultRowHeight="12.75" x14ac:dyDescent="0.15"/>
  <cols>
    <col min="1" max="1" width="3.1015625" style="49" customWidth="1"/>
    <col min="2" max="2" width="10.65234375" style="49" customWidth="1"/>
    <col min="3" max="3" width="52.99609375" style="49" customWidth="1"/>
    <col min="4" max="23" width="3.37109375" style="49" customWidth="1"/>
    <col min="24" max="24" width="3.1015625" style="49" customWidth="1"/>
    <col min="25" max="16384" width="9.16796875" style="49"/>
  </cols>
  <sheetData>
    <row r="1" spans="1:24" ht="12.75" customHeight="1" x14ac:dyDescent="0.15">
      <c r="A1" s="262" t="s">
        <v>224</v>
      </c>
      <c r="B1" s="54"/>
      <c r="C1" s="55"/>
      <c r="D1" s="259" t="e">
        <f ca="1">'Scout 1'!$A1</f>
        <v>#VALUE!</v>
      </c>
      <c r="E1" s="259" t="e">
        <f ca="1">'Scout 2'!$A1</f>
        <v>#VALUE!</v>
      </c>
      <c r="F1" s="259" t="e">
        <f ca="1">'Scout 3'!$A1</f>
        <v>#VALUE!</v>
      </c>
      <c r="G1" s="259" t="e">
        <f ca="1">'Scout 4'!$A1</f>
        <v>#VALUE!</v>
      </c>
      <c r="H1" s="259" t="e">
        <f ca="1">'Scout 5'!$A1</f>
        <v>#VALUE!</v>
      </c>
      <c r="I1" s="259" t="e">
        <f ca="1">'Scout 6'!$A1</f>
        <v>#VALUE!</v>
      </c>
      <c r="J1" s="259" t="e">
        <f ca="1">'Scout 7'!$A1</f>
        <v>#VALUE!</v>
      </c>
      <c r="K1" s="259" t="e">
        <f ca="1">'Scout 8'!$A1</f>
        <v>#VALUE!</v>
      </c>
      <c r="L1" s="259" t="e">
        <f ca="1">'Scout 9'!$A1</f>
        <v>#VALUE!</v>
      </c>
      <c r="M1" s="259" t="e">
        <f ca="1">'Scout 10'!$A1</f>
        <v>#VALUE!</v>
      </c>
      <c r="N1" s="259" t="e">
        <f ca="1">'Scout 11'!$A1</f>
        <v>#VALUE!</v>
      </c>
      <c r="O1" s="259" t="e">
        <f ca="1">'Scout 12'!$A1</f>
        <v>#VALUE!</v>
      </c>
      <c r="P1" s="259" t="e">
        <f ca="1">'Scout 13'!$A1</f>
        <v>#VALUE!</v>
      </c>
      <c r="Q1" s="259" t="e">
        <f ca="1">'Scout 14'!$A1</f>
        <v>#VALUE!</v>
      </c>
      <c r="R1" s="259" t="e">
        <f ca="1">'Scout 15'!$A1</f>
        <v>#VALUE!</v>
      </c>
      <c r="S1" s="259" t="e">
        <f ca="1">'Scout 16'!$A1</f>
        <v>#VALUE!</v>
      </c>
      <c r="T1" s="259" t="e">
        <f ca="1">'Scout 17'!$A1</f>
        <v>#VALUE!</v>
      </c>
      <c r="U1" s="259" t="e">
        <f ca="1">'Scout 18'!$A1</f>
        <v>#VALUE!</v>
      </c>
      <c r="V1" s="259" t="e">
        <f ca="1">'Scout 19'!$A1</f>
        <v>#VALUE!</v>
      </c>
      <c r="W1" s="259" t="e">
        <f ca="1">'Scout 20'!$A1</f>
        <v>#VALUE!</v>
      </c>
      <c r="X1" s="262" t="s">
        <v>224</v>
      </c>
    </row>
    <row r="2" spans="1:24" ht="12.75" customHeight="1" x14ac:dyDescent="0.15">
      <c r="A2" s="262"/>
      <c r="B2" s="265" t="s">
        <v>158</v>
      </c>
      <c r="C2" s="266"/>
      <c r="D2" s="260"/>
      <c r="E2" s="260"/>
      <c r="F2" s="260"/>
      <c r="G2" s="260"/>
      <c r="H2" s="260"/>
      <c r="I2" s="260"/>
      <c r="J2" s="260"/>
      <c r="K2" s="260"/>
      <c r="L2" s="260"/>
      <c r="M2" s="260"/>
      <c r="N2" s="260"/>
      <c r="O2" s="260"/>
      <c r="P2" s="260"/>
      <c r="Q2" s="260"/>
      <c r="R2" s="260"/>
      <c r="S2" s="260"/>
      <c r="T2" s="260"/>
      <c r="U2" s="260"/>
      <c r="V2" s="260"/>
      <c r="W2" s="260"/>
      <c r="X2" s="262"/>
    </row>
    <row r="3" spans="1:24" ht="12.75" customHeight="1" x14ac:dyDescent="0.15">
      <c r="A3" s="262"/>
      <c r="B3" s="263" t="s">
        <v>162</v>
      </c>
      <c r="C3" s="264"/>
      <c r="D3" s="260"/>
      <c r="E3" s="260"/>
      <c r="F3" s="260"/>
      <c r="G3" s="260"/>
      <c r="H3" s="260"/>
      <c r="I3" s="260"/>
      <c r="J3" s="260"/>
      <c r="K3" s="260"/>
      <c r="L3" s="260"/>
      <c r="M3" s="260"/>
      <c r="N3" s="260"/>
      <c r="O3" s="260"/>
      <c r="P3" s="260"/>
      <c r="Q3" s="260"/>
      <c r="R3" s="260"/>
      <c r="S3" s="260"/>
      <c r="T3" s="260"/>
      <c r="U3" s="260"/>
      <c r="V3" s="260"/>
      <c r="W3" s="260"/>
      <c r="X3" s="262"/>
    </row>
    <row r="4" spans="1:24" x14ac:dyDescent="0.15">
      <c r="A4" s="262"/>
      <c r="B4" s="56"/>
      <c r="C4" s="57"/>
      <c r="D4" s="260"/>
      <c r="E4" s="260"/>
      <c r="F4" s="260"/>
      <c r="G4" s="260"/>
      <c r="H4" s="260"/>
      <c r="I4" s="260"/>
      <c r="J4" s="260"/>
      <c r="K4" s="260"/>
      <c r="L4" s="260"/>
      <c r="M4" s="260"/>
      <c r="N4" s="260"/>
      <c r="O4" s="260"/>
      <c r="P4" s="260"/>
      <c r="Q4" s="260"/>
      <c r="R4" s="260"/>
      <c r="S4" s="260"/>
      <c r="T4" s="260"/>
      <c r="U4" s="260"/>
      <c r="V4" s="260"/>
      <c r="W4" s="260"/>
      <c r="X4" s="262"/>
    </row>
    <row r="5" spans="1:24" ht="12.75" customHeight="1" thickBot="1" x14ac:dyDescent="0.2">
      <c r="A5" s="262"/>
      <c r="B5" s="58"/>
      <c r="C5" s="59"/>
      <c r="D5" s="261"/>
      <c r="E5" s="261"/>
      <c r="F5" s="261"/>
      <c r="G5" s="261"/>
      <c r="H5" s="261"/>
      <c r="I5" s="261"/>
      <c r="J5" s="261"/>
      <c r="K5" s="261"/>
      <c r="L5" s="261"/>
      <c r="M5" s="261"/>
      <c r="N5" s="261"/>
      <c r="O5" s="261"/>
      <c r="P5" s="261"/>
      <c r="Q5" s="261"/>
      <c r="R5" s="261"/>
      <c r="S5" s="261"/>
      <c r="T5" s="261"/>
      <c r="U5" s="261"/>
      <c r="V5" s="261"/>
      <c r="W5" s="261"/>
      <c r="X5" s="262"/>
    </row>
    <row r="6" spans="1:24" ht="13.5" thickBot="1" x14ac:dyDescent="0.2">
      <c r="A6" s="262"/>
      <c r="B6" s="110"/>
      <c r="C6" s="80" t="s">
        <v>159</v>
      </c>
      <c r="D6" s="128" t="str">
        <f>IF(AND(NOT(ISNUMBER(D8)),COUNTIF(D10:D199,"*")=0),"",IF(ISNUMBER(D8),D8,0)+COUNTIF(D10:D199,"*"))</f>
        <v/>
      </c>
      <c r="E6" s="128" t="str">
        <f t="shared" ref="E6:W6" si="0">IF(AND(NOT(ISNUMBER(E8)),COUNTIF(E10:E107,"*")=0),"",IF(ISNUMBER(E8),E8,0)+COUNTIF(E10:E107,"*"))</f>
        <v/>
      </c>
      <c r="F6" s="128" t="str">
        <f t="shared" si="0"/>
        <v/>
      </c>
      <c r="G6" s="128" t="str">
        <f t="shared" si="0"/>
        <v/>
      </c>
      <c r="H6" s="128" t="str">
        <f t="shared" si="0"/>
        <v/>
      </c>
      <c r="I6" s="128" t="str">
        <f t="shared" si="0"/>
        <v/>
      </c>
      <c r="J6" s="128" t="str">
        <f t="shared" si="0"/>
        <v/>
      </c>
      <c r="K6" s="128" t="str">
        <f t="shared" si="0"/>
        <v/>
      </c>
      <c r="L6" s="128" t="str">
        <f t="shared" si="0"/>
        <v/>
      </c>
      <c r="M6" s="128" t="str">
        <f t="shared" si="0"/>
        <v/>
      </c>
      <c r="N6" s="128" t="str">
        <f t="shared" si="0"/>
        <v/>
      </c>
      <c r="O6" s="128" t="str">
        <f t="shared" si="0"/>
        <v/>
      </c>
      <c r="P6" s="128" t="str">
        <f t="shared" si="0"/>
        <v/>
      </c>
      <c r="Q6" s="128" t="str">
        <f t="shared" si="0"/>
        <v/>
      </c>
      <c r="R6" s="128" t="str">
        <f t="shared" si="0"/>
        <v/>
      </c>
      <c r="S6" s="128" t="str">
        <f t="shared" si="0"/>
        <v/>
      </c>
      <c r="T6" s="128" t="str">
        <f t="shared" si="0"/>
        <v/>
      </c>
      <c r="U6" s="128" t="str">
        <f t="shared" si="0"/>
        <v/>
      </c>
      <c r="V6" s="128" t="str">
        <f t="shared" si="0"/>
        <v/>
      </c>
      <c r="W6" s="128" t="str">
        <f t="shared" si="0"/>
        <v/>
      </c>
      <c r="X6" s="262"/>
    </row>
    <row r="7" spans="1:24" ht="6" customHeight="1" x14ac:dyDescent="0.15">
      <c r="A7" s="262"/>
      <c r="B7" s="110"/>
      <c r="C7" s="80"/>
      <c r="D7" s="112"/>
      <c r="E7" s="112"/>
      <c r="F7" s="112"/>
      <c r="G7" s="112"/>
      <c r="H7" s="112"/>
      <c r="I7" s="112"/>
      <c r="J7" s="112"/>
      <c r="K7" s="112"/>
      <c r="L7" s="112"/>
      <c r="M7" s="112"/>
      <c r="N7" s="112"/>
      <c r="O7" s="112"/>
      <c r="P7" s="112"/>
      <c r="Q7" s="112"/>
      <c r="R7" s="112"/>
      <c r="S7" s="112"/>
      <c r="T7" s="112"/>
      <c r="U7" s="112"/>
      <c r="V7" s="112"/>
      <c r="W7" s="112"/>
      <c r="X7" s="262"/>
    </row>
    <row r="8" spans="1:24" x14ac:dyDescent="0.15">
      <c r="A8" s="262"/>
      <c r="B8" s="60"/>
      <c r="C8" s="113" t="s">
        <v>206</v>
      </c>
      <c r="D8" s="114"/>
      <c r="E8" s="114"/>
      <c r="F8" s="114"/>
      <c r="G8" s="114"/>
      <c r="H8" s="114"/>
      <c r="I8" s="114"/>
      <c r="J8" s="114"/>
      <c r="K8" s="114"/>
      <c r="L8" s="114"/>
      <c r="M8" s="114"/>
      <c r="N8" s="114"/>
      <c r="O8" s="114"/>
      <c r="P8" s="114"/>
      <c r="Q8" s="114"/>
      <c r="R8" s="114"/>
      <c r="S8" s="114"/>
      <c r="T8" s="114"/>
      <c r="U8" s="114"/>
      <c r="V8" s="114"/>
      <c r="W8" s="114"/>
      <c r="X8" s="262"/>
    </row>
    <row r="9" spans="1:24" x14ac:dyDescent="0.15">
      <c r="A9" s="262"/>
      <c r="B9" s="62" t="s">
        <v>160</v>
      </c>
      <c r="C9" s="63" t="s">
        <v>161</v>
      </c>
      <c r="D9" s="64"/>
      <c r="E9" s="64"/>
      <c r="F9" s="64"/>
      <c r="G9" s="64"/>
      <c r="H9" s="64"/>
      <c r="I9" s="64"/>
      <c r="J9" s="64"/>
      <c r="K9" s="64"/>
      <c r="L9" s="64"/>
      <c r="M9" s="64"/>
      <c r="N9" s="64"/>
      <c r="O9" s="64"/>
      <c r="P9" s="64"/>
      <c r="Q9" s="64"/>
      <c r="R9" s="64"/>
      <c r="S9" s="64"/>
      <c r="T9" s="64"/>
      <c r="U9" s="64"/>
      <c r="V9" s="64"/>
      <c r="W9" s="64"/>
      <c r="X9" s="262"/>
    </row>
    <row r="10" spans="1:24" x14ac:dyDescent="0.15">
      <c r="A10" s="262"/>
      <c r="B10" s="65"/>
      <c r="C10" s="66"/>
      <c r="D10" s="71"/>
      <c r="E10" s="67"/>
      <c r="F10" s="67"/>
      <c r="G10" s="67"/>
      <c r="H10" s="67"/>
      <c r="I10" s="67"/>
      <c r="J10" s="67"/>
      <c r="K10" s="67"/>
      <c r="L10" s="67"/>
      <c r="M10" s="67"/>
      <c r="N10" s="67"/>
      <c r="O10" s="67"/>
      <c r="P10" s="67"/>
      <c r="Q10" s="67"/>
      <c r="R10" s="67"/>
      <c r="S10" s="67"/>
      <c r="T10" s="67"/>
      <c r="U10" s="67"/>
      <c r="V10" s="67"/>
      <c r="W10" s="67"/>
      <c r="X10" s="262"/>
    </row>
    <row r="11" spans="1:24" x14ac:dyDescent="0.15">
      <c r="A11" s="262"/>
      <c r="B11" s="65"/>
      <c r="C11" s="68"/>
      <c r="D11" s="67"/>
      <c r="E11" s="67"/>
      <c r="F11" s="67"/>
      <c r="G11" s="67"/>
      <c r="H11" s="67"/>
      <c r="I11" s="67"/>
      <c r="J11" s="67"/>
      <c r="K11" s="67"/>
      <c r="L11" s="67"/>
      <c r="M11" s="67"/>
      <c r="N11" s="67"/>
      <c r="O11" s="67"/>
      <c r="P11" s="67"/>
      <c r="Q11" s="67"/>
      <c r="R11" s="67"/>
      <c r="S11" s="67"/>
      <c r="T11" s="67"/>
      <c r="U11" s="67"/>
      <c r="V11" s="67"/>
      <c r="W11" s="67"/>
      <c r="X11" s="262"/>
    </row>
    <row r="12" spans="1:24" x14ac:dyDescent="0.15">
      <c r="A12" s="262"/>
      <c r="B12" s="65"/>
      <c r="C12" s="68"/>
      <c r="D12" s="67"/>
      <c r="E12" s="67"/>
      <c r="F12" s="67"/>
      <c r="G12" s="67"/>
      <c r="H12" s="67"/>
      <c r="I12" s="67"/>
      <c r="J12" s="67"/>
      <c r="K12" s="67"/>
      <c r="L12" s="67"/>
      <c r="M12" s="67"/>
      <c r="N12" s="67"/>
      <c r="O12" s="67"/>
      <c r="P12" s="67"/>
      <c r="Q12" s="67"/>
      <c r="R12" s="67"/>
      <c r="S12" s="67"/>
      <c r="T12" s="67"/>
      <c r="U12" s="67"/>
      <c r="V12" s="67"/>
      <c r="W12" s="67"/>
      <c r="X12" s="262"/>
    </row>
    <row r="13" spans="1:24" x14ac:dyDescent="0.15">
      <c r="A13" s="262"/>
      <c r="B13" s="65"/>
      <c r="C13" s="68"/>
      <c r="D13" s="67"/>
      <c r="E13" s="67"/>
      <c r="F13" s="67"/>
      <c r="G13" s="67"/>
      <c r="H13" s="67"/>
      <c r="I13" s="67"/>
      <c r="J13" s="67"/>
      <c r="K13" s="67"/>
      <c r="L13" s="67"/>
      <c r="M13" s="67"/>
      <c r="N13" s="67"/>
      <c r="O13" s="67"/>
      <c r="P13" s="67"/>
      <c r="Q13" s="67"/>
      <c r="R13" s="67"/>
      <c r="S13" s="67"/>
      <c r="T13" s="67"/>
      <c r="U13" s="67"/>
      <c r="V13" s="67"/>
      <c r="W13" s="67"/>
      <c r="X13" s="262"/>
    </row>
    <row r="14" spans="1:24" x14ac:dyDescent="0.15">
      <c r="A14" s="262"/>
      <c r="B14" s="65"/>
      <c r="C14" s="68"/>
      <c r="D14" s="67"/>
      <c r="E14" s="67"/>
      <c r="F14" s="67"/>
      <c r="G14" s="67"/>
      <c r="H14" s="67"/>
      <c r="I14" s="67"/>
      <c r="J14" s="67"/>
      <c r="K14" s="67"/>
      <c r="L14" s="67"/>
      <c r="M14" s="67"/>
      <c r="N14" s="67"/>
      <c r="O14" s="67"/>
      <c r="P14" s="67"/>
      <c r="Q14" s="67"/>
      <c r="R14" s="67"/>
      <c r="S14" s="67"/>
      <c r="T14" s="67"/>
      <c r="U14" s="67"/>
      <c r="V14" s="67"/>
      <c r="W14" s="67"/>
      <c r="X14" s="262"/>
    </row>
    <row r="15" spans="1:24" x14ac:dyDescent="0.15">
      <c r="A15" s="262"/>
      <c r="B15" s="65"/>
      <c r="C15" s="68"/>
      <c r="D15" s="67"/>
      <c r="E15" s="67"/>
      <c r="F15" s="67"/>
      <c r="G15" s="67"/>
      <c r="H15" s="67"/>
      <c r="I15" s="67"/>
      <c r="J15" s="67"/>
      <c r="K15" s="67"/>
      <c r="L15" s="67"/>
      <c r="M15" s="67"/>
      <c r="N15" s="67"/>
      <c r="O15" s="67"/>
      <c r="P15" s="67"/>
      <c r="Q15" s="67"/>
      <c r="R15" s="67"/>
      <c r="S15" s="67"/>
      <c r="T15" s="67"/>
      <c r="U15" s="67"/>
      <c r="V15" s="67"/>
      <c r="W15" s="67"/>
      <c r="X15" s="262"/>
    </row>
    <row r="16" spans="1:24" x14ac:dyDescent="0.15">
      <c r="A16" s="262"/>
      <c r="B16" s="65"/>
      <c r="C16" s="68"/>
      <c r="D16" s="67"/>
      <c r="E16" s="67"/>
      <c r="F16" s="67"/>
      <c r="G16" s="67"/>
      <c r="H16" s="67"/>
      <c r="I16" s="67"/>
      <c r="J16" s="67"/>
      <c r="K16" s="67"/>
      <c r="L16" s="67"/>
      <c r="M16" s="67"/>
      <c r="N16" s="67"/>
      <c r="O16" s="67"/>
      <c r="P16" s="67"/>
      <c r="Q16" s="67"/>
      <c r="R16" s="67"/>
      <c r="S16" s="67"/>
      <c r="T16" s="67"/>
      <c r="U16" s="67"/>
      <c r="V16" s="67"/>
      <c r="W16" s="67"/>
      <c r="X16" s="262"/>
    </row>
    <row r="17" spans="1:24" x14ac:dyDescent="0.15">
      <c r="A17" s="262"/>
      <c r="B17" s="65"/>
      <c r="C17" s="68"/>
      <c r="D17" s="67"/>
      <c r="E17" s="67"/>
      <c r="F17" s="67"/>
      <c r="G17" s="67"/>
      <c r="H17" s="67"/>
      <c r="I17" s="67"/>
      <c r="J17" s="67"/>
      <c r="K17" s="67"/>
      <c r="L17" s="67"/>
      <c r="M17" s="67"/>
      <c r="N17" s="67"/>
      <c r="O17" s="67"/>
      <c r="P17" s="67"/>
      <c r="Q17" s="67"/>
      <c r="R17" s="67"/>
      <c r="S17" s="67"/>
      <c r="T17" s="67"/>
      <c r="U17" s="67"/>
      <c r="V17" s="67"/>
      <c r="W17" s="67"/>
      <c r="X17" s="262"/>
    </row>
    <row r="18" spans="1:24" x14ac:dyDescent="0.15">
      <c r="A18" s="262"/>
      <c r="B18" s="65"/>
      <c r="C18" s="68"/>
      <c r="D18" s="67"/>
      <c r="E18" s="67"/>
      <c r="F18" s="67"/>
      <c r="G18" s="67"/>
      <c r="H18" s="67"/>
      <c r="I18" s="67"/>
      <c r="J18" s="67"/>
      <c r="K18" s="67"/>
      <c r="L18" s="67"/>
      <c r="M18" s="67"/>
      <c r="N18" s="67"/>
      <c r="O18" s="67"/>
      <c r="P18" s="67"/>
      <c r="Q18" s="67"/>
      <c r="R18" s="67"/>
      <c r="S18" s="67"/>
      <c r="T18" s="67"/>
      <c r="U18" s="67"/>
      <c r="V18" s="67"/>
      <c r="W18" s="67"/>
      <c r="X18" s="262"/>
    </row>
    <row r="19" spans="1:24" x14ac:dyDescent="0.15">
      <c r="A19" s="262"/>
      <c r="B19" s="65"/>
      <c r="C19" s="68"/>
      <c r="D19" s="67"/>
      <c r="E19" s="67"/>
      <c r="F19" s="67"/>
      <c r="G19" s="67"/>
      <c r="H19" s="67"/>
      <c r="I19" s="67"/>
      <c r="J19" s="67"/>
      <c r="K19" s="67"/>
      <c r="L19" s="67"/>
      <c r="M19" s="67"/>
      <c r="N19" s="67"/>
      <c r="O19" s="67"/>
      <c r="P19" s="67"/>
      <c r="Q19" s="67"/>
      <c r="R19" s="67"/>
      <c r="S19" s="67"/>
      <c r="T19" s="67"/>
      <c r="U19" s="67"/>
      <c r="V19" s="67"/>
      <c r="W19" s="67"/>
      <c r="X19" s="262"/>
    </row>
    <row r="20" spans="1:24" x14ac:dyDescent="0.15">
      <c r="A20" s="262"/>
      <c r="B20" s="65"/>
      <c r="C20" s="68"/>
      <c r="D20" s="67"/>
      <c r="E20" s="67"/>
      <c r="F20" s="67"/>
      <c r="G20" s="67"/>
      <c r="H20" s="67"/>
      <c r="I20" s="67"/>
      <c r="J20" s="67"/>
      <c r="K20" s="67"/>
      <c r="L20" s="67"/>
      <c r="M20" s="67"/>
      <c r="N20" s="67"/>
      <c r="O20" s="67"/>
      <c r="P20" s="67"/>
      <c r="Q20" s="67"/>
      <c r="R20" s="67"/>
      <c r="S20" s="67"/>
      <c r="T20" s="67"/>
      <c r="U20" s="67"/>
      <c r="V20" s="67"/>
      <c r="W20" s="67"/>
      <c r="X20" s="262"/>
    </row>
    <row r="21" spans="1:24" x14ac:dyDescent="0.15">
      <c r="A21" s="262"/>
      <c r="B21" s="65"/>
      <c r="C21" s="68"/>
      <c r="D21" s="67"/>
      <c r="E21" s="67"/>
      <c r="F21" s="67"/>
      <c r="G21" s="67"/>
      <c r="H21" s="67"/>
      <c r="I21" s="67"/>
      <c r="J21" s="67"/>
      <c r="K21" s="67"/>
      <c r="L21" s="67"/>
      <c r="M21" s="67"/>
      <c r="N21" s="67"/>
      <c r="O21" s="67"/>
      <c r="P21" s="67"/>
      <c r="Q21" s="67"/>
      <c r="R21" s="67"/>
      <c r="S21" s="67"/>
      <c r="T21" s="67"/>
      <c r="U21" s="67"/>
      <c r="V21" s="67"/>
      <c r="W21" s="67"/>
      <c r="X21" s="262"/>
    </row>
    <row r="22" spans="1:24" x14ac:dyDescent="0.15">
      <c r="A22" s="262"/>
      <c r="B22" s="65"/>
      <c r="C22" s="68"/>
      <c r="D22" s="67"/>
      <c r="E22" s="67"/>
      <c r="F22" s="67"/>
      <c r="G22" s="67"/>
      <c r="H22" s="67"/>
      <c r="I22" s="67"/>
      <c r="J22" s="67"/>
      <c r="K22" s="67"/>
      <c r="L22" s="67"/>
      <c r="M22" s="67"/>
      <c r="N22" s="67"/>
      <c r="O22" s="67"/>
      <c r="P22" s="67"/>
      <c r="Q22" s="67"/>
      <c r="R22" s="67"/>
      <c r="S22" s="67"/>
      <c r="T22" s="67"/>
      <c r="U22" s="67"/>
      <c r="V22" s="67"/>
      <c r="W22" s="67"/>
      <c r="X22" s="262"/>
    </row>
    <row r="23" spans="1:24" x14ac:dyDescent="0.15">
      <c r="A23" s="262"/>
      <c r="B23" s="65"/>
      <c r="C23" s="68"/>
      <c r="D23" s="67"/>
      <c r="E23" s="67"/>
      <c r="F23" s="67"/>
      <c r="G23" s="67"/>
      <c r="H23" s="67"/>
      <c r="I23" s="67"/>
      <c r="J23" s="67"/>
      <c r="K23" s="67"/>
      <c r="L23" s="67"/>
      <c r="M23" s="67"/>
      <c r="N23" s="67"/>
      <c r="O23" s="67"/>
      <c r="P23" s="67"/>
      <c r="Q23" s="67"/>
      <c r="R23" s="67"/>
      <c r="S23" s="67"/>
      <c r="T23" s="67"/>
      <c r="U23" s="67"/>
      <c r="V23" s="67"/>
      <c r="W23" s="67"/>
      <c r="X23" s="262"/>
    </row>
    <row r="24" spans="1:24" x14ac:dyDescent="0.15">
      <c r="A24" s="262"/>
      <c r="B24" s="65"/>
      <c r="C24" s="68"/>
      <c r="D24" s="67"/>
      <c r="E24" s="67"/>
      <c r="F24" s="67"/>
      <c r="G24" s="67"/>
      <c r="H24" s="67"/>
      <c r="I24" s="67"/>
      <c r="J24" s="67"/>
      <c r="K24" s="67"/>
      <c r="L24" s="67"/>
      <c r="M24" s="67"/>
      <c r="N24" s="67"/>
      <c r="O24" s="67"/>
      <c r="P24" s="67"/>
      <c r="Q24" s="67"/>
      <c r="R24" s="67"/>
      <c r="S24" s="67"/>
      <c r="T24" s="67"/>
      <c r="U24" s="67"/>
      <c r="V24" s="67"/>
      <c r="W24" s="67"/>
      <c r="X24" s="262"/>
    </row>
    <row r="25" spans="1:24" x14ac:dyDescent="0.15">
      <c r="A25" s="262"/>
      <c r="B25" s="65"/>
      <c r="C25" s="68"/>
      <c r="D25" s="67"/>
      <c r="E25" s="67"/>
      <c r="F25" s="67"/>
      <c r="G25" s="67"/>
      <c r="H25" s="67"/>
      <c r="I25" s="67"/>
      <c r="J25" s="67"/>
      <c r="K25" s="67"/>
      <c r="L25" s="67"/>
      <c r="M25" s="67"/>
      <c r="N25" s="67"/>
      <c r="O25" s="67"/>
      <c r="P25" s="67"/>
      <c r="Q25" s="67"/>
      <c r="R25" s="67"/>
      <c r="S25" s="67"/>
      <c r="T25" s="67"/>
      <c r="U25" s="67"/>
      <c r="V25" s="67"/>
      <c r="W25" s="67"/>
      <c r="X25" s="262"/>
    </row>
    <row r="26" spans="1:24" x14ac:dyDescent="0.15">
      <c r="A26" s="262"/>
      <c r="B26" s="65"/>
      <c r="C26" s="68"/>
      <c r="D26" s="67"/>
      <c r="E26" s="67"/>
      <c r="F26" s="67"/>
      <c r="G26" s="67"/>
      <c r="H26" s="67"/>
      <c r="I26" s="67"/>
      <c r="J26" s="67"/>
      <c r="K26" s="67"/>
      <c r="L26" s="67"/>
      <c r="M26" s="67"/>
      <c r="N26" s="67"/>
      <c r="O26" s="67"/>
      <c r="P26" s="67"/>
      <c r="Q26" s="67"/>
      <c r="R26" s="67"/>
      <c r="S26" s="67"/>
      <c r="T26" s="67"/>
      <c r="U26" s="67"/>
      <c r="V26" s="67"/>
      <c r="W26" s="67"/>
      <c r="X26" s="262"/>
    </row>
    <row r="27" spans="1:24" x14ac:dyDescent="0.15">
      <c r="A27" s="262"/>
      <c r="B27" s="65"/>
      <c r="C27" s="68"/>
      <c r="D27" s="67"/>
      <c r="E27" s="67"/>
      <c r="F27" s="67"/>
      <c r="G27" s="67"/>
      <c r="H27" s="67"/>
      <c r="I27" s="67"/>
      <c r="J27" s="67"/>
      <c r="K27" s="67"/>
      <c r="L27" s="67"/>
      <c r="M27" s="67"/>
      <c r="N27" s="67"/>
      <c r="O27" s="67"/>
      <c r="P27" s="67"/>
      <c r="Q27" s="67"/>
      <c r="R27" s="67"/>
      <c r="S27" s="67"/>
      <c r="T27" s="67"/>
      <c r="U27" s="67"/>
      <c r="V27" s="67"/>
      <c r="W27" s="67"/>
      <c r="X27" s="262"/>
    </row>
    <row r="28" spans="1:24" x14ac:dyDescent="0.15">
      <c r="A28" s="262"/>
      <c r="B28" s="65"/>
      <c r="C28" s="68"/>
      <c r="D28" s="67"/>
      <c r="E28" s="67"/>
      <c r="F28" s="67"/>
      <c r="G28" s="67"/>
      <c r="H28" s="67"/>
      <c r="I28" s="67"/>
      <c r="J28" s="67"/>
      <c r="K28" s="67"/>
      <c r="L28" s="67"/>
      <c r="M28" s="67"/>
      <c r="N28" s="67"/>
      <c r="O28" s="67"/>
      <c r="P28" s="67"/>
      <c r="Q28" s="67"/>
      <c r="R28" s="67"/>
      <c r="S28" s="67"/>
      <c r="T28" s="67"/>
      <c r="U28" s="67"/>
      <c r="V28" s="67"/>
      <c r="W28" s="67"/>
      <c r="X28" s="262"/>
    </row>
    <row r="29" spans="1:24" x14ac:dyDescent="0.15">
      <c r="A29" s="262"/>
      <c r="B29" s="65"/>
      <c r="C29" s="68"/>
      <c r="D29" s="67"/>
      <c r="E29" s="67"/>
      <c r="F29" s="67"/>
      <c r="G29" s="67"/>
      <c r="H29" s="67"/>
      <c r="I29" s="67"/>
      <c r="J29" s="67"/>
      <c r="K29" s="67"/>
      <c r="L29" s="67"/>
      <c r="M29" s="67"/>
      <c r="N29" s="67"/>
      <c r="O29" s="67"/>
      <c r="P29" s="67"/>
      <c r="Q29" s="67"/>
      <c r="R29" s="67"/>
      <c r="S29" s="67"/>
      <c r="T29" s="67"/>
      <c r="U29" s="67"/>
      <c r="V29" s="67"/>
      <c r="W29" s="67"/>
      <c r="X29" s="262"/>
    </row>
    <row r="30" spans="1:24" x14ac:dyDescent="0.15">
      <c r="A30" s="262"/>
      <c r="B30" s="65"/>
      <c r="C30" s="68"/>
      <c r="D30" s="67"/>
      <c r="E30" s="67"/>
      <c r="F30" s="67"/>
      <c r="G30" s="67"/>
      <c r="H30" s="67"/>
      <c r="I30" s="67"/>
      <c r="J30" s="67"/>
      <c r="K30" s="67"/>
      <c r="L30" s="67"/>
      <c r="M30" s="67"/>
      <c r="N30" s="67"/>
      <c r="O30" s="67"/>
      <c r="P30" s="67"/>
      <c r="Q30" s="67"/>
      <c r="R30" s="67"/>
      <c r="S30" s="67"/>
      <c r="T30" s="67"/>
      <c r="U30" s="67"/>
      <c r="V30" s="67"/>
      <c r="W30" s="67"/>
      <c r="X30" s="262"/>
    </row>
    <row r="31" spans="1:24" x14ac:dyDescent="0.15">
      <c r="A31" s="262"/>
      <c r="B31" s="65"/>
      <c r="C31" s="68"/>
      <c r="D31" s="67"/>
      <c r="E31" s="67"/>
      <c r="F31" s="67"/>
      <c r="G31" s="67"/>
      <c r="H31" s="67"/>
      <c r="I31" s="67"/>
      <c r="J31" s="67"/>
      <c r="K31" s="67"/>
      <c r="L31" s="67"/>
      <c r="M31" s="67"/>
      <c r="N31" s="67"/>
      <c r="O31" s="67"/>
      <c r="P31" s="67"/>
      <c r="Q31" s="67"/>
      <c r="R31" s="67"/>
      <c r="S31" s="67"/>
      <c r="T31" s="67"/>
      <c r="U31" s="67"/>
      <c r="V31" s="67"/>
      <c r="W31" s="67"/>
      <c r="X31" s="262"/>
    </row>
    <row r="32" spans="1:24" x14ac:dyDescent="0.15">
      <c r="A32" s="262"/>
      <c r="B32" s="65"/>
      <c r="C32" s="68"/>
      <c r="D32" s="67"/>
      <c r="E32" s="67"/>
      <c r="F32" s="67"/>
      <c r="G32" s="67"/>
      <c r="H32" s="67"/>
      <c r="I32" s="67"/>
      <c r="J32" s="67"/>
      <c r="K32" s="67"/>
      <c r="L32" s="67"/>
      <c r="M32" s="67"/>
      <c r="N32" s="67"/>
      <c r="O32" s="67"/>
      <c r="P32" s="67"/>
      <c r="Q32" s="67"/>
      <c r="R32" s="67"/>
      <c r="S32" s="67"/>
      <c r="T32" s="67"/>
      <c r="U32" s="67"/>
      <c r="V32" s="67"/>
      <c r="W32" s="67"/>
      <c r="X32" s="262"/>
    </row>
    <row r="33" spans="1:24" x14ac:dyDescent="0.15">
      <c r="A33" s="262"/>
      <c r="B33" s="65"/>
      <c r="C33" s="68"/>
      <c r="D33" s="67"/>
      <c r="E33" s="67"/>
      <c r="F33" s="67"/>
      <c r="G33" s="67"/>
      <c r="H33" s="67"/>
      <c r="I33" s="67"/>
      <c r="J33" s="67"/>
      <c r="K33" s="67"/>
      <c r="L33" s="67"/>
      <c r="M33" s="67"/>
      <c r="N33" s="67"/>
      <c r="O33" s="67"/>
      <c r="P33" s="67"/>
      <c r="Q33" s="67"/>
      <c r="R33" s="67"/>
      <c r="S33" s="67"/>
      <c r="T33" s="67"/>
      <c r="U33" s="67"/>
      <c r="V33" s="67"/>
      <c r="W33" s="67"/>
      <c r="X33" s="262"/>
    </row>
    <row r="34" spans="1:24" x14ac:dyDescent="0.15">
      <c r="A34" s="262"/>
      <c r="B34" s="65"/>
      <c r="C34" s="68"/>
      <c r="D34" s="67"/>
      <c r="E34" s="67"/>
      <c r="F34" s="67"/>
      <c r="G34" s="67"/>
      <c r="H34" s="67"/>
      <c r="I34" s="67"/>
      <c r="J34" s="67"/>
      <c r="K34" s="67"/>
      <c r="L34" s="67"/>
      <c r="M34" s="67"/>
      <c r="N34" s="67"/>
      <c r="O34" s="67"/>
      <c r="P34" s="67"/>
      <c r="Q34" s="67"/>
      <c r="R34" s="67"/>
      <c r="S34" s="67"/>
      <c r="T34" s="67"/>
      <c r="U34" s="67"/>
      <c r="V34" s="67"/>
      <c r="W34" s="67"/>
      <c r="X34" s="262"/>
    </row>
    <row r="35" spans="1:24" x14ac:dyDescent="0.15">
      <c r="A35" s="262"/>
      <c r="B35" s="65"/>
      <c r="C35" s="68"/>
      <c r="D35" s="67"/>
      <c r="E35" s="67"/>
      <c r="F35" s="67"/>
      <c r="G35" s="67"/>
      <c r="H35" s="67"/>
      <c r="I35" s="67"/>
      <c r="J35" s="67"/>
      <c r="K35" s="67"/>
      <c r="L35" s="67"/>
      <c r="M35" s="67"/>
      <c r="N35" s="67"/>
      <c r="O35" s="67"/>
      <c r="P35" s="67"/>
      <c r="Q35" s="67"/>
      <c r="R35" s="67"/>
      <c r="S35" s="67"/>
      <c r="T35" s="67"/>
      <c r="U35" s="67"/>
      <c r="V35" s="67"/>
      <c r="W35" s="67"/>
      <c r="X35" s="262"/>
    </row>
    <row r="36" spans="1:24" x14ac:dyDescent="0.15">
      <c r="A36" s="262"/>
      <c r="B36" s="65"/>
      <c r="C36" s="68"/>
      <c r="D36" s="67"/>
      <c r="E36" s="67"/>
      <c r="F36" s="67"/>
      <c r="G36" s="67"/>
      <c r="H36" s="67"/>
      <c r="I36" s="67"/>
      <c r="J36" s="67"/>
      <c r="K36" s="67"/>
      <c r="L36" s="67"/>
      <c r="M36" s="67"/>
      <c r="N36" s="67"/>
      <c r="O36" s="67"/>
      <c r="P36" s="67"/>
      <c r="Q36" s="67"/>
      <c r="R36" s="67"/>
      <c r="S36" s="67"/>
      <c r="T36" s="67"/>
      <c r="U36" s="67"/>
      <c r="V36" s="67"/>
      <c r="W36" s="67"/>
      <c r="X36" s="262"/>
    </row>
    <row r="37" spans="1:24" x14ac:dyDescent="0.15">
      <c r="A37" s="262"/>
      <c r="B37" s="65"/>
      <c r="C37" s="68"/>
      <c r="D37" s="67"/>
      <c r="E37" s="67"/>
      <c r="F37" s="67"/>
      <c r="G37" s="67"/>
      <c r="H37" s="67"/>
      <c r="I37" s="67"/>
      <c r="J37" s="67"/>
      <c r="K37" s="67"/>
      <c r="L37" s="67"/>
      <c r="M37" s="67"/>
      <c r="N37" s="67"/>
      <c r="O37" s="67"/>
      <c r="P37" s="67"/>
      <c r="Q37" s="67"/>
      <c r="R37" s="67"/>
      <c r="S37" s="67"/>
      <c r="T37" s="67"/>
      <c r="U37" s="67"/>
      <c r="V37" s="67"/>
      <c r="W37" s="67"/>
      <c r="X37" s="262"/>
    </row>
    <row r="38" spans="1:24" x14ac:dyDescent="0.15">
      <c r="A38" s="262"/>
      <c r="B38" s="65"/>
      <c r="C38" s="68"/>
      <c r="D38" s="67"/>
      <c r="E38" s="67"/>
      <c r="F38" s="67"/>
      <c r="G38" s="67"/>
      <c r="H38" s="67"/>
      <c r="I38" s="67"/>
      <c r="J38" s="67"/>
      <c r="K38" s="67"/>
      <c r="L38" s="67"/>
      <c r="M38" s="67"/>
      <c r="N38" s="67"/>
      <c r="O38" s="67"/>
      <c r="P38" s="67"/>
      <c r="Q38" s="67"/>
      <c r="R38" s="67"/>
      <c r="S38" s="67"/>
      <c r="T38" s="67"/>
      <c r="U38" s="67"/>
      <c r="V38" s="67"/>
      <c r="W38" s="67"/>
      <c r="X38" s="262"/>
    </row>
    <row r="39" spans="1:24" x14ac:dyDescent="0.15">
      <c r="A39" s="262"/>
      <c r="B39" s="65"/>
      <c r="C39" s="68"/>
      <c r="D39" s="67"/>
      <c r="E39" s="67"/>
      <c r="F39" s="67"/>
      <c r="G39" s="67"/>
      <c r="H39" s="67"/>
      <c r="I39" s="67"/>
      <c r="J39" s="67"/>
      <c r="K39" s="67"/>
      <c r="L39" s="67"/>
      <c r="M39" s="67"/>
      <c r="N39" s="67"/>
      <c r="O39" s="67"/>
      <c r="P39" s="67"/>
      <c r="Q39" s="67"/>
      <c r="R39" s="67"/>
      <c r="S39" s="67"/>
      <c r="T39" s="67"/>
      <c r="U39" s="67"/>
      <c r="V39" s="67"/>
      <c r="W39" s="67"/>
      <c r="X39" s="262"/>
    </row>
    <row r="40" spans="1:24" x14ac:dyDescent="0.15">
      <c r="A40" s="262"/>
      <c r="B40" s="65"/>
      <c r="C40" s="68"/>
      <c r="D40" s="67"/>
      <c r="E40" s="67"/>
      <c r="F40" s="67"/>
      <c r="G40" s="67"/>
      <c r="H40" s="67"/>
      <c r="I40" s="67"/>
      <c r="J40" s="67"/>
      <c r="K40" s="67"/>
      <c r="L40" s="67"/>
      <c r="M40" s="67"/>
      <c r="N40" s="67"/>
      <c r="O40" s="67"/>
      <c r="P40" s="67"/>
      <c r="Q40" s="67"/>
      <c r="R40" s="67"/>
      <c r="S40" s="67"/>
      <c r="T40" s="67"/>
      <c r="U40" s="67"/>
      <c r="V40" s="67"/>
      <c r="W40" s="67"/>
      <c r="X40" s="262"/>
    </row>
    <row r="41" spans="1:24" x14ac:dyDescent="0.15">
      <c r="A41" s="262"/>
      <c r="B41" s="65"/>
      <c r="C41" s="68"/>
      <c r="D41" s="67"/>
      <c r="E41" s="67"/>
      <c r="F41" s="67"/>
      <c r="G41" s="67"/>
      <c r="H41" s="67"/>
      <c r="I41" s="67"/>
      <c r="J41" s="67"/>
      <c r="K41" s="67"/>
      <c r="L41" s="67"/>
      <c r="M41" s="67"/>
      <c r="N41" s="67"/>
      <c r="O41" s="67"/>
      <c r="P41" s="67"/>
      <c r="Q41" s="67"/>
      <c r="R41" s="67"/>
      <c r="S41" s="67"/>
      <c r="T41" s="67"/>
      <c r="U41" s="67"/>
      <c r="V41" s="67"/>
      <c r="W41" s="67"/>
      <c r="X41" s="262"/>
    </row>
    <row r="42" spans="1:24" x14ac:dyDescent="0.15">
      <c r="A42" s="262"/>
      <c r="B42" s="65"/>
      <c r="C42" s="68"/>
      <c r="D42" s="67"/>
      <c r="E42" s="67"/>
      <c r="F42" s="67"/>
      <c r="G42" s="67"/>
      <c r="H42" s="67"/>
      <c r="I42" s="67"/>
      <c r="J42" s="67"/>
      <c r="K42" s="67"/>
      <c r="L42" s="67"/>
      <c r="M42" s="67"/>
      <c r="N42" s="67"/>
      <c r="O42" s="67"/>
      <c r="P42" s="67"/>
      <c r="Q42" s="67"/>
      <c r="R42" s="67"/>
      <c r="S42" s="67"/>
      <c r="T42" s="67"/>
      <c r="U42" s="67"/>
      <c r="V42" s="67"/>
      <c r="W42" s="67"/>
      <c r="X42" s="262"/>
    </row>
    <row r="43" spans="1:24" x14ac:dyDescent="0.15">
      <c r="A43" s="262"/>
      <c r="B43" s="65"/>
      <c r="C43" s="68"/>
      <c r="D43" s="67"/>
      <c r="E43" s="67"/>
      <c r="F43" s="67"/>
      <c r="G43" s="67"/>
      <c r="H43" s="67"/>
      <c r="I43" s="67"/>
      <c r="J43" s="67"/>
      <c r="K43" s="67"/>
      <c r="L43" s="67"/>
      <c r="M43" s="67"/>
      <c r="N43" s="67"/>
      <c r="O43" s="67"/>
      <c r="P43" s="67"/>
      <c r="Q43" s="67"/>
      <c r="R43" s="67"/>
      <c r="S43" s="67"/>
      <c r="T43" s="67"/>
      <c r="U43" s="67"/>
      <c r="V43" s="67"/>
      <c r="W43" s="67"/>
      <c r="X43" s="262"/>
    </row>
    <row r="44" spans="1:24" x14ac:dyDescent="0.15">
      <c r="A44" s="262"/>
      <c r="B44" s="65"/>
      <c r="C44" s="68"/>
      <c r="D44" s="67"/>
      <c r="E44" s="67"/>
      <c r="F44" s="67"/>
      <c r="G44" s="67"/>
      <c r="H44" s="67"/>
      <c r="I44" s="67"/>
      <c r="J44" s="67"/>
      <c r="K44" s="67"/>
      <c r="L44" s="67"/>
      <c r="M44" s="67"/>
      <c r="N44" s="67"/>
      <c r="O44" s="67"/>
      <c r="P44" s="67"/>
      <c r="Q44" s="67"/>
      <c r="R44" s="67"/>
      <c r="S44" s="67"/>
      <c r="T44" s="67"/>
      <c r="U44" s="67"/>
      <c r="V44" s="67"/>
      <c r="W44" s="67"/>
      <c r="X44" s="262"/>
    </row>
    <row r="45" spans="1:24" x14ac:dyDescent="0.15">
      <c r="A45" s="262"/>
      <c r="B45" s="65"/>
      <c r="C45" s="68"/>
      <c r="D45" s="67"/>
      <c r="E45" s="67"/>
      <c r="F45" s="67"/>
      <c r="G45" s="67"/>
      <c r="H45" s="67"/>
      <c r="I45" s="67"/>
      <c r="J45" s="67"/>
      <c r="K45" s="67"/>
      <c r="L45" s="67"/>
      <c r="M45" s="67"/>
      <c r="N45" s="67"/>
      <c r="O45" s="67"/>
      <c r="P45" s="67"/>
      <c r="Q45" s="67"/>
      <c r="R45" s="67"/>
      <c r="S45" s="67"/>
      <c r="T45" s="67"/>
      <c r="U45" s="67"/>
      <c r="V45" s="67"/>
      <c r="W45" s="67"/>
      <c r="X45" s="262"/>
    </row>
    <row r="46" spans="1:24" x14ac:dyDescent="0.15">
      <c r="A46" s="262"/>
      <c r="B46" s="65"/>
      <c r="C46" s="68"/>
      <c r="D46" s="67"/>
      <c r="E46" s="67"/>
      <c r="F46" s="67"/>
      <c r="G46" s="67"/>
      <c r="H46" s="67"/>
      <c r="I46" s="67"/>
      <c r="J46" s="67"/>
      <c r="K46" s="67"/>
      <c r="L46" s="67"/>
      <c r="M46" s="67"/>
      <c r="N46" s="67"/>
      <c r="O46" s="67"/>
      <c r="P46" s="67"/>
      <c r="Q46" s="67"/>
      <c r="R46" s="67"/>
      <c r="S46" s="67"/>
      <c r="T46" s="67"/>
      <c r="U46" s="67"/>
      <c r="V46" s="67"/>
      <c r="W46" s="67"/>
      <c r="X46" s="262"/>
    </row>
    <row r="47" spans="1:24" x14ac:dyDescent="0.15">
      <c r="A47" s="262"/>
      <c r="B47" s="65"/>
      <c r="C47" s="68"/>
      <c r="D47" s="67"/>
      <c r="E47" s="67"/>
      <c r="F47" s="67"/>
      <c r="G47" s="67"/>
      <c r="H47" s="67"/>
      <c r="I47" s="67"/>
      <c r="J47" s="67"/>
      <c r="K47" s="67"/>
      <c r="L47" s="67"/>
      <c r="M47" s="67"/>
      <c r="N47" s="67"/>
      <c r="O47" s="67"/>
      <c r="P47" s="67"/>
      <c r="Q47" s="67"/>
      <c r="R47" s="67"/>
      <c r="S47" s="67"/>
      <c r="T47" s="67"/>
      <c r="U47" s="67"/>
      <c r="V47" s="67"/>
      <c r="W47" s="67"/>
      <c r="X47" s="262"/>
    </row>
    <row r="48" spans="1:24" x14ac:dyDescent="0.15">
      <c r="A48" s="262"/>
      <c r="B48" s="65"/>
      <c r="C48" s="68"/>
      <c r="D48" s="67"/>
      <c r="E48" s="67"/>
      <c r="F48" s="67"/>
      <c r="G48" s="67"/>
      <c r="H48" s="67"/>
      <c r="I48" s="67"/>
      <c r="J48" s="67"/>
      <c r="K48" s="67"/>
      <c r="L48" s="67"/>
      <c r="M48" s="67"/>
      <c r="N48" s="67"/>
      <c r="O48" s="67"/>
      <c r="P48" s="67"/>
      <c r="Q48" s="67"/>
      <c r="R48" s="67"/>
      <c r="S48" s="67"/>
      <c r="T48" s="67"/>
      <c r="U48" s="67"/>
      <c r="V48" s="67"/>
      <c r="W48" s="67"/>
      <c r="X48" s="262"/>
    </row>
    <row r="49" spans="1:24" x14ac:dyDescent="0.15">
      <c r="A49" s="262"/>
      <c r="B49" s="65"/>
      <c r="C49" s="68"/>
      <c r="D49" s="67"/>
      <c r="E49" s="67"/>
      <c r="F49" s="67"/>
      <c r="G49" s="67"/>
      <c r="H49" s="67"/>
      <c r="I49" s="67"/>
      <c r="J49" s="67"/>
      <c r="K49" s="67"/>
      <c r="L49" s="67"/>
      <c r="M49" s="67"/>
      <c r="N49" s="67"/>
      <c r="O49" s="67"/>
      <c r="P49" s="67"/>
      <c r="Q49" s="67"/>
      <c r="R49" s="67"/>
      <c r="S49" s="67"/>
      <c r="T49" s="67"/>
      <c r="U49" s="67"/>
      <c r="V49" s="67"/>
      <c r="W49" s="67"/>
      <c r="X49" s="262"/>
    </row>
    <row r="50" spans="1:24" x14ac:dyDescent="0.15">
      <c r="A50" s="262"/>
      <c r="B50" s="65"/>
      <c r="C50" s="68"/>
      <c r="D50" s="67"/>
      <c r="E50" s="67"/>
      <c r="F50" s="67"/>
      <c r="G50" s="67"/>
      <c r="H50" s="67"/>
      <c r="I50" s="67"/>
      <c r="J50" s="67"/>
      <c r="K50" s="67"/>
      <c r="L50" s="67"/>
      <c r="M50" s="67"/>
      <c r="N50" s="67"/>
      <c r="O50" s="67"/>
      <c r="P50" s="67"/>
      <c r="Q50" s="67"/>
      <c r="R50" s="67"/>
      <c r="S50" s="67"/>
      <c r="T50" s="67"/>
      <c r="U50" s="67"/>
      <c r="V50" s="67"/>
      <c r="W50" s="67"/>
      <c r="X50" s="262"/>
    </row>
    <row r="51" spans="1:24" x14ac:dyDescent="0.15">
      <c r="A51" s="262"/>
      <c r="B51" s="65"/>
      <c r="C51" s="68"/>
      <c r="D51" s="67"/>
      <c r="E51" s="67"/>
      <c r="F51" s="67"/>
      <c r="G51" s="67"/>
      <c r="H51" s="67"/>
      <c r="I51" s="67"/>
      <c r="J51" s="67"/>
      <c r="K51" s="67"/>
      <c r="L51" s="67"/>
      <c r="M51" s="67"/>
      <c r="N51" s="67"/>
      <c r="O51" s="67"/>
      <c r="P51" s="67"/>
      <c r="Q51" s="67"/>
      <c r="R51" s="67"/>
      <c r="S51" s="67"/>
      <c r="T51" s="67"/>
      <c r="U51" s="67"/>
      <c r="V51" s="67"/>
      <c r="W51" s="67"/>
      <c r="X51" s="262"/>
    </row>
    <row r="52" spans="1:24" x14ac:dyDescent="0.15">
      <c r="A52" s="262"/>
      <c r="B52" s="65"/>
      <c r="C52" s="68"/>
      <c r="D52" s="67"/>
      <c r="E52" s="67"/>
      <c r="F52" s="67"/>
      <c r="G52" s="67"/>
      <c r="H52" s="67"/>
      <c r="I52" s="67"/>
      <c r="J52" s="67"/>
      <c r="K52" s="67"/>
      <c r="L52" s="67"/>
      <c r="M52" s="67"/>
      <c r="N52" s="67"/>
      <c r="O52" s="67"/>
      <c r="P52" s="67"/>
      <c r="Q52" s="67"/>
      <c r="R52" s="67"/>
      <c r="S52" s="67"/>
      <c r="T52" s="67"/>
      <c r="U52" s="67"/>
      <c r="V52" s="67"/>
      <c r="W52" s="67"/>
      <c r="X52" s="262"/>
    </row>
    <row r="53" spans="1:24" x14ac:dyDescent="0.15">
      <c r="A53" s="262"/>
      <c r="B53" s="65"/>
      <c r="C53" s="68"/>
      <c r="D53" s="67"/>
      <c r="E53" s="67"/>
      <c r="F53" s="67"/>
      <c r="G53" s="67"/>
      <c r="H53" s="67"/>
      <c r="I53" s="67"/>
      <c r="J53" s="67"/>
      <c r="K53" s="67"/>
      <c r="L53" s="67"/>
      <c r="M53" s="67"/>
      <c r="N53" s="67"/>
      <c r="O53" s="67"/>
      <c r="P53" s="67"/>
      <c r="Q53" s="67"/>
      <c r="R53" s="67"/>
      <c r="S53" s="67"/>
      <c r="T53" s="67"/>
      <c r="U53" s="67"/>
      <c r="V53" s="67"/>
      <c r="W53" s="67"/>
      <c r="X53" s="262"/>
    </row>
    <row r="54" spans="1:24" x14ac:dyDescent="0.15">
      <c r="A54" s="262"/>
      <c r="B54" s="65"/>
      <c r="C54" s="68"/>
      <c r="D54" s="67"/>
      <c r="E54" s="67"/>
      <c r="F54" s="67"/>
      <c r="G54" s="67"/>
      <c r="H54" s="67"/>
      <c r="I54" s="67"/>
      <c r="J54" s="67"/>
      <c r="K54" s="67"/>
      <c r="L54" s="67"/>
      <c r="M54" s="67"/>
      <c r="N54" s="67"/>
      <c r="O54" s="67"/>
      <c r="P54" s="67"/>
      <c r="Q54" s="67"/>
      <c r="R54" s="67"/>
      <c r="S54" s="67"/>
      <c r="T54" s="67"/>
      <c r="U54" s="67"/>
      <c r="V54" s="67"/>
      <c r="W54" s="67"/>
      <c r="X54" s="262"/>
    </row>
    <row r="55" spans="1:24" x14ac:dyDescent="0.15">
      <c r="A55" s="262"/>
      <c r="B55" s="65"/>
      <c r="C55" s="68"/>
      <c r="D55" s="67"/>
      <c r="E55" s="67"/>
      <c r="F55" s="67"/>
      <c r="G55" s="67"/>
      <c r="H55" s="67"/>
      <c r="I55" s="67"/>
      <c r="J55" s="67"/>
      <c r="K55" s="67"/>
      <c r="L55" s="67"/>
      <c r="M55" s="67"/>
      <c r="N55" s="67"/>
      <c r="O55" s="67"/>
      <c r="P55" s="67"/>
      <c r="Q55" s="67"/>
      <c r="R55" s="67"/>
      <c r="S55" s="67"/>
      <c r="T55" s="67"/>
      <c r="U55" s="67"/>
      <c r="V55" s="67"/>
      <c r="W55" s="67"/>
      <c r="X55" s="262"/>
    </row>
    <row r="56" spans="1:24" x14ac:dyDescent="0.15">
      <c r="A56" s="262"/>
      <c r="B56" s="65"/>
      <c r="C56" s="68"/>
      <c r="D56" s="67"/>
      <c r="E56" s="67"/>
      <c r="F56" s="67"/>
      <c r="G56" s="67"/>
      <c r="H56" s="67"/>
      <c r="I56" s="67"/>
      <c r="J56" s="67"/>
      <c r="K56" s="67"/>
      <c r="L56" s="67"/>
      <c r="M56" s="67"/>
      <c r="N56" s="67"/>
      <c r="O56" s="67"/>
      <c r="P56" s="67"/>
      <c r="Q56" s="67"/>
      <c r="R56" s="67"/>
      <c r="S56" s="67"/>
      <c r="T56" s="67"/>
      <c r="U56" s="67"/>
      <c r="V56" s="67"/>
      <c r="W56" s="67"/>
      <c r="X56" s="262"/>
    </row>
    <row r="57" spans="1:24" x14ac:dyDescent="0.15">
      <c r="A57" s="262"/>
      <c r="B57" s="65"/>
      <c r="C57" s="68"/>
      <c r="D57" s="67"/>
      <c r="E57" s="67"/>
      <c r="F57" s="67"/>
      <c r="G57" s="67"/>
      <c r="H57" s="67"/>
      <c r="I57" s="67"/>
      <c r="J57" s="67"/>
      <c r="K57" s="67"/>
      <c r="L57" s="67"/>
      <c r="M57" s="67"/>
      <c r="N57" s="67"/>
      <c r="O57" s="67"/>
      <c r="P57" s="67"/>
      <c r="Q57" s="67"/>
      <c r="R57" s="67"/>
      <c r="S57" s="67"/>
      <c r="T57" s="67"/>
      <c r="U57" s="67"/>
      <c r="V57" s="67"/>
      <c r="W57" s="67"/>
      <c r="X57" s="262"/>
    </row>
    <row r="58" spans="1:24" x14ac:dyDescent="0.15">
      <c r="A58" s="262"/>
      <c r="B58" s="65"/>
      <c r="C58" s="68"/>
      <c r="D58" s="67"/>
      <c r="E58" s="67"/>
      <c r="F58" s="67"/>
      <c r="G58" s="67"/>
      <c r="H58" s="67"/>
      <c r="I58" s="67"/>
      <c r="J58" s="67"/>
      <c r="K58" s="67"/>
      <c r="L58" s="67"/>
      <c r="M58" s="67"/>
      <c r="N58" s="67"/>
      <c r="O58" s="67"/>
      <c r="P58" s="67"/>
      <c r="Q58" s="67"/>
      <c r="R58" s="67"/>
      <c r="S58" s="67"/>
      <c r="T58" s="67"/>
      <c r="U58" s="67"/>
      <c r="V58" s="67"/>
      <c r="W58" s="67"/>
      <c r="X58" s="262"/>
    </row>
    <row r="59" spans="1:24" x14ac:dyDescent="0.15">
      <c r="A59" s="262"/>
      <c r="B59" s="65"/>
      <c r="C59" s="68"/>
      <c r="D59" s="67"/>
      <c r="E59" s="67"/>
      <c r="F59" s="67"/>
      <c r="G59" s="67"/>
      <c r="H59" s="67"/>
      <c r="I59" s="67"/>
      <c r="J59" s="67"/>
      <c r="K59" s="67"/>
      <c r="L59" s="67"/>
      <c r="M59" s="67"/>
      <c r="N59" s="67"/>
      <c r="O59" s="67"/>
      <c r="P59" s="67"/>
      <c r="Q59" s="67"/>
      <c r="R59" s="67"/>
      <c r="S59" s="67"/>
      <c r="T59" s="67"/>
      <c r="U59" s="67"/>
      <c r="V59" s="67"/>
      <c r="W59" s="67"/>
      <c r="X59" s="262"/>
    </row>
    <row r="60" spans="1:24" x14ac:dyDescent="0.15">
      <c r="A60" s="262"/>
      <c r="B60" s="65"/>
      <c r="C60" s="68"/>
      <c r="D60" s="67"/>
      <c r="E60" s="67"/>
      <c r="F60" s="67"/>
      <c r="G60" s="67"/>
      <c r="H60" s="67"/>
      <c r="I60" s="67"/>
      <c r="J60" s="67"/>
      <c r="K60" s="67"/>
      <c r="L60" s="67"/>
      <c r="M60" s="67"/>
      <c r="N60" s="67"/>
      <c r="O60" s="67"/>
      <c r="P60" s="67"/>
      <c r="Q60" s="67"/>
      <c r="R60" s="67"/>
      <c r="S60" s="67"/>
      <c r="T60" s="67"/>
      <c r="U60" s="67"/>
      <c r="V60" s="67"/>
      <c r="W60" s="67"/>
      <c r="X60" s="262"/>
    </row>
    <row r="61" spans="1:24" x14ac:dyDescent="0.15">
      <c r="A61" s="262"/>
      <c r="B61" s="65"/>
      <c r="C61" s="68"/>
      <c r="D61" s="67"/>
      <c r="E61" s="67"/>
      <c r="F61" s="67"/>
      <c r="G61" s="67"/>
      <c r="H61" s="67"/>
      <c r="I61" s="67"/>
      <c r="J61" s="67"/>
      <c r="K61" s="67"/>
      <c r="L61" s="67"/>
      <c r="M61" s="67"/>
      <c r="N61" s="67"/>
      <c r="O61" s="67"/>
      <c r="P61" s="67"/>
      <c r="Q61" s="67"/>
      <c r="R61" s="67"/>
      <c r="S61" s="67"/>
      <c r="T61" s="67"/>
      <c r="U61" s="67"/>
      <c r="V61" s="67"/>
      <c r="W61" s="67"/>
      <c r="X61" s="262"/>
    </row>
    <row r="62" spans="1:24" x14ac:dyDescent="0.15">
      <c r="A62" s="262"/>
      <c r="B62" s="65"/>
      <c r="C62" s="68"/>
      <c r="D62" s="67"/>
      <c r="E62" s="67"/>
      <c r="F62" s="67"/>
      <c r="G62" s="67"/>
      <c r="H62" s="67"/>
      <c r="I62" s="67"/>
      <c r="J62" s="67"/>
      <c r="K62" s="67"/>
      <c r="L62" s="67"/>
      <c r="M62" s="67"/>
      <c r="N62" s="67"/>
      <c r="O62" s="67"/>
      <c r="P62" s="67"/>
      <c r="Q62" s="67"/>
      <c r="R62" s="67"/>
      <c r="S62" s="67"/>
      <c r="T62" s="67"/>
      <c r="U62" s="67"/>
      <c r="V62" s="67"/>
      <c r="W62" s="67"/>
      <c r="X62" s="262"/>
    </row>
    <row r="63" spans="1:24" x14ac:dyDescent="0.15">
      <c r="A63" s="262"/>
      <c r="B63" s="65"/>
      <c r="C63" s="68"/>
      <c r="D63" s="67"/>
      <c r="E63" s="67"/>
      <c r="F63" s="67"/>
      <c r="G63" s="67"/>
      <c r="H63" s="67"/>
      <c r="I63" s="67"/>
      <c r="J63" s="67"/>
      <c r="K63" s="67"/>
      <c r="L63" s="67"/>
      <c r="M63" s="67"/>
      <c r="N63" s="67"/>
      <c r="O63" s="67"/>
      <c r="P63" s="67"/>
      <c r="Q63" s="67"/>
      <c r="R63" s="67"/>
      <c r="S63" s="67"/>
      <c r="T63" s="67"/>
      <c r="U63" s="67"/>
      <c r="V63" s="67"/>
      <c r="W63" s="67"/>
      <c r="X63" s="262"/>
    </row>
    <row r="64" spans="1:24" x14ac:dyDescent="0.15">
      <c r="A64" s="262"/>
      <c r="B64" s="65"/>
      <c r="C64" s="68"/>
      <c r="D64" s="67"/>
      <c r="E64" s="67"/>
      <c r="F64" s="67"/>
      <c r="G64" s="67"/>
      <c r="H64" s="67"/>
      <c r="I64" s="67"/>
      <c r="J64" s="67"/>
      <c r="K64" s="67"/>
      <c r="L64" s="67"/>
      <c r="M64" s="67"/>
      <c r="N64" s="67"/>
      <c r="O64" s="67"/>
      <c r="P64" s="67"/>
      <c r="Q64" s="67"/>
      <c r="R64" s="67"/>
      <c r="S64" s="67"/>
      <c r="T64" s="67"/>
      <c r="U64" s="67"/>
      <c r="V64" s="67"/>
      <c r="W64" s="67"/>
      <c r="X64" s="262"/>
    </row>
    <row r="65" spans="1:24" x14ac:dyDescent="0.15">
      <c r="A65" s="262"/>
      <c r="B65" s="65"/>
      <c r="C65" s="68"/>
      <c r="D65" s="67"/>
      <c r="E65" s="67"/>
      <c r="F65" s="67"/>
      <c r="G65" s="67"/>
      <c r="H65" s="67"/>
      <c r="I65" s="67"/>
      <c r="J65" s="67"/>
      <c r="K65" s="67"/>
      <c r="L65" s="67"/>
      <c r="M65" s="67"/>
      <c r="N65" s="67"/>
      <c r="O65" s="67"/>
      <c r="P65" s="67"/>
      <c r="Q65" s="67"/>
      <c r="R65" s="67"/>
      <c r="S65" s="67"/>
      <c r="T65" s="67"/>
      <c r="U65" s="67"/>
      <c r="V65" s="67"/>
      <c r="W65" s="67"/>
      <c r="X65" s="262"/>
    </row>
    <row r="66" spans="1:24" x14ac:dyDescent="0.15">
      <c r="A66" s="262"/>
      <c r="B66" s="65"/>
      <c r="C66" s="68"/>
      <c r="D66" s="67"/>
      <c r="E66" s="67"/>
      <c r="F66" s="67"/>
      <c r="G66" s="67"/>
      <c r="H66" s="67"/>
      <c r="I66" s="67"/>
      <c r="J66" s="67"/>
      <c r="K66" s="67"/>
      <c r="L66" s="67"/>
      <c r="M66" s="67"/>
      <c r="N66" s="67"/>
      <c r="O66" s="67"/>
      <c r="P66" s="67"/>
      <c r="Q66" s="67"/>
      <c r="R66" s="67"/>
      <c r="S66" s="67"/>
      <c r="T66" s="67"/>
      <c r="U66" s="67"/>
      <c r="V66" s="67"/>
      <c r="W66" s="67"/>
      <c r="X66" s="262"/>
    </row>
    <row r="67" spans="1:24" x14ac:dyDescent="0.15">
      <c r="A67" s="262"/>
      <c r="B67" s="65"/>
      <c r="C67" s="68"/>
      <c r="D67" s="67"/>
      <c r="E67" s="67"/>
      <c r="F67" s="67"/>
      <c r="G67" s="67"/>
      <c r="H67" s="67"/>
      <c r="I67" s="67"/>
      <c r="J67" s="67"/>
      <c r="K67" s="67"/>
      <c r="L67" s="67"/>
      <c r="M67" s="67"/>
      <c r="N67" s="67"/>
      <c r="O67" s="67"/>
      <c r="P67" s="67"/>
      <c r="Q67" s="67"/>
      <c r="R67" s="67"/>
      <c r="S67" s="67"/>
      <c r="T67" s="67"/>
      <c r="U67" s="67"/>
      <c r="V67" s="67"/>
      <c r="W67" s="67"/>
      <c r="X67" s="262"/>
    </row>
    <row r="68" spans="1:24" x14ac:dyDescent="0.15">
      <c r="A68" s="262"/>
      <c r="B68" s="65"/>
      <c r="C68" s="68"/>
      <c r="D68" s="67"/>
      <c r="E68" s="67"/>
      <c r="F68" s="67"/>
      <c r="G68" s="67"/>
      <c r="H68" s="67"/>
      <c r="I68" s="67"/>
      <c r="J68" s="67"/>
      <c r="K68" s="67"/>
      <c r="L68" s="67"/>
      <c r="M68" s="67"/>
      <c r="N68" s="67"/>
      <c r="O68" s="67"/>
      <c r="P68" s="67"/>
      <c r="Q68" s="67"/>
      <c r="R68" s="67"/>
      <c r="S68" s="67"/>
      <c r="T68" s="67"/>
      <c r="U68" s="67"/>
      <c r="V68" s="67"/>
      <c r="W68" s="67"/>
      <c r="X68" s="262"/>
    </row>
    <row r="69" spans="1:24" x14ac:dyDescent="0.15">
      <c r="A69" s="262"/>
      <c r="B69" s="65"/>
      <c r="C69" s="68"/>
      <c r="D69" s="67"/>
      <c r="E69" s="67"/>
      <c r="F69" s="67"/>
      <c r="G69" s="67"/>
      <c r="H69" s="67"/>
      <c r="I69" s="67"/>
      <c r="J69" s="67"/>
      <c r="K69" s="67"/>
      <c r="L69" s="67"/>
      <c r="M69" s="67"/>
      <c r="N69" s="67"/>
      <c r="O69" s="67"/>
      <c r="P69" s="67"/>
      <c r="Q69" s="67"/>
      <c r="R69" s="67"/>
      <c r="S69" s="67"/>
      <c r="T69" s="67"/>
      <c r="U69" s="67"/>
      <c r="V69" s="67"/>
      <c r="W69" s="67"/>
      <c r="X69" s="262"/>
    </row>
    <row r="70" spans="1:24" x14ac:dyDescent="0.15">
      <c r="A70" s="262"/>
      <c r="B70" s="65"/>
      <c r="C70" s="68"/>
      <c r="D70" s="67"/>
      <c r="E70" s="67"/>
      <c r="F70" s="67"/>
      <c r="G70" s="67"/>
      <c r="H70" s="67"/>
      <c r="I70" s="67"/>
      <c r="J70" s="67"/>
      <c r="K70" s="67"/>
      <c r="L70" s="67"/>
      <c r="M70" s="67"/>
      <c r="N70" s="67"/>
      <c r="O70" s="67"/>
      <c r="P70" s="67"/>
      <c r="Q70" s="67"/>
      <c r="R70" s="67"/>
      <c r="S70" s="67"/>
      <c r="T70" s="67"/>
      <c r="U70" s="67"/>
      <c r="V70" s="67"/>
      <c r="W70" s="67"/>
      <c r="X70" s="262"/>
    </row>
    <row r="71" spans="1:24" x14ac:dyDescent="0.15">
      <c r="A71" s="262"/>
      <c r="B71" s="65"/>
      <c r="C71" s="68"/>
      <c r="D71" s="67"/>
      <c r="E71" s="67"/>
      <c r="F71" s="67"/>
      <c r="G71" s="67"/>
      <c r="H71" s="67"/>
      <c r="I71" s="67"/>
      <c r="J71" s="67"/>
      <c r="K71" s="67"/>
      <c r="L71" s="67"/>
      <c r="M71" s="67"/>
      <c r="N71" s="67"/>
      <c r="O71" s="67"/>
      <c r="P71" s="67"/>
      <c r="Q71" s="67"/>
      <c r="R71" s="67"/>
      <c r="S71" s="67"/>
      <c r="T71" s="67"/>
      <c r="U71" s="67"/>
      <c r="V71" s="67"/>
      <c r="W71" s="67"/>
      <c r="X71" s="262"/>
    </row>
    <row r="72" spans="1:24" x14ac:dyDescent="0.15">
      <c r="A72" s="262"/>
      <c r="B72" s="65"/>
      <c r="C72" s="68"/>
      <c r="D72" s="67"/>
      <c r="E72" s="67"/>
      <c r="F72" s="67"/>
      <c r="G72" s="67"/>
      <c r="H72" s="67"/>
      <c r="I72" s="67"/>
      <c r="J72" s="67"/>
      <c r="K72" s="67"/>
      <c r="L72" s="67"/>
      <c r="M72" s="67"/>
      <c r="N72" s="67"/>
      <c r="O72" s="67"/>
      <c r="P72" s="67"/>
      <c r="Q72" s="67"/>
      <c r="R72" s="67"/>
      <c r="S72" s="67"/>
      <c r="T72" s="67"/>
      <c r="U72" s="67"/>
      <c r="V72" s="67"/>
      <c r="W72" s="67"/>
      <c r="X72" s="262"/>
    </row>
    <row r="73" spans="1:24" x14ac:dyDescent="0.15">
      <c r="A73" s="262"/>
      <c r="B73" s="65"/>
      <c r="C73" s="68"/>
      <c r="D73" s="67"/>
      <c r="E73" s="67"/>
      <c r="F73" s="67"/>
      <c r="G73" s="67"/>
      <c r="H73" s="67"/>
      <c r="I73" s="67"/>
      <c r="J73" s="67"/>
      <c r="K73" s="67"/>
      <c r="L73" s="67"/>
      <c r="M73" s="67"/>
      <c r="N73" s="67"/>
      <c r="O73" s="67"/>
      <c r="P73" s="67"/>
      <c r="Q73" s="67"/>
      <c r="R73" s="67"/>
      <c r="S73" s="67"/>
      <c r="T73" s="67"/>
      <c r="U73" s="67"/>
      <c r="V73" s="67"/>
      <c r="W73" s="67"/>
      <c r="X73" s="262"/>
    </row>
    <row r="74" spans="1:24" x14ac:dyDescent="0.15">
      <c r="A74" s="262"/>
      <c r="B74" s="65"/>
      <c r="C74" s="68"/>
      <c r="D74" s="67"/>
      <c r="E74" s="67"/>
      <c r="F74" s="67"/>
      <c r="G74" s="67"/>
      <c r="H74" s="67"/>
      <c r="I74" s="67"/>
      <c r="J74" s="67"/>
      <c r="K74" s="67"/>
      <c r="L74" s="67"/>
      <c r="M74" s="67"/>
      <c r="N74" s="67"/>
      <c r="O74" s="67"/>
      <c r="P74" s="67"/>
      <c r="Q74" s="67"/>
      <c r="R74" s="67"/>
      <c r="S74" s="67"/>
      <c r="T74" s="67"/>
      <c r="U74" s="67"/>
      <c r="V74" s="67"/>
      <c r="W74" s="67"/>
      <c r="X74" s="262"/>
    </row>
    <row r="75" spans="1:24" x14ac:dyDescent="0.15">
      <c r="A75" s="262"/>
      <c r="B75" s="65"/>
      <c r="C75" s="68"/>
      <c r="D75" s="67"/>
      <c r="E75" s="67"/>
      <c r="F75" s="67"/>
      <c r="G75" s="67"/>
      <c r="H75" s="67"/>
      <c r="I75" s="67"/>
      <c r="J75" s="67"/>
      <c r="K75" s="67"/>
      <c r="L75" s="67"/>
      <c r="M75" s="67"/>
      <c r="N75" s="67"/>
      <c r="O75" s="67"/>
      <c r="P75" s="67"/>
      <c r="Q75" s="67"/>
      <c r="R75" s="67"/>
      <c r="S75" s="67"/>
      <c r="T75" s="67"/>
      <c r="U75" s="67"/>
      <c r="V75" s="67"/>
      <c r="W75" s="67"/>
      <c r="X75" s="262"/>
    </row>
    <row r="76" spans="1:24" x14ac:dyDescent="0.15">
      <c r="A76" s="262"/>
      <c r="B76" s="65"/>
      <c r="C76" s="68"/>
      <c r="D76" s="67"/>
      <c r="E76" s="67"/>
      <c r="F76" s="67"/>
      <c r="G76" s="67"/>
      <c r="H76" s="67"/>
      <c r="I76" s="67"/>
      <c r="J76" s="67"/>
      <c r="K76" s="67"/>
      <c r="L76" s="67"/>
      <c r="M76" s="67"/>
      <c r="N76" s="67"/>
      <c r="O76" s="67"/>
      <c r="P76" s="67"/>
      <c r="Q76" s="67"/>
      <c r="R76" s="67"/>
      <c r="S76" s="67"/>
      <c r="T76" s="67"/>
      <c r="U76" s="67"/>
      <c r="V76" s="67"/>
      <c r="W76" s="67"/>
      <c r="X76" s="262"/>
    </row>
    <row r="77" spans="1:24" x14ac:dyDescent="0.15">
      <c r="A77" s="262"/>
      <c r="B77" s="65"/>
      <c r="C77" s="68"/>
      <c r="D77" s="67"/>
      <c r="E77" s="67"/>
      <c r="F77" s="67"/>
      <c r="G77" s="67"/>
      <c r="H77" s="67"/>
      <c r="I77" s="67"/>
      <c r="J77" s="67"/>
      <c r="K77" s="67"/>
      <c r="L77" s="67"/>
      <c r="M77" s="67"/>
      <c r="N77" s="67"/>
      <c r="O77" s="67"/>
      <c r="P77" s="67"/>
      <c r="Q77" s="67"/>
      <c r="R77" s="67"/>
      <c r="S77" s="67"/>
      <c r="T77" s="67"/>
      <c r="U77" s="67"/>
      <c r="V77" s="67"/>
      <c r="W77" s="67"/>
      <c r="X77" s="262"/>
    </row>
    <row r="78" spans="1:24" x14ac:dyDescent="0.15">
      <c r="A78" s="262"/>
      <c r="B78" s="65"/>
      <c r="C78" s="68"/>
      <c r="D78" s="67"/>
      <c r="E78" s="67"/>
      <c r="F78" s="67"/>
      <c r="G78" s="67"/>
      <c r="H78" s="67"/>
      <c r="I78" s="67"/>
      <c r="J78" s="67"/>
      <c r="K78" s="67"/>
      <c r="L78" s="67"/>
      <c r="M78" s="67"/>
      <c r="N78" s="67"/>
      <c r="O78" s="67"/>
      <c r="P78" s="67"/>
      <c r="Q78" s="67"/>
      <c r="R78" s="67"/>
      <c r="S78" s="67"/>
      <c r="T78" s="67"/>
      <c r="U78" s="67"/>
      <c r="V78" s="67"/>
      <c r="W78" s="67"/>
      <c r="X78" s="262"/>
    </row>
    <row r="79" spans="1:24" x14ac:dyDescent="0.15">
      <c r="A79" s="262"/>
      <c r="B79" s="65"/>
      <c r="C79" s="68"/>
      <c r="D79" s="67"/>
      <c r="E79" s="67"/>
      <c r="F79" s="67"/>
      <c r="G79" s="67"/>
      <c r="H79" s="67"/>
      <c r="I79" s="67"/>
      <c r="J79" s="67"/>
      <c r="K79" s="67"/>
      <c r="L79" s="67"/>
      <c r="M79" s="67"/>
      <c r="N79" s="67"/>
      <c r="O79" s="67"/>
      <c r="P79" s="67"/>
      <c r="Q79" s="67"/>
      <c r="R79" s="67"/>
      <c r="S79" s="67"/>
      <c r="T79" s="67"/>
      <c r="U79" s="67"/>
      <c r="V79" s="67"/>
      <c r="W79" s="67"/>
      <c r="X79" s="262"/>
    </row>
    <row r="80" spans="1:24" x14ac:dyDescent="0.15">
      <c r="A80" s="262"/>
      <c r="B80" s="65"/>
      <c r="C80" s="68"/>
      <c r="D80" s="67"/>
      <c r="E80" s="67"/>
      <c r="F80" s="67"/>
      <c r="G80" s="67"/>
      <c r="H80" s="67"/>
      <c r="I80" s="67"/>
      <c r="J80" s="67"/>
      <c r="K80" s="67"/>
      <c r="L80" s="67"/>
      <c r="M80" s="67"/>
      <c r="N80" s="67"/>
      <c r="O80" s="67"/>
      <c r="P80" s="67"/>
      <c r="Q80" s="67"/>
      <c r="R80" s="67"/>
      <c r="S80" s="67"/>
      <c r="T80" s="67"/>
      <c r="U80" s="67"/>
      <c r="V80" s="67"/>
      <c r="W80" s="67"/>
      <c r="X80" s="262"/>
    </row>
    <row r="81" spans="1:24" x14ac:dyDescent="0.15">
      <c r="A81" s="262"/>
      <c r="B81" s="65"/>
      <c r="C81" s="68"/>
      <c r="D81" s="67"/>
      <c r="E81" s="67"/>
      <c r="F81" s="67"/>
      <c r="G81" s="67"/>
      <c r="H81" s="67"/>
      <c r="I81" s="67"/>
      <c r="J81" s="67"/>
      <c r="K81" s="67"/>
      <c r="L81" s="67"/>
      <c r="M81" s="67"/>
      <c r="N81" s="67"/>
      <c r="O81" s="67"/>
      <c r="P81" s="67"/>
      <c r="Q81" s="67"/>
      <c r="R81" s="67"/>
      <c r="S81" s="67"/>
      <c r="T81" s="67"/>
      <c r="U81" s="67"/>
      <c r="V81" s="67"/>
      <c r="W81" s="67"/>
      <c r="X81" s="262"/>
    </row>
    <row r="82" spans="1:24" x14ac:dyDescent="0.15">
      <c r="A82" s="262"/>
      <c r="B82" s="65"/>
      <c r="C82" s="68"/>
      <c r="D82" s="67"/>
      <c r="E82" s="67"/>
      <c r="F82" s="67"/>
      <c r="G82" s="67"/>
      <c r="H82" s="67"/>
      <c r="I82" s="67"/>
      <c r="J82" s="67"/>
      <c r="K82" s="67"/>
      <c r="L82" s="67"/>
      <c r="M82" s="67"/>
      <c r="N82" s="67"/>
      <c r="O82" s="67"/>
      <c r="P82" s="67"/>
      <c r="Q82" s="67"/>
      <c r="R82" s="67"/>
      <c r="S82" s="67"/>
      <c r="T82" s="67"/>
      <c r="U82" s="67"/>
      <c r="V82" s="67"/>
      <c r="W82" s="67"/>
      <c r="X82" s="262"/>
    </row>
    <row r="83" spans="1:24" x14ac:dyDescent="0.15">
      <c r="A83" s="262"/>
      <c r="B83" s="65"/>
      <c r="C83" s="68"/>
      <c r="D83" s="67"/>
      <c r="E83" s="67"/>
      <c r="F83" s="67"/>
      <c r="G83" s="67"/>
      <c r="H83" s="67"/>
      <c r="I83" s="67"/>
      <c r="J83" s="67"/>
      <c r="K83" s="67"/>
      <c r="L83" s="67"/>
      <c r="M83" s="67"/>
      <c r="N83" s="67"/>
      <c r="O83" s="67"/>
      <c r="P83" s="67"/>
      <c r="Q83" s="67"/>
      <c r="R83" s="67"/>
      <c r="S83" s="67"/>
      <c r="T83" s="67"/>
      <c r="U83" s="67"/>
      <c r="V83" s="67"/>
      <c r="W83" s="67"/>
      <c r="X83" s="262"/>
    </row>
    <row r="84" spans="1:24" x14ac:dyDescent="0.15">
      <c r="A84" s="262"/>
      <c r="B84" s="65"/>
      <c r="C84" s="68"/>
      <c r="D84" s="67"/>
      <c r="E84" s="67"/>
      <c r="F84" s="67"/>
      <c r="G84" s="67"/>
      <c r="H84" s="67"/>
      <c r="I84" s="67"/>
      <c r="J84" s="67"/>
      <c r="K84" s="67"/>
      <c r="L84" s="67"/>
      <c r="M84" s="67"/>
      <c r="N84" s="67"/>
      <c r="O84" s="67"/>
      <c r="P84" s="67"/>
      <c r="Q84" s="67"/>
      <c r="R84" s="67"/>
      <c r="S84" s="67"/>
      <c r="T84" s="67"/>
      <c r="U84" s="67"/>
      <c r="V84" s="67"/>
      <c r="W84" s="67"/>
      <c r="X84" s="262"/>
    </row>
    <row r="85" spans="1:24" x14ac:dyDescent="0.15">
      <c r="A85" s="262"/>
      <c r="B85" s="65"/>
      <c r="C85" s="68"/>
      <c r="D85" s="67"/>
      <c r="E85" s="67"/>
      <c r="F85" s="67"/>
      <c r="G85" s="67"/>
      <c r="H85" s="67"/>
      <c r="I85" s="67"/>
      <c r="J85" s="67"/>
      <c r="K85" s="67"/>
      <c r="L85" s="67"/>
      <c r="M85" s="67"/>
      <c r="N85" s="67"/>
      <c r="O85" s="67"/>
      <c r="P85" s="67"/>
      <c r="Q85" s="67"/>
      <c r="R85" s="67"/>
      <c r="S85" s="67"/>
      <c r="T85" s="67"/>
      <c r="U85" s="67"/>
      <c r="V85" s="67"/>
      <c r="W85" s="67"/>
      <c r="X85" s="262"/>
    </row>
    <row r="86" spans="1:24" x14ac:dyDescent="0.15">
      <c r="A86" s="262"/>
      <c r="B86" s="65"/>
      <c r="C86" s="68"/>
      <c r="D86" s="67"/>
      <c r="E86" s="67"/>
      <c r="F86" s="67"/>
      <c r="G86" s="67"/>
      <c r="H86" s="67"/>
      <c r="I86" s="67"/>
      <c r="J86" s="67"/>
      <c r="K86" s="67"/>
      <c r="L86" s="67"/>
      <c r="M86" s="67"/>
      <c r="N86" s="67"/>
      <c r="O86" s="67"/>
      <c r="P86" s="67"/>
      <c r="Q86" s="67"/>
      <c r="R86" s="67"/>
      <c r="S86" s="67"/>
      <c r="T86" s="67"/>
      <c r="U86" s="67"/>
      <c r="V86" s="67"/>
      <c r="W86" s="67"/>
      <c r="X86" s="262"/>
    </row>
    <row r="87" spans="1:24" x14ac:dyDescent="0.15">
      <c r="A87" s="262"/>
      <c r="B87" s="65"/>
      <c r="C87" s="68"/>
      <c r="D87" s="67"/>
      <c r="E87" s="67"/>
      <c r="F87" s="67"/>
      <c r="G87" s="67"/>
      <c r="H87" s="67"/>
      <c r="I87" s="67"/>
      <c r="J87" s="67"/>
      <c r="K87" s="67"/>
      <c r="L87" s="67"/>
      <c r="M87" s="67"/>
      <c r="N87" s="67"/>
      <c r="O87" s="67"/>
      <c r="P87" s="67"/>
      <c r="Q87" s="67"/>
      <c r="R87" s="67"/>
      <c r="S87" s="67"/>
      <c r="T87" s="67"/>
      <c r="U87" s="67"/>
      <c r="V87" s="67"/>
      <c r="W87" s="67"/>
      <c r="X87" s="262"/>
    </row>
    <row r="88" spans="1:24" x14ac:dyDescent="0.15">
      <c r="A88" s="262"/>
      <c r="B88" s="65"/>
      <c r="C88" s="68"/>
      <c r="D88" s="67"/>
      <c r="E88" s="67"/>
      <c r="F88" s="67"/>
      <c r="G88" s="67"/>
      <c r="H88" s="67"/>
      <c r="I88" s="67"/>
      <c r="J88" s="67"/>
      <c r="K88" s="67"/>
      <c r="L88" s="67"/>
      <c r="M88" s="67"/>
      <c r="N88" s="67"/>
      <c r="O88" s="67"/>
      <c r="P88" s="67"/>
      <c r="Q88" s="67"/>
      <c r="R88" s="67"/>
      <c r="S88" s="67"/>
      <c r="T88" s="67"/>
      <c r="U88" s="67"/>
      <c r="V88" s="67"/>
      <c r="W88" s="67"/>
      <c r="X88" s="262"/>
    </row>
    <row r="89" spans="1:24" x14ac:dyDescent="0.15">
      <c r="A89" s="262"/>
      <c r="B89" s="65"/>
      <c r="C89" s="68"/>
      <c r="D89" s="67"/>
      <c r="E89" s="67"/>
      <c r="F89" s="67"/>
      <c r="G89" s="67"/>
      <c r="H89" s="67"/>
      <c r="I89" s="67"/>
      <c r="J89" s="67"/>
      <c r="K89" s="67"/>
      <c r="L89" s="67"/>
      <c r="M89" s="67"/>
      <c r="N89" s="67"/>
      <c r="O89" s="67"/>
      <c r="P89" s="67"/>
      <c r="Q89" s="67"/>
      <c r="R89" s="67"/>
      <c r="S89" s="67"/>
      <c r="T89" s="67"/>
      <c r="U89" s="67"/>
      <c r="V89" s="67"/>
      <c r="W89" s="67"/>
      <c r="X89" s="262"/>
    </row>
    <row r="90" spans="1:24" x14ac:dyDescent="0.15">
      <c r="A90" s="262"/>
      <c r="B90" s="65"/>
      <c r="C90" s="68"/>
      <c r="D90" s="67"/>
      <c r="E90" s="67"/>
      <c r="F90" s="67"/>
      <c r="G90" s="67"/>
      <c r="H90" s="67"/>
      <c r="I90" s="67"/>
      <c r="J90" s="67"/>
      <c r="K90" s="67"/>
      <c r="L90" s="67"/>
      <c r="M90" s="67"/>
      <c r="N90" s="67"/>
      <c r="O90" s="67"/>
      <c r="P90" s="67"/>
      <c r="Q90" s="67"/>
      <c r="R90" s="67"/>
      <c r="S90" s="67"/>
      <c r="T90" s="67"/>
      <c r="U90" s="67"/>
      <c r="V90" s="67"/>
      <c r="W90" s="67"/>
      <c r="X90" s="262"/>
    </row>
    <row r="91" spans="1:24" x14ac:dyDescent="0.15">
      <c r="A91" s="262"/>
      <c r="B91" s="65"/>
      <c r="C91" s="68"/>
      <c r="D91" s="67"/>
      <c r="E91" s="67"/>
      <c r="F91" s="67"/>
      <c r="G91" s="67"/>
      <c r="H91" s="67"/>
      <c r="I91" s="67"/>
      <c r="J91" s="67"/>
      <c r="K91" s="67"/>
      <c r="L91" s="67"/>
      <c r="M91" s="67"/>
      <c r="N91" s="67"/>
      <c r="O91" s="67"/>
      <c r="P91" s="67"/>
      <c r="Q91" s="67"/>
      <c r="R91" s="67"/>
      <c r="S91" s="67"/>
      <c r="T91" s="67"/>
      <c r="U91" s="67"/>
      <c r="V91" s="67"/>
      <c r="W91" s="67"/>
      <c r="X91" s="262"/>
    </row>
    <row r="92" spans="1:24" x14ac:dyDescent="0.15">
      <c r="A92" s="262"/>
      <c r="B92" s="65"/>
      <c r="C92" s="68"/>
      <c r="D92" s="67"/>
      <c r="E92" s="67"/>
      <c r="F92" s="67"/>
      <c r="G92" s="67"/>
      <c r="H92" s="67"/>
      <c r="I92" s="67"/>
      <c r="J92" s="67"/>
      <c r="K92" s="67"/>
      <c r="L92" s="67"/>
      <c r="M92" s="67"/>
      <c r="N92" s="67"/>
      <c r="O92" s="67"/>
      <c r="P92" s="67"/>
      <c r="Q92" s="67"/>
      <c r="R92" s="67"/>
      <c r="S92" s="67"/>
      <c r="T92" s="67"/>
      <c r="U92" s="67"/>
      <c r="V92" s="67"/>
      <c r="W92" s="67"/>
      <c r="X92" s="262"/>
    </row>
    <row r="93" spans="1:24" x14ac:dyDescent="0.15">
      <c r="A93" s="262"/>
      <c r="B93" s="65"/>
      <c r="C93" s="68"/>
      <c r="D93" s="67"/>
      <c r="E93" s="67"/>
      <c r="F93" s="67"/>
      <c r="G93" s="67"/>
      <c r="H93" s="67"/>
      <c r="I93" s="67"/>
      <c r="J93" s="67"/>
      <c r="K93" s="67"/>
      <c r="L93" s="67"/>
      <c r="M93" s="67"/>
      <c r="N93" s="67"/>
      <c r="O93" s="67"/>
      <c r="P93" s="67"/>
      <c r="Q93" s="67"/>
      <c r="R93" s="67"/>
      <c r="S93" s="67"/>
      <c r="T93" s="67"/>
      <c r="U93" s="67"/>
      <c r="V93" s="67"/>
      <c r="W93" s="67"/>
      <c r="X93" s="262"/>
    </row>
    <row r="94" spans="1:24" x14ac:dyDescent="0.15">
      <c r="A94" s="262"/>
      <c r="B94" s="65"/>
      <c r="C94" s="68"/>
      <c r="D94" s="67"/>
      <c r="E94" s="67"/>
      <c r="F94" s="67"/>
      <c r="G94" s="67"/>
      <c r="H94" s="67"/>
      <c r="I94" s="67"/>
      <c r="J94" s="67"/>
      <c r="K94" s="67"/>
      <c r="L94" s="67"/>
      <c r="M94" s="67"/>
      <c r="N94" s="67"/>
      <c r="O94" s="67"/>
      <c r="P94" s="67"/>
      <c r="Q94" s="67"/>
      <c r="R94" s="67"/>
      <c r="S94" s="67"/>
      <c r="T94" s="67"/>
      <c r="U94" s="67"/>
      <c r="V94" s="67"/>
      <c r="W94" s="67"/>
      <c r="X94" s="262"/>
    </row>
    <row r="95" spans="1:24" x14ac:dyDescent="0.15">
      <c r="A95" s="262"/>
      <c r="B95" s="65"/>
      <c r="C95" s="68"/>
      <c r="D95" s="67"/>
      <c r="E95" s="67"/>
      <c r="F95" s="67"/>
      <c r="G95" s="67"/>
      <c r="H95" s="67"/>
      <c r="I95" s="67"/>
      <c r="J95" s="67"/>
      <c r="K95" s="67"/>
      <c r="L95" s="67"/>
      <c r="M95" s="67"/>
      <c r="N95" s="67"/>
      <c r="O95" s="67"/>
      <c r="P95" s="67"/>
      <c r="Q95" s="67"/>
      <c r="R95" s="67"/>
      <c r="S95" s="67"/>
      <c r="T95" s="67"/>
      <c r="U95" s="67"/>
      <c r="V95" s="67"/>
      <c r="W95" s="67"/>
      <c r="X95" s="262"/>
    </row>
    <row r="96" spans="1:24" x14ac:dyDescent="0.15">
      <c r="A96" s="262"/>
      <c r="B96" s="65"/>
      <c r="C96" s="68"/>
      <c r="D96" s="67"/>
      <c r="E96" s="67"/>
      <c r="F96" s="67"/>
      <c r="G96" s="67"/>
      <c r="H96" s="67"/>
      <c r="I96" s="67"/>
      <c r="J96" s="67"/>
      <c r="K96" s="67"/>
      <c r="L96" s="67"/>
      <c r="M96" s="67"/>
      <c r="N96" s="67"/>
      <c r="O96" s="67"/>
      <c r="P96" s="67"/>
      <c r="Q96" s="67"/>
      <c r="R96" s="67"/>
      <c r="S96" s="67"/>
      <c r="T96" s="67"/>
      <c r="U96" s="67"/>
      <c r="V96" s="67"/>
      <c r="W96" s="67"/>
      <c r="X96" s="262"/>
    </row>
    <row r="97" spans="1:24" x14ac:dyDescent="0.15">
      <c r="A97" s="262"/>
      <c r="B97" s="65"/>
      <c r="C97" s="68"/>
      <c r="D97" s="67"/>
      <c r="E97" s="67"/>
      <c r="F97" s="67"/>
      <c r="G97" s="67"/>
      <c r="H97" s="67"/>
      <c r="I97" s="67"/>
      <c r="J97" s="67"/>
      <c r="K97" s="67"/>
      <c r="L97" s="67"/>
      <c r="M97" s="67"/>
      <c r="N97" s="67"/>
      <c r="O97" s="67"/>
      <c r="P97" s="67"/>
      <c r="Q97" s="67"/>
      <c r="R97" s="67"/>
      <c r="S97" s="67"/>
      <c r="T97" s="67"/>
      <c r="U97" s="67"/>
      <c r="V97" s="67"/>
      <c r="W97" s="67"/>
      <c r="X97" s="262"/>
    </row>
    <row r="98" spans="1:24" x14ac:dyDescent="0.15">
      <c r="A98" s="262"/>
      <c r="B98" s="65"/>
      <c r="C98" s="68"/>
      <c r="D98" s="67"/>
      <c r="E98" s="67"/>
      <c r="F98" s="67"/>
      <c r="G98" s="67"/>
      <c r="H98" s="67"/>
      <c r="I98" s="67"/>
      <c r="J98" s="67"/>
      <c r="K98" s="67"/>
      <c r="L98" s="67"/>
      <c r="M98" s="67"/>
      <c r="N98" s="67"/>
      <c r="O98" s="67"/>
      <c r="P98" s="67"/>
      <c r="Q98" s="67"/>
      <c r="R98" s="67"/>
      <c r="S98" s="67"/>
      <c r="T98" s="67"/>
      <c r="U98" s="67"/>
      <c r="V98" s="67"/>
      <c r="W98" s="67"/>
      <c r="X98" s="262"/>
    </row>
    <row r="99" spans="1:24" x14ac:dyDescent="0.15">
      <c r="A99" s="262"/>
      <c r="B99" s="65"/>
      <c r="C99" s="68"/>
      <c r="D99" s="67"/>
      <c r="E99" s="67"/>
      <c r="F99" s="67"/>
      <c r="G99" s="67"/>
      <c r="H99" s="67"/>
      <c r="I99" s="67"/>
      <c r="J99" s="67"/>
      <c r="K99" s="67"/>
      <c r="L99" s="67"/>
      <c r="M99" s="67"/>
      <c r="N99" s="67"/>
      <c r="O99" s="67"/>
      <c r="P99" s="67"/>
      <c r="Q99" s="67"/>
      <c r="R99" s="67"/>
      <c r="S99" s="67"/>
      <c r="T99" s="67"/>
      <c r="U99" s="67"/>
      <c r="V99" s="67"/>
      <c r="W99" s="67"/>
      <c r="X99" s="262"/>
    </row>
    <row r="100" spans="1:24" x14ac:dyDescent="0.15">
      <c r="A100" s="262"/>
      <c r="B100" s="65"/>
      <c r="C100" s="68"/>
      <c r="D100" s="67"/>
      <c r="E100" s="67"/>
      <c r="F100" s="67"/>
      <c r="G100" s="67"/>
      <c r="H100" s="67"/>
      <c r="I100" s="67"/>
      <c r="J100" s="67"/>
      <c r="K100" s="67"/>
      <c r="L100" s="67"/>
      <c r="M100" s="67"/>
      <c r="N100" s="67"/>
      <c r="O100" s="67"/>
      <c r="P100" s="67"/>
      <c r="Q100" s="67"/>
      <c r="R100" s="67"/>
      <c r="S100" s="67"/>
      <c r="T100" s="67"/>
      <c r="U100" s="67"/>
      <c r="V100" s="67"/>
      <c r="W100" s="67"/>
      <c r="X100" s="262"/>
    </row>
    <row r="101" spans="1:24" x14ac:dyDescent="0.15">
      <c r="A101" s="262"/>
      <c r="B101" s="65"/>
      <c r="C101" s="68"/>
      <c r="D101" s="67"/>
      <c r="E101" s="67"/>
      <c r="F101" s="67"/>
      <c r="G101" s="67"/>
      <c r="H101" s="67"/>
      <c r="I101" s="67"/>
      <c r="J101" s="67"/>
      <c r="K101" s="67"/>
      <c r="L101" s="67"/>
      <c r="M101" s="67"/>
      <c r="N101" s="67"/>
      <c r="O101" s="67"/>
      <c r="P101" s="67"/>
      <c r="Q101" s="67"/>
      <c r="R101" s="67"/>
      <c r="S101" s="67"/>
      <c r="T101" s="67"/>
      <c r="U101" s="67"/>
      <c r="V101" s="67"/>
      <c r="W101" s="67"/>
      <c r="X101" s="262"/>
    </row>
    <row r="102" spans="1:24" x14ac:dyDescent="0.15">
      <c r="A102" s="262"/>
      <c r="B102" s="65"/>
      <c r="C102" s="68"/>
      <c r="D102" s="67"/>
      <c r="E102" s="67"/>
      <c r="F102" s="67"/>
      <c r="G102" s="67"/>
      <c r="H102" s="67"/>
      <c r="I102" s="67"/>
      <c r="J102" s="67"/>
      <c r="K102" s="67"/>
      <c r="L102" s="67"/>
      <c r="M102" s="67"/>
      <c r="N102" s="67"/>
      <c r="O102" s="67"/>
      <c r="P102" s="67"/>
      <c r="Q102" s="67"/>
      <c r="R102" s="67"/>
      <c r="S102" s="67"/>
      <c r="T102" s="67"/>
      <c r="U102" s="67"/>
      <c r="V102" s="67"/>
      <c r="W102" s="67"/>
      <c r="X102" s="262"/>
    </row>
    <row r="103" spans="1:24" x14ac:dyDescent="0.15">
      <c r="A103" s="262"/>
      <c r="B103" s="65"/>
      <c r="C103" s="68"/>
      <c r="D103" s="67"/>
      <c r="E103" s="67"/>
      <c r="F103" s="67"/>
      <c r="G103" s="67"/>
      <c r="H103" s="67"/>
      <c r="I103" s="67"/>
      <c r="J103" s="67"/>
      <c r="K103" s="67"/>
      <c r="L103" s="67"/>
      <c r="M103" s="67"/>
      <c r="N103" s="67"/>
      <c r="O103" s="67"/>
      <c r="P103" s="67"/>
      <c r="Q103" s="67"/>
      <c r="R103" s="67"/>
      <c r="S103" s="67"/>
      <c r="T103" s="67"/>
      <c r="U103" s="67"/>
      <c r="V103" s="67"/>
      <c r="W103" s="67"/>
      <c r="X103" s="262"/>
    </row>
    <row r="104" spans="1:24" x14ac:dyDescent="0.15">
      <c r="A104" s="262"/>
      <c r="B104" s="65"/>
      <c r="C104" s="68"/>
      <c r="D104" s="67"/>
      <c r="E104" s="67"/>
      <c r="F104" s="67"/>
      <c r="G104" s="67"/>
      <c r="H104" s="67"/>
      <c r="I104" s="67"/>
      <c r="J104" s="67"/>
      <c r="K104" s="67"/>
      <c r="L104" s="67"/>
      <c r="M104" s="67"/>
      <c r="N104" s="67"/>
      <c r="O104" s="67"/>
      <c r="P104" s="67"/>
      <c r="Q104" s="67"/>
      <c r="R104" s="67"/>
      <c r="S104" s="67"/>
      <c r="T104" s="67"/>
      <c r="U104" s="67"/>
      <c r="V104" s="67"/>
      <c r="W104" s="67"/>
      <c r="X104" s="262"/>
    </row>
    <row r="105" spans="1:24" x14ac:dyDescent="0.15">
      <c r="A105" s="262"/>
      <c r="B105" s="65"/>
      <c r="C105" s="66"/>
      <c r="D105" s="67"/>
      <c r="E105" s="67"/>
      <c r="F105" s="67"/>
      <c r="G105" s="67"/>
      <c r="H105" s="67"/>
      <c r="I105" s="67"/>
      <c r="J105" s="67"/>
      <c r="K105" s="67"/>
      <c r="L105" s="67"/>
      <c r="M105" s="67"/>
      <c r="N105" s="67"/>
      <c r="O105" s="67"/>
      <c r="P105" s="67"/>
      <c r="Q105" s="67"/>
      <c r="R105" s="67"/>
      <c r="S105" s="67"/>
      <c r="T105" s="67"/>
      <c r="U105" s="67"/>
      <c r="V105" s="67"/>
      <c r="W105" s="67"/>
      <c r="X105" s="262"/>
    </row>
    <row r="106" spans="1:24" x14ac:dyDescent="0.15">
      <c r="A106" s="262"/>
      <c r="B106" s="65"/>
      <c r="C106" s="68"/>
      <c r="D106" s="67"/>
      <c r="E106" s="67"/>
      <c r="F106" s="67"/>
      <c r="G106" s="67"/>
      <c r="H106" s="67"/>
      <c r="I106" s="67"/>
      <c r="J106" s="67"/>
      <c r="K106" s="67"/>
      <c r="L106" s="67"/>
      <c r="M106" s="67"/>
      <c r="N106" s="67"/>
      <c r="O106" s="67"/>
      <c r="P106" s="67"/>
      <c r="Q106" s="67"/>
      <c r="R106" s="67"/>
      <c r="S106" s="67"/>
      <c r="T106" s="67"/>
      <c r="U106" s="67"/>
      <c r="V106" s="67"/>
      <c r="W106" s="67"/>
      <c r="X106" s="262"/>
    </row>
    <row r="107" spans="1:24" x14ac:dyDescent="0.15">
      <c r="A107" s="262"/>
      <c r="B107" s="65"/>
      <c r="C107" s="68"/>
      <c r="D107" s="67"/>
      <c r="E107" s="67"/>
      <c r="F107" s="67"/>
      <c r="G107" s="67"/>
      <c r="H107" s="67"/>
      <c r="I107" s="67"/>
      <c r="J107" s="67"/>
      <c r="K107" s="67"/>
      <c r="L107" s="67"/>
      <c r="M107" s="67"/>
      <c r="N107" s="67"/>
      <c r="O107" s="67"/>
      <c r="P107" s="67"/>
      <c r="Q107" s="67"/>
      <c r="R107" s="67"/>
      <c r="S107" s="67"/>
      <c r="T107" s="67"/>
      <c r="U107" s="67"/>
      <c r="V107" s="67"/>
      <c r="W107" s="67"/>
      <c r="X107" s="262"/>
    </row>
    <row r="108" spans="1:24" x14ac:dyDescent="0.15">
      <c r="A108" s="262"/>
      <c r="B108" s="65"/>
      <c r="C108" s="66"/>
      <c r="D108" s="67"/>
      <c r="E108" s="67"/>
      <c r="F108" s="67"/>
      <c r="G108" s="67"/>
      <c r="H108" s="67"/>
      <c r="I108" s="67"/>
      <c r="J108" s="67"/>
      <c r="K108" s="67"/>
      <c r="L108" s="67"/>
      <c r="M108" s="67"/>
      <c r="N108" s="67"/>
      <c r="O108" s="67"/>
      <c r="P108" s="67"/>
      <c r="Q108" s="67"/>
      <c r="R108" s="67"/>
      <c r="S108" s="67"/>
      <c r="T108" s="67"/>
      <c r="U108" s="67"/>
      <c r="V108" s="67"/>
      <c r="W108" s="67"/>
      <c r="X108" s="262"/>
    </row>
    <row r="109" spans="1:24" x14ac:dyDescent="0.15">
      <c r="A109" s="262"/>
      <c r="B109" s="65"/>
      <c r="C109" s="68"/>
      <c r="D109" s="67"/>
      <c r="E109" s="67"/>
      <c r="F109" s="67"/>
      <c r="G109" s="67"/>
      <c r="H109" s="67"/>
      <c r="I109" s="67"/>
      <c r="J109" s="67"/>
      <c r="K109" s="67"/>
      <c r="L109" s="67"/>
      <c r="M109" s="67"/>
      <c r="N109" s="67"/>
      <c r="O109" s="67"/>
      <c r="P109" s="67"/>
      <c r="Q109" s="67"/>
      <c r="R109" s="67"/>
      <c r="S109" s="67"/>
      <c r="T109" s="67"/>
      <c r="U109" s="67"/>
      <c r="V109" s="67"/>
      <c r="W109" s="67"/>
      <c r="X109" s="262"/>
    </row>
    <row r="110" spans="1:24" x14ac:dyDescent="0.15">
      <c r="A110" s="262"/>
      <c r="B110" s="65"/>
      <c r="C110" s="68"/>
      <c r="D110" s="67"/>
      <c r="E110" s="67"/>
      <c r="F110" s="67"/>
      <c r="G110" s="67"/>
      <c r="H110" s="67"/>
      <c r="I110" s="67"/>
      <c r="J110" s="67"/>
      <c r="K110" s="67"/>
      <c r="L110" s="67"/>
      <c r="M110" s="67"/>
      <c r="N110" s="67"/>
      <c r="O110" s="67"/>
      <c r="P110" s="67"/>
      <c r="Q110" s="67"/>
      <c r="R110" s="67"/>
      <c r="S110" s="67"/>
      <c r="T110" s="67"/>
      <c r="U110" s="67"/>
      <c r="V110" s="67"/>
      <c r="W110" s="67"/>
      <c r="X110" s="262"/>
    </row>
    <row r="111" spans="1:24" x14ac:dyDescent="0.15">
      <c r="A111" s="262"/>
      <c r="B111" s="65"/>
      <c r="C111" s="68"/>
      <c r="D111" s="67"/>
      <c r="E111" s="67"/>
      <c r="F111" s="67"/>
      <c r="G111" s="67"/>
      <c r="H111" s="67"/>
      <c r="I111" s="67"/>
      <c r="J111" s="67"/>
      <c r="K111" s="67"/>
      <c r="L111" s="67"/>
      <c r="M111" s="67"/>
      <c r="N111" s="67"/>
      <c r="O111" s="67"/>
      <c r="P111" s="67"/>
      <c r="Q111" s="67"/>
      <c r="R111" s="67"/>
      <c r="S111" s="67"/>
      <c r="T111" s="67"/>
      <c r="U111" s="67"/>
      <c r="V111" s="67"/>
      <c r="W111" s="67"/>
      <c r="X111" s="262"/>
    </row>
    <row r="112" spans="1:24" x14ac:dyDescent="0.15">
      <c r="A112" s="262"/>
      <c r="B112" s="65"/>
      <c r="C112" s="68"/>
      <c r="D112" s="67"/>
      <c r="E112" s="67"/>
      <c r="F112" s="67"/>
      <c r="G112" s="67"/>
      <c r="H112" s="67"/>
      <c r="I112" s="67"/>
      <c r="J112" s="67"/>
      <c r="K112" s="67"/>
      <c r="L112" s="67"/>
      <c r="M112" s="67"/>
      <c r="N112" s="67"/>
      <c r="O112" s="67"/>
      <c r="P112" s="67"/>
      <c r="Q112" s="67"/>
      <c r="R112" s="67"/>
      <c r="S112" s="67"/>
      <c r="T112" s="67"/>
      <c r="U112" s="67"/>
      <c r="V112" s="67"/>
      <c r="W112" s="67"/>
      <c r="X112" s="262"/>
    </row>
    <row r="113" spans="1:24" x14ac:dyDescent="0.15">
      <c r="A113" s="262"/>
      <c r="B113" s="65"/>
      <c r="C113" s="66"/>
      <c r="D113" s="69"/>
      <c r="E113" s="69"/>
      <c r="F113" s="69"/>
      <c r="G113" s="69"/>
      <c r="H113" s="69"/>
      <c r="I113" s="69"/>
      <c r="J113" s="69"/>
      <c r="K113" s="69"/>
      <c r="L113" s="69"/>
      <c r="M113" s="69"/>
      <c r="N113" s="69"/>
      <c r="O113" s="69"/>
      <c r="P113" s="69"/>
      <c r="Q113" s="69"/>
      <c r="R113" s="69"/>
      <c r="S113" s="69"/>
      <c r="T113" s="69"/>
      <c r="U113" s="69"/>
      <c r="V113" s="69"/>
      <c r="W113" s="69"/>
      <c r="X113" s="262"/>
    </row>
    <row r="114" spans="1:24" x14ac:dyDescent="0.15">
      <c r="A114" s="262"/>
      <c r="B114" s="65"/>
      <c r="C114" s="68"/>
      <c r="D114" s="67"/>
      <c r="E114" s="70"/>
      <c r="F114" s="70"/>
      <c r="G114" s="70"/>
      <c r="H114" s="70"/>
      <c r="I114" s="70"/>
      <c r="J114" s="70"/>
      <c r="K114" s="70"/>
      <c r="L114" s="70"/>
      <c r="M114" s="70"/>
      <c r="N114" s="70"/>
      <c r="O114" s="70"/>
      <c r="P114" s="70"/>
      <c r="Q114" s="70"/>
      <c r="R114" s="67"/>
      <c r="S114" s="67"/>
      <c r="T114" s="67"/>
      <c r="U114" s="67"/>
      <c r="V114" s="67"/>
      <c r="W114" s="67"/>
      <c r="X114" s="262"/>
    </row>
    <row r="115" spans="1:24" x14ac:dyDescent="0.15">
      <c r="A115" s="262"/>
      <c r="B115" s="65"/>
      <c r="C115" s="68"/>
      <c r="D115" s="71"/>
      <c r="E115" s="71"/>
      <c r="F115" s="71"/>
      <c r="G115" s="71"/>
      <c r="H115" s="71"/>
      <c r="I115" s="71"/>
      <c r="J115" s="71"/>
      <c r="K115" s="71"/>
      <c r="L115" s="71"/>
      <c r="M115" s="71"/>
      <c r="N115" s="71"/>
      <c r="O115" s="71"/>
      <c r="P115" s="71"/>
      <c r="Q115" s="71"/>
      <c r="R115" s="71"/>
      <c r="S115" s="71"/>
      <c r="T115" s="71"/>
      <c r="U115" s="71"/>
      <c r="V115" s="71"/>
      <c r="W115" s="71"/>
      <c r="X115" s="262"/>
    </row>
    <row r="116" spans="1:24" x14ac:dyDescent="0.15">
      <c r="A116" s="262"/>
      <c r="B116" s="65"/>
      <c r="C116" s="72"/>
      <c r="D116" s="73"/>
      <c r="E116" s="73"/>
      <c r="F116" s="73"/>
      <c r="G116" s="73"/>
      <c r="H116" s="73"/>
      <c r="I116" s="73"/>
      <c r="J116" s="73"/>
      <c r="K116" s="73"/>
      <c r="L116" s="73"/>
      <c r="M116" s="73"/>
      <c r="N116" s="73"/>
      <c r="O116" s="73"/>
      <c r="P116" s="73"/>
      <c r="Q116" s="73"/>
      <c r="R116" s="73"/>
      <c r="S116" s="73"/>
      <c r="T116" s="73"/>
      <c r="U116" s="73"/>
      <c r="V116" s="73"/>
      <c r="W116" s="73"/>
      <c r="X116" s="262"/>
    </row>
    <row r="117" spans="1:24" x14ac:dyDescent="0.15">
      <c r="A117" s="262"/>
      <c r="B117" s="65"/>
      <c r="C117" s="72"/>
      <c r="D117" s="73"/>
      <c r="E117" s="73"/>
      <c r="F117" s="73"/>
      <c r="G117" s="73"/>
      <c r="H117" s="73"/>
      <c r="I117" s="73"/>
      <c r="J117" s="73"/>
      <c r="K117" s="73"/>
      <c r="L117" s="73"/>
      <c r="M117" s="73"/>
      <c r="N117" s="73"/>
      <c r="O117" s="73"/>
      <c r="P117" s="73"/>
      <c r="Q117" s="73"/>
      <c r="R117" s="73"/>
      <c r="S117" s="73"/>
      <c r="T117" s="73"/>
      <c r="U117" s="73"/>
      <c r="V117" s="73"/>
      <c r="W117" s="73"/>
      <c r="X117" s="262"/>
    </row>
    <row r="118" spans="1:24" x14ac:dyDescent="0.15">
      <c r="A118" s="262"/>
      <c r="B118" s="65"/>
      <c r="C118" s="74"/>
      <c r="D118" s="67"/>
      <c r="E118" s="67"/>
      <c r="F118" s="67"/>
      <c r="G118" s="67"/>
      <c r="H118" s="67"/>
      <c r="I118" s="67"/>
      <c r="J118" s="67"/>
      <c r="K118" s="67"/>
      <c r="L118" s="67"/>
      <c r="M118" s="67"/>
      <c r="N118" s="67"/>
      <c r="O118" s="67"/>
      <c r="P118" s="67"/>
      <c r="Q118" s="67"/>
      <c r="R118" s="67"/>
      <c r="S118" s="67"/>
      <c r="T118" s="67"/>
      <c r="U118" s="67"/>
      <c r="V118" s="67"/>
      <c r="W118" s="67"/>
      <c r="X118" s="262"/>
    </row>
    <row r="119" spans="1:24" x14ac:dyDescent="0.15">
      <c r="A119" s="262"/>
      <c r="B119" s="65"/>
      <c r="C119" s="72"/>
      <c r="D119" s="67"/>
      <c r="E119" s="67"/>
      <c r="F119" s="67"/>
      <c r="G119" s="67"/>
      <c r="H119" s="67"/>
      <c r="I119" s="67"/>
      <c r="J119" s="67"/>
      <c r="K119" s="67"/>
      <c r="L119" s="67"/>
      <c r="M119" s="67"/>
      <c r="N119" s="67"/>
      <c r="O119" s="67"/>
      <c r="P119" s="67"/>
      <c r="Q119" s="67"/>
      <c r="R119" s="67"/>
      <c r="S119" s="67"/>
      <c r="T119" s="67"/>
      <c r="U119" s="67"/>
      <c r="V119" s="67"/>
      <c r="W119" s="67"/>
      <c r="X119" s="262"/>
    </row>
    <row r="120" spans="1:24" x14ac:dyDescent="0.15">
      <c r="A120" s="262"/>
      <c r="B120" s="65"/>
      <c r="C120" s="68"/>
      <c r="D120" s="67"/>
      <c r="E120" s="67"/>
      <c r="F120" s="67"/>
      <c r="G120" s="67"/>
      <c r="H120" s="67"/>
      <c r="I120" s="67"/>
      <c r="J120" s="67"/>
      <c r="K120" s="67"/>
      <c r="L120" s="67"/>
      <c r="M120" s="67"/>
      <c r="N120" s="67"/>
      <c r="O120" s="67"/>
      <c r="P120" s="67"/>
      <c r="Q120" s="67"/>
      <c r="R120" s="67"/>
      <c r="S120" s="67"/>
      <c r="T120" s="67"/>
      <c r="U120" s="67"/>
      <c r="V120" s="67"/>
      <c r="W120" s="67"/>
      <c r="X120" s="262"/>
    </row>
    <row r="121" spans="1:24" x14ac:dyDescent="0.15">
      <c r="A121" s="262"/>
      <c r="B121" s="65"/>
      <c r="C121" s="75"/>
      <c r="D121" s="67"/>
      <c r="E121" s="67"/>
      <c r="F121" s="67"/>
      <c r="G121" s="67"/>
      <c r="H121" s="67"/>
      <c r="I121" s="67"/>
      <c r="J121" s="67"/>
      <c r="K121" s="67"/>
      <c r="L121" s="67"/>
      <c r="M121" s="67"/>
      <c r="N121" s="67"/>
      <c r="O121" s="67"/>
      <c r="P121" s="67"/>
      <c r="Q121" s="67"/>
      <c r="R121" s="67"/>
      <c r="S121" s="67"/>
      <c r="T121" s="67"/>
      <c r="U121" s="67"/>
      <c r="V121" s="67"/>
      <c r="W121" s="67"/>
      <c r="X121" s="262"/>
    </row>
    <row r="122" spans="1:24" x14ac:dyDescent="0.15">
      <c r="A122" s="262"/>
      <c r="B122" s="65"/>
      <c r="C122" s="68"/>
      <c r="D122" s="67"/>
      <c r="E122" s="67"/>
      <c r="F122" s="67"/>
      <c r="G122" s="67"/>
      <c r="H122" s="67"/>
      <c r="I122" s="67"/>
      <c r="J122" s="67"/>
      <c r="K122" s="67"/>
      <c r="L122" s="67"/>
      <c r="M122" s="67"/>
      <c r="N122" s="67"/>
      <c r="O122" s="67"/>
      <c r="P122" s="67"/>
      <c r="Q122" s="67"/>
      <c r="R122" s="67"/>
      <c r="S122" s="67"/>
      <c r="T122" s="67"/>
      <c r="U122" s="67"/>
      <c r="V122" s="67"/>
      <c r="W122" s="67"/>
      <c r="X122" s="262"/>
    </row>
    <row r="123" spans="1:24" x14ac:dyDescent="0.15">
      <c r="A123" s="262"/>
      <c r="B123" s="65"/>
      <c r="C123" s="75"/>
      <c r="D123" s="67"/>
      <c r="E123" s="67"/>
      <c r="F123" s="67"/>
      <c r="G123" s="67"/>
      <c r="H123" s="67"/>
      <c r="I123" s="67"/>
      <c r="J123" s="67"/>
      <c r="K123" s="67"/>
      <c r="L123" s="67"/>
      <c r="M123" s="67"/>
      <c r="N123" s="67"/>
      <c r="O123" s="67"/>
      <c r="P123" s="67"/>
      <c r="Q123" s="67"/>
      <c r="R123" s="67"/>
      <c r="S123" s="67"/>
      <c r="T123" s="67"/>
      <c r="U123" s="67"/>
      <c r="V123" s="67"/>
      <c r="W123" s="67"/>
      <c r="X123" s="262"/>
    </row>
    <row r="124" spans="1:24" x14ac:dyDescent="0.15">
      <c r="A124" s="262"/>
      <c r="B124" s="65"/>
      <c r="C124" s="76"/>
      <c r="D124" s="67"/>
      <c r="E124" s="67"/>
      <c r="F124" s="67"/>
      <c r="G124" s="67"/>
      <c r="H124" s="67"/>
      <c r="I124" s="67"/>
      <c r="J124" s="67"/>
      <c r="K124" s="67"/>
      <c r="L124" s="67"/>
      <c r="M124" s="67"/>
      <c r="N124" s="67"/>
      <c r="O124" s="67"/>
      <c r="P124" s="67"/>
      <c r="Q124" s="67"/>
      <c r="R124" s="67"/>
      <c r="S124" s="67"/>
      <c r="T124" s="67"/>
      <c r="U124" s="67"/>
      <c r="V124" s="67"/>
      <c r="W124" s="67"/>
      <c r="X124" s="262"/>
    </row>
    <row r="125" spans="1:24" x14ac:dyDescent="0.15">
      <c r="A125" s="262"/>
      <c r="B125" s="65"/>
      <c r="C125" s="68"/>
      <c r="D125" s="67"/>
      <c r="E125" s="67"/>
      <c r="F125" s="67"/>
      <c r="G125" s="67"/>
      <c r="H125" s="67"/>
      <c r="I125" s="67"/>
      <c r="J125" s="67"/>
      <c r="K125" s="67"/>
      <c r="L125" s="67"/>
      <c r="M125" s="67"/>
      <c r="N125" s="67"/>
      <c r="O125" s="67"/>
      <c r="P125" s="67"/>
      <c r="Q125" s="67"/>
      <c r="R125" s="67"/>
      <c r="S125" s="67"/>
      <c r="T125" s="67"/>
      <c r="U125" s="67"/>
      <c r="V125" s="67"/>
      <c r="W125" s="67"/>
      <c r="X125" s="262"/>
    </row>
    <row r="126" spans="1:24" x14ac:dyDescent="0.15">
      <c r="A126" s="262"/>
      <c r="B126" s="65"/>
      <c r="C126" s="68"/>
      <c r="D126" s="67"/>
      <c r="E126" s="67"/>
      <c r="F126" s="67"/>
      <c r="G126" s="67"/>
      <c r="H126" s="67"/>
      <c r="I126" s="67"/>
      <c r="J126" s="67"/>
      <c r="K126" s="67"/>
      <c r="L126" s="67"/>
      <c r="M126" s="67"/>
      <c r="N126" s="67"/>
      <c r="O126" s="67"/>
      <c r="P126" s="67"/>
      <c r="Q126" s="67"/>
      <c r="R126" s="67"/>
      <c r="S126" s="67"/>
      <c r="T126" s="67"/>
      <c r="U126" s="67"/>
      <c r="V126" s="67"/>
      <c r="W126" s="67"/>
      <c r="X126" s="262"/>
    </row>
    <row r="127" spans="1:24" x14ac:dyDescent="0.15">
      <c r="A127" s="262"/>
      <c r="B127" s="65"/>
      <c r="C127" s="68"/>
      <c r="D127" s="67"/>
      <c r="E127" s="67"/>
      <c r="F127" s="67"/>
      <c r="G127" s="67"/>
      <c r="H127" s="67"/>
      <c r="I127" s="67"/>
      <c r="J127" s="67"/>
      <c r="K127" s="67"/>
      <c r="L127" s="67"/>
      <c r="M127" s="67"/>
      <c r="N127" s="67"/>
      <c r="O127" s="67"/>
      <c r="P127" s="67"/>
      <c r="Q127" s="67"/>
      <c r="R127" s="67"/>
      <c r="S127" s="67"/>
      <c r="T127" s="67"/>
      <c r="U127" s="67"/>
      <c r="V127" s="67"/>
      <c r="W127" s="67"/>
      <c r="X127" s="262"/>
    </row>
    <row r="128" spans="1:24" x14ac:dyDescent="0.15">
      <c r="A128" s="262"/>
      <c r="B128" s="65"/>
      <c r="C128" s="76"/>
      <c r="D128" s="67"/>
      <c r="E128" s="67"/>
      <c r="F128" s="67"/>
      <c r="G128" s="67"/>
      <c r="H128" s="67"/>
      <c r="I128" s="67"/>
      <c r="J128" s="67"/>
      <c r="K128" s="67"/>
      <c r="L128" s="67"/>
      <c r="M128" s="67"/>
      <c r="N128" s="67"/>
      <c r="O128" s="67"/>
      <c r="P128" s="67"/>
      <c r="Q128" s="67"/>
      <c r="R128" s="67"/>
      <c r="S128" s="67"/>
      <c r="T128" s="67"/>
      <c r="U128" s="67"/>
      <c r="V128" s="67"/>
      <c r="W128" s="67"/>
      <c r="X128" s="262"/>
    </row>
    <row r="129" spans="1:24" x14ac:dyDescent="0.15">
      <c r="A129" s="262"/>
      <c r="B129" s="65"/>
      <c r="C129" s="68"/>
      <c r="D129" s="67"/>
      <c r="E129" s="67"/>
      <c r="F129" s="67"/>
      <c r="G129" s="67"/>
      <c r="H129" s="67"/>
      <c r="I129" s="67"/>
      <c r="J129" s="67"/>
      <c r="K129" s="67"/>
      <c r="L129" s="67"/>
      <c r="M129" s="67"/>
      <c r="N129" s="67"/>
      <c r="O129" s="67"/>
      <c r="P129" s="67"/>
      <c r="Q129" s="67"/>
      <c r="R129" s="67"/>
      <c r="S129" s="67"/>
      <c r="T129" s="67"/>
      <c r="U129" s="67"/>
      <c r="V129" s="67"/>
      <c r="W129" s="67"/>
      <c r="X129" s="262"/>
    </row>
    <row r="130" spans="1:24" x14ac:dyDescent="0.15">
      <c r="A130" s="262"/>
      <c r="B130" s="65"/>
      <c r="C130" s="68"/>
      <c r="D130" s="67"/>
      <c r="E130" s="67"/>
      <c r="F130" s="67"/>
      <c r="G130" s="67"/>
      <c r="H130" s="67"/>
      <c r="I130" s="67"/>
      <c r="J130" s="67"/>
      <c r="K130" s="67"/>
      <c r="L130" s="67"/>
      <c r="M130" s="67"/>
      <c r="N130" s="67"/>
      <c r="O130" s="67"/>
      <c r="P130" s="67"/>
      <c r="Q130" s="67"/>
      <c r="R130" s="67"/>
      <c r="S130" s="67"/>
      <c r="T130" s="67"/>
      <c r="U130" s="67"/>
      <c r="V130" s="67"/>
      <c r="W130" s="67"/>
      <c r="X130" s="262"/>
    </row>
    <row r="131" spans="1:24" x14ac:dyDescent="0.15">
      <c r="A131" s="262"/>
      <c r="B131" s="65"/>
      <c r="C131" s="68"/>
      <c r="D131" s="67"/>
      <c r="E131" s="67"/>
      <c r="F131" s="67"/>
      <c r="G131" s="67"/>
      <c r="H131" s="67"/>
      <c r="I131" s="67"/>
      <c r="J131" s="67"/>
      <c r="K131" s="67"/>
      <c r="L131" s="67"/>
      <c r="M131" s="67"/>
      <c r="N131" s="67"/>
      <c r="O131" s="67"/>
      <c r="P131" s="67"/>
      <c r="Q131" s="67"/>
      <c r="R131" s="67"/>
      <c r="S131" s="67"/>
      <c r="T131" s="67"/>
      <c r="U131" s="67"/>
      <c r="V131" s="67"/>
      <c r="W131" s="67"/>
      <c r="X131" s="262"/>
    </row>
    <row r="132" spans="1:24" x14ac:dyDescent="0.15">
      <c r="A132" s="262"/>
      <c r="B132" s="65"/>
      <c r="C132" s="68"/>
      <c r="D132" s="67"/>
      <c r="E132" s="67"/>
      <c r="F132" s="67"/>
      <c r="G132" s="67"/>
      <c r="H132" s="67"/>
      <c r="I132" s="67"/>
      <c r="J132" s="67"/>
      <c r="K132" s="67"/>
      <c r="L132" s="67"/>
      <c r="M132" s="67"/>
      <c r="N132" s="67"/>
      <c r="O132" s="67"/>
      <c r="P132" s="67"/>
      <c r="Q132" s="67"/>
      <c r="R132" s="67"/>
      <c r="S132" s="67"/>
      <c r="T132" s="67"/>
      <c r="U132" s="67"/>
      <c r="V132" s="67"/>
      <c r="W132" s="67"/>
      <c r="X132" s="262"/>
    </row>
    <row r="133" spans="1:24" x14ac:dyDescent="0.15">
      <c r="A133" s="262"/>
      <c r="B133" s="65"/>
      <c r="C133" s="68"/>
      <c r="D133" s="67"/>
      <c r="E133" s="67"/>
      <c r="F133" s="67"/>
      <c r="G133" s="67"/>
      <c r="H133" s="67"/>
      <c r="I133" s="67"/>
      <c r="J133" s="67"/>
      <c r="K133" s="67"/>
      <c r="L133" s="67"/>
      <c r="M133" s="67"/>
      <c r="N133" s="67"/>
      <c r="O133" s="67"/>
      <c r="P133" s="67"/>
      <c r="Q133" s="67"/>
      <c r="R133" s="67"/>
      <c r="S133" s="67"/>
      <c r="T133" s="67"/>
      <c r="U133" s="67"/>
      <c r="V133" s="67"/>
      <c r="W133" s="67"/>
      <c r="X133" s="262"/>
    </row>
    <row r="134" spans="1:24" x14ac:dyDescent="0.15">
      <c r="A134" s="262"/>
      <c r="B134" s="65"/>
      <c r="C134" s="68"/>
      <c r="D134" s="67"/>
      <c r="E134" s="67"/>
      <c r="F134" s="67"/>
      <c r="G134" s="67"/>
      <c r="H134" s="67"/>
      <c r="I134" s="67"/>
      <c r="J134" s="67"/>
      <c r="K134" s="67"/>
      <c r="L134" s="67"/>
      <c r="M134" s="67"/>
      <c r="N134" s="67"/>
      <c r="O134" s="67"/>
      <c r="P134" s="67"/>
      <c r="Q134" s="67"/>
      <c r="R134" s="67"/>
      <c r="S134" s="67"/>
      <c r="T134" s="67"/>
      <c r="U134" s="67"/>
      <c r="V134" s="67"/>
      <c r="W134" s="67"/>
      <c r="X134" s="262"/>
    </row>
    <row r="135" spans="1:24" x14ac:dyDescent="0.15">
      <c r="A135" s="262"/>
      <c r="B135" s="65"/>
      <c r="C135" s="68"/>
      <c r="D135" s="67"/>
      <c r="E135" s="67"/>
      <c r="F135" s="67"/>
      <c r="G135" s="67"/>
      <c r="H135" s="67"/>
      <c r="I135" s="67"/>
      <c r="J135" s="67"/>
      <c r="K135" s="67"/>
      <c r="L135" s="67"/>
      <c r="M135" s="67"/>
      <c r="N135" s="67"/>
      <c r="O135" s="67"/>
      <c r="P135" s="67"/>
      <c r="Q135" s="67"/>
      <c r="R135" s="67"/>
      <c r="S135" s="67"/>
      <c r="T135" s="67"/>
      <c r="U135" s="67"/>
      <c r="V135" s="67"/>
      <c r="W135" s="67"/>
      <c r="X135" s="262"/>
    </row>
    <row r="136" spans="1:24" x14ac:dyDescent="0.15">
      <c r="A136" s="262"/>
      <c r="B136" s="65"/>
      <c r="C136" s="68"/>
      <c r="D136" s="67"/>
      <c r="E136" s="67"/>
      <c r="F136" s="67"/>
      <c r="G136" s="67"/>
      <c r="H136" s="67"/>
      <c r="I136" s="67"/>
      <c r="J136" s="67"/>
      <c r="K136" s="67"/>
      <c r="L136" s="67"/>
      <c r="M136" s="67"/>
      <c r="N136" s="67"/>
      <c r="O136" s="67"/>
      <c r="P136" s="67"/>
      <c r="Q136" s="67"/>
      <c r="R136" s="67"/>
      <c r="S136" s="67"/>
      <c r="T136" s="67"/>
      <c r="U136" s="67"/>
      <c r="V136" s="67"/>
      <c r="W136" s="67"/>
      <c r="X136" s="262"/>
    </row>
    <row r="137" spans="1:24" x14ac:dyDescent="0.15">
      <c r="A137" s="262"/>
      <c r="B137" s="65"/>
      <c r="C137" s="68"/>
      <c r="D137" s="67"/>
      <c r="E137" s="67"/>
      <c r="F137" s="67"/>
      <c r="G137" s="67"/>
      <c r="H137" s="67"/>
      <c r="I137" s="67"/>
      <c r="J137" s="67"/>
      <c r="K137" s="67"/>
      <c r="L137" s="67"/>
      <c r="M137" s="67"/>
      <c r="N137" s="67"/>
      <c r="O137" s="67"/>
      <c r="P137" s="67"/>
      <c r="Q137" s="67"/>
      <c r="R137" s="67"/>
      <c r="S137" s="67"/>
      <c r="T137" s="67"/>
      <c r="U137" s="67"/>
      <c r="V137" s="67"/>
      <c r="W137" s="67"/>
      <c r="X137" s="262"/>
    </row>
    <row r="138" spans="1:24" x14ac:dyDescent="0.15">
      <c r="A138" s="262"/>
      <c r="B138" s="65"/>
      <c r="C138" s="68"/>
      <c r="D138" s="67"/>
      <c r="E138" s="67"/>
      <c r="F138" s="67"/>
      <c r="G138" s="67"/>
      <c r="H138" s="67"/>
      <c r="I138" s="67"/>
      <c r="J138" s="67"/>
      <c r="K138" s="67"/>
      <c r="L138" s="67"/>
      <c r="M138" s="67"/>
      <c r="N138" s="67"/>
      <c r="O138" s="67"/>
      <c r="P138" s="67"/>
      <c r="Q138" s="67"/>
      <c r="R138" s="67"/>
      <c r="S138" s="67"/>
      <c r="T138" s="67"/>
      <c r="U138" s="67"/>
      <c r="V138" s="67"/>
      <c r="W138" s="67"/>
      <c r="X138" s="262"/>
    </row>
    <row r="139" spans="1:24" x14ac:dyDescent="0.15">
      <c r="A139" s="262"/>
      <c r="B139" s="65"/>
      <c r="C139" s="68"/>
      <c r="D139" s="67"/>
      <c r="E139" s="67"/>
      <c r="F139" s="67"/>
      <c r="G139" s="67"/>
      <c r="H139" s="67"/>
      <c r="I139" s="67"/>
      <c r="J139" s="67"/>
      <c r="K139" s="67"/>
      <c r="L139" s="67"/>
      <c r="M139" s="67"/>
      <c r="N139" s="67"/>
      <c r="O139" s="67"/>
      <c r="P139" s="67"/>
      <c r="Q139" s="67"/>
      <c r="R139" s="67"/>
      <c r="S139" s="67"/>
      <c r="T139" s="67"/>
      <c r="U139" s="67"/>
      <c r="V139" s="67"/>
      <c r="W139" s="67"/>
      <c r="X139" s="262"/>
    </row>
    <row r="140" spans="1:24" x14ac:dyDescent="0.15">
      <c r="A140" s="262"/>
      <c r="B140" s="65"/>
      <c r="C140" s="68"/>
      <c r="D140" s="67"/>
      <c r="E140" s="67"/>
      <c r="F140" s="67"/>
      <c r="G140" s="67"/>
      <c r="H140" s="67"/>
      <c r="I140" s="67"/>
      <c r="J140" s="67"/>
      <c r="K140" s="67"/>
      <c r="L140" s="67"/>
      <c r="M140" s="67"/>
      <c r="N140" s="67"/>
      <c r="O140" s="67"/>
      <c r="P140" s="67"/>
      <c r="Q140" s="67"/>
      <c r="R140" s="67"/>
      <c r="S140" s="67"/>
      <c r="T140" s="67"/>
      <c r="U140" s="67"/>
      <c r="V140" s="67"/>
      <c r="W140" s="67"/>
      <c r="X140" s="262"/>
    </row>
    <row r="141" spans="1:24" x14ac:dyDescent="0.15">
      <c r="A141" s="262"/>
      <c r="B141" s="65"/>
      <c r="C141" s="68"/>
      <c r="D141" s="67"/>
      <c r="E141" s="67"/>
      <c r="F141" s="67"/>
      <c r="G141" s="67"/>
      <c r="H141" s="67"/>
      <c r="I141" s="67"/>
      <c r="J141" s="67"/>
      <c r="K141" s="67"/>
      <c r="L141" s="67"/>
      <c r="M141" s="67"/>
      <c r="N141" s="67"/>
      <c r="O141" s="67"/>
      <c r="P141" s="67"/>
      <c r="Q141" s="67"/>
      <c r="R141" s="67"/>
      <c r="S141" s="67"/>
      <c r="T141" s="67"/>
      <c r="U141" s="67"/>
      <c r="V141" s="67"/>
      <c r="W141" s="67"/>
      <c r="X141" s="262"/>
    </row>
    <row r="142" spans="1:24" x14ac:dyDescent="0.15">
      <c r="A142" s="262"/>
      <c r="B142" s="65"/>
      <c r="C142" s="68"/>
      <c r="D142" s="67"/>
      <c r="E142" s="67"/>
      <c r="F142" s="67"/>
      <c r="G142" s="67"/>
      <c r="H142" s="67"/>
      <c r="I142" s="67"/>
      <c r="J142" s="67"/>
      <c r="K142" s="67"/>
      <c r="L142" s="67"/>
      <c r="M142" s="67"/>
      <c r="N142" s="67"/>
      <c r="O142" s="67"/>
      <c r="P142" s="67"/>
      <c r="Q142" s="67"/>
      <c r="R142" s="67"/>
      <c r="S142" s="67"/>
      <c r="T142" s="67"/>
      <c r="U142" s="67"/>
      <c r="V142" s="67"/>
      <c r="W142" s="67"/>
      <c r="X142" s="262"/>
    </row>
    <row r="143" spans="1:24" x14ac:dyDescent="0.15">
      <c r="A143" s="262"/>
      <c r="B143" s="65"/>
      <c r="C143" s="68"/>
      <c r="D143" s="67"/>
      <c r="E143" s="67"/>
      <c r="F143" s="67"/>
      <c r="G143" s="67"/>
      <c r="H143" s="67"/>
      <c r="I143" s="67"/>
      <c r="J143" s="67"/>
      <c r="K143" s="67"/>
      <c r="L143" s="67"/>
      <c r="M143" s="67"/>
      <c r="N143" s="67"/>
      <c r="O143" s="67"/>
      <c r="P143" s="67"/>
      <c r="Q143" s="67"/>
      <c r="R143" s="67"/>
      <c r="S143" s="67"/>
      <c r="T143" s="67"/>
      <c r="U143" s="67"/>
      <c r="V143" s="67"/>
      <c r="W143" s="67"/>
      <c r="X143" s="262"/>
    </row>
    <row r="144" spans="1:24" x14ac:dyDescent="0.15">
      <c r="A144" s="262"/>
      <c r="B144" s="65"/>
      <c r="C144" s="68"/>
      <c r="D144" s="67"/>
      <c r="E144" s="67"/>
      <c r="F144" s="67"/>
      <c r="G144" s="67"/>
      <c r="H144" s="67"/>
      <c r="I144" s="67"/>
      <c r="J144" s="67"/>
      <c r="K144" s="67"/>
      <c r="L144" s="67"/>
      <c r="M144" s="67"/>
      <c r="N144" s="67"/>
      <c r="O144" s="67"/>
      <c r="P144" s="67"/>
      <c r="Q144" s="67"/>
      <c r="R144" s="67"/>
      <c r="S144" s="67"/>
      <c r="T144" s="67"/>
      <c r="U144" s="67"/>
      <c r="V144" s="67"/>
      <c r="W144" s="67"/>
      <c r="X144" s="262"/>
    </row>
    <row r="145" spans="1:24" x14ac:dyDescent="0.15">
      <c r="A145" s="262"/>
      <c r="B145" s="65"/>
      <c r="C145" s="68"/>
      <c r="D145" s="67"/>
      <c r="E145" s="67"/>
      <c r="F145" s="67"/>
      <c r="G145" s="67"/>
      <c r="H145" s="67"/>
      <c r="I145" s="67"/>
      <c r="J145" s="67"/>
      <c r="K145" s="67"/>
      <c r="L145" s="67"/>
      <c r="M145" s="67"/>
      <c r="N145" s="67"/>
      <c r="O145" s="67"/>
      <c r="P145" s="67"/>
      <c r="Q145" s="67"/>
      <c r="R145" s="67"/>
      <c r="S145" s="67"/>
      <c r="T145" s="67"/>
      <c r="U145" s="67"/>
      <c r="V145" s="67"/>
      <c r="W145" s="67"/>
      <c r="X145" s="262"/>
    </row>
    <row r="146" spans="1:24" x14ac:dyDescent="0.15">
      <c r="A146" s="262"/>
      <c r="B146" s="65"/>
      <c r="C146" s="68"/>
      <c r="D146" s="67"/>
      <c r="E146" s="67"/>
      <c r="F146" s="67"/>
      <c r="G146" s="67"/>
      <c r="H146" s="67"/>
      <c r="I146" s="67"/>
      <c r="J146" s="67"/>
      <c r="K146" s="67"/>
      <c r="L146" s="67"/>
      <c r="M146" s="67"/>
      <c r="N146" s="67"/>
      <c r="O146" s="67"/>
      <c r="P146" s="67"/>
      <c r="Q146" s="67"/>
      <c r="R146" s="67"/>
      <c r="S146" s="67"/>
      <c r="T146" s="67"/>
      <c r="U146" s="67"/>
      <c r="V146" s="67"/>
      <c r="W146" s="67"/>
      <c r="X146" s="262"/>
    </row>
    <row r="147" spans="1:24" x14ac:dyDescent="0.15">
      <c r="A147" s="262"/>
      <c r="B147" s="65"/>
      <c r="C147" s="68"/>
      <c r="D147" s="67"/>
      <c r="E147" s="67"/>
      <c r="F147" s="67"/>
      <c r="G147" s="67"/>
      <c r="H147" s="67"/>
      <c r="I147" s="67"/>
      <c r="J147" s="67"/>
      <c r="K147" s="67"/>
      <c r="L147" s="67"/>
      <c r="M147" s="67"/>
      <c r="N147" s="67"/>
      <c r="O147" s="67"/>
      <c r="P147" s="67"/>
      <c r="Q147" s="67"/>
      <c r="R147" s="67"/>
      <c r="S147" s="67"/>
      <c r="T147" s="67"/>
      <c r="U147" s="67"/>
      <c r="V147" s="67"/>
      <c r="W147" s="67"/>
      <c r="X147" s="262"/>
    </row>
    <row r="148" spans="1:24" x14ac:dyDescent="0.15">
      <c r="A148" s="262"/>
      <c r="B148" s="65"/>
      <c r="C148" s="68"/>
      <c r="D148" s="67"/>
      <c r="E148" s="67"/>
      <c r="F148" s="67"/>
      <c r="G148" s="67"/>
      <c r="H148" s="67"/>
      <c r="I148" s="67"/>
      <c r="J148" s="67"/>
      <c r="K148" s="67"/>
      <c r="L148" s="67"/>
      <c r="M148" s="67"/>
      <c r="N148" s="67"/>
      <c r="O148" s="67"/>
      <c r="P148" s="67"/>
      <c r="Q148" s="67"/>
      <c r="R148" s="67"/>
      <c r="S148" s="67"/>
      <c r="T148" s="67"/>
      <c r="U148" s="67"/>
      <c r="V148" s="67"/>
      <c r="W148" s="67"/>
      <c r="X148" s="262"/>
    </row>
    <row r="149" spans="1:24" x14ac:dyDescent="0.15">
      <c r="A149" s="262"/>
      <c r="B149" s="65"/>
      <c r="C149" s="68"/>
      <c r="D149" s="67"/>
      <c r="E149" s="67"/>
      <c r="F149" s="67"/>
      <c r="G149" s="67"/>
      <c r="H149" s="67"/>
      <c r="I149" s="67"/>
      <c r="J149" s="67"/>
      <c r="K149" s="67"/>
      <c r="L149" s="67"/>
      <c r="M149" s="67"/>
      <c r="N149" s="67"/>
      <c r="O149" s="67"/>
      <c r="P149" s="67"/>
      <c r="Q149" s="67"/>
      <c r="R149" s="67"/>
      <c r="S149" s="67"/>
      <c r="T149" s="67"/>
      <c r="U149" s="67"/>
      <c r="V149" s="67"/>
      <c r="W149" s="67"/>
      <c r="X149" s="262"/>
    </row>
    <row r="150" spans="1:24" x14ac:dyDescent="0.15">
      <c r="A150" s="262"/>
      <c r="B150" s="65"/>
      <c r="C150" s="68"/>
      <c r="D150" s="67"/>
      <c r="E150" s="67"/>
      <c r="F150" s="67"/>
      <c r="G150" s="67"/>
      <c r="H150" s="67"/>
      <c r="I150" s="67"/>
      <c r="J150" s="67"/>
      <c r="K150" s="67"/>
      <c r="L150" s="67"/>
      <c r="M150" s="67"/>
      <c r="N150" s="67"/>
      <c r="O150" s="67"/>
      <c r="P150" s="67"/>
      <c r="Q150" s="67"/>
      <c r="R150" s="67"/>
      <c r="S150" s="67"/>
      <c r="T150" s="67"/>
      <c r="U150" s="67"/>
      <c r="V150" s="67"/>
      <c r="W150" s="67"/>
      <c r="X150" s="262"/>
    </row>
    <row r="151" spans="1:24" x14ac:dyDescent="0.15">
      <c r="A151" s="262"/>
      <c r="B151" s="65"/>
      <c r="C151" s="68"/>
      <c r="D151" s="67"/>
      <c r="E151" s="67"/>
      <c r="F151" s="67"/>
      <c r="G151" s="67"/>
      <c r="H151" s="67"/>
      <c r="I151" s="67"/>
      <c r="J151" s="67"/>
      <c r="K151" s="67"/>
      <c r="L151" s="67"/>
      <c r="M151" s="67"/>
      <c r="N151" s="67"/>
      <c r="O151" s="67"/>
      <c r="P151" s="67"/>
      <c r="Q151" s="67"/>
      <c r="R151" s="67"/>
      <c r="S151" s="67"/>
      <c r="T151" s="67"/>
      <c r="U151" s="67"/>
      <c r="V151" s="67"/>
      <c r="W151" s="67"/>
      <c r="X151" s="262"/>
    </row>
    <row r="152" spans="1:24" x14ac:dyDescent="0.15">
      <c r="A152" s="262"/>
      <c r="B152" s="65"/>
      <c r="C152" s="68"/>
      <c r="D152" s="67"/>
      <c r="E152" s="67"/>
      <c r="F152" s="67"/>
      <c r="G152" s="67"/>
      <c r="H152" s="67"/>
      <c r="I152" s="67"/>
      <c r="J152" s="67"/>
      <c r="K152" s="67"/>
      <c r="L152" s="67"/>
      <c r="M152" s="67"/>
      <c r="N152" s="67"/>
      <c r="O152" s="67"/>
      <c r="P152" s="67"/>
      <c r="Q152" s="67"/>
      <c r="R152" s="67"/>
      <c r="S152" s="67"/>
      <c r="T152" s="67"/>
      <c r="U152" s="67"/>
      <c r="V152" s="67"/>
      <c r="W152" s="67"/>
      <c r="X152" s="262"/>
    </row>
    <row r="153" spans="1:24" x14ac:dyDescent="0.15">
      <c r="A153" s="262"/>
      <c r="B153" s="65"/>
      <c r="C153" s="68"/>
      <c r="D153" s="67"/>
      <c r="E153" s="67"/>
      <c r="F153" s="67"/>
      <c r="G153" s="67"/>
      <c r="H153" s="67"/>
      <c r="I153" s="67"/>
      <c r="J153" s="67"/>
      <c r="K153" s="67"/>
      <c r="L153" s="67"/>
      <c r="M153" s="67"/>
      <c r="N153" s="67"/>
      <c r="O153" s="67"/>
      <c r="P153" s="67"/>
      <c r="Q153" s="67"/>
      <c r="R153" s="67"/>
      <c r="S153" s="67"/>
      <c r="T153" s="67"/>
      <c r="U153" s="67"/>
      <c r="V153" s="67"/>
      <c r="W153" s="67"/>
      <c r="X153" s="262"/>
    </row>
    <row r="154" spans="1:24" x14ac:dyDescent="0.15">
      <c r="A154" s="262"/>
      <c r="B154" s="65"/>
      <c r="C154" s="68"/>
      <c r="D154" s="67"/>
      <c r="E154" s="67"/>
      <c r="F154" s="67"/>
      <c r="G154" s="67"/>
      <c r="H154" s="67"/>
      <c r="I154" s="67"/>
      <c r="J154" s="67"/>
      <c r="K154" s="67"/>
      <c r="L154" s="67"/>
      <c r="M154" s="67"/>
      <c r="N154" s="67"/>
      <c r="O154" s="67"/>
      <c r="P154" s="67"/>
      <c r="Q154" s="67"/>
      <c r="R154" s="67"/>
      <c r="S154" s="67"/>
      <c r="T154" s="67"/>
      <c r="U154" s="67"/>
      <c r="V154" s="67"/>
      <c r="W154" s="67"/>
      <c r="X154" s="262"/>
    </row>
    <row r="155" spans="1:24" x14ac:dyDescent="0.15">
      <c r="A155" s="262"/>
      <c r="B155" s="65"/>
      <c r="C155" s="77"/>
      <c r="D155" s="67"/>
      <c r="E155" s="67"/>
      <c r="F155" s="67"/>
      <c r="G155" s="67"/>
      <c r="H155" s="67"/>
      <c r="I155" s="67"/>
      <c r="J155" s="67"/>
      <c r="K155" s="67"/>
      <c r="L155" s="67"/>
      <c r="M155" s="67"/>
      <c r="N155" s="67"/>
      <c r="O155" s="67"/>
      <c r="P155" s="67"/>
      <c r="Q155" s="67"/>
      <c r="R155" s="67"/>
      <c r="S155" s="67"/>
      <c r="T155" s="67"/>
      <c r="U155" s="67"/>
      <c r="V155" s="67"/>
      <c r="W155" s="67"/>
      <c r="X155" s="262"/>
    </row>
    <row r="156" spans="1:24" x14ac:dyDescent="0.15">
      <c r="A156" s="262"/>
      <c r="B156" s="65"/>
      <c r="C156" s="78"/>
      <c r="D156" s="73"/>
      <c r="E156" s="73"/>
      <c r="F156" s="73"/>
      <c r="G156" s="73"/>
      <c r="H156" s="73"/>
      <c r="I156" s="73"/>
      <c r="J156" s="73"/>
      <c r="K156" s="73"/>
      <c r="L156" s="73"/>
      <c r="M156" s="73"/>
      <c r="N156" s="73"/>
      <c r="O156" s="73"/>
      <c r="P156" s="73"/>
      <c r="Q156" s="73"/>
      <c r="R156" s="73"/>
      <c r="S156" s="73"/>
      <c r="T156" s="73"/>
      <c r="U156" s="73"/>
      <c r="V156" s="73"/>
      <c r="W156" s="73"/>
      <c r="X156" s="262"/>
    </row>
    <row r="157" spans="1:24" x14ac:dyDescent="0.15">
      <c r="A157" s="262"/>
      <c r="B157" s="65"/>
      <c r="C157" s="78"/>
      <c r="D157" s="73"/>
      <c r="E157" s="73"/>
      <c r="F157" s="73"/>
      <c r="G157" s="73"/>
      <c r="H157" s="73"/>
      <c r="I157" s="73"/>
      <c r="J157" s="73"/>
      <c r="K157" s="73"/>
      <c r="L157" s="73"/>
      <c r="M157" s="73"/>
      <c r="N157" s="73"/>
      <c r="O157" s="73"/>
      <c r="P157" s="73"/>
      <c r="Q157" s="73"/>
      <c r="R157" s="73"/>
      <c r="S157" s="73"/>
      <c r="T157" s="73"/>
      <c r="U157" s="73"/>
      <c r="V157" s="73"/>
      <c r="W157" s="73"/>
      <c r="X157" s="262"/>
    </row>
    <row r="158" spans="1:24" x14ac:dyDescent="0.15">
      <c r="A158" s="262"/>
      <c r="B158" s="65"/>
      <c r="C158" s="78"/>
      <c r="D158" s="73"/>
      <c r="E158" s="73"/>
      <c r="F158" s="73"/>
      <c r="G158" s="73"/>
      <c r="H158" s="73"/>
      <c r="I158" s="73"/>
      <c r="J158" s="73"/>
      <c r="K158" s="73"/>
      <c r="L158" s="73"/>
      <c r="M158" s="73"/>
      <c r="N158" s="73"/>
      <c r="O158" s="73"/>
      <c r="P158" s="73"/>
      <c r="Q158" s="73"/>
      <c r="R158" s="73"/>
      <c r="S158" s="73"/>
      <c r="T158" s="73"/>
      <c r="U158" s="73"/>
      <c r="V158" s="73"/>
      <c r="W158" s="73"/>
      <c r="X158" s="262"/>
    </row>
    <row r="159" spans="1:24" x14ac:dyDescent="0.15">
      <c r="A159" s="262"/>
      <c r="B159" s="65"/>
      <c r="C159" s="78"/>
      <c r="D159" s="73"/>
      <c r="E159" s="73"/>
      <c r="F159" s="73"/>
      <c r="G159" s="73"/>
      <c r="H159" s="73"/>
      <c r="I159" s="73"/>
      <c r="J159" s="73"/>
      <c r="K159" s="73"/>
      <c r="L159" s="73"/>
      <c r="M159" s="73"/>
      <c r="N159" s="73"/>
      <c r="O159" s="73"/>
      <c r="P159" s="73"/>
      <c r="Q159" s="73"/>
      <c r="R159" s="73"/>
      <c r="S159" s="73"/>
      <c r="T159" s="73"/>
      <c r="U159" s="73"/>
      <c r="V159" s="73"/>
      <c r="W159" s="73"/>
      <c r="X159" s="262"/>
    </row>
    <row r="160" spans="1:24" x14ac:dyDescent="0.15">
      <c r="A160" s="262"/>
      <c r="B160" s="65"/>
      <c r="C160" s="78"/>
      <c r="D160" s="73"/>
      <c r="E160" s="73"/>
      <c r="F160" s="73"/>
      <c r="G160" s="73"/>
      <c r="H160" s="73"/>
      <c r="I160" s="73"/>
      <c r="J160" s="73"/>
      <c r="K160" s="73"/>
      <c r="L160" s="73"/>
      <c r="M160" s="73"/>
      <c r="N160" s="73"/>
      <c r="O160" s="73"/>
      <c r="P160" s="73"/>
      <c r="Q160" s="73"/>
      <c r="R160" s="73"/>
      <c r="S160" s="73"/>
      <c r="T160" s="73"/>
      <c r="U160" s="73"/>
      <c r="V160" s="73"/>
      <c r="W160" s="73"/>
      <c r="X160" s="262"/>
    </row>
    <row r="161" spans="1:24" x14ac:dyDescent="0.15">
      <c r="A161" s="262"/>
      <c r="B161" s="65"/>
      <c r="C161" s="78"/>
      <c r="D161" s="73"/>
      <c r="E161" s="73"/>
      <c r="F161" s="73"/>
      <c r="G161" s="73"/>
      <c r="H161" s="73"/>
      <c r="I161" s="73"/>
      <c r="J161" s="73"/>
      <c r="K161" s="73"/>
      <c r="L161" s="73"/>
      <c r="M161" s="73"/>
      <c r="N161" s="73"/>
      <c r="O161" s="73"/>
      <c r="P161" s="73"/>
      <c r="Q161" s="73"/>
      <c r="R161" s="73"/>
      <c r="S161" s="73"/>
      <c r="T161" s="73"/>
      <c r="U161" s="73"/>
      <c r="V161" s="73"/>
      <c r="W161" s="73"/>
      <c r="X161" s="262"/>
    </row>
    <row r="162" spans="1:24" x14ac:dyDescent="0.15">
      <c r="A162" s="262"/>
      <c r="B162" s="65"/>
      <c r="C162" s="78"/>
      <c r="D162" s="73"/>
      <c r="E162" s="73"/>
      <c r="F162" s="73"/>
      <c r="G162" s="73"/>
      <c r="H162" s="73"/>
      <c r="I162" s="73"/>
      <c r="J162" s="73"/>
      <c r="K162" s="73"/>
      <c r="L162" s="73"/>
      <c r="M162" s="73"/>
      <c r="N162" s="73"/>
      <c r="O162" s="73"/>
      <c r="P162" s="73"/>
      <c r="Q162" s="73"/>
      <c r="R162" s="73"/>
      <c r="S162" s="73"/>
      <c r="T162" s="73"/>
      <c r="U162" s="73"/>
      <c r="V162" s="73"/>
      <c r="W162" s="73"/>
      <c r="X162" s="262"/>
    </row>
    <row r="163" spans="1:24" x14ac:dyDescent="0.15">
      <c r="A163" s="262"/>
      <c r="B163" s="65"/>
      <c r="C163" s="78"/>
      <c r="D163" s="73"/>
      <c r="E163" s="73"/>
      <c r="F163" s="73"/>
      <c r="G163" s="73"/>
      <c r="H163" s="73"/>
      <c r="I163" s="73"/>
      <c r="J163" s="73"/>
      <c r="K163" s="73"/>
      <c r="L163" s="73"/>
      <c r="M163" s="73"/>
      <c r="N163" s="73"/>
      <c r="O163" s="73"/>
      <c r="P163" s="73"/>
      <c r="Q163" s="73"/>
      <c r="R163" s="73"/>
      <c r="S163" s="73"/>
      <c r="T163" s="73"/>
      <c r="U163" s="73"/>
      <c r="V163" s="73"/>
      <c r="W163" s="73"/>
      <c r="X163" s="262"/>
    </row>
    <row r="164" spans="1:24" x14ac:dyDescent="0.15">
      <c r="A164" s="262"/>
      <c r="B164" s="65"/>
      <c r="C164" s="78"/>
      <c r="D164" s="73"/>
      <c r="E164" s="73"/>
      <c r="F164" s="73"/>
      <c r="G164" s="73"/>
      <c r="H164" s="73"/>
      <c r="I164" s="73"/>
      <c r="J164" s="73"/>
      <c r="K164" s="73"/>
      <c r="L164" s="73"/>
      <c r="M164" s="73"/>
      <c r="N164" s="73"/>
      <c r="O164" s="73"/>
      <c r="P164" s="73"/>
      <c r="Q164" s="73"/>
      <c r="R164" s="73"/>
      <c r="S164" s="73"/>
      <c r="T164" s="73"/>
      <c r="U164" s="73"/>
      <c r="V164" s="73"/>
      <c r="W164" s="73"/>
      <c r="X164" s="262"/>
    </row>
    <row r="165" spans="1:24" x14ac:dyDescent="0.15">
      <c r="A165" s="262"/>
      <c r="B165" s="65"/>
      <c r="C165" s="78"/>
      <c r="D165" s="73"/>
      <c r="E165" s="73"/>
      <c r="F165" s="73"/>
      <c r="G165" s="73"/>
      <c r="H165" s="73"/>
      <c r="I165" s="73"/>
      <c r="J165" s="73"/>
      <c r="K165" s="73"/>
      <c r="L165" s="73"/>
      <c r="M165" s="73"/>
      <c r="N165" s="73"/>
      <c r="O165" s="73"/>
      <c r="P165" s="73"/>
      <c r="Q165" s="73"/>
      <c r="R165" s="73"/>
      <c r="S165" s="73"/>
      <c r="T165" s="73"/>
      <c r="U165" s="73"/>
      <c r="V165" s="73"/>
      <c r="W165" s="73"/>
      <c r="X165" s="262"/>
    </row>
    <row r="166" spans="1:24" x14ac:dyDescent="0.15">
      <c r="A166" s="262"/>
      <c r="B166" s="65"/>
      <c r="C166" s="78"/>
      <c r="D166" s="73"/>
      <c r="E166" s="73"/>
      <c r="F166" s="73"/>
      <c r="G166" s="73"/>
      <c r="H166" s="73"/>
      <c r="I166" s="73"/>
      <c r="J166" s="73"/>
      <c r="K166" s="73"/>
      <c r="L166" s="73"/>
      <c r="M166" s="73"/>
      <c r="N166" s="73"/>
      <c r="O166" s="73"/>
      <c r="P166" s="73"/>
      <c r="Q166" s="73"/>
      <c r="R166" s="73"/>
      <c r="S166" s="73"/>
      <c r="T166" s="73"/>
      <c r="U166" s="73"/>
      <c r="V166" s="73"/>
      <c r="W166" s="73"/>
      <c r="X166" s="262"/>
    </row>
    <row r="167" spans="1:24" x14ac:dyDescent="0.15">
      <c r="A167" s="262"/>
      <c r="B167" s="65"/>
      <c r="C167" s="78"/>
      <c r="D167" s="73"/>
      <c r="E167" s="73"/>
      <c r="F167" s="73"/>
      <c r="G167" s="73"/>
      <c r="H167" s="73"/>
      <c r="I167" s="73"/>
      <c r="J167" s="73"/>
      <c r="K167" s="73"/>
      <c r="L167" s="73"/>
      <c r="M167" s="73"/>
      <c r="N167" s="73"/>
      <c r="O167" s="73"/>
      <c r="P167" s="73"/>
      <c r="Q167" s="73"/>
      <c r="R167" s="73"/>
      <c r="S167" s="73"/>
      <c r="T167" s="73"/>
      <c r="U167" s="73"/>
      <c r="V167" s="73"/>
      <c r="W167" s="73"/>
      <c r="X167" s="262"/>
    </row>
    <row r="168" spans="1:24" x14ac:dyDescent="0.15">
      <c r="A168" s="262"/>
      <c r="B168" s="65"/>
      <c r="C168" s="78"/>
      <c r="D168" s="73"/>
      <c r="E168" s="73"/>
      <c r="F168" s="73"/>
      <c r="G168" s="73"/>
      <c r="H168" s="73"/>
      <c r="I168" s="73"/>
      <c r="J168" s="73"/>
      <c r="K168" s="73"/>
      <c r="L168" s="73"/>
      <c r="M168" s="73"/>
      <c r="N168" s="73"/>
      <c r="O168" s="73"/>
      <c r="P168" s="73"/>
      <c r="Q168" s="73"/>
      <c r="R168" s="73"/>
      <c r="S168" s="73"/>
      <c r="T168" s="73"/>
      <c r="U168" s="73"/>
      <c r="V168" s="73"/>
      <c r="W168" s="73"/>
      <c r="X168" s="262"/>
    </row>
    <row r="169" spans="1:24" x14ac:dyDescent="0.15">
      <c r="A169" s="262"/>
      <c r="B169" s="65"/>
      <c r="C169" s="78"/>
      <c r="D169" s="73"/>
      <c r="E169" s="73"/>
      <c r="F169" s="73"/>
      <c r="G169" s="73"/>
      <c r="H169" s="73"/>
      <c r="I169" s="73"/>
      <c r="J169" s="73"/>
      <c r="K169" s="73"/>
      <c r="L169" s="73"/>
      <c r="M169" s="73"/>
      <c r="N169" s="73"/>
      <c r="O169" s="73"/>
      <c r="P169" s="73"/>
      <c r="Q169" s="73"/>
      <c r="R169" s="73"/>
      <c r="S169" s="73"/>
      <c r="T169" s="73"/>
      <c r="U169" s="73"/>
      <c r="V169" s="73"/>
      <c r="W169" s="73"/>
      <c r="X169" s="262"/>
    </row>
    <row r="170" spans="1:24" x14ac:dyDescent="0.15">
      <c r="A170" s="262"/>
      <c r="B170" s="65"/>
      <c r="C170" s="78"/>
      <c r="D170" s="73"/>
      <c r="E170" s="73"/>
      <c r="F170" s="73"/>
      <c r="G170" s="73"/>
      <c r="H170" s="73"/>
      <c r="I170" s="73"/>
      <c r="J170" s="73"/>
      <c r="K170" s="73"/>
      <c r="L170" s="73"/>
      <c r="M170" s="73"/>
      <c r="N170" s="73"/>
      <c r="O170" s="73"/>
      <c r="P170" s="73"/>
      <c r="Q170" s="73"/>
      <c r="R170" s="73"/>
      <c r="S170" s="73"/>
      <c r="T170" s="73"/>
      <c r="U170" s="73"/>
      <c r="V170" s="73"/>
      <c r="W170" s="73"/>
      <c r="X170" s="262"/>
    </row>
    <row r="171" spans="1:24" x14ac:dyDescent="0.15">
      <c r="A171" s="262"/>
      <c r="B171" s="65"/>
      <c r="C171" s="78"/>
      <c r="D171" s="73"/>
      <c r="E171" s="73"/>
      <c r="F171" s="73"/>
      <c r="G171" s="73"/>
      <c r="H171" s="73"/>
      <c r="I171" s="73"/>
      <c r="J171" s="73"/>
      <c r="K171" s="73"/>
      <c r="L171" s="73"/>
      <c r="M171" s="73"/>
      <c r="N171" s="73"/>
      <c r="O171" s="73"/>
      <c r="P171" s="73"/>
      <c r="Q171" s="73"/>
      <c r="R171" s="73"/>
      <c r="S171" s="73"/>
      <c r="T171" s="73"/>
      <c r="U171" s="73"/>
      <c r="V171" s="73"/>
      <c r="W171" s="73"/>
      <c r="X171" s="262"/>
    </row>
    <row r="172" spans="1:24" x14ac:dyDescent="0.15">
      <c r="A172" s="262"/>
      <c r="B172" s="65"/>
      <c r="C172" s="78"/>
      <c r="D172" s="73"/>
      <c r="E172" s="73"/>
      <c r="F172" s="73"/>
      <c r="G172" s="73"/>
      <c r="H172" s="73"/>
      <c r="I172" s="73"/>
      <c r="J172" s="73"/>
      <c r="K172" s="73"/>
      <c r="L172" s="73"/>
      <c r="M172" s="73"/>
      <c r="N172" s="73"/>
      <c r="O172" s="73"/>
      <c r="P172" s="73"/>
      <c r="Q172" s="73"/>
      <c r="R172" s="73"/>
      <c r="S172" s="73"/>
      <c r="T172" s="73"/>
      <c r="U172" s="73"/>
      <c r="V172" s="73"/>
      <c r="W172" s="73"/>
      <c r="X172" s="262"/>
    </row>
    <row r="173" spans="1:24" x14ac:dyDescent="0.15">
      <c r="A173" s="262"/>
      <c r="B173" s="65"/>
      <c r="C173" s="78"/>
      <c r="D173" s="73"/>
      <c r="E173" s="73"/>
      <c r="F173" s="73"/>
      <c r="G173" s="73"/>
      <c r="H173" s="73"/>
      <c r="I173" s="73"/>
      <c r="J173" s="73"/>
      <c r="K173" s="73"/>
      <c r="L173" s="73"/>
      <c r="M173" s="73"/>
      <c r="N173" s="73"/>
      <c r="O173" s="73"/>
      <c r="P173" s="73"/>
      <c r="Q173" s="73"/>
      <c r="R173" s="73"/>
      <c r="S173" s="73"/>
      <c r="T173" s="73"/>
      <c r="U173" s="73"/>
      <c r="V173" s="73"/>
      <c r="W173" s="73"/>
      <c r="X173" s="262"/>
    </row>
    <row r="174" spans="1:24" x14ac:dyDescent="0.15">
      <c r="A174" s="262"/>
      <c r="B174" s="65"/>
      <c r="C174" s="78"/>
      <c r="D174" s="73"/>
      <c r="E174" s="73"/>
      <c r="F174" s="73"/>
      <c r="G174" s="73"/>
      <c r="H174" s="73"/>
      <c r="I174" s="73"/>
      <c r="J174" s="73"/>
      <c r="K174" s="73"/>
      <c r="L174" s="73"/>
      <c r="M174" s="73"/>
      <c r="N174" s="73"/>
      <c r="O174" s="73"/>
      <c r="P174" s="73"/>
      <c r="Q174" s="73"/>
      <c r="R174" s="73"/>
      <c r="S174" s="73"/>
      <c r="T174" s="73"/>
      <c r="U174" s="73"/>
      <c r="V174" s="73"/>
      <c r="W174" s="73"/>
      <c r="X174" s="262"/>
    </row>
    <row r="175" spans="1:24" x14ac:dyDescent="0.15">
      <c r="A175" s="262"/>
      <c r="B175" s="65"/>
      <c r="C175" s="78"/>
      <c r="D175" s="73"/>
      <c r="E175" s="73"/>
      <c r="F175" s="73"/>
      <c r="G175" s="73"/>
      <c r="H175" s="73"/>
      <c r="I175" s="73"/>
      <c r="J175" s="73"/>
      <c r="K175" s="73"/>
      <c r="L175" s="73"/>
      <c r="M175" s="73"/>
      <c r="N175" s="73"/>
      <c r="O175" s="73"/>
      <c r="P175" s="73"/>
      <c r="Q175" s="73"/>
      <c r="R175" s="73"/>
      <c r="S175" s="73"/>
      <c r="T175" s="73"/>
      <c r="U175" s="73"/>
      <c r="V175" s="73"/>
      <c r="W175" s="73"/>
      <c r="X175" s="262"/>
    </row>
    <row r="176" spans="1:24" x14ac:dyDescent="0.15">
      <c r="A176" s="262"/>
      <c r="B176" s="65"/>
      <c r="C176" s="78"/>
      <c r="D176" s="73"/>
      <c r="E176" s="73"/>
      <c r="F176" s="73"/>
      <c r="G176" s="73"/>
      <c r="H176" s="73"/>
      <c r="I176" s="73"/>
      <c r="J176" s="73"/>
      <c r="K176" s="73"/>
      <c r="L176" s="73"/>
      <c r="M176" s="73"/>
      <c r="N176" s="73"/>
      <c r="O176" s="73"/>
      <c r="P176" s="73"/>
      <c r="Q176" s="73"/>
      <c r="R176" s="73"/>
      <c r="S176" s="73"/>
      <c r="T176" s="73"/>
      <c r="U176" s="73"/>
      <c r="V176" s="73"/>
      <c r="W176" s="73"/>
      <c r="X176" s="262"/>
    </row>
    <row r="177" spans="1:24" x14ac:dyDescent="0.15">
      <c r="A177" s="262"/>
      <c r="B177" s="65"/>
      <c r="C177" s="78"/>
      <c r="D177" s="73"/>
      <c r="E177" s="73"/>
      <c r="F177" s="73"/>
      <c r="G177" s="73"/>
      <c r="H177" s="73"/>
      <c r="I177" s="73"/>
      <c r="J177" s="73"/>
      <c r="K177" s="73"/>
      <c r="L177" s="73"/>
      <c r="M177" s="73"/>
      <c r="N177" s="73"/>
      <c r="O177" s="73"/>
      <c r="P177" s="73"/>
      <c r="Q177" s="73"/>
      <c r="R177" s="73"/>
      <c r="S177" s="73"/>
      <c r="T177" s="73"/>
      <c r="U177" s="73"/>
      <c r="V177" s="73"/>
      <c r="W177" s="73"/>
      <c r="X177" s="262"/>
    </row>
    <row r="178" spans="1:24" x14ac:dyDescent="0.15">
      <c r="A178" s="262"/>
      <c r="B178" s="65"/>
      <c r="C178" s="78"/>
      <c r="D178" s="73"/>
      <c r="E178" s="73"/>
      <c r="F178" s="73"/>
      <c r="G178" s="73"/>
      <c r="H178" s="73"/>
      <c r="I178" s="73"/>
      <c r="J178" s="73"/>
      <c r="K178" s="73"/>
      <c r="L178" s="73"/>
      <c r="M178" s="73"/>
      <c r="N178" s="73"/>
      <c r="O178" s="73"/>
      <c r="P178" s="73"/>
      <c r="Q178" s="73"/>
      <c r="R178" s="73"/>
      <c r="S178" s="73"/>
      <c r="T178" s="73"/>
      <c r="U178" s="73"/>
      <c r="V178" s="73"/>
      <c r="W178" s="73"/>
      <c r="X178" s="262"/>
    </row>
    <row r="179" spans="1:24" x14ac:dyDescent="0.15">
      <c r="A179" s="262"/>
      <c r="B179" s="65"/>
      <c r="C179" s="78"/>
      <c r="D179" s="73"/>
      <c r="E179" s="73"/>
      <c r="F179" s="73"/>
      <c r="G179" s="73"/>
      <c r="H179" s="73"/>
      <c r="I179" s="73"/>
      <c r="J179" s="73"/>
      <c r="K179" s="73"/>
      <c r="L179" s="73"/>
      <c r="M179" s="73"/>
      <c r="N179" s="73"/>
      <c r="O179" s="73"/>
      <c r="P179" s="73"/>
      <c r="Q179" s="73"/>
      <c r="R179" s="73"/>
      <c r="S179" s="73"/>
      <c r="T179" s="73"/>
      <c r="U179" s="73"/>
      <c r="V179" s="73"/>
      <c r="W179" s="73"/>
      <c r="X179" s="262"/>
    </row>
    <row r="180" spans="1:24" x14ac:dyDescent="0.15">
      <c r="A180" s="262"/>
      <c r="B180" s="65"/>
      <c r="C180" s="78"/>
      <c r="D180" s="73"/>
      <c r="E180" s="73"/>
      <c r="F180" s="73"/>
      <c r="G180" s="73"/>
      <c r="H180" s="73"/>
      <c r="I180" s="73"/>
      <c r="J180" s="73"/>
      <c r="K180" s="73"/>
      <c r="L180" s="73"/>
      <c r="M180" s="73"/>
      <c r="N180" s="73"/>
      <c r="O180" s="73"/>
      <c r="P180" s="73"/>
      <c r="Q180" s="73"/>
      <c r="R180" s="73"/>
      <c r="S180" s="73"/>
      <c r="T180" s="73"/>
      <c r="U180" s="73"/>
      <c r="V180" s="73"/>
      <c r="W180" s="73"/>
      <c r="X180" s="262"/>
    </row>
    <row r="181" spans="1:24" x14ac:dyDescent="0.15">
      <c r="A181" s="262"/>
      <c r="B181" s="65"/>
      <c r="C181" s="78"/>
      <c r="D181" s="73"/>
      <c r="E181" s="73"/>
      <c r="F181" s="73"/>
      <c r="G181" s="73"/>
      <c r="H181" s="73"/>
      <c r="I181" s="73"/>
      <c r="J181" s="73"/>
      <c r="K181" s="73"/>
      <c r="L181" s="73"/>
      <c r="M181" s="73"/>
      <c r="N181" s="73"/>
      <c r="O181" s="73"/>
      <c r="P181" s="73"/>
      <c r="Q181" s="73"/>
      <c r="R181" s="73"/>
      <c r="S181" s="73"/>
      <c r="T181" s="73"/>
      <c r="U181" s="73"/>
      <c r="V181" s="73"/>
      <c r="W181" s="73"/>
      <c r="X181" s="262"/>
    </row>
    <row r="182" spans="1:24" x14ac:dyDescent="0.15">
      <c r="A182" s="262"/>
      <c r="B182" s="65"/>
      <c r="C182" s="78"/>
      <c r="D182" s="73"/>
      <c r="E182" s="73"/>
      <c r="F182" s="73"/>
      <c r="G182" s="73"/>
      <c r="H182" s="73"/>
      <c r="I182" s="73"/>
      <c r="J182" s="73"/>
      <c r="K182" s="73"/>
      <c r="L182" s="73"/>
      <c r="M182" s="73"/>
      <c r="N182" s="73"/>
      <c r="O182" s="73"/>
      <c r="P182" s="73"/>
      <c r="Q182" s="73"/>
      <c r="R182" s="73"/>
      <c r="S182" s="73"/>
      <c r="T182" s="73"/>
      <c r="U182" s="73"/>
      <c r="V182" s="73"/>
      <c r="W182" s="73"/>
      <c r="X182" s="262"/>
    </row>
    <row r="183" spans="1:24" x14ac:dyDescent="0.15">
      <c r="A183" s="262"/>
      <c r="B183" s="65"/>
      <c r="C183" s="78"/>
      <c r="D183" s="73"/>
      <c r="E183" s="73"/>
      <c r="F183" s="73"/>
      <c r="G183" s="73"/>
      <c r="H183" s="73"/>
      <c r="I183" s="73"/>
      <c r="J183" s="73"/>
      <c r="K183" s="73"/>
      <c r="L183" s="73"/>
      <c r="M183" s="73"/>
      <c r="N183" s="73"/>
      <c r="O183" s="73"/>
      <c r="P183" s="73"/>
      <c r="Q183" s="73"/>
      <c r="R183" s="73"/>
      <c r="S183" s="73"/>
      <c r="T183" s="73"/>
      <c r="U183" s="73"/>
      <c r="V183" s="73"/>
      <c r="W183" s="73"/>
      <c r="X183" s="262"/>
    </row>
    <row r="184" spans="1:24" x14ac:dyDescent="0.15">
      <c r="A184" s="262"/>
      <c r="B184" s="65"/>
      <c r="C184" s="78"/>
      <c r="D184" s="73"/>
      <c r="E184" s="73"/>
      <c r="F184" s="73"/>
      <c r="G184" s="73"/>
      <c r="H184" s="73"/>
      <c r="I184" s="73"/>
      <c r="J184" s="73"/>
      <c r="K184" s="73"/>
      <c r="L184" s="73"/>
      <c r="M184" s="73"/>
      <c r="N184" s="73"/>
      <c r="O184" s="73"/>
      <c r="P184" s="73"/>
      <c r="Q184" s="73"/>
      <c r="R184" s="73"/>
      <c r="S184" s="73"/>
      <c r="T184" s="73"/>
      <c r="U184" s="73"/>
      <c r="V184" s="73"/>
      <c r="W184" s="73"/>
      <c r="X184" s="262"/>
    </row>
    <row r="185" spans="1:24" x14ac:dyDescent="0.15">
      <c r="A185" s="262"/>
      <c r="B185" s="65"/>
      <c r="C185" s="78"/>
      <c r="D185" s="73"/>
      <c r="E185" s="73"/>
      <c r="F185" s="73"/>
      <c r="G185" s="73"/>
      <c r="H185" s="73"/>
      <c r="I185" s="73"/>
      <c r="J185" s="73"/>
      <c r="K185" s="73"/>
      <c r="L185" s="73"/>
      <c r="M185" s="73"/>
      <c r="N185" s="73"/>
      <c r="O185" s="73"/>
      <c r="P185" s="73"/>
      <c r="Q185" s="73"/>
      <c r="R185" s="73"/>
      <c r="S185" s="73"/>
      <c r="T185" s="73"/>
      <c r="U185" s="73"/>
      <c r="V185" s="73"/>
      <c r="W185" s="73"/>
      <c r="X185" s="262"/>
    </row>
    <row r="186" spans="1:24" x14ac:dyDescent="0.15">
      <c r="A186" s="262"/>
      <c r="B186" s="65"/>
      <c r="C186" s="78"/>
      <c r="D186" s="73"/>
      <c r="E186" s="73"/>
      <c r="F186" s="73"/>
      <c r="G186" s="73"/>
      <c r="H186" s="73"/>
      <c r="I186" s="73"/>
      <c r="J186" s="73"/>
      <c r="K186" s="73"/>
      <c r="L186" s="73"/>
      <c r="M186" s="73"/>
      <c r="N186" s="73"/>
      <c r="O186" s="73"/>
      <c r="P186" s="73"/>
      <c r="Q186" s="73"/>
      <c r="R186" s="73"/>
      <c r="S186" s="73"/>
      <c r="T186" s="73"/>
      <c r="U186" s="73"/>
      <c r="V186" s="73"/>
      <c r="W186" s="73"/>
      <c r="X186" s="262"/>
    </row>
    <row r="187" spans="1:24" x14ac:dyDescent="0.15">
      <c r="A187" s="262"/>
      <c r="B187" s="65"/>
      <c r="C187" s="78"/>
      <c r="D187" s="73"/>
      <c r="E187" s="73"/>
      <c r="F187" s="73"/>
      <c r="G187" s="73"/>
      <c r="H187" s="73"/>
      <c r="I187" s="73"/>
      <c r="J187" s="73"/>
      <c r="K187" s="73"/>
      <c r="L187" s="73"/>
      <c r="M187" s="73"/>
      <c r="N187" s="73"/>
      <c r="O187" s="73"/>
      <c r="P187" s="73"/>
      <c r="Q187" s="73"/>
      <c r="R187" s="73"/>
      <c r="S187" s="73"/>
      <c r="T187" s="73"/>
      <c r="U187" s="73"/>
      <c r="V187" s="73"/>
      <c r="W187" s="73"/>
      <c r="X187" s="262"/>
    </row>
    <row r="188" spans="1:24" x14ac:dyDescent="0.15">
      <c r="A188" s="262"/>
      <c r="B188" s="65"/>
      <c r="C188" s="78"/>
      <c r="D188" s="73"/>
      <c r="E188" s="73"/>
      <c r="F188" s="73"/>
      <c r="G188" s="73"/>
      <c r="H188" s="73"/>
      <c r="I188" s="73"/>
      <c r="J188" s="73"/>
      <c r="K188" s="73"/>
      <c r="L188" s="73"/>
      <c r="M188" s="73"/>
      <c r="N188" s="73"/>
      <c r="O188" s="73"/>
      <c r="P188" s="73"/>
      <c r="Q188" s="73"/>
      <c r="R188" s="73"/>
      <c r="S188" s="73"/>
      <c r="T188" s="73"/>
      <c r="U188" s="73"/>
      <c r="V188" s="73"/>
      <c r="W188" s="73"/>
      <c r="X188" s="262"/>
    </row>
    <row r="189" spans="1:24" x14ac:dyDescent="0.15">
      <c r="A189" s="262"/>
      <c r="B189" s="65"/>
      <c r="C189" s="78"/>
      <c r="D189" s="73"/>
      <c r="E189" s="73"/>
      <c r="F189" s="73"/>
      <c r="G189" s="73"/>
      <c r="H189" s="73"/>
      <c r="I189" s="73"/>
      <c r="J189" s="73"/>
      <c r="K189" s="73"/>
      <c r="L189" s="73"/>
      <c r="M189" s="73"/>
      <c r="N189" s="73"/>
      <c r="O189" s="73"/>
      <c r="P189" s="73"/>
      <c r="Q189" s="73"/>
      <c r="R189" s="73"/>
      <c r="S189" s="73"/>
      <c r="T189" s="73"/>
      <c r="U189" s="73"/>
      <c r="V189" s="73"/>
      <c r="W189" s="73"/>
      <c r="X189" s="262"/>
    </row>
    <row r="190" spans="1:24" x14ac:dyDescent="0.15">
      <c r="A190" s="262"/>
      <c r="B190" s="65"/>
      <c r="C190" s="78"/>
      <c r="D190" s="73"/>
      <c r="E190" s="73"/>
      <c r="F190" s="73"/>
      <c r="G190" s="73"/>
      <c r="H190" s="73"/>
      <c r="I190" s="73"/>
      <c r="J190" s="73"/>
      <c r="K190" s="73"/>
      <c r="L190" s="73"/>
      <c r="M190" s="73"/>
      <c r="N190" s="73"/>
      <c r="O190" s="73"/>
      <c r="P190" s="73"/>
      <c r="Q190" s="73"/>
      <c r="R190" s="73"/>
      <c r="S190" s="73"/>
      <c r="T190" s="73"/>
      <c r="U190" s="73"/>
      <c r="V190" s="73"/>
      <c r="W190" s="73"/>
      <c r="X190" s="262"/>
    </row>
    <row r="191" spans="1:24" x14ac:dyDescent="0.15">
      <c r="A191" s="262"/>
      <c r="B191" s="65"/>
      <c r="C191" s="78"/>
      <c r="D191" s="73"/>
      <c r="E191" s="73"/>
      <c r="F191" s="73"/>
      <c r="G191" s="73"/>
      <c r="H191" s="73"/>
      <c r="I191" s="73"/>
      <c r="J191" s="73"/>
      <c r="K191" s="73"/>
      <c r="L191" s="73"/>
      <c r="M191" s="73"/>
      <c r="N191" s="73"/>
      <c r="O191" s="73"/>
      <c r="P191" s="73"/>
      <c r="Q191" s="73"/>
      <c r="R191" s="73"/>
      <c r="S191" s="73"/>
      <c r="T191" s="73"/>
      <c r="U191" s="73"/>
      <c r="V191" s="73"/>
      <c r="W191" s="73"/>
      <c r="X191" s="262"/>
    </row>
    <row r="192" spans="1:24" x14ac:dyDescent="0.15">
      <c r="A192" s="262"/>
      <c r="B192" s="65"/>
      <c r="C192" s="78"/>
      <c r="D192" s="73"/>
      <c r="E192" s="73"/>
      <c r="F192" s="73"/>
      <c r="G192" s="73"/>
      <c r="H192" s="73"/>
      <c r="I192" s="73"/>
      <c r="J192" s="73"/>
      <c r="K192" s="73"/>
      <c r="L192" s="73"/>
      <c r="M192" s="73"/>
      <c r="N192" s="73"/>
      <c r="O192" s="73"/>
      <c r="P192" s="73"/>
      <c r="Q192" s="73"/>
      <c r="R192" s="73"/>
      <c r="S192" s="73"/>
      <c r="T192" s="73"/>
      <c r="U192" s="73"/>
      <c r="V192" s="73"/>
      <c r="W192" s="73"/>
      <c r="X192" s="262"/>
    </row>
    <row r="193" spans="1:24" x14ac:dyDescent="0.15">
      <c r="A193" s="262"/>
      <c r="B193" s="65"/>
      <c r="C193" s="78"/>
      <c r="D193" s="73"/>
      <c r="E193" s="73"/>
      <c r="F193" s="73"/>
      <c r="G193" s="73"/>
      <c r="H193" s="73"/>
      <c r="I193" s="73"/>
      <c r="J193" s="73"/>
      <c r="K193" s="73"/>
      <c r="L193" s="73"/>
      <c r="M193" s="73"/>
      <c r="N193" s="73"/>
      <c r="O193" s="73"/>
      <c r="P193" s="73"/>
      <c r="Q193" s="73"/>
      <c r="R193" s="73"/>
      <c r="S193" s="73"/>
      <c r="T193" s="73"/>
      <c r="U193" s="73"/>
      <c r="V193" s="73"/>
      <c r="W193" s="73"/>
      <c r="X193" s="262"/>
    </row>
    <row r="194" spans="1:24" x14ac:dyDescent="0.15">
      <c r="A194" s="262"/>
      <c r="B194" s="65"/>
      <c r="C194" s="78"/>
      <c r="D194" s="73"/>
      <c r="E194" s="73"/>
      <c r="F194" s="73"/>
      <c r="G194" s="73"/>
      <c r="H194" s="73"/>
      <c r="I194" s="73"/>
      <c r="J194" s="73"/>
      <c r="K194" s="73"/>
      <c r="L194" s="73"/>
      <c r="M194" s="73"/>
      <c r="N194" s="73"/>
      <c r="O194" s="73"/>
      <c r="P194" s="73"/>
      <c r="Q194" s="73"/>
      <c r="R194" s="73"/>
      <c r="S194" s="73"/>
      <c r="T194" s="73"/>
      <c r="U194" s="73"/>
      <c r="V194" s="73"/>
      <c r="W194" s="73"/>
      <c r="X194" s="262"/>
    </row>
    <row r="195" spans="1:24" x14ac:dyDescent="0.15">
      <c r="A195" s="262"/>
      <c r="B195" s="65"/>
      <c r="C195" s="78"/>
      <c r="D195" s="73"/>
      <c r="E195" s="73"/>
      <c r="F195" s="73"/>
      <c r="G195" s="73"/>
      <c r="H195" s="73"/>
      <c r="I195" s="73"/>
      <c r="J195" s="73"/>
      <c r="K195" s="73"/>
      <c r="L195" s="73"/>
      <c r="M195" s="73"/>
      <c r="N195" s="73"/>
      <c r="O195" s="73"/>
      <c r="P195" s="73"/>
      <c r="Q195" s="73"/>
      <c r="R195" s="73"/>
      <c r="S195" s="73"/>
      <c r="T195" s="73"/>
      <c r="U195" s="73"/>
      <c r="V195" s="73"/>
      <c r="W195" s="73"/>
      <c r="X195" s="262"/>
    </row>
    <row r="196" spans="1:24" x14ac:dyDescent="0.15">
      <c r="A196" s="262"/>
      <c r="B196" s="65"/>
      <c r="C196" s="78"/>
      <c r="D196" s="73"/>
      <c r="E196" s="73"/>
      <c r="F196" s="73"/>
      <c r="G196" s="73"/>
      <c r="H196" s="73"/>
      <c r="I196" s="73"/>
      <c r="J196" s="73"/>
      <c r="K196" s="73"/>
      <c r="L196" s="73"/>
      <c r="M196" s="73"/>
      <c r="N196" s="73"/>
      <c r="O196" s="73"/>
      <c r="P196" s="73"/>
      <c r="Q196" s="73"/>
      <c r="R196" s="73"/>
      <c r="S196" s="73"/>
      <c r="T196" s="73"/>
      <c r="U196" s="73"/>
      <c r="V196" s="73"/>
      <c r="W196" s="73"/>
      <c r="X196" s="262"/>
    </row>
    <row r="197" spans="1:24" x14ac:dyDescent="0.15">
      <c r="A197" s="262"/>
      <c r="B197" s="65"/>
      <c r="C197" s="78"/>
      <c r="D197" s="73"/>
      <c r="E197" s="73"/>
      <c r="F197" s="73"/>
      <c r="G197" s="73"/>
      <c r="H197" s="73"/>
      <c r="I197" s="73"/>
      <c r="J197" s="73"/>
      <c r="K197" s="73"/>
      <c r="L197" s="73"/>
      <c r="M197" s="73"/>
      <c r="N197" s="73"/>
      <c r="O197" s="73"/>
      <c r="P197" s="73"/>
      <c r="Q197" s="73"/>
      <c r="R197" s="73"/>
      <c r="S197" s="73"/>
      <c r="T197" s="73"/>
      <c r="U197" s="73"/>
      <c r="V197" s="73"/>
      <c r="W197" s="73"/>
      <c r="X197" s="262"/>
    </row>
    <row r="198" spans="1:24" x14ac:dyDescent="0.15">
      <c r="A198" s="262"/>
      <c r="B198" s="65"/>
      <c r="C198" s="78"/>
      <c r="D198" s="73"/>
      <c r="E198" s="73"/>
      <c r="F198" s="73"/>
      <c r="G198" s="73"/>
      <c r="H198" s="73"/>
      <c r="I198" s="73"/>
      <c r="J198" s="73"/>
      <c r="K198" s="73"/>
      <c r="L198" s="73"/>
      <c r="M198" s="73"/>
      <c r="N198" s="73"/>
      <c r="O198" s="73"/>
      <c r="P198" s="73"/>
      <c r="Q198" s="73"/>
      <c r="R198" s="73"/>
      <c r="S198" s="73"/>
      <c r="T198" s="73"/>
      <c r="U198" s="73"/>
      <c r="V198" s="73"/>
      <c r="W198" s="73"/>
      <c r="X198" s="262"/>
    </row>
    <row r="199" spans="1:24" x14ac:dyDescent="0.15">
      <c r="A199" s="262"/>
      <c r="B199" s="65"/>
      <c r="C199" s="78"/>
      <c r="D199" s="73"/>
      <c r="E199" s="73"/>
      <c r="F199" s="73"/>
      <c r="G199" s="73"/>
      <c r="H199" s="73"/>
      <c r="I199" s="73"/>
      <c r="J199" s="73"/>
      <c r="K199" s="73"/>
      <c r="L199" s="73"/>
      <c r="M199" s="73"/>
      <c r="N199" s="73"/>
      <c r="O199" s="73"/>
      <c r="P199" s="73"/>
      <c r="Q199" s="73"/>
      <c r="R199" s="73"/>
      <c r="S199" s="73"/>
      <c r="T199" s="73"/>
      <c r="U199" s="73"/>
      <c r="V199" s="73"/>
      <c r="W199" s="189"/>
      <c r="X199" s="262"/>
    </row>
  </sheetData>
  <sheetProtection password="C658" sheet="1" objects="1" scenarios="1" formatCells="0" formatColumns="0" formatRows="0" insertRows="0" deleteRows="0" selectLockedCells="1"/>
  <mergeCells count="24">
    <mergeCell ref="A1:A199"/>
    <mergeCell ref="X1:X199"/>
    <mergeCell ref="D1:D5"/>
    <mergeCell ref="I1:I5"/>
    <mergeCell ref="G1:G5"/>
    <mergeCell ref="Q1:Q5"/>
    <mergeCell ref="F1:F5"/>
    <mergeCell ref="H1:H5"/>
    <mergeCell ref="M1:M5"/>
    <mergeCell ref="J1:J5"/>
    <mergeCell ref="B3:C3"/>
    <mergeCell ref="B2:C2"/>
    <mergeCell ref="E1:E5"/>
    <mergeCell ref="U1:U5"/>
    <mergeCell ref="V1:V5"/>
    <mergeCell ref="W1:W5"/>
    <mergeCell ref="K1:K5"/>
    <mergeCell ref="L1:L5"/>
    <mergeCell ref="P1:P5"/>
    <mergeCell ref="S1:S5"/>
    <mergeCell ref="T1:T5"/>
    <mergeCell ref="R1:R5"/>
    <mergeCell ref="O1:O5"/>
    <mergeCell ref="N1:N5"/>
  </mergeCells>
  <phoneticPr fontId="11" type="noConversion"/>
  <pageMargins left="0.5" right="0.5" top="1" bottom="1" header="0.5" footer="0.5"/>
  <pageSetup scale="80" orientation="portrait" r:id="rId1"/>
  <headerFooter alignWithMargins="0">
    <oddHeader>&amp;C&amp;"Arial,Bold"&amp;14EagleTrax&amp;12
Events Attended - &amp;D</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106"/>
  <sheetViews>
    <sheetView showGridLines="0" workbookViewId="0" xr3:uid="{7075697D-051A-5480-9A35-AA80E904E1A1}">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IF(Star!U5&lt;&gt;"",IF(ISNUMBER(Star!U5),Star!U5,"C"),"")</f>
        <v/>
      </c>
      <c r="G3" s="5"/>
      <c r="H3" s="174" t="str">
        <f>'MB - EagleRequired'!B3</f>
        <v>1.</v>
      </c>
      <c r="I3" s="181" t="str">
        <f>'MB - EagleRequired'!C3</f>
        <v>First Aid</v>
      </c>
      <c r="J3" s="174" t="str">
        <f>IF('MB - EagleRequired'!U3&lt;&gt;"",IF(OR(ISNUMBER('MB - EagleRequired'!U3),'MB - EagleRequired'!U3="P"),"P","C"),"")</f>
        <v/>
      </c>
      <c r="K3" s="5"/>
      <c r="L3" s="33" t="str">
        <f>'MB - Elective'!C57</f>
        <v>Inventing</v>
      </c>
      <c r="M3" s="182" t="str">
        <f>IF('MB - Elective'!U57&lt;&gt;"",IF('MB - Elective'!U57="P","P","C"),"")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EagleRequired'!U4&lt;&gt;"",IF(OR(ISNUMBER('MB - EagleRequired'!U4),'MB - EagleRequired'!U4="P"),"P","C"),"")</f>
        <v/>
      </c>
      <c r="K4" s="5"/>
      <c r="L4" s="33" t="str">
        <f>'MB - Elective'!C58</f>
        <v>Journalism</v>
      </c>
      <c r="M4" s="182" t="str">
        <f>IF('MB - Elective'!U58&lt;&gt;"",IF('MB - Elective'!U58="P","P","C"),"")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IF(Star!U6&lt;&gt;"",IF(ISNUMBER(Star!U6),Star!U6,"C"),"")</f>
        <v/>
      </c>
      <c r="G5" s="5"/>
      <c r="H5" s="174" t="str">
        <f>'MB - EagleRequired'!B5</f>
        <v>3.</v>
      </c>
      <c r="I5" s="181" t="str">
        <f>'MB - EagleRequired'!C5</f>
        <v>Citizenship in the Nation</v>
      </c>
      <c r="J5" s="174" t="str">
        <f>IF('MB - EagleRequired'!U5&lt;&gt;"",IF(OR(ISNUMBER('MB - EagleRequired'!U5),'MB - EagleRequired'!U5="P"),"P","C"),"")</f>
        <v/>
      </c>
      <c r="K5" s="5"/>
      <c r="L5" s="33" t="str">
        <f>'MB - Elective'!C59</f>
        <v>Kayaking</v>
      </c>
      <c r="M5" s="182" t="str">
        <f>IF('MB - Elective'!U59&lt;&gt;"",IF('MB - Elective'!U59="P","P","C"),"")</f>
        <v/>
      </c>
      <c r="N5" s="5"/>
    </row>
    <row r="6" spans="1:14" ht="12.75" customHeight="1" x14ac:dyDescent="0.15">
      <c r="A6" s="45" t="s">
        <v>137</v>
      </c>
      <c r="B6" s="46" t="str">
        <f>IF(Star!U2&lt;&gt;"",IF(ISNUMBER(Star!U2),FLOOR(Star!U2,1),"C"),"")</f>
        <v/>
      </c>
      <c r="C6" s="23"/>
      <c r="D6" s="286"/>
      <c r="E6" s="289"/>
      <c r="F6" s="286"/>
      <c r="G6" s="5"/>
      <c r="H6" s="174" t="str">
        <f>'MB - EagleRequired'!B6</f>
        <v>4.</v>
      </c>
      <c r="I6" s="181" t="str">
        <f>'MB - EagleRequired'!C6</f>
        <v>Citizenship in the World</v>
      </c>
      <c r="J6" s="174" t="str">
        <f>IF('MB - EagleRequired'!U6&lt;&gt;"",IF(OR(ISNUMBER('MB - EagleRequired'!U6),'MB - EagleRequired'!U6="P"),"P","C"),"")</f>
        <v/>
      </c>
      <c r="K6" s="5"/>
      <c r="L6" s="33" t="str">
        <f>'MB - Elective'!C60</f>
        <v>Landscape Architecture</v>
      </c>
      <c r="M6" s="182" t="str">
        <f>IF('MB - Elective'!U60&lt;&gt;"",IF('MB - Elective'!U60="P","P","C"),"")</f>
        <v/>
      </c>
      <c r="N6" s="5"/>
    </row>
    <row r="7" spans="1:14" ht="12.75" customHeight="1" x14ac:dyDescent="0.15">
      <c r="A7" s="45" t="s">
        <v>138</v>
      </c>
      <c r="B7" s="46" t="str">
        <f>IF(Life!U2&lt;&gt;"",IF(ISNUMBER(Life!U2),FLOOR(Life!U2,1),"C"),"")</f>
        <v/>
      </c>
      <c r="C7" s="23"/>
      <c r="D7" s="286"/>
      <c r="E7" s="289"/>
      <c r="F7" s="286"/>
      <c r="G7" s="5"/>
      <c r="H7" s="174" t="str">
        <f>'MB - EagleRequired'!B7</f>
        <v>5.</v>
      </c>
      <c r="I7" s="181" t="str">
        <f>'MB - EagleRequired'!C7</f>
        <v>Communication</v>
      </c>
      <c r="J7" s="174" t="str">
        <f>IF('MB - EagleRequired'!U7&lt;&gt;"",IF(OR(ISNUMBER('MB - EagleRequired'!U7),'MB - EagleRequired'!U7="P"),"P","C"),"")</f>
        <v/>
      </c>
      <c r="K7" s="2"/>
      <c r="L7" s="33" t="str">
        <f>'MB - Elective'!C61</f>
        <v>Law</v>
      </c>
      <c r="M7" s="182" t="str">
        <f>IF('MB - Elective'!U61&lt;&gt;"",IF('MB - Elective'!U61="P","P","C"),"")</f>
        <v/>
      </c>
      <c r="N7" s="5"/>
    </row>
    <row r="8" spans="1:14" ht="12.75" customHeight="1" x14ac:dyDescent="0.15">
      <c r="A8" s="45" t="s">
        <v>139</v>
      </c>
      <c r="B8" s="46" t="str">
        <f>IF(Eagle!U2&lt;&gt;"",IF(ISNUMBER(Eagle!U2),FLOOR(Eagle!U2,1),"C"),"")</f>
        <v/>
      </c>
      <c r="C8" s="23"/>
      <c r="D8" s="286">
        <f>Star!B7</f>
        <v>3</v>
      </c>
      <c r="E8" s="289" t="str">
        <f>Star!C7</f>
        <v>Earn a total of six (6) merit badges, including four (4) from the list of required Eagle Merit Badges.</v>
      </c>
      <c r="F8" s="286" t="str">
        <f>IF(Star!U7&lt;&gt;"",IF(ISNUMBER(Star!U7),Star!U7,"C"),"")</f>
        <v/>
      </c>
      <c r="G8" s="5"/>
      <c r="H8" s="174" t="str">
        <f>'MB - EagleRequired'!B8</f>
        <v>6.</v>
      </c>
      <c r="I8" s="181" t="str">
        <f>'MB - EagleRequired'!C8</f>
        <v>Cooking</v>
      </c>
      <c r="J8" s="174" t="str">
        <f>IF('MB - EagleRequired'!U8&lt;&gt;"",IF(OR(ISNUMBER('MB - EagleRequired'!U8),'MB - EagleRequired'!U8="P"),"P","C"),"")</f>
        <v/>
      </c>
      <c r="K8" s="5"/>
      <c r="L8" s="33" t="str">
        <f>'MB - Elective'!C62</f>
        <v>Leatherwork</v>
      </c>
      <c r="M8" s="182" t="str">
        <f>IF('MB - Elective'!U62&lt;&gt;"",IF('MB - Elective'!U62="P","P","C"),"")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EagleRequired'!U9&lt;&gt;"",IF(OR(ISNUMBER('MB - EagleRequired'!U9),'MB - EagleRequired'!U9="P"),"P","C"),"")</f>
        <v/>
      </c>
      <c r="K9" s="5"/>
      <c r="L9" s="33" t="str">
        <f>'MB - Elective'!C63</f>
        <v>Mammal Study</v>
      </c>
      <c r="M9" s="182" t="str">
        <f>IF('MB - Elective'!U63&lt;&gt;"",IF('MB - Elective'!U63="P","P","C"),"")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IF(Star!U8&lt;&gt;"",IF(ISNUMBER(Star!U8),Star!U8,"C"),"")</f>
        <v/>
      </c>
      <c r="G10" s="5"/>
      <c r="H10" s="295" t="str">
        <f>'MB - EagleRequired'!B10</f>
        <v>8.</v>
      </c>
      <c r="I10" s="181" t="str">
        <f>'MB - EagleRequired'!C10</f>
        <v>Emergency Preparedness    -or-</v>
      </c>
      <c r="J10" s="174" t="str">
        <f>IF('MB - EagleRequired'!U10&lt;&gt;"",IF(OR(ISNUMBER('MB - EagleRequired'!U10),'MB - EagleRequired'!U10="P"),"P","C"),"")</f>
        <v/>
      </c>
      <c r="K10" s="5"/>
      <c r="L10" s="33" t="str">
        <f>'MB - Elective'!C64</f>
        <v>Medicine</v>
      </c>
      <c r="M10" s="182" t="str">
        <f>IF('MB - Elective'!U64&lt;&gt;"",IF('MB - Elective'!U64="P","P","C"),"")</f>
        <v/>
      </c>
      <c r="N10" s="5"/>
    </row>
    <row r="11" spans="1:14" x14ac:dyDescent="0.15">
      <c r="C11" s="23"/>
      <c r="D11" s="286"/>
      <c r="E11" s="289"/>
      <c r="F11" s="286"/>
      <c r="G11" s="5"/>
      <c r="H11" s="295"/>
      <c r="I11" s="181" t="str">
        <f>'MB - EagleRequired'!C11</f>
        <v>Lifesaving</v>
      </c>
      <c r="J11" s="174" t="str">
        <f>IF('MB - EagleRequired'!U11&lt;&gt;"",IF(OR(ISNUMBER('MB - EagleRequired'!U11),'MB - EagleRequired'!U11="P"),"P","C"),"")</f>
        <v/>
      </c>
      <c r="K11" s="5"/>
      <c r="L11" s="33" t="str">
        <f>'MB - Elective'!C65</f>
        <v>Metalwork</v>
      </c>
      <c r="M11" s="182" t="str">
        <f>IF('MB - Elective'!U65&lt;&gt;"",IF('MB - Elective'!U65="P","P","C"),"")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EagleRequired'!U12&lt;&gt;"",IF(OR(ISNUMBER('MB - EagleRequired'!U12),'MB - EagleRequired'!U12="P"),"P","C"),"")</f>
        <v/>
      </c>
      <c r="K12" s="5"/>
      <c r="L12" s="33" t="str">
        <f>'MB - Elective'!C66</f>
        <v>Mining in Society</v>
      </c>
      <c r="M12" s="182" t="str">
        <f>IF('MB - Elective'!U66&lt;&gt;"",IF('MB - Elective'!U66="P","P","C"),"")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IF(Star!U9&lt;&gt;"",IF(ISNUMBER(Star!U9),Star!U9,"C"),"")</f>
        <v/>
      </c>
      <c r="G13" s="5"/>
      <c r="H13" s="295"/>
      <c r="I13" s="181" t="str">
        <f>'MB - EagleRequired'!C13</f>
        <v>Sustainability</v>
      </c>
      <c r="J13" s="174" t="str">
        <f>IF('MB - EagleRequired'!U13&lt;&gt;"",IF(OR(ISNUMBER('MB - EagleRequired'!U13),'MB - EagleRequired'!U13="P"),"P","C"),"")</f>
        <v/>
      </c>
      <c r="K13" s="2"/>
      <c r="L13" s="33" t="str">
        <f>'MB - Elective'!C67</f>
        <v>Model Design and Building</v>
      </c>
      <c r="M13" s="182" t="str">
        <f>IF('MB - Elective'!U67&lt;&gt;"",IF('MB - Elective'!U67="P","P","C"),"")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EagleRequired'!U14&lt;&gt;"",IF(OR(ISNUMBER('MB - EagleRequired'!U14),'MB - EagleRequired'!U14="P"),"P","C"),"")</f>
        <v/>
      </c>
      <c r="K14" s="5"/>
      <c r="L14" s="33" t="str">
        <f>'MB - Elective'!C68</f>
        <v>Motorboating</v>
      </c>
      <c r="M14" s="182" t="str">
        <f>IF('MB - Elective'!U68&lt;&gt;"",IF('MB - Elective'!U68="P","P","C"),"")</f>
        <v/>
      </c>
      <c r="N14" s="18"/>
    </row>
    <row r="15" spans="1:14" x14ac:dyDescent="0.15">
      <c r="C15" s="23"/>
      <c r="D15" s="286"/>
      <c r="E15" s="289"/>
      <c r="F15" s="286"/>
      <c r="G15" s="18"/>
      <c r="H15" s="295" t="str">
        <f>'MB - EagleRequired'!B15</f>
        <v>11.</v>
      </c>
      <c r="I15" s="181" t="str">
        <f>'MB - EagleRequired'!C15</f>
        <v>Swimming    -or-</v>
      </c>
      <c r="J15" s="174" t="str">
        <f>IF('MB - EagleRequired'!U15&lt;&gt;"",IF(OR(ISNUMBER('MB - EagleRequired'!U15),'MB - EagleRequired'!U15="P"),"P","C"),"")</f>
        <v/>
      </c>
      <c r="K15" s="5"/>
      <c r="L15" s="33" t="str">
        <f>'MB - Elective'!C69</f>
        <v>Movie Making</v>
      </c>
      <c r="M15" s="182" t="str">
        <f>IF('MB - Elective'!U69&lt;&gt;"",IF('MB - Elective'!U69="P","P","C"),"")</f>
        <v/>
      </c>
      <c r="N15" s="5"/>
    </row>
    <row r="16" spans="1:14" ht="12.75" customHeight="1" x14ac:dyDescent="0.15">
      <c r="D16" s="286"/>
      <c r="E16" s="289"/>
      <c r="F16" s="286"/>
      <c r="G16" s="5"/>
      <c r="H16" s="295"/>
      <c r="I16" s="181" t="str">
        <f>'MB - EagleRequired'!C16</f>
        <v>Hiking    -or-</v>
      </c>
      <c r="J16" s="174" t="str">
        <f>IF('MB - EagleRequired'!U16&lt;&gt;"",IF(OR(ISNUMBER('MB - EagleRequired'!U16),'MB - EagleRequired'!U16="P"),"P","C"),"")</f>
        <v/>
      </c>
      <c r="K16" s="5"/>
      <c r="L16" s="33" t="str">
        <f>'MB - Elective'!C70</f>
        <v>Music</v>
      </c>
      <c r="M16" s="182" t="str">
        <f>IF('MB - Elective'!U70&lt;&gt;"",IF('MB - Elective'!U70="P","P","C"),"")</f>
        <v/>
      </c>
      <c r="N16" s="5"/>
    </row>
    <row r="17" spans="1:14" ht="12.75" customHeight="1" x14ac:dyDescent="0.15">
      <c r="A17" s="94" t="s">
        <v>187</v>
      </c>
      <c r="B17" s="95"/>
      <c r="D17" s="286"/>
      <c r="E17" s="289"/>
      <c r="F17" s="286"/>
      <c r="G17" s="5"/>
      <c r="H17" s="295"/>
      <c r="I17" s="181" t="str">
        <f>'MB - EagleRequired'!C17</f>
        <v>Cycling</v>
      </c>
      <c r="J17" s="174" t="str">
        <f>IF('MB - EagleRequired'!U17&lt;&gt;"",IF(OR(ISNUMBER('MB - EagleRequired'!U17),'MB - EagleRequired'!U17="P"),"P","C"),"")</f>
        <v/>
      </c>
      <c r="K17" s="5"/>
      <c r="L17" s="33" t="str">
        <f>'MB - Elective'!C71</f>
        <v>Nature</v>
      </c>
      <c r="M17" s="182" t="str">
        <f>IF('MB - Elective'!U71&lt;&gt;"",IF('MB - Elective'!U71="P","P","C"),"")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EagleRequired'!U18&lt;&gt;"",IF(OR(ISNUMBER('MB - EagleRequired'!U18),'MB - EagleRequired'!U18="P"),"P","C"),"")</f>
        <v/>
      </c>
      <c r="K18" s="5"/>
      <c r="L18" s="33" t="str">
        <f>'MB - Elective'!C72</f>
        <v>Nuclear Science</v>
      </c>
      <c r="M18" s="182" t="str">
        <f>IF('MB - Elective'!U72&lt;&gt;"",IF('MB - Elective'!U72="P","P","C"),"")</f>
        <v/>
      </c>
      <c r="N18" s="18"/>
    </row>
    <row r="19" spans="1:14" ht="12.75" customHeight="1" x14ac:dyDescent="0.15">
      <c r="A19" s="98" t="s">
        <v>189</v>
      </c>
      <c r="B19" s="46" t="str">
        <f>'Troop Meetings'!U6</f>
        <v/>
      </c>
      <c r="D19" s="286">
        <f>Star!B10</f>
        <v>6</v>
      </c>
      <c r="E19" s="289" t="str">
        <f>Star!C10</f>
        <v>With your parent or guardian, complete the exercises in the pamphlet How to Protect Your Children From Child Abuse: A Parent's Guide and earn the Cyber Chip Award for your grade.</v>
      </c>
      <c r="F19" s="286" t="str">
        <f>IF(Star!U10&lt;&gt;"",IF(ISNUMBER(Star!U10),Star!U10,"C"),"")</f>
        <v/>
      </c>
      <c r="G19" s="5"/>
      <c r="H19" s="174" t="str">
        <f>'MB - EagleRequired'!B19</f>
        <v>13.</v>
      </c>
      <c r="I19" s="181" t="str">
        <f>'MB - EagleRequired'!C19</f>
        <v>Family Life</v>
      </c>
      <c r="J19" s="174" t="str">
        <f>IF('MB - EagleRequired'!U19&lt;&gt;"",IF(OR(ISNUMBER('MB - EagleRequired'!U19),'MB - EagleRequired'!U19="P"),"P","C"),"")</f>
        <v/>
      </c>
      <c r="K19" s="2"/>
      <c r="L19" s="33" t="str">
        <f>'MB - Elective'!C73</f>
        <v>Oceanography</v>
      </c>
      <c r="M19" s="182" t="str">
        <f>IF('MB - Elective'!U73&lt;&gt;"",IF('MB - Elective'!U73="P","P","C"),"")</f>
        <v/>
      </c>
      <c r="N19" s="5"/>
    </row>
    <row r="20" spans="1:14" x14ac:dyDescent="0.15">
      <c r="A20" s="98" t="s">
        <v>190</v>
      </c>
      <c r="B20" s="46" t="str">
        <f>Outings!U6</f>
        <v/>
      </c>
      <c r="C20" s="17"/>
      <c r="D20" s="286"/>
      <c r="E20" s="289"/>
      <c r="F20" s="286"/>
      <c r="G20" s="5"/>
      <c r="H20" s="5"/>
      <c r="K20" s="5"/>
      <c r="L20" s="33" t="str">
        <f>'MB - Elective'!C74</f>
        <v>Orienteering</v>
      </c>
      <c r="M20" s="182" t="str">
        <f>IF('MB - Elective'!U74&lt;&gt;"",IF('MB - Elective'!U74="P","P","C"),"")</f>
        <v/>
      </c>
      <c r="N20" s="5"/>
    </row>
    <row r="21" spans="1:14" ht="12.75" customHeight="1" x14ac:dyDescent="0.15">
      <c r="A21" s="98" t="s">
        <v>191</v>
      </c>
      <c r="B21" s="46" t="str">
        <f>'Nights Camping'!U7</f>
        <v/>
      </c>
      <c r="C21" s="21"/>
      <c r="D21" s="286"/>
      <c r="E21" s="289"/>
      <c r="F21" s="286"/>
      <c r="G21" s="5"/>
      <c r="H21" s="5"/>
      <c r="K21" s="5"/>
      <c r="L21" s="33" t="str">
        <f>'MB - Elective'!C75</f>
        <v>Painting</v>
      </c>
      <c r="M21" s="182" t="str">
        <f>IF('MB - Elective'!U75&lt;&gt;"",IF('MB - Elective'!U75="P","P","C"),"")</f>
        <v/>
      </c>
      <c r="N21" s="5"/>
    </row>
    <row r="22" spans="1:14" ht="12.75" customHeight="1" x14ac:dyDescent="0.15">
      <c r="A22" s="98" t="s">
        <v>192</v>
      </c>
      <c r="B22" s="46" t="str">
        <f>'Nights Camping'!U6</f>
        <v/>
      </c>
      <c r="C22" s="23"/>
      <c r="D22" s="286">
        <f>Star!B11</f>
        <v>7</v>
      </c>
      <c r="E22" s="289" t="str">
        <f>Star!C11</f>
        <v>While a First Class Scout, participate in a Scoutmaster conference.</v>
      </c>
      <c r="F22" s="286" t="str">
        <f>IF(Star!U11&lt;&gt;"",IF(ISNUMBER(Star!U11),Star!U11,"C"),"")</f>
        <v/>
      </c>
      <c r="G22" s="5"/>
      <c r="H22" s="288" t="s">
        <v>339</v>
      </c>
      <c r="I22" s="288"/>
      <c r="J22" s="288"/>
      <c r="K22" s="5"/>
      <c r="L22" s="33" t="str">
        <f>'MB - Elective'!C76</f>
        <v>Pets</v>
      </c>
      <c r="M22" s="182" t="str">
        <f>IF('MB - Elective'!U76&lt;&gt;"",IF('MB - Elective'!U76="P","P","C"),"")</f>
        <v/>
      </c>
      <c r="N22" s="5"/>
    </row>
    <row r="23" spans="1:14" ht="12.75" customHeight="1" x14ac:dyDescent="0.15">
      <c r="C23" s="23"/>
      <c r="D23" s="286"/>
      <c r="E23" s="289"/>
      <c r="F23" s="286"/>
      <c r="G23" s="4"/>
      <c r="H23" s="288"/>
      <c r="I23" s="288"/>
      <c r="J23" s="288"/>
      <c r="K23" s="5"/>
      <c r="L23" s="33" t="str">
        <f>'MB - Elective'!C77</f>
        <v>Photography</v>
      </c>
      <c r="M23" s="182" t="str">
        <f>IF('MB - Elective'!U77&lt;&gt;"",IF('MB - Elective'!U77="P","P","C"),"")</f>
        <v/>
      </c>
      <c r="N23" s="5"/>
    </row>
    <row r="24" spans="1:14" ht="12.75" customHeight="1" x14ac:dyDescent="0.15">
      <c r="C24" s="22"/>
      <c r="D24" s="180">
        <f>Star!B12</f>
        <v>8</v>
      </c>
      <c r="E24" s="44" t="str">
        <f>Star!C12</f>
        <v>Complete your board of review for the Star rank.</v>
      </c>
      <c r="F24" s="180" t="str">
        <f>IF(Star!U12&lt;&gt;"",IF(ISNUMBER(Star!U12),Star!U12,"C"),"")</f>
        <v/>
      </c>
      <c r="G24" s="5"/>
      <c r="H24" s="294" t="str">
        <f>'MB - Elective'!C3</f>
        <v>American Business</v>
      </c>
      <c r="I24" s="294"/>
      <c r="J24" s="182" t="str">
        <f>IF('MB - Elective'!U3&lt;&gt;"",IF('MB - Elective'!U3="P","P","C"),"")</f>
        <v/>
      </c>
      <c r="K24" s="5"/>
      <c r="L24" s="33" t="str">
        <f>'MB - Elective'!C78</f>
        <v>Pioneering</v>
      </c>
      <c r="M24" s="182" t="str">
        <f>IF('MB - Elective'!U78&lt;&gt;"",IF('MB - Elective'!U78="P","P","C"),"")</f>
        <v/>
      </c>
      <c r="N24" s="5"/>
    </row>
    <row r="25" spans="1:14" ht="12.75" customHeight="1" x14ac:dyDescent="0.15">
      <c r="A25" s="94" t="s">
        <v>193</v>
      </c>
      <c r="B25" s="95"/>
      <c r="C25" s="23"/>
      <c r="D25" s="40"/>
      <c r="G25" s="5"/>
      <c r="H25" s="294" t="str">
        <f>'MB - Elective'!C4</f>
        <v>American Culture</v>
      </c>
      <c r="I25" s="294"/>
      <c r="J25" s="182" t="str">
        <f>IF('MB - Elective'!U4&lt;&gt;"",IF('MB - Elective'!U4="P","P","C"),"")</f>
        <v/>
      </c>
      <c r="K25" s="5"/>
      <c r="L25" s="33" t="str">
        <f>'MB - Elective'!C79</f>
        <v>Plant Science</v>
      </c>
      <c r="M25" s="182" t="str">
        <f>IF('MB - Elective'!U79&lt;&gt;"",IF('MB - Elective'!U79="P","P","C"),"")</f>
        <v/>
      </c>
      <c r="N25" s="5"/>
    </row>
    <row r="26" spans="1:14" ht="12.75" customHeight="1" x14ac:dyDescent="0.15">
      <c r="A26" s="98" t="s">
        <v>194</v>
      </c>
      <c r="B26" s="46" t="str">
        <f>IF('Order of the Arrow'!AK3&lt;&gt;"","Yes","")</f>
        <v/>
      </c>
      <c r="C26" s="23"/>
      <c r="D26" s="40"/>
      <c r="G26" s="5"/>
      <c r="H26" s="294" t="str">
        <f>'MB - Elective'!C5</f>
        <v>American Heritage</v>
      </c>
      <c r="I26" s="294"/>
      <c r="J26" s="182" t="str">
        <f>IF('MB - Elective'!U5&lt;&gt;"",IF('MB - Elective'!U5="P","P","C"),"")</f>
        <v/>
      </c>
      <c r="K26" s="2"/>
      <c r="L26" s="33" t="str">
        <f>'MB - Elective'!C80</f>
        <v>Plumbing</v>
      </c>
      <c r="M26" s="182" t="str">
        <f>IF('MB - Elective'!U80&lt;&gt;"",IF('MB - Elective'!U80="P","P","C"),"")</f>
        <v/>
      </c>
      <c r="N26" s="4"/>
    </row>
    <row r="27" spans="1:14" ht="12.75" customHeight="1" x14ac:dyDescent="0.15">
      <c r="A27" s="98" t="s">
        <v>195</v>
      </c>
      <c r="B27" s="46" t="str">
        <f>IF('Order of the Arrow'!AK4&lt;&gt;"","Yes","")</f>
        <v/>
      </c>
      <c r="C27" s="23"/>
      <c r="D27" s="288" t="s">
        <v>138</v>
      </c>
      <c r="E27" s="288"/>
      <c r="F27" s="288"/>
      <c r="G27" s="4"/>
      <c r="H27" s="294" t="str">
        <f>'MB - Elective'!C6</f>
        <v>American Labor</v>
      </c>
      <c r="I27" s="294"/>
      <c r="J27" s="182" t="str">
        <f>IF('MB - Elective'!U6&lt;&gt;"",IF('MB - Elective'!U6="P","P","C"),"")</f>
        <v/>
      </c>
      <c r="K27" s="5"/>
      <c r="L27" s="33" t="str">
        <f>'MB - Elective'!C81</f>
        <v>Pottery</v>
      </c>
      <c r="M27" s="182" t="str">
        <f>IF('MB - Elective'!U81&lt;&gt;"",IF('MB - Elective'!U81="P","P","C"),"")</f>
        <v/>
      </c>
      <c r="N27" s="5"/>
    </row>
    <row r="28" spans="1:14" ht="12.75" customHeight="1" x14ac:dyDescent="0.15">
      <c r="A28" s="98" t="s">
        <v>196</v>
      </c>
      <c r="B28" s="46" t="str">
        <f>IF('Order of the Arrow'!AK5&lt;&gt;"","Yes","")</f>
        <v/>
      </c>
      <c r="C28" s="23"/>
      <c r="D28" s="288"/>
      <c r="E28" s="288"/>
      <c r="F28" s="288"/>
      <c r="G28" s="5"/>
      <c r="H28" s="294" t="str">
        <f>'MB - Elective'!C7</f>
        <v>Animal Science</v>
      </c>
      <c r="I28" s="294"/>
      <c r="J28" s="182" t="str">
        <f>IF('MB - Elective'!U7&lt;&gt;"",IF('MB - Elective'!U7="P","P","C"),"")</f>
        <v/>
      </c>
      <c r="K28" s="5"/>
      <c r="L28" s="33" t="str">
        <f>'MB - Elective'!C82</f>
        <v>Programming</v>
      </c>
      <c r="M28" s="182" t="str">
        <f>IF('MB - Elective'!U82&lt;&gt;"",IF('MB - Elective'!U82="P","P","C"),"")</f>
        <v/>
      </c>
      <c r="N28" s="5"/>
    </row>
    <row r="29" spans="1:14" ht="12.75" customHeight="1" x14ac:dyDescent="0.15">
      <c r="A29" s="98" t="s">
        <v>197</v>
      </c>
      <c r="B29" s="46" t="str">
        <f>IF('Order of the Arrow'!AK6&lt;&gt;"","Yes","")</f>
        <v/>
      </c>
      <c r="C29" s="23"/>
      <c r="D29" s="286">
        <f>Life!B5</f>
        <v>1</v>
      </c>
      <c r="E29" s="287" t="str">
        <f>Life!C5</f>
        <v xml:space="preserve">Be active in your troop and patrol for at least 6 months as a Star Scout. </v>
      </c>
      <c r="F29" s="286" t="str">
        <f>IF(Life!U5&lt;&gt;"",IF(ISNUMBER(Life!U5),Life!U5,"C"),"")</f>
        <v/>
      </c>
      <c r="G29" s="5"/>
      <c r="H29" s="294" t="str">
        <f>'MB - Elective'!C8</f>
        <v>Animation</v>
      </c>
      <c r="I29" s="294"/>
      <c r="J29" s="182" t="str">
        <f>IF('MB - Elective'!U8&lt;&gt;"",IF('MB - Elective'!U8="P","P","C"),"")</f>
        <v/>
      </c>
      <c r="K29" s="5"/>
      <c r="L29" s="33" t="str">
        <f>'MB - Elective'!C83</f>
        <v>Public Health</v>
      </c>
      <c r="M29" s="182" t="str">
        <f>IF('MB - Elective'!U83&lt;&gt;"",IF('MB - Elective'!U83="P","P","C"),"")</f>
        <v/>
      </c>
      <c r="N29" s="5"/>
    </row>
    <row r="30" spans="1:14" x14ac:dyDescent="0.15">
      <c r="A30" s="98" t="s">
        <v>198</v>
      </c>
      <c r="B30" s="46" t="str">
        <f>IF('Order of the Arrow'!AK7&lt;&gt;"","Yes","")</f>
        <v/>
      </c>
      <c r="C30" s="23"/>
      <c r="D30" s="286"/>
      <c r="E30" s="287"/>
      <c r="F30" s="286"/>
      <c r="G30" s="5"/>
      <c r="H30" s="294" t="str">
        <f>'MB - Elective'!C9</f>
        <v>Archaeology</v>
      </c>
      <c r="I30" s="294"/>
      <c r="J30" s="182" t="str">
        <f>IF('MB - Elective'!U9&lt;&gt;"",IF('MB - Elective'!U9="P","P","C"),"")</f>
        <v/>
      </c>
      <c r="K30" s="5"/>
      <c r="L30" s="33" t="str">
        <f>'MB - Elective'!C84</f>
        <v>Public Speaking</v>
      </c>
      <c r="M30" s="182" t="str">
        <f>IF('MB - Elective'!U84&lt;&gt;"",IF('MB - Elective'!U84="P","P","C"),"")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IF(Life!U6&lt;&gt;"",IF(ISNUMBER(Life!U6),Life!U6,"C"),"")</f>
        <v/>
      </c>
      <c r="G31" s="5"/>
      <c r="H31" s="294" t="str">
        <f>'MB - Elective'!C10</f>
        <v>Archery</v>
      </c>
      <c r="I31" s="294"/>
      <c r="J31" s="182" t="str">
        <f>IF('MB - Elective'!U10&lt;&gt;"",IF('MB - Elective'!U10="P","P","C"),"")</f>
        <v/>
      </c>
      <c r="K31" s="5"/>
      <c r="L31" s="33" t="str">
        <f>'MB - Elective'!C85</f>
        <v>Pulp and Paper</v>
      </c>
      <c r="M31" s="182" t="str">
        <f>IF('MB - Elective'!U85&lt;&gt;"",IF('MB - Elective'!U85="P","P","C"),"")</f>
        <v/>
      </c>
      <c r="N31" s="5"/>
    </row>
    <row r="32" spans="1:14" ht="12.75" customHeight="1" x14ac:dyDescent="0.15">
      <c r="C32" s="23"/>
      <c r="D32" s="286"/>
      <c r="E32" s="287"/>
      <c r="F32" s="286"/>
      <c r="G32" s="5"/>
      <c r="H32" s="294" t="str">
        <f>'MB - Elective'!C11</f>
        <v>Architecture and Landscape Architecture</v>
      </c>
      <c r="I32" s="294"/>
      <c r="J32" s="182" t="str">
        <f>IF('MB - Elective'!U11&lt;&gt;"",IF('MB - Elective'!U11="P","P","C"),"")</f>
        <v/>
      </c>
      <c r="K32" s="5"/>
      <c r="L32" s="33" t="str">
        <f>'MB - Elective'!C86</f>
        <v>Radio</v>
      </c>
      <c r="M32" s="182" t="str">
        <f>IF('MB - Elective'!U86&lt;&gt;"",IF('MB - Elective'!U86="P","P","C"),"")</f>
        <v/>
      </c>
      <c r="N32" s="5"/>
    </row>
    <row r="33" spans="1:14" ht="12.75" customHeight="1" x14ac:dyDescent="0.15">
      <c r="A33" s="94" t="s">
        <v>246</v>
      </c>
      <c r="B33" s="95"/>
      <c r="C33" s="23"/>
      <c r="D33" s="286"/>
      <c r="E33" s="287"/>
      <c r="F33" s="286"/>
      <c r="G33" s="5"/>
      <c r="H33" s="294" t="str">
        <f>'MB - Elective'!C12</f>
        <v>Art</v>
      </c>
      <c r="I33" s="294"/>
      <c r="J33" s="182" t="str">
        <f>IF('MB - Elective'!U12&lt;&gt;"",IF('MB - Elective'!U12="P","P","C"),"")</f>
        <v/>
      </c>
      <c r="K33" s="5"/>
      <c r="L33" s="33" t="str">
        <f>'MB - Elective'!C87</f>
        <v>Railroading</v>
      </c>
      <c r="M33" s="182" t="str">
        <f>IF('MB - Elective'!U87&lt;&gt;"",IF('MB - Elective'!U87="P","P","C"),"")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IF(Life!U7&lt;&gt;"",IF(ISNUMBER(Life!U7),Life!U7,"C"),"")</f>
        <v/>
      </c>
      <c r="G34" s="4"/>
      <c r="H34" s="294" t="str">
        <f>'MB - Elective'!C13</f>
        <v>Astronomy</v>
      </c>
      <c r="I34" s="294"/>
      <c r="J34" s="182" t="str">
        <f>IF('MB - Elective'!U13&lt;&gt;"",IF('MB - Elective'!U13="P","P","C"),"")</f>
        <v/>
      </c>
      <c r="K34" s="5"/>
      <c r="L34" s="33" t="str">
        <f>'MB - Elective'!C88</f>
        <v>Reading</v>
      </c>
      <c r="M34" s="182" t="str">
        <f>IF('MB - Elective'!U88&lt;&gt;"",IF('MB - Elective'!U88="P","P","C"),"")</f>
        <v/>
      </c>
      <c r="N34" s="4"/>
    </row>
    <row r="35" spans="1:14" ht="12.75" customHeight="1" x14ac:dyDescent="0.15">
      <c r="A35" s="184" t="str">
        <f>IF(Star!U3="","",Star!U3)</f>
        <v/>
      </c>
      <c r="B35" s="43"/>
      <c r="C35" s="23"/>
      <c r="D35" s="286"/>
      <c r="E35" s="287"/>
      <c r="F35" s="286"/>
      <c r="G35" s="5"/>
      <c r="H35" s="294" t="str">
        <f>'MB - Elective'!C14</f>
        <v>Athletics</v>
      </c>
      <c r="I35" s="294"/>
      <c r="J35" s="182" t="str">
        <f>IF('MB - Elective'!U14&lt;&gt;"",IF('MB - Elective'!U14="P","P","C"),"")</f>
        <v/>
      </c>
      <c r="K35" s="5"/>
      <c r="L35" s="33" t="str">
        <f>'MB - Elective'!C89</f>
        <v>Reptile and Amphibian Study</v>
      </c>
      <c r="M35" s="182" t="str">
        <f>IF('MB - Elective'!U89&lt;&gt;"",IF('MB - Elective'!U89="P","P","C"),"")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IF(Life!U8&lt;&gt;"",IF(ISNUMBER(Life!U8),Life!U8,"C"),"")</f>
        <v/>
      </c>
      <c r="G36" s="5"/>
      <c r="H36" s="294" t="str">
        <f>'MB - Elective'!C15</f>
        <v>Automotive Maintenance</v>
      </c>
      <c r="I36" s="294"/>
      <c r="J36" s="182" t="str">
        <f>IF('MB - Elective'!U15&lt;&gt;"",IF('MB - Elective'!U15="P","P","C"),"")</f>
        <v/>
      </c>
      <c r="K36" s="2"/>
      <c r="L36" s="33" t="str">
        <f>'MB - Elective'!C90</f>
        <v>Rifle Shooting</v>
      </c>
      <c r="M36" s="182" t="str">
        <f>IF('MB - Elective'!U90&lt;&gt;"",IF('MB - Elective'!U90="P","P","C"),"")</f>
        <v/>
      </c>
      <c r="N36" s="5"/>
    </row>
    <row r="37" spans="1:14" ht="12.75" customHeight="1" x14ac:dyDescent="0.15">
      <c r="A37" s="184" t="str">
        <f>IF(ISERROR(DATEVALUE(Star!U14)),"",DATEVALUE(Star!U14))</f>
        <v/>
      </c>
      <c r="B37" s="43"/>
      <c r="C37" s="23"/>
      <c r="D37" s="286"/>
      <c r="E37" s="287"/>
      <c r="F37" s="286"/>
      <c r="G37" s="5"/>
      <c r="H37" s="294" t="str">
        <f>'MB - Elective'!C16</f>
        <v>Aviation</v>
      </c>
      <c r="I37" s="294"/>
      <c r="J37" s="182" t="str">
        <f>IF('MB - Elective'!U16&lt;&gt;"",IF('MB - Elective'!U16="P","P","C"),"")</f>
        <v/>
      </c>
      <c r="K37" s="5"/>
      <c r="L37" s="33" t="str">
        <f>'MB - Elective'!C91</f>
        <v>Robotics</v>
      </c>
      <c r="M37" s="182" t="str">
        <f>IF('MB - Elective'!U91&lt;&gt;"",IF('MB - Elective'!U91="P","P","C"),"")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IF(Life!U9&lt;&gt;"",IF(ISNUMBER(Life!U9),Life!U9,"C"),"")</f>
        <v/>
      </c>
      <c r="G38" s="5"/>
      <c r="H38" s="294" t="str">
        <f>'MB - Elective'!C17</f>
        <v>Backpacking</v>
      </c>
      <c r="I38" s="294"/>
      <c r="J38" s="182" t="str">
        <f>IF('MB - Elective'!U17&lt;&gt;"",IF('MB - Elective'!U17="P","P","C"),"")</f>
        <v/>
      </c>
      <c r="K38" s="5"/>
      <c r="L38" s="33" t="str">
        <f>'MB - Elective'!C92</f>
        <v>Rowing</v>
      </c>
      <c r="M38" s="182" t="str">
        <f>IF('MB - Elective'!U92&lt;&gt;"",IF('MB - Elective'!U92="P","P","C"),"")</f>
        <v/>
      </c>
      <c r="N38" s="5"/>
    </row>
    <row r="39" spans="1:14" ht="12.75" customHeight="1" x14ac:dyDescent="0.15">
      <c r="A39" s="184" t="str">
        <f>IF(ISERROR(DATEVALUE(Life!U14)),"",DATEVALUE(Life!U14))</f>
        <v/>
      </c>
      <c r="B39" s="43"/>
      <c r="C39" s="5"/>
      <c r="D39" s="286"/>
      <c r="E39" s="287"/>
      <c r="F39" s="286"/>
      <c r="G39" s="5"/>
      <c r="H39" s="294" t="str">
        <f>'MB - Elective'!C18</f>
        <v>Basketry</v>
      </c>
      <c r="I39" s="294"/>
      <c r="J39" s="182" t="str">
        <f>IF('MB - Elective'!U18&lt;&gt;"",IF('MB - Elective'!U18="P","P","C"),"")</f>
        <v/>
      </c>
      <c r="K39" s="5"/>
      <c r="L39" s="33" t="str">
        <f>'MB - Elective'!C93</f>
        <v>Safety</v>
      </c>
      <c r="M39" s="182" t="str">
        <f>IF('MB - Elective'!U93&lt;&gt;"",IF('MB - Elective'!U93="P","P","C"),"")</f>
        <v/>
      </c>
      <c r="N39" s="5"/>
    </row>
    <row r="40" spans="1:14" ht="12.75" customHeight="1" x14ac:dyDescent="0.15">
      <c r="A40" s="142" t="s">
        <v>139</v>
      </c>
      <c r="B40" s="43"/>
      <c r="C40" s="5"/>
      <c r="D40" s="286"/>
      <c r="E40" s="287"/>
      <c r="F40" s="286"/>
      <c r="G40" s="4"/>
      <c r="H40" s="294" t="str">
        <f>'MB - Elective'!C19</f>
        <v>Bird Study</v>
      </c>
      <c r="I40" s="294"/>
      <c r="J40" s="182" t="str">
        <f>IF('MB - Elective'!U19&lt;&gt;"",IF('MB - Elective'!U19="P","P","C"),"")</f>
        <v/>
      </c>
      <c r="K40" s="2"/>
      <c r="L40" s="33" t="str">
        <f>'MB - Elective'!C94</f>
        <v>Salesmanship</v>
      </c>
      <c r="M40" s="182" t="str">
        <f>IF('MB - Elective'!U94&lt;&gt;"",IF('MB - Elective'!U94="P","P","C"),"")</f>
        <v/>
      </c>
      <c r="N40" s="5"/>
    </row>
    <row r="41" spans="1:14" ht="12.75" customHeight="1" x14ac:dyDescent="0.15">
      <c r="A41" s="183" t="str">
        <f>IF(ISERROR(DATEVALUE(Eagle!U13)),"",DATEVALUE(Eagle!U13))</f>
        <v/>
      </c>
      <c r="B41" s="97"/>
      <c r="C41" s="5"/>
      <c r="D41" s="286"/>
      <c r="E41" s="287"/>
      <c r="F41" s="286"/>
      <c r="G41" s="5"/>
      <c r="H41" s="294" t="str">
        <f>'MB - Elective'!C20</f>
        <v>Bugling</v>
      </c>
      <c r="I41" s="294"/>
      <c r="J41" s="182" t="str">
        <f>IF('MB - Elective'!U20&lt;&gt;"",IF('MB - Elective'!U20="P","P","C"),"")</f>
        <v/>
      </c>
      <c r="K41" s="5"/>
      <c r="L41" s="33" t="str">
        <f>'MB - Elective'!C95</f>
        <v>Scholarship</v>
      </c>
      <c r="M41" s="182" t="str">
        <f>IF('MB - Elective'!U95&lt;&gt;"",IF('MB - Elective'!U95="P","P","C"),"")</f>
        <v/>
      </c>
      <c r="N41" s="4"/>
    </row>
    <row r="42" spans="1:14" ht="12.75" customHeight="1" x14ac:dyDescent="0.15">
      <c r="C42" s="5"/>
      <c r="D42" s="286"/>
      <c r="E42" s="287"/>
      <c r="F42" s="286"/>
      <c r="G42" s="5"/>
      <c r="H42" s="294" t="str">
        <f>'MB - Elective'!C21</f>
        <v>Canoeing</v>
      </c>
      <c r="I42" s="294"/>
      <c r="J42" s="182" t="str">
        <f>IF('MB - Elective'!U21&lt;&gt;"",IF('MB - Elective'!U21="P","P","C"),"")</f>
        <v/>
      </c>
      <c r="K42" s="5"/>
      <c r="L42" s="33" t="str">
        <f>'MB - Elective'!C96</f>
        <v>Scouting Heritage</v>
      </c>
      <c r="M42" s="182" t="str">
        <f>IF('MB - Elective'!U96&lt;&gt;"",IF('MB - Elective'!U96="P","P","C"),"")</f>
        <v/>
      </c>
      <c r="N42" s="5"/>
    </row>
    <row r="43" spans="1:14" x14ac:dyDescent="0.15">
      <c r="C43" s="5"/>
      <c r="D43" s="286"/>
      <c r="E43" s="287"/>
      <c r="F43" s="286"/>
      <c r="G43" s="5"/>
      <c r="H43" s="294" t="str">
        <f>'MB - Elective'!C22</f>
        <v>Chemistry</v>
      </c>
      <c r="I43" s="294"/>
      <c r="J43" s="182" t="str">
        <f>IF('MB - Elective'!U22&lt;&gt;"",IF('MB - Elective'!U22="P","P","C"),"")</f>
        <v/>
      </c>
      <c r="K43" s="5"/>
      <c r="L43" s="33" t="str">
        <f>'MB - Elective'!C97</f>
        <v>Scuba Diving</v>
      </c>
      <c r="M43" s="182" t="str">
        <f>IF('MB - Elective'!U97&lt;&gt;"",IF('MB - Elective'!U97="P","P","C"),"")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IF(Life!U10&lt;&gt;"",IF(ISNUMBER(Life!U10),Life!U10,"C"),"")</f>
        <v/>
      </c>
      <c r="G44" s="5"/>
      <c r="H44" s="294" t="str">
        <f>'MB - Elective'!C23</f>
        <v>Chess</v>
      </c>
      <c r="I44" s="294"/>
      <c r="J44" s="182" t="str">
        <f>IF('MB - Elective'!U23&lt;&gt;"",IF('MB - Elective'!U23="P","P","C"),"")</f>
        <v/>
      </c>
      <c r="K44" s="2"/>
      <c r="L44" s="33" t="str">
        <f>'MB - Elective'!C98</f>
        <v>Sculpture</v>
      </c>
      <c r="M44" s="182" t="str">
        <f>IF('MB - Elective'!U98&lt;&gt;"",IF('MB - Elective'!U98="P","P","C"),"")</f>
        <v/>
      </c>
      <c r="N44" s="5"/>
    </row>
    <row r="45" spans="1:14" ht="12.75" customHeight="1" x14ac:dyDescent="0.15">
      <c r="A45" s="145" t="s">
        <v>148</v>
      </c>
      <c r="B45" s="24"/>
      <c r="C45" s="5"/>
      <c r="D45" s="286"/>
      <c r="E45" s="287"/>
      <c r="F45" s="286"/>
      <c r="G45" s="5"/>
      <c r="H45" s="294" t="str">
        <f>'MB - Elective'!C24</f>
        <v>Climbing</v>
      </c>
      <c r="I45" s="294"/>
      <c r="J45" s="182" t="str">
        <f>IF('MB - Elective'!U24&lt;&gt;"",IF('MB - Elective'!U24="P","P","C"),"")</f>
        <v/>
      </c>
      <c r="K45" s="5"/>
      <c r="L45" s="33" t="str">
        <f>'MB - Elective'!C99</f>
        <v>Search and Rescue</v>
      </c>
      <c r="M45" s="182" t="str">
        <f>IF('MB - Elective'!U99&lt;&gt;"",IF('MB - Elective'!U99="P","P","C"),"")</f>
        <v/>
      </c>
      <c r="N45" s="5"/>
    </row>
    <row r="46" spans="1:14" ht="12.75" customHeight="1" x14ac:dyDescent="0.15">
      <c r="A46" s="146" t="s">
        <v>147</v>
      </c>
      <c r="B46" s="24"/>
      <c r="C46" s="5"/>
      <c r="D46" s="286"/>
      <c r="E46" s="287"/>
      <c r="F46" s="286"/>
      <c r="G46" s="4"/>
      <c r="H46" s="294" t="str">
        <f>'MB - Elective'!C25</f>
        <v>Coin Collecting</v>
      </c>
      <c r="I46" s="294"/>
      <c r="J46" s="182" t="str">
        <f>IF('MB - Elective'!U25&lt;&gt;"",IF('MB - Elective'!U25="P","P","C"),"")</f>
        <v/>
      </c>
      <c r="K46" s="5"/>
      <c r="L46" s="33" t="str">
        <f>'MB - Elective'!C100</f>
        <v>Shotgun Shooting</v>
      </c>
      <c r="M46" s="182" t="str">
        <f>IF('MB - Elective'!U100&lt;&gt;"",IF('MB - Elective'!U100="P","P","C"),"")</f>
        <v/>
      </c>
      <c r="N46" s="5"/>
    </row>
    <row r="47" spans="1:14" ht="12.75" customHeight="1" x14ac:dyDescent="0.15">
      <c r="A47" s="145" t="s">
        <v>150</v>
      </c>
      <c r="B47" s="43"/>
      <c r="C47" s="5"/>
      <c r="D47" s="286"/>
      <c r="E47" s="287"/>
      <c r="F47" s="286"/>
      <c r="G47" s="5"/>
      <c r="H47" s="294" t="str">
        <f>'MB - Elective'!C26</f>
        <v>Collections</v>
      </c>
      <c r="I47" s="294"/>
      <c r="J47" s="182" t="str">
        <f>IF('MB - Elective'!U26&lt;&gt;"",IF('MB - Elective'!U26="P","P","C"),"")</f>
        <v/>
      </c>
      <c r="K47" s="5"/>
      <c r="L47" s="33" t="str">
        <f>'MB - Elective'!C101</f>
        <v>Signs, Signals, and Codes</v>
      </c>
      <c r="M47" s="182" t="str">
        <f>IF('MB - Elective'!U101&lt;&gt;"",IF('MB - Elective'!U101="P","P","C"),"")</f>
        <v/>
      </c>
      <c r="N47" s="5"/>
    </row>
    <row r="48" spans="1:14" ht="12.75" customHeight="1" x14ac:dyDescent="0.15">
      <c r="A48" s="147" t="s">
        <v>149</v>
      </c>
      <c r="B48" s="97"/>
      <c r="C48" s="5"/>
      <c r="D48" s="286"/>
      <c r="E48" s="287"/>
      <c r="F48" s="286"/>
      <c r="G48" s="5"/>
      <c r="H48" s="294" t="str">
        <f>'MB - Elective'!C27</f>
        <v>Composite Materials</v>
      </c>
      <c r="I48" s="294"/>
      <c r="J48" s="182" t="str">
        <f>IF('MB - Elective'!U27&lt;&gt;"",IF('MB - Elective'!U27="P","P","C"),"")</f>
        <v/>
      </c>
      <c r="K48" s="5"/>
      <c r="L48" s="33" t="str">
        <f>'MB - Elective'!C102</f>
        <v>Skating</v>
      </c>
      <c r="M48" s="182" t="str">
        <f>IF('MB - Elective'!U102&lt;&gt;"",IF('MB - Elective'!U102="P","P","C"),"")</f>
        <v/>
      </c>
      <c r="N48" s="5"/>
    </row>
    <row r="49" spans="1:14" ht="12.75" customHeight="1" x14ac:dyDescent="0.15">
      <c r="A49" s="2"/>
      <c r="B49" s="2"/>
      <c r="C49" s="2"/>
      <c r="D49" s="286"/>
      <c r="E49" s="287"/>
      <c r="F49" s="286"/>
      <c r="G49" s="5"/>
      <c r="H49" s="294" t="str">
        <f>'MB - Elective'!C28</f>
        <v>Crime Prevention</v>
      </c>
      <c r="I49" s="294"/>
      <c r="J49" s="182" t="str">
        <f>IF('MB - Elective'!U28&lt;&gt;"",IF('MB - Elective'!U28="P","P","C"),"")</f>
        <v/>
      </c>
      <c r="K49" s="2"/>
      <c r="L49" s="33" t="str">
        <f>'MB - Elective'!C103</f>
        <v>Small-Boat Sailing</v>
      </c>
      <c r="M49" s="182" t="str">
        <f>IF('MB - Elective'!U103&lt;&gt;"",IF('MB - Elective'!U103="P","P","C"),"")</f>
        <v/>
      </c>
      <c r="N49" s="5"/>
    </row>
    <row r="50" spans="1:14" ht="12.75" customHeight="1" x14ac:dyDescent="0.15">
      <c r="C50" s="2"/>
      <c r="D50" s="286"/>
      <c r="E50" s="287"/>
      <c r="F50" s="286"/>
      <c r="G50" s="5"/>
      <c r="H50" s="294" t="str">
        <f>'MB - Elective'!C29</f>
        <v>Dentistry</v>
      </c>
      <c r="I50" s="294"/>
      <c r="J50" s="182" t="str">
        <f>IF('MB - Elective'!U29&lt;&gt;"",IF('MB - Elective'!U29="P","P","C"),"")</f>
        <v/>
      </c>
      <c r="K50" s="5"/>
      <c r="L50" s="33" t="str">
        <f>'MB - Elective'!C104</f>
        <v>Snow Sports</v>
      </c>
      <c r="M50" s="182" t="str">
        <f>IF('MB - Elective'!U104&lt;&gt;"",IF('MB - Elective'!U104="P","P","C"),"")</f>
        <v/>
      </c>
      <c r="N50" s="5"/>
    </row>
    <row r="51" spans="1:14" ht="12.75" customHeight="1" x14ac:dyDescent="0.15">
      <c r="C51" s="2"/>
      <c r="D51" s="286"/>
      <c r="E51" s="287"/>
      <c r="F51" s="286"/>
      <c r="G51" s="5"/>
      <c r="H51" s="294" t="str">
        <f>'MB - Elective'!C30</f>
        <v>Digital Technology</v>
      </c>
      <c r="I51" s="294"/>
      <c r="J51" s="182" t="str">
        <f>IF('MB - Elective'!U30&lt;&gt;"",IF('MB - Elective'!U30="P","P","C"),"")</f>
        <v/>
      </c>
      <c r="K51" s="5"/>
      <c r="L51" s="33" t="str">
        <f>'MB - Elective'!C105</f>
        <v>Soil and Water Conservation</v>
      </c>
      <c r="M51" s="182" t="str">
        <f>IF('MB - Elective'!U105&lt;&gt;"",IF('MB - Elective'!U105="P","P","C"),"")</f>
        <v/>
      </c>
      <c r="N51" s="5"/>
    </row>
    <row r="52" spans="1:14" ht="12.75" customHeight="1" x14ac:dyDescent="0.15">
      <c r="A52" s="32" t="s">
        <v>16</v>
      </c>
      <c r="B52" s="26"/>
      <c r="C52" s="2"/>
      <c r="D52" s="286"/>
      <c r="E52" s="287"/>
      <c r="F52" s="286"/>
      <c r="G52" s="5"/>
      <c r="H52" s="294" t="str">
        <f>'MB - Elective'!C31</f>
        <v>Disabilities Awareness</v>
      </c>
      <c r="I52" s="294"/>
      <c r="J52" s="182" t="str">
        <f>IF('MB - Elective'!U31&lt;&gt;"",IF('MB - Elective'!U31="P","P","C"),"")</f>
        <v/>
      </c>
      <c r="K52" s="5"/>
      <c r="L52" s="33" t="str">
        <f>'MB - Elective'!C106</f>
        <v>Space Exploration</v>
      </c>
      <c r="M52" s="182" t="str">
        <f>IF('MB - Elective'!U106&lt;&gt;"",IF('MB - Elective'!U106="P","P","C"),"")</f>
        <v/>
      </c>
      <c r="N52" s="5"/>
    </row>
    <row r="53" spans="1:14" x14ac:dyDescent="0.15">
      <c r="A53" s="25" t="s">
        <v>313</v>
      </c>
      <c r="B53" s="27"/>
      <c r="C53" s="2"/>
      <c r="D53" s="286"/>
      <c r="E53" s="287"/>
      <c r="F53" s="286"/>
      <c r="G53" s="5"/>
      <c r="H53" s="294" t="str">
        <f>'MB - Elective'!C32</f>
        <v>Dog Care</v>
      </c>
      <c r="I53" s="294"/>
      <c r="J53" s="182" t="str">
        <f>IF('MB - Elective'!U32&lt;&gt;"",IF('MB - Elective'!U32="P","P","C"),"")</f>
        <v/>
      </c>
      <c r="K53" s="2"/>
      <c r="L53" s="33" t="str">
        <f>'MB - Elective'!C107</f>
        <v>Sports</v>
      </c>
      <c r="M53" s="182" t="str">
        <f>IF('MB - Elective'!U107&lt;&gt;"",IF('MB - Elective'!U107="P","P","C"),"")</f>
        <v/>
      </c>
      <c r="N53" s="5"/>
    </row>
    <row r="54" spans="1:14" ht="12.75" customHeight="1" x14ac:dyDescent="0.15">
      <c r="A54" s="26" t="s">
        <v>314</v>
      </c>
      <c r="B54" s="27"/>
      <c r="C54" s="2"/>
      <c r="D54" s="286"/>
      <c r="E54" s="287"/>
      <c r="F54" s="286"/>
      <c r="G54" s="5"/>
      <c r="H54" s="294" t="str">
        <f>'MB - Elective'!C33</f>
        <v>Drafting</v>
      </c>
      <c r="I54" s="294"/>
      <c r="J54" s="182" t="str">
        <f>IF('MB - Elective'!U33&lt;&gt;"",IF('MB - Elective'!U33="P","P","C"),"")</f>
        <v/>
      </c>
      <c r="K54" s="5"/>
      <c r="L54" s="33" t="str">
        <f>'MB - Elective'!C108</f>
        <v>Stamp Collecting</v>
      </c>
      <c r="M54" s="182" t="str">
        <f>IF('MB - Elective'!U108&lt;&gt;"",IF('MB - Elective'!U108="P","P","C"),"")</f>
        <v/>
      </c>
      <c r="N54" s="5"/>
    </row>
    <row r="55" spans="1:14" ht="12.75" customHeight="1" x14ac:dyDescent="0.15">
      <c r="A55" s="28" t="s">
        <v>315</v>
      </c>
      <c r="B55" s="27"/>
      <c r="C55" s="2"/>
      <c r="D55" s="286"/>
      <c r="E55" s="287"/>
      <c r="F55" s="286"/>
      <c r="G55" s="4"/>
      <c r="H55" s="294" t="str">
        <f>'MB - Elective'!C34</f>
        <v>Electricity</v>
      </c>
      <c r="I55" s="294"/>
      <c r="J55" s="182" t="str">
        <f>IF('MB - Elective'!U34&lt;&gt;"",IF('MB - Elective'!U34="P","P","C"),"")</f>
        <v/>
      </c>
      <c r="K55" s="5"/>
      <c r="L55" s="33" t="str">
        <f>'MB - Elective'!C109</f>
        <v>Surveying</v>
      </c>
      <c r="M55" s="182" t="str">
        <f>IF('MB - Elective'!U109&lt;&gt;"",IF('MB - Elective'!U109="P","P","C"),"")</f>
        <v/>
      </c>
      <c r="N55" s="5"/>
    </row>
    <row r="56" spans="1:14" ht="12.75" customHeight="1" x14ac:dyDescent="0.15">
      <c r="A56" s="28"/>
      <c r="B56" s="27"/>
      <c r="C56" s="2"/>
      <c r="D56" s="286"/>
      <c r="E56" s="287"/>
      <c r="F56" s="286"/>
      <c r="G56" s="5"/>
      <c r="H56" s="294" t="str">
        <f>'MB - Elective'!C35</f>
        <v>Electronics</v>
      </c>
      <c r="I56" s="294"/>
      <c r="J56" s="182" t="str">
        <f>IF('MB - Elective'!U35&lt;&gt;"",IF('MB - Elective'!U35="P","P","C"),"")</f>
        <v/>
      </c>
      <c r="K56" s="5"/>
      <c r="L56" s="33" t="str">
        <f>'MB - Elective'!C110</f>
        <v>Textile</v>
      </c>
      <c r="M56" s="182" t="str">
        <f>IF('MB - Elective'!U110&lt;&gt;"",IF('MB - Elective'!U110="P","P","C"),"")</f>
        <v/>
      </c>
      <c r="N56" s="5"/>
    </row>
    <row r="57" spans="1:14" ht="12.75" customHeight="1" x14ac:dyDescent="0.15">
      <c r="A57" s="28"/>
      <c r="B57" s="27"/>
      <c r="C57" s="2"/>
      <c r="D57" s="180">
        <f>Life!B11</f>
        <v>7</v>
      </c>
      <c r="E57" s="177" t="str">
        <f>Life!C11</f>
        <v>While a Star Scout, participate in a Scoutmaster conference.</v>
      </c>
      <c r="F57" s="180" t="str">
        <f>IF(Life!U11&lt;&gt;"",IF(ISNUMBER(Life!U11),Life!U11,"C"),"")</f>
        <v/>
      </c>
      <c r="G57" s="5"/>
      <c r="H57" s="294" t="str">
        <f>'MB - Elective'!C36</f>
        <v>Energy</v>
      </c>
      <c r="I57" s="294"/>
      <c r="J57" s="182" t="str">
        <f>IF('MB - Elective'!U36&lt;&gt;"",IF('MB - Elective'!U36="P","P","C"),"")</f>
        <v/>
      </c>
      <c r="K57" s="5"/>
      <c r="L57" s="33" t="str">
        <f>'MB - Elective'!C111</f>
        <v>Theater</v>
      </c>
      <c r="M57" s="182" t="str">
        <f>IF('MB - Elective'!U111&lt;&gt;"",IF('MB - Elective'!U111="P","P","C"),"")</f>
        <v/>
      </c>
      <c r="N57" s="4"/>
    </row>
    <row r="58" spans="1:14" ht="12.75" customHeight="1" x14ac:dyDescent="0.15">
      <c r="A58" s="27"/>
      <c r="B58" s="27"/>
      <c r="C58" s="2"/>
      <c r="D58" s="180">
        <f>Life!B12</f>
        <v>8</v>
      </c>
      <c r="E58" s="177" t="str">
        <f>Life!C12</f>
        <v>Complete your board of review for the Life rank.</v>
      </c>
      <c r="F58" s="180" t="str">
        <f>IF(Life!U12&lt;&gt;"",IF(ISNUMBER(Life!U12),Life!U12,"C"),"")</f>
        <v/>
      </c>
      <c r="G58" s="5"/>
      <c r="H58" s="294" t="str">
        <f>'MB - Elective'!C37</f>
        <v>Engineering</v>
      </c>
      <c r="I58" s="294"/>
      <c r="J58" s="182" t="str">
        <f>IF('MB - Elective'!U37&lt;&gt;"",IF('MB - Elective'!U37="P","P","C"),"")</f>
        <v/>
      </c>
      <c r="K58" s="5"/>
      <c r="L58" s="33" t="str">
        <f>'MB - Elective'!C112</f>
        <v>Traffic Safety</v>
      </c>
      <c r="M58" s="182" t="str">
        <f>IF('MB - Elective'!U112&lt;&gt;"",IF('MB - Elective'!U112="P","P","C"),"")</f>
        <v/>
      </c>
      <c r="N58" s="5"/>
    </row>
    <row r="59" spans="1:14" ht="12.75" customHeight="1" x14ac:dyDescent="0.15">
      <c r="A59" s="28"/>
      <c r="B59" s="27"/>
      <c r="C59" s="2"/>
      <c r="G59" s="5"/>
      <c r="H59" s="294" t="str">
        <f>'MB - Elective'!C38</f>
        <v>Entrepreneurship</v>
      </c>
      <c r="I59" s="294"/>
      <c r="J59" s="182" t="str">
        <f>IF('MB - Elective'!U38&lt;&gt;"",IF('MB - Elective'!U38="P","P","C"),"")</f>
        <v/>
      </c>
      <c r="K59" s="5"/>
      <c r="L59" s="33" t="str">
        <f>'MB - Elective'!C113</f>
        <v>Truck Transportation</v>
      </c>
      <c r="M59" s="182" t="str">
        <f>IF('MB - Elective'!U113&lt;&gt;"",IF('MB - Elective'!U113="P","P","C"),"")</f>
        <v/>
      </c>
      <c r="N59" s="5"/>
    </row>
    <row r="60" spans="1:14" ht="12.75" customHeight="1" x14ac:dyDescent="0.15">
      <c r="A60" s="28"/>
      <c r="B60" s="27"/>
      <c r="C60" s="2"/>
      <c r="G60" s="5"/>
      <c r="H60" s="294" t="str">
        <f>'MB - Elective'!C39</f>
        <v>Farm Mechanics</v>
      </c>
      <c r="I60" s="294"/>
      <c r="J60" s="182" t="str">
        <f>IF('MB - Elective'!U39&lt;&gt;"",IF('MB - Elective'!U39="P","P","C"),"")</f>
        <v/>
      </c>
      <c r="K60" s="2"/>
      <c r="L60" s="33" t="str">
        <f>'MB - Elective'!C114</f>
        <v>Veterinary Medicine</v>
      </c>
      <c r="M60" s="182" t="str">
        <f>IF('MB - Elective'!U114&lt;&gt;"",IF('MB - Elective'!U114="P","P","C"),"")</f>
        <v/>
      </c>
      <c r="N60" s="5"/>
    </row>
    <row r="61" spans="1:14" ht="12.75" customHeight="1" x14ac:dyDescent="0.15">
      <c r="A61" s="28"/>
      <c r="B61" s="27"/>
      <c r="C61" s="2"/>
      <c r="D61" s="288" t="s">
        <v>139</v>
      </c>
      <c r="E61" s="288"/>
      <c r="F61" s="288"/>
      <c r="G61" s="4"/>
      <c r="H61" s="294" t="str">
        <f>'MB - Elective'!C40</f>
        <v>Fingerprinting</v>
      </c>
      <c r="I61" s="294"/>
      <c r="J61" s="182" t="str">
        <f>IF('MB - Elective'!U40&lt;&gt;"",IF('MB - Elective'!U40="P","P","C"),"")</f>
        <v/>
      </c>
      <c r="K61" s="5"/>
      <c r="L61" s="33" t="str">
        <f>'MB - Elective'!C115</f>
        <v>Water Sports</v>
      </c>
      <c r="M61" s="182" t="str">
        <f>IF('MB - Elective'!U115&lt;&gt;"",IF('MB - Elective'!U115="P","P","C"),"")</f>
        <v/>
      </c>
      <c r="N61" s="4"/>
    </row>
    <row r="62" spans="1:14" ht="12.75" customHeight="1" x14ac:dyDescent="0.15">
      <c r="A62" s="20"/>
      <c r="B62" s="20"/>
      <c r="C62" s="2"/>
      <c r="D62" s="288"/>
      <c r="E62" s="288"/>
      <c r="F62" s="288"/>
      <c r="G62" s="5"/>
      <c r="H62" s="294" t="str">
        <f>'MB - Elective'!C41</f>
        <v>Fire Safety</v>
      </c>
      <c r="I62" s="294"/>
      <c r="J62" s="182" t="str">
        <f>IF('MB - Elective'!U41&lt;&gt;"",IF('MB - Elective'!U41="P","P","C"),"")</f>
        <v/>
      </c>
      <c r="K62" s="5"/>
      <c r="L62" s="33" t="str">
        <f>'MB - Elective'!C116</f>
        <v>Weather</v>
      </c>
      <c r="M62" s="182" t="str">
        <f>IF('MB - Elective'!U116&lt;&gt;"",IF('MB - Elective'!U116="P","P","C"),"")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IF(Eagle!U5&lt;&gt;"",IF(ISNUMBER(Eagle!U5),Eagle!U5,"C"),"")</f>
        <v/>
      </c>
      <c r="G63" s="5"/>
      <c r="H63" s="294" t="str">
        <f>'MB - Elective'!C42</f>
        <v>Fish and Wildlife Management</v>
      </c>
      <c r="I63" s="294"/>
      <c r="J63" s="182" t="str">
        <f>IF('MB - Elective'!U42&lt;&gt;"",IF('MB - Elective'!U42="P","P","C"),"")</f>
        <v/>
      </c>
      <c r="K63" s="5"/>
      <c r="L63" s="33" t="str">
        <f>'MB - Elective'!C117</f>
        <v>Welding</v>
      </c>
      <c r="M63" s="182" t="str">
        <f>IF('MB - Elective'!U117&lt;&gt;"",IF('MB - Elective'!U117="P","P","C"),"")</f>
        <v/>
      </c>
      <c r="N63" s="5"/>
    </row>
    <row r="64" spans="1:14" x14ac:dyDescent="0.15">
      <c r="A64" s="20"/>
      <c r="B64" s="20"/>
      <c r="C64" s="2"/>
      <c r="D64" s="286"/>
      <c r="E64" s="287"/>
      <c r="F64" s="286"/>
      <c r="G64" s="5"/>
      <c r="H64" s="294" t="str">
        <f>'MB - Elective'!C43</f>
        <v>Fishing</v>
      </c>
      <c r="I64" s="294"/>
      <c r="J64" s="182" t="str">
        <f>IF('MB - Elective'!U43&lt;&gt;"",IF('MB - Elective'!U43="P","P","C"),"")</f>
        <v/>
      </c>
      <c r="K64" s="5"/>
      <c r="L64" s="33" t="str">
        <f>'MB - Elective'!C118</f>
        <v>Whitewater</v>
      </c>
      <c r="M64" s="182" t="str">
        <f>IF('MB - Elective'!U118&lt;&gt;"",IF('MB - Elective'!U118="P","P","C"),"")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IF(Eagle!U6&lt;&gt;"",IF(ISNUMBER(Eagle!U6),Eagle!U6,"C"),"")</f>
        <v/>
      </c>
      <c r="G65" s="5"/>
      <c r="H65" s="294" t="str">
        <f>'MB - Elective'!C44</f>
        <v>Fly Fishing</v>
      </c>
      <c r="I65" s="294"/>
      <c r="J65" s="182" t="str">
        <f>IF('MB - Elective'!U44&lt;&gt;"",IF('MB - Elective'!U44="P","P","C"),"")</f>
        <v/>
      </c>
      <c r="K65" s="5"/>
      <c r="L65" s="33" t="str">
        <f>'MB - Elective'!C119</f>
        <v>Wilderness Survival</v>
      </c>
      <c r="M65" s="182" t="str">
        <f>IF('MB - Elective'!U119&lt;&gt;"",IF('MB - Elective'!U119="P","P","C"),"")</f>
        <v/>
      </c>
      <c r="N65" s="5"/>
    </row>
    <row r="66" spans="1:14" ht="12.75" customHeight="1" x14ac:dyDescent="0.15">
      <c r="A66" s="20"/>
      <c r="B66" s="20"/>
      <c r="C66" s="2"/>
      <c r="D66" s="286"/>
      <c r="E66" s="287"/>
      <c r="F66" s="286"/>
      <c r="G66" s="5"/>
      <c r="H66" s="294" t="str">
        <f>'MB - Elective'!C45</f>
        <v>Forestry</v>
      </c>
      <c r="I66" s="294"/>
      <c r="J66" s="182" t="str">
        <f>IF('MB - Elective'!U45&lt;&gt;"",IF('MB - Elective'!U45="P","P","C"),"")</f>
        <v/>
      </c>
      <c r="K66" s="5"/>
      <c r="L66" s="33" t="str">
        <f>'MB - Elective'!C120</f>
        <v>Wood Carving</v>
      </c>
      <c r="M66" s="182" t="str">
        <f>IF('MB - Elective'!U120&lt;&gt;"",IF('MB - Elective'!U120="P","P","C"),"")</f>
        <v/>
      </c>
      <c r="N66" s="5"/>
    </row>
    <row r="67" spans="1:14" x14ac:dyDescent="0.15">
      <c r="A67" s="20"/>
      <c r="B67" s="20"/>
      <c r="C67" s="2"/>
      <c r="D67" s="286"/>
      <c r="E67" s="287"/>
      <c r="F67" s="286"/>
      <c r="G67" s="5"/>
      <c r="H67" s="294" t="str">
        <f>'MB - Elective'!C46</f>
        <v>Game Design</v>
      </c>
      <c r="I67" s="294"/>
      <c r="J67" s="182" t="str">
        <f>IF('MB - Elective'!U46&lt;&gt;"",IF('MB - Elective'!U46="P","P","C"),"")</f>
        <v/>
      </c>
      <c r="K67" s="2"/>
      <c r="L67" s="33" t="str">
        <f>'MB - Elective'!C121</f>
        <v>Woodwork</v>
      </c>
      <c r="M67" s="182" t="str">
        <f>IF('MB - Elective'!U121&lt;&gt;"",IF('MB - Elective'!U121="P","P","C"),"")</f>
        <v/>
      </c>
      <c r="N67" s="4"/>
    </row>
    <row r="68" spans="1:14" x14ac:dyDescent="0.15">
      <c r="A68" s="2"/>
      <c r="B68" s="2"/>
      <c r="C68" s="2"/>
      <c r="D68" s="286"/>
      <c r="E68" s="287"/>
      <c r="F68" s="286"/>
      <c r="G68" s="5"/>
      <c r="H68" s="294" t="str">
        <f>'MB - Elective'!C47</f>
        <v>Gardening</v>
      </c>
      <c r="I68" s="294"/>
      <c r="J68" s="182" t="str">
        <f>IF('MB - Elective'!U47&lt;&gt;"",IF('MB - Elective'!U47="P","P","C"),"")</f>
        <v/>
      </c>
      <c r="K68" s="5"/>
      <c r="L68" s="33" t="str">
        <f>'MB - Elective'!C122</f>
        <v>Future Merit Badge #1</v>
      </c>
      <c r="M68" s="182" t="str">
        <f>IF('MB - Elective'!U122&lt;&gt;"",IF('MB - Elective'!U122="P","P","C"),"")</f>
        <v/>
      </c>
      <c r="N68" s="5"/>
    </row>
    <row r="69" spans="1:14" ht="12.75" customHeight="1" x14ac:dyDescent="0.15">
      <c r="A69" s="2"/>
      <c r="B69" s="2"/>
      <c r="C69" s="2"/>
      <c r="D69" s="286"/>
      <c r="E69" s="287"/>
      <c r="F69" s="286"/>
      <c r="G69" s="4"/>
      <c r="H69" s="294" t="str">
        <f>'MB - Elective'!C48</f>
        <v>Genealogy</v>
      </c>
      <c r="I69" s="294"/>
      <c r="J69" s="182" t="str">
        <f>IF('MB - Elective'!U48&lt;&gt;"",IF('MB - Elective'!U48="P","P","C"),"")</f>
        <v/>
      </c>
      <c r="K69" s="5"/>
      <c r="L69" s="33" t="str">
        <f>'MB - Elective'!C123</f>
        <v>Future Merit Badge #2</v>
      </c>
      <c r="M69" s="182" t="str">
        <f>IF('MB - Elective'!U123&lt;&gt;"",IF('MB - Elective'!U123="P","P","C"),"")</f>
        <v/>
      </c>
      <c r="N69" s="5"/>
    </row>
    <row r="70" spans="1:14" ht="12.75" customHeight="1" x14ac:dyDescent="0.15">
      <c r="A70" s="2"/>
      <c r="B70" s="2"/>
      <c r="C70" s="2"/>
      <c r="D70" s="286"/>
      <c r="E70" s="287"/>
      <c r="F70" s="286"/>
      <c r="G70" s="5"/>
      <c r="H70" s="294" t="str">
        <f>'MB - Elective'!C49</f>
        <v>Geocaching</v>
      </c>
      <c r="I70" s="294"/>
      <c r="J70" s="182" t="str">
        <f>IF('MB - Elective'!U49&lt;&gt;"",IF('MB - Elective'!U49="P","P","C"),"")</f>
        <v/>
      </c>
      <c r="K70" s="5"/>
      <c r="L70" s="33" t="str">
        <f>'MB - Elective'!C124</f>
        <v>Future Merit Badge #3</v>
      </c>
      <c r="M70" s="182" t="str">
        <f>IF('MB - Elective'!U124&lt;&gt;"",IF('MB - Elective'!U124="P","P","C"),"")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IF(Eagle!U7&lt;&gt;"",IF(ISNUMBER(Eagle!U7),Eagle!U7,"C"),"")</f>
        <v/>
      </c>
      <c r="G71" s="5"/>
      <c r="H71" s="294" t="str">
        <f>'MB - Elective'!C50</f>
        <v>Geology</v>
      </c>
      <c r="I71" s="294"/>
      <c r="J71" s="182" t="str">
        <f>IF('MB - Elective'!U50&lt;&gt;"",IF('MB - Elective'!U50="P","P","C"),"")</f>
        <v/>
      </c>
      <c r="L71" s="33" t="str">
        <f>'MB - Elective'!C125</f>
        <v>Future Merit Badge #4</v>
      </c>
      <c r="M71" s="182" t="str">
        <f>IF('MB - Elective'!U125&lt;&gt;"",IF('MB - Elective'!U125="P","P","C"),"")</f>
        <v/>
      </c>
      <c r="N71" s="5"/>
    </row>
    <row r="72" spans="1:14" ht="12.75" customHeight="1" x14ac:dyDescent="0.15">
      <c r="A72" s="2"/>
      <c r="B72" s="2"/>
      <c r="C72" s="2"/>
      <c r="D72" s="286"/>
      <c r="E72" s="287"/>
      <c r="F72" s="286"/>
      <c r="G72" s="5"/>
      <c r="H72" s="294" t="str">
        <f>'MB - Elective'!C51</f>
        <v>Golf</v>
      </c>
      <c r="I72" s="294"/>
      <c r="J72" s="182" t="str">
        <f>IF('MB - Elective'!U51&lt;&gt;"",IF('MB - Elective'!U51="P","P","C"),"")</f>
        <v/>
      </c>
      <c r="L72" s="33" t="str">
        <f>'MB - Elective'!C126</f>
        <v>Future Merit Badge #5</v>
      </c>
      <c r="M72" s="182" t="str">
        <f>IF('MB - Elective'!U126&lt;&gt;"",IF('MB - Elective'!U126="P","P","C"),"")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IF(Eagle!U8&lt;&gt;"",IF(ISNUMBER(Eagle!U8),Eagle!U8,"C"),"")</f>
        <v/>
      </c>
      <c r="G73" s="5"/>
      <c r="H73" s="294" t="str">
        <f>'MB - Elective'!C52</f>
        <v>Graphic Arts</v>
      </c>
      <c r="I73" s="294"/>
      <c r="J73" s="182" t="str">
        <f>IF('MB - Elective'!U52&lt;&gt;"",IF('MB - Elective'!U52="P","P","C"),"")</f>
        <v/>
      </c>
      <c r="L73" s="33" t="str">
        <f>'MB - Elective'!C127</f>
        <v>Future Merit Badge #6</v>
      </c>
      <c r="M73" s="182" t="str">
        <f>IF('MB - Elective'!U127&lt;&gt;"",IF('MB - Elective'!U127="P","P","C"),"")</f>
        <v/>
      </c>
      <c r="N73" s="5"/>
    </row>
    <row r="74" spans="1:14" x14ac:dyDescent="0.15">
      <c r="A74" s="2"/>
      <c r="B74" s="2"/>
      <c r="C74" s="2"/>
      <c r="D74" s="286"/>
      <c r="E74" s="287"/>
      <c r="F74" s="286"/>
      <c r="G74" s="5"/>
      <c r="H74" s="294" t="str">
        <f>'MB - Elective'!C53</f>
        <v>Home Repairs</v>
      </c>
      <c r="I74" s="294"/>
      <c r="J74" s="182" t="str">
        <f>IF('MB - Elective'!U53&lt;&gt;"",IF('MB - Elective'!U53="P","P","C"),"")</f>
        <v/>
      </c>
      <c r="L74" s="33" t="str">
        <f>'MB - Elective'!C128</f>
        <v>Future Merit Badge #7</v>
      </c>
      <c r="M74" s="182" t="str">
        <f>IF('MB - Elective'!U128&lt;&gt;"",IF('MB - Elective'!U128="P","P","C"),"")</f>
        <v/>
      </c>
      <c r="N74" s="5"/>
    </row>
    <row r="75" spans="1:14" x14ac:dyDescent="0.15">
      <c r="A75" s="2"/>
      <c r="B75" s="2"/>
      <c r="C75" s="2"/>
      <c r="D75" s="286"/>
      <c r="E75" s="287"/>
      <c r="F75" s="286"/>
      <c r="G75" s="5"/>
      <c r="H75" s="294" t="str">
        <f>'MB - Elective'!C54</f>
        <v>Horsemanship</v>
      </c>
      <c r="I75" s="294"/>
      <c r="J75" s="182" t="str">
        <f>IF('MB - Elective'!U54&lt;&gt;"",IF('MB - Elective'!U54="P","P","C"),"")</f>
        <v/>
      </c>
      <c r="K75" s="5"/>
      <c r="L75" s="33" t="str">
        <f>'MB - Elective'!C129</f>
        <v>Future Merit Badge #8</v>
      </c>
      <c r="M75" s="182" t="str">
        <f>IF('MB - Elective'!U129&lt;&gt;"",IF('MB - Elective'!U129="P","P","C"),"")</f>
        <v/>
      </c>
      <c r="N75" s="2"/>
    </row>
    <row r="76" spans="1:14" x14ac:dyDescent="0.15">
      <c r="A76" s="2"/>
      <c r="B76" s="2"/>
      <c r="C76" s="2"/>
      <c r="D76" s="286"/>
      <c r="E76" s="287"/>
      <c r="F76" s="286"/>
      <c r="G76" s="5"/>
      <c r="H76" s="294" t="str">
        <f>'MB - Elective'!C55</f>
        <v>Indian Lore</v>
      </c>
      <c r="I76" s="294"/>
      <c r="J76" s="182" t="str">
        <f>IF('MB - Elective'!U55&lt;&gt;"",IF('MB - Elective'!U55="P","P","C"),"")</f>
        <v/>
      </c>
      <c r="K76" s="5"/>
      <c r="L76" s="33" t="str">
        <f>'MB - Elective'!C130</f>
        <v>Future Merit Badge #9</v>
      </c>
      <c r="M76" s="182" t="str">
        <f>IF('MB - Elective'!U130&lt;&gt;"",IF('MB - Elective'!U130="P","P","C"),"")</f>
        <v/>
      </c>
      <c r="N76" s="2"/>
    </row>
    <row r="77" spans="1:14" x14ac:dyDescent="0.15">
      <c r="A77" s="2"/>
      <c r="B77" s="2"/>
      <c r="C77" s="2"/>
      <c r="D77" s="286"/>
      <c r="E77" s="287"/>
      <c r="F77" s="286"/>
      <c r="G77" s="5"/>
      <c r="H77" s="294" t="str">
        <f>'MB - Elective'!C56</f>
        <v>Insect Study</v>
      </c>
      <c r="I77" s="294"/>
      <c r="J77" s="182" t="str">
        <f>IF('MB - Elective'!U56&lt;&gt;"",IF('MB - Elective'!U56="P","P","C"),"")</f>
        <v/>
      </c>
      <c r="K77" s="5"/>
      <c r="L77" s="33" t="str">
        <f>'MB - Elective'!C131</f>
        <v>Future Merit Badge #10</v>
      </c>
      <c r="M77" s="182" t="str">
        <f>IF('MB - Elective'!U131&lt;&gt;"",IF('MB - Elective'!U131="P","P","C"),"")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IF(Eagle!U9&lt;&gt;"",IF(ISNUMBER(Eagle!U9),Eagle!U9,"C"),"")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IF(Eagle!U10&lt;&gt;"",IF(ISNUMBER(Eagle!U10),Eagle!U10,"C"),"")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IF(Eagle!U11&lt;&gt;"",IF(ISNUMBER(Eagle!U11),Eagle!U11,"C"),"")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INcq30Pma+fAgyhFDtjnkTlTCvu67AJSiiphezqhFnYS6svwNcQ4S33mcttaCFWsQKnQMqEFvoCF1NBY5mk3AQ==" saltValue="xfSdhSvVRPgF0ld2Is8bOw==" spinCount="100000" sheet="1" objects="1" scenarios="1" selectLockedCells="1" selectUnlockedCells="1"/>
  <mergeCells count="121">
    <mergeCell ref="L1:M2"/>
    <mergeCell ref="D3:D4"/>
    <mergeCell ref="E3:E4"/>
    <mergeCell ref="F3:F4"/>
    <mergeCell ref="D5:D7"/>
    <mergeCell ref="E5:E7"/>
    <mergeCell ref="F5:F7"/>
    <mergeCell ref="D8:D9"/>
    <mergeCell ref="E8:E9"/>
    <mergeCell ref="F8:F9"/>
    <mergeCell ref="A1:B2"/>
    <mergeCell ref="D1:F2"/>
    <mergeCell ref="H1:J2"/>
    <mergeCell ref="D10:D12"/>
    <mergeCell ref="E10:E12"/>
    <mergeCell ref="F10:F12"/>
    <mergeCell ref="H10:H11"/>
    <mergeCell ref="H12:H13"/>
    <mergeCell ref="D13:D18"/>
    <mergeCell ref="E13:E18"/>
    <mergeCell ref="F13:F18"/>
    <mergeCell ref="H15:H17"/>
    <mergeCell ref="H22:J23"/>
    <mergeCell ref="H24:I24"/>
    <mergeCell ref="H25:I25"/>
    <mergeCell ref="H26:I26"/>
    <mergeCell ref="D27:F28"/>
    <mergeCell ref="H27:I27"/>
    <mergeCell ref="H28:I28"/>
    <mergeCell ref="D19:D21"/>
    <mergeCell ref="E19:E21"/>
    <mergeCell ref="F19:F21"/>
    <mergeCell ref="D22:D23"/>
    <mergeCell ref="E22:E23"/>
    <mergeCell ref="F22:F23"/>
    <mergeCell ref="H33:I33"/>
    <mergeCell ref="D34:D35"/>
    <mergeCell ref="E34:E35"/>
    <mergeCell ref="F34:F35"/>
    <mergeCell ref="H34:I34"/>
    <mergeCell ref="H35:I35"/>
    <mergeCell ref="D29:D30"/>
    <mergeCell ref="E29:E30"/>
    <mergeCell ref="F29:F30"/>
    <mergeCell ref="H29:I29"/>
    <mergeCell ref="H30:I30"/>
    <mergeCell ref="D31:D33"/>
    <mergeCell ref="E31:E33"/>
    <mergeCell ref="F31:F33"/>
    <mergeCell ref="H31:I31"/>
    <mergeCell ref="H32:I32"/>
    <mergeCell ref="D36:D37"/>
    <mergeCell ref="E36:E37"/>
    <mergeCell ref="F36:F37"/>
    <mergeCell ref="H36:I36"/>
    <mergeCell ref="H37:I37"/>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53:I53"/>
    <mergeCell ref="H54:I54"/>
    <mergeCell ref="H55:I55"/>
    <mergeCell ref="H56:I56"/>
    <mergeCell ref="H57:I57"/>
    <mergeCell ref="H58:I58"/>
    <mergeCell ref="H47:I47"/>
    <mergeCell ref="H48:I48"/>
    <mergeCell ref="H49:I49"/>
    <mergeCell ref="H50:I50"/>
    <mergeCell ref="H51:I51"/>
    <mergeCell ref="H52:I52"/>
    <mergeCell ref="H59:I59"/>
    <mergeCell ref="H60:I60"/>
    <mergeCell ref="D61:F62"/>
    <mergeCell ref="H61:I61"/>
    <mergeCell ref="H62:I62"/>
    <mergeCell ref="D63:D64"/>
    <mergeCell ref="E63:E64"/>
    <mergeCell ref="F63:F64"/>
    <mergeCell ref="H63:I63"/>
    <mergeCell ref="H64:I64"/>
    <mergeCell ref="H71:I71"/>
    <mergeCell ref="H72:I72"/>
    <mergeCell ref="D73:D78"/>
    <mergeCell ref="E73:E78"/>
    <mergeCell ref="F73:F78"/>
    <mergeCell ref="D65:D70"/>
    <mergeCell ref="E65:E70"/>
    <mergeCell ref="F65:F70"/>
    <mergeCell ref="H65:I65"/>
    <mergeCell ref="H66:I66"/>
    <mergeCell ref="H67:I67"/>
    <mergeCell ref="H68:I68"/>
    <mergeCell ref="H69:I69"/>
    <mergeCell ref="H70:I70"/>
    <mergeCell ref="H73:I73"/>
    <mergeCell ref="H74:I74"/>
    <mergeCell ref="H75:I75"/>
    <mergeCell ref="H76:I76"/>
    <mergeCell ref="H77:I77"/>
    <mergeCell ref="D79:D87"/>
    <mergeCell ref="E79:E87"/>
    <mergeCell ref="F79:F87"/>
    <mergeCell ref="D89:D95"/>
    <mergeCell ref="E89:E95"/>
    <mergeCell ref="F89:F95"/>
    <mergeCell ref="D71:D72"/>
    <mergeCell ref="E71:E72"/>
    <mergeCell ref="F71:F72"/>
  </mergeCells>
  <conditionalFormatting sqref="J24:J77 M3:M77">
    <cfRule type="cellIs" dxfId="5" priority="1" operator="equal">
      <formula>"P"</formula>
    </cfRule>
  </conditionalFormatting>
  <conditionalFormatting sqref="J3:J19">
    <cfRule type="cellIs" dxfId="4" priority="2" operator="equal">
      <formula>"P"</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106"/>
  <sheetViews>
    <sheetView showGridLines="0" workbookViewId="0" xr3:uid="{C7A11F4D-6E51-5B1A-9CF2-8FFD2B06F078}">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IF(Star!V5&lt;&gt;"",IF(ISNUMBER(Star!V5),Star!V5,"C"),"")</f>
        <v/>
      </c>
      <c r="G3" s="5"/>
      <c r="H3" s="174" t="str">
        <f>'MB - EagleRequired'!B3</f>
        <v>1.</v>
      </c>
      <c r="I3" s="181" t="str">
        <f>'MB - EagleRequired'!C3</f>
        <v>First Aid</v>
      </c>
      <c r="J3" s="174" t="str">
        <f>IF('MB - EagleRequired'!V3&lt;&gt;"",IF(OR(ISNUMBER('MB - EagleRequired'!V3),'MB - EagleRequired'!V3="P"),"P","C"),"")</f>
        <v/>
      </c>
      <c r="K3" s="5"/>
      <c r="L3" s="33" t="str">
        <f>'MB - Elective'!C57</f>
        <v>Inventing</v>
      </c>
      <c r="M3" s="182" t="str">
        <f>IF('MB - Elective'!V57&lt;&gt;"",IF('MB - Elective'!V57="P","P","C"),"")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EagleRequired'!V4&lt;&gt;"",IF(OR(ISNUMBER('MB - EagleRequired'!V4),'MB - EagleRequired'!V4="P"),"P","C"),"")</f>
        <v/>
      </c>
      <c r="K4" s="5"/>
      <c r="L4" s="33" t="str">
        <f>'MB - Elective'!C58</f>
        <v>Journalism</v>
      </c>
      <c r="M4" s="182" t="str">
        <f>IF('MB - Elective'!V58&lt;&gt;"",IF('MB - Elective'!V58="P","P","C"),"")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IF(Star!V6&lt;&gt;"",IF(ISNUMBER(Star!V6),Star!V6,"C"),"")</f>
        <v/>
      </c>
      <c r="G5" s="5"/>
      <c r="H5" s="174" t="str">
        <f>'MB - EagleRequired'!B5</f>
        <v>3.</v>
      </c>
      <c r="I5" s="181" t="str">
        <f>'MB - EagleRequired'!C5</f>
        <v>Citizenship in the Nation</v>
      </c>
      <c r="J5" s="174" t="str">
        <f>IF('MB - EagleRequired'!V5&lt;&gt;"",IF(OR(ISNUMBER('MB - EagleRequired'!V5),'MB - EagleRequired'!V5="P"),"P","C"),"")</f>
        <v/>
      </c>
      <c r="K5" s="5"/>
      <c r="L5" s="33" t="str">
        <f>'MB - Elective'!C59</f>
        <v>Kayaking</v>
      </c>
      <c r="M5" s="182" t="str">
        <f>IF('MB - Elective'!V59&lt;&gt;"",IF('MB - Elective'!V59="P","P","C"),"")</f>
        <v/>
      </c>
      <c r="N5" s="5"/>
    </row>
    <row r="6" spans="1:14" ht="12.75" customHeight="1" x14ac:dyDescent="0.15">
      <c r="A6" s="45" t="s">
        <v>137</v>
      </c>
      <c r="B6" s="46" t="str">
        <f>IF(Star!V2&lt;&gt;"",IF(ISNUMBER(Star!V2),FLOOR(Star!V2,1),"C"),"")</f>
        <v/>
      </c>
      <c r="C6" s="23"/>
      <c r="D6" s="286"/>
      <c r="E6" s="289"/>
      <c r="F6" s="286"/>
      <c r="G6" s="5"/>
      <c r="H6" s="174" t="str">
        <f>'MB - EagleRequired'!B6</f>
        <v>4.</v>
      </c>
      <c r="I6" s="181" t="str">
        <f>'MB - EagleRequired'!C6</f>
        <v>Citizenship in the World</v>
      </c>
      <c r="J6" s="174" t="str">
        <f>IF('MB - EagleRequired'!V6&lt;&gt;"",IF(OR(ISNUMBER('MB - EagleRequired'!V6),'MB - EagleRequired'!V6="P"),"P","C"),"")</f>
        <v/>
      </c>
      <c r="K6" s="5"/>
      <c r="L6" s="33" t="str">
        <f>'MB - Elective'!C60</f>
        <v>Landscape Architecture</v>
      </c>
      <c r="M6" s="182" t="str">
        <f>IF('MB - Elective'!V60&lt;&gt;"",IF('MB - Elective'!V60="P","P","C"),"")</f>
        <v/>
      </c>
      <c r="N6" s="5"/>
    </row>
    <row r="7" spans="1:14" ht="12.75" customHeight="1" x14ac:dyDescent="0.15">
      <c r="A7" s="45" t="s">
        <v>138</v>
      </c>
      <c r="B7" s="46" t="str">
        <f>IF(Life!V2&lt;&gt;"",IF(ISNUMBER(Life!V2),FLOOR(Life!V2,1),"C"),"")</f>
        <v/>
      </c>
      <c r="C7" s="23"/>
      <c r="D7" s="286"/>
      <c r="E7" s="289"/>
      <c r="F7" s="286"/>
      <c r="G7" s="5"/>
      <c r="H7" s="174" t="str">
        <f>'MB - EagleRequired'!B7</f>
        <v>5.</v>
      </c>
      <c r="I7" s="181" t="str">
        <f>'MB - EagleRequired'!C7</f>
        <v>Communication</v>
      </c>
      <c r="J7" s="174" t="str">
        <f>IF('MB - EagleRequired'!V7&lt;&gt;"",IF(OR(ISNUMBER('MB - EagleRequired'!V7),'MB - EagleRequired'!V7="P"),"P","C"),"")</f>
        <v/>
      </c>
      <c r="K7" s="2"/>
      <c r="L7" s="33" t="str">
        <f>'MB - Elective'!C61</f>
        <v>Law</v>
      </c>
      <c r="M7" s="182" t="str">
        <f>IF('MB - Elective'!V61&lt;&gt;"",IF('MB - Elective'!V61="P","P","C"),"")</f>
        <v/>
      </c>
      <c r="N7" s="5"/>
    </row>
    <row r="8" spans="1:14" ht="12.75" customHeight="1" x14ac:dyDescent="0.15">
      <c r="A8" s="45" t="s">
        <v>139</v>
      </c>
      <c r="B8" s="46" t="str">
        <f>IF(Eagle!V2&lt;&gt;"",IF(ISNUMBER(Eagle!V2),FLOOR(Eagle!V2,1),"C"),"")</f>
        <v/>
      </c>
      <c r="C8" s="23"/>
      <c r="D8" s="286">
        <f>Star!B7</f>
        <v>3</v>
      </c>
      <c r="E8" s="289" t="str">
        <f>Star!C7</f>
        <v>Earn a total of six (6) merit badges, including four (4) from the list of required Eagle Merit Badges.</v>
      </c>
      <c r="F8" s="286" t="str">
        <f>IF(Star!V7&lt;&gt;"",IF(ISNUMBER(Star!V7),Star!V7,"C"),"")</f>
        <v/>
      </c>
      <c r="G8" s="5"/>
      <c r="H8" s="174" t="str">
        <f>'MB - EagleRequired'!B8</f>
        <v>6.</v>
      </c>
      <c r="I8" s="181" t="str">
        <f>'MB - EagleRequired'!C8</f>
        <v>Cooking</v>
      </c>
      <c r="J8" s="174" t="str">
        <f>IF('MB - EagleRequired'!V8&lt;&gt;"",IF(OR(ISNUMBER('MB - EagleRequired'!V8),'MB - EagleRequired'!V8="P"),"P","C"),"")</f>
        <v/>
      </c>
      <c r="K8" s="5"/>
      <c r="L8" s="33" t="str">
        <f>'MB - Elective'!C62</f>
        <v>Leatherwork</v>
      </c>
      <c r="M8" s="182" t="str">
        <f>IF('MB - Elective'!V62&lt;&gt;"",IF('MB - Elective'!V62="P","P","C"),"")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EagleRequired'!V9&lt;&gt;"",IF(OR(ISNUMBER('MB - EagleRequired'!V9),'MB - EagleRequired'!V9="P"),"P","C"),"")</f>
        <v/>
      </c>
      <c r="K9" s="5"/>
      <c r="L9" s="33" t="str">
        <f>'MB - Elective'!C63</f>
        <v>Mammal Study</v>
      </c>
      <c r="M9" s="182" t="str">
        <f>IF('MB - Elective'!V63&lt;&gt;"",IF('MB - Elective'!V63="P","P","C"),"")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IF(Star!V8&lt;&gt;"",IF(ISNUMBER(Star!V8),Star!V8,"C"),"")</f>
        <v/>
      </c>
      <c r="G10" s="5"/>
      <c r="H10" s="295" t="str">
        <f>'MB - EagleRequired'!B10</f>
        <v>8.</v>
      </c>
      <c r="I10" s="181" t="str">
        <f>'MB - EagleRequired'!C10</f>
        <v>Emergency Preparedness    -or-</v>
      </c>
      <c r="J10" s="174" t="str">
        <f>IF('MB - EagleRequired'!V10&lt;&gt;"",IF(OR(ISNUMBER('MB - EagleRequired'!V10),'MB - EagleRequired'!V10="P"),"P","C"),"")</f>
        <v/>
      </c>
      <c r="K10" s="5"/>
      <c r="L10" s="33" t="str">
        <f>'MB - Elective'!C64</f>
        <v>Medicine</v>
      </c>
      <c r="M10" s="182" t="str">
        <f>IF('MB - Elective'!V64&lt;&gt;"",IF('MB - Elective'!V64="P","P","C"),"")</f>
        <v/>
      </c>
      <c r="N10" s="5"/>
    </row>
    <row r="11" spans="1:14" x14ac:dyDescent="0.15">
      <c r="C11" s="23"/>
      <c r="D11" s="286"/>
      <c r="E11" s="289"/>
      <c r="F11" s="286"/>
      <c r="G11" s="5"/>
      <c r="H11" s="295"/>
      <c r="I11" s="181" t="str">
        <f>'MB - EagleRequired'!C11</f>
        <v>Lifesaving</v>
      </c>
      <c r="J11" s="174" t="str">
        <f>IF('MB - EagleRequired'!V11&lt;&gt;"",IF(OR(ISNUMBER('MB - EagleRequired'!V11),'MB - EagleRequired'!V11="P"),"P","C"),"")</f>
        <v/>
      </c>
      <c r="K11" s="5"/>
      <c r="L11" s="33" t="str">
        <f>'MB - Elective'!C65</f>
        <v>Metalwork</v>
      </c>
      <c r="M11" s="182" t="str">
        <f>IF('MB - Elective'!V65&lt;&gt;"",IF('MB - Elective'!V65="P","P","C"),"")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EagleRequired'!V12&lt;&gt;"",IF(OR(ISNUMBER('MB - EagleRequired'!V12),'MB - EagleRequired'!V12="P"),"P","C"),"")</f>
        <v/>
      </c>
      <c r="K12" s="5"/>
      <c r="L12" s="33" t="str">
        <f>'MB - Elective'!C66</f>
        <v>Mining in Society</v>
      </c>
      <c r="M12" s="182" t="str">
        <f>IF('MB - Elective'!V66&lt;&gt;"",IF('MB - Elective'!V66="P","P","C"),"")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IF(Star!V9&lt;&gt;"",IF(ISNUMBER(Star!V9),Star!V9,"C"),"")</f>
        <v/>
      </c>
      <c r="G13" s="5"/>
      <c r="H13" s="295"/>
      <c r="I13" s="181" t="str">
        <f>'MB - EagleRequired'!C13</f>
        <v>Sustainability</v>
      </c>
      <c r="J13" s="174" t="str">
        <f>IF('MB - EagleRequired'!V13&lt;&gt;"",IF(OR(ISNUMBER('MB - EagleRequired'!V13),'MB - EagleRequired'!V13="P"),"P","C"),"")</f>
        <v/>
      </c>
      <c r="K13" s="2"/>
      <c r="L13" s="33" t="str">
        <f>'MB - Elective'!C67</f>
        <v>Model Design and Building</v>
      </c>
      <c r="M13" s="182" t="str">
        <f>IF('MB - Elective'!V67&lt;&gt;"",IF('MB - Elective'!V67="P","P","C"),"")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EagleRequired'!V14&lt;&gt;"",IF(OR(ISNUMBER('MB - EagleRequired'!V14),'MB - EagleRequired'!V14="P"),"P","C"),"")</f>
        <v/>
      </c>
      <c r="K14" s="5"/>
      <c r="L14" s="33" t="str">
        <f>'MB - Elective'!C68</f>
        <v>Motorboating</v>
      </c>
      <c r="M14" s="182" t="str">
        <f>IF('MB - Elective'!V68&lt;&gt;"",IF('MB - Elective'!V68="P","P","C"),"")</f>
        <v/>
      </c>
      <c r="N14" s="18"/>
    </row>
    <row r="15" spans="1:14" x14ac:dyDescent="0.15">
      <c r="C15" s="23"/>
      <c r="D15" s="286"/>
      <c r="E15" s="289"/>
      <c r="F15" s="286"/>
      <c r="G15" s="18"/>
      <c r="H15" s="295" t="str">
        <f>'MB - EagleRequired'!B15</f>
        <v>11.</v>
      </c>
      <c r="I15" s="181" t="str">
        <f>'MB - EagleRequired'!C15</f>
        <v>Swimming    -or-</v>
      </c>
      <c r="J15" s="174" t="str">
        <f>IF('MB - EagleRequired'!V15&lt;&gt;"",IF(OR(ISNUMBER('MB - EagleRequired'!V15),'MB - EagleRequired'!V15="P"),"P","C"),"")</f>
        <v/>
      </c>
      <c r="K15" s="5"/>
      <c r="L15" s="33" t="str">
        <f>'MB - Elective'!C69</f>
        <v>Movie Making</v>
      </c>
      <c r="M15" s="182" t="str">
        <f>IF('MB - Elective'!V69&lt;&gt;"",IF('MB - Elective'!V69="P","P","C"),"")</f>
        <v/>
      </c>
      <c r="N15" s="5"/>
    </row>
    <row r="16" spans="1:14" ht="12.75" customHeight="1" x14ac:dyDescent="0.15">
      <c r="D16" s="286"/>
      <c r="E16" s="289"/>
      <c r="F16" s="286"/>
      <c r="G16" s="5"/>
      <c r="H16" s="295"/>
      <c r="I16" s="181" t="str">
        <f>'MB - EagleRequired'!C16</f>
        <v>Hiking    -or-</v>
      </c>
      <c r="J16" s="174" t="str">
        <f>IF('MB - EagleRequired'!V16&lt;&gt;"",IF(OR(ISNUMBER('MB - EagleRequired'!V16),'MB - EagleRequired'!V16="P"),"P","C"),"")</f>
        <v/>
      </c>
      <c r="K16" s="5"/>
      <c r="L16" s="33" t="str">
        <f>'MB - Elective'!C70</f>
        <v>Music</v>
      </c>
      <c r="M16" s="182" t="str">
        <f>IF('MB - Elective'!V70&lt;&gt;"",IF('MB - Elective'!V70="P","P","C"),"")</f>
        <v/>
      </c>
      <c r="N16" s="5"/>
    </row>
    <row r="17" spans="1:14" ht="12.75" customHeight="1" x14ac:dyDescent="0.15">
      <c r="A17" s="94" t="s">
        <v>187</v>
      </c>
      <c r="B17" s="95"/>
      <c r="D17" s="286"/>
      <c r="E17" s="289"/>
      <c r="F17" s="286"/>
      <c r="G17" s="5"/>
      <c r="H17" s="295"/>
      <c r="I17" s="181" t="str">
        <f>'MB - EagleRequired'!C17</f>
        <v>Cycling</v>
      </c>
      <c r="J17" s="174" t="str">
        <f>IF('MB - EagleRequired'!V17&lt;&gt;"",IF(OR(ISNUMBER('MB - EagleRequired'!V17),'MB - EagleRequired'!V17="P"),"P","C"),"")</f>
        <v/>
      </c>
      <c r="K17" s="5"/>
      <c r="L17" s="33" t="str">
        <f>'MB - Elective'!C71</f>
        <v>Nature</v>
      </c>
      <c r="M17" s="182" t="str">
        <f>IF('MB - Elective'!V71&lt;&gt;"",IF('MB - Elective'!V71="P","P","C"),"")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EagleRequired'!V18&lt;&gt;"",IF(OR(ISNUMBER('MB - EagleRequired'!V18),'MB - EagleRequired'!V18="P"),"P","C"),"")</f>
        <v/>
      </c>
      <c r="K18" s="5"/>
      <c r="L18" s="33" t="str">
        <f>'MB - Elective'!C72</f>
        <v>Nuclear Science</v>
      </c>
      <c r="M18" s="182" t="str">
        <f>IF('MB - Elective'!V72&lt;&gt;"",IF('MB - Elective'!V72="P","P","C"),"")</f>
        <v/>
      </c>
      <c r="N18" s="18"/>
    </row>
    <row r="19" spans="1:14" ht="12.75" customHeight="1" x14ac:dyDescent="0.15">
      <c r="A19" s="98" t="s">
        <v>189</v>
      </c>
      <c r="B19" s="46" t="str">
        <f>'Troop Meetings'!V6</f>
        <v/>
      </c>
      <c r="D19" s="286">
        <f>Star!B10</f>
        <v>6</v>
      </c>
      <c r="E19" s="289" t="str">
        <f>Star!C10</f>
        <v>With your parent or guardian, complete the exercises in the pamphlet How to Protect Your Children From Child Abuse: A Parent's Guide and earn the Cyber Chip Award for your grade.</v>
      </c>
      <c r="F19" s="286" t="str">
        <f>IF(Star!V10&lt;&gt;"",IF(ISNUMBER(Star!V10),Star!V10,"C"),"")</f>
        <v/>
      </c>
      <c r="G19" s="5"/>
      <c r="H19" s="174" t="str">
        <f>'MB - EagleRequired'!B19</f>
        <v>13.</v>
      </c>
      <c r="I19" s="181" t="str">
        <f>'MB - EagleRequired'!C19</f>
        <v>Family Life</v>
      </c>
      <c r="J19" s="174" t="str">
        <f>IF('MB - EagleRequired'!V19&lt;&gt;"",IF(OR(ISNUMBER('MB - EagleRequired'!V19),'MB - EagleRequired'!V19="P"),"P","C"),"")</f>
        <v/>
      </c>
      <c r="K19" s="2"/>
      <c r="L19" s="33" t="str">
        <f>'MB - Elective'!C73</f>
        <v>Oceanography</v>
      </c>
      <c r="M19" s="182" t="str">
        <f>IF('MB - Elective'!V73&lt;&gt;"",IF('MB - Elective'!V73="P","P","C"),"")</f>
        <v/>
      </c>
      <c r="N19" s="5"/>
    </row>
    <row r="20" spans="1:14" x14ac:dyDescent="0.15">
      <c r="A20" s="98" t="s">
        <v>190</v>
      </c>
      <c r="B20" s="46" t="str">
        <f>Outings!V6</f>
        <v/>
      </c>
      <c r="C20" s="17"/>
      <c r="D20" s="286"/>
      <c r="E20" s="289"/>
      <c r="F20" s="286"/>
      <c r="G20" s="5"/>
      <c r="H20" s="5"/>
      <c r="K20" s="5"/>
      <c r="L20" s="33" t="str">
        <f>'MB - Elective'!C74</f>
        <v>Orienteering</v>
      </c>
      <c r="M20" s="182" t="str">
        <f>IF('MB - Elective'!V74&lt;&gt;"",IF('MB - Elective'!V74="P","P","C"),"")</f>
        <v/>
      </c>
      <c r="N20" s="5"/>
    </row>
    <row r="21" spans="1:14" ht="12.75" customHeight="1" x14ac:dyDescent="0.15">
      <c r="A21" s="98" t="s">
        <v>191</v>
      </c>
      <c r="B21" s="46" t="str">
        <f>'Nights Camping'!V7</f>
        <v/>
      </c>
      <c r="C21" s="21"/>
      <c r="D21" s="286"/>
      <c r="E21" s="289"/>
      <c r="F21" s="286"/>
      <c r="G21" s="5"/>
      <c r="H21" s="5"/>
      <c r="K21" s="5"/>
      <c r="L21" s="33" t="str">
        <f>'MB - Elective'!C75</f>
        <v>Painting</v>
      </c>
      <c r="M21" s="182" t="str">
        <f>IF('MB - Elective'!V75&lt;&gt;"",IF('MB - Elective'!V75="P","P","C"),"")</f>
        <v/>
      </c>
      <c r="N21" s="5"/>
    </row>
    <row r="22" spans="1:14" ht="12.75" customHeight="1" x14ac:dyDescent="0.15">
      <c r="A22" s="98" t="s">
        <v>192</v>
      </c>
      <c r="B22" s="46" t="str">
        <f>'Nights Camping'!V6</f>
        <v/>
      </c>
      <c r="C22" s="23"/>
      <c r="D22" s="286">
        <f>Star!B11</f>
        <v>7</v>
      </c>
      <c r="E22" s="289" t="str">
        <f>Star!C11</f>
        <v>While a First Class Scout, participate in a Scoutmaster conference.</v>
      </c>
      <c r="F22" s="286" t="str">
        <f>IF(Star!V11&lt;&gt;"",IF(ISNUMBER(Star!V11),Star!V11,"C"),"")</f>
        <v/>
      </c>
      <c r="G22" s="5"/>
      <c r="H22" s="288" t="s">
        <v>339</v>
      </c>
      <c r="I22" s="288"/>
      <c r="J22" s="288"/>
      <c r="K22" s="5"/>
      <c r="L22" s="33" t="str">
        <f>'MB - Elective'!C76</f>
        <v>Pets</v>
      </c>
      <c r="M22" s="182" t="str">
        <f>IF('MB - Elective'!V76&lt;&gt;"",IF('MB - Elective'!V76="P","P","C"),"")</f>
        <v/>
      </c>
      <c r="N22" s="5"/>
    </row>
    <row r="23" spans="1:14" ht="12.75" customHeight="1" x14ac:dyDescent="0.15">
      <c r="C23" s="23"/>
      <c r="D23" s="286"/>
      <c r="E23" s="289"/>
      <c r="F23" s="286"/>
      <c r="G23" s="4"/>
      <c r="H23" s="288"/>
      <c r="I23" s="288"/>
      <c r="J23" s="288"/>
      <c r="K23" s="5"/>
      <c r="L23" s="33" t="str">
        <f>'MB - Elective'!C77</f>
        <v>Photography</v>
      </c>
      <c r="M23" s="182" t="str">
        <f>IF('MB - Elective'!V77&lt;&gt;"",IF('MB - Elective'!V77="P","P","C"),"")</f>
        <v/>
      </c>
      <c r="N23" s="5"/>
    </row>
    <row r="24" spans="1:14" ht="12.75" customHeight="1" x14ac:dyDescent="0.15">
      <c r="C24" s="22"/>
      <c r="D24" s="180">
        <f>Star!B12</f>
        <v>8</v>
      </c>
      <c r="E24" s="44" t="str">
        <f>Star!C12</f>
        <v>Complete your board of review for the Star rank.</v>
      </c>
      <c r="F24" s="180" t="str">
        <f>IF(Star!V12&lt;&gt;"",IF(ISNUMBER(Star!V12),Star!V12,"C"),"")</f>
        <v/>
      </c>
      <c r="G24" s="5"/>
      <c r="H24" s="294" t="str">
        <f>'MB - Elective'!C3</f>
        <v>American Business</v>
      </c>
      <c r="I24" s="294"/>
      <c r="J24" s="182" t="str">
        <f>IF('MB - Elective'!V3&lt;&gt;"",IF('MB - Elective'!V3="P","P","C"),"")</f>
        <v/>
      </c>
      <c r="K24" s="5"/>
      <c r="L24" s="33" t="str">
        <f>'MB - Elective'!C78</f>
        <v>Pioneering</v>
      </c>
      <c r="M24" s="182" t="str">
        <f>IF('MB - Elective'!V78&lt;&gt;"",IF('MB - Elective'!V78="P","P","C"),"")</f>
        <v/>
      </c>
      <c r="N24" s="5"/>
    </row>
    <row r="25" spans="1:14" ht="12.75" customHeight="1" x14ac:dyDescent="0.15">
      <c r="A25" s="94" t="s">
        <v>193</v>
      </c>
      <c r="B25" s="95"/>
      <c r="C25" s="23"/>
      <c r="D25" s="40"/>
      <c r="G25" s="5"/>
      <c r="H25" s="294" t="str">
        <f>'MB - Elective'!C4</f>
        <v>American Culture</v>
      </c>
      <c r="I25" s="294"/>
      <c r="J25" s="182" t="str">
        <f>IF('MB - Elective'!V4&lt;&gt;"",IF('MB - Elective'!V4="P","P","C"),"")</f>
        <v/>
      </c>
      <c r="K25" s="5"/>
      <c r="L25" s="33" t="str">
        <f>'MB - Elective'!C79</f>
        <v>Plant Science</v>
      </c>
      <c r="M25" s="182" t="str">
        <f>IF('MB - Elective'!V79&lt;&gt;"",IF('MB - Elective'!V79="P","P","C"),"")</f>
        <v/>
      </c>
      <c r="N25" s="5"/>
    </row>
    <row r="26" spans="1:14" ht="12.75" customHeight="1" x14ac:dyDescent="0.15">
      <c r="A26" s="98" t="s">
        <v>194</v>
      </c>
      <c r="B26" s="46" t="str">
        <f>IF('Order of the Arrow'!AM3&lt;&gt;"","Yes","")</f>
        <v/>
      </c>
      <c r="C26" s="23"/>
      <c r="D26" s="40"/>
      <c r="G26" s="5"/>
      <c r="H26" s="294" t="str">
        <f>'MB - Elective'!C5</f>
        <v>American Heritage</v>
      </c>
      <c r="I26" s="294"/>
      <c r="J26" s="182" t="str">
        <f>IF('MB - Elective'!V5&lt;&gt;"",IF('MB - Elective'!V5="P","P","C"),"")</f>
        <v/>
      </c>
      <c r="K26" s="2"/>
      <c r="L26" s="33" t="str">
        <f>'MB - Elective'!C80</f>
        <v>Plumbing</v>
      </c>
      <c r="M26" s="182" t="str">
        <f>IF('MB - Elective'!V80&lt;&gt;"",IF('MB - Elective'!V80="P","P","C"),"")</f>
        <v/>
      </c>
      <c r="N26" s="4"/>
    </row>
    <row r="27" spans="1:14" ht="12.75" customHeight="1" x14ac:dyDescent="0.15">
      <c r="A27" s="98" t="s">
        <v>195</v>
      </c>
      <c r="B27" s="46" t="str">
        <f>IF('Order of the Arrow'!AM4&lt;&gt;"","Yes","")</f>
        <v/>
      </c>
      <c r="C27" s="23"/>
      <c r="D27" s="288" t="s">
        <v>138</v>
      </c>
      <c r="E27" s="288"/>
      <c r="F27" s="288"/>
      <c r="G27" s="4"/>
      <c r="H27" s="294" t="str">
        <f>'MB - Elective'!C6</f>
        <v>American Labor</v>
      </c>
      <c r="I27" s="294"/>
      <c r="J27" s="182" t="str">
        <f>IF('MB - Elective'!V6&lt;&gt;"",IF('MB - Elective'!V6="P","P","C"),"")</f>
        <v/>
      </c>
      <c r="K27" s="5"/>
      <c r="L27" s="33" t="str">
        <f>'MB - Elective'!C81</f>
        <v>Pottery</v>
      </c>
      <c r="M27" s="182" t="str">
        <f>IF('MB - Elective'!V81&lt;&gt;"",IF('MB - Elective'!V81="P","P","C"),"")</f>
        <v/>
      </c>
      <c r="N27" s="5"/>
    </row>
    <row r="28" spans="1:14" ht="12.75" customHeight="1" x14ac:dyDescent="0.15">
      <c r="A28" s="98" t="s">
        <v>196</v>
      </c>
      <c r="B28" s="46" t="str">
        <f>IF('Order of the Arrow'!AM5&lt;&gt;"","Yes","")</f>
        <v/>
      </c>
      <c r="C28" s="23"/>
      <c r="D28" s="288"/>
      <c r="E28" s="288"/>
      <c r="F28" s="288"/>
      <c r="G28" s="5"/>
      <c r="H28" s="294" t="str">
        <f>'MB - Elective'!C7</f>
        <v>Animal Science</v>
      </c>
      <c r="I28" s="294"/>
      <c r="J28" s="182" t="str">
        <f>IF('MB - Elective'!V7&lt;&gt;"",IF('MB - Elective'!V7="P","P","C"),"")</f>
        <v/>
      </c>
      <c r="K28" s="5"/>
      <c r="L28" s="33" t="str">
        <f>'MB - Elective'!C82</f>
        <v>Programming</v>
      </c>
      <c r="M28" s="182" t="str">
        <f>IF('MB - Elective'!V82&lt;&gt;"",IF('MB - Elective'!V82="P","P","C"),"")</f>
        <v/>
      </c>
      <c r="N28" s="5"/>
    </row>
    <row r="29" spans="1:14" ht="12.75" customHeight="1" x14ac:dyDescent="0.15">
      <c r="A29" s="98" t="s">
        <v>197</v>
      </c>
      <c r="B29" s="46" t="str">
        <f>IF('Order of the Arrow'!AM6&lt;&gt;"","Yes","")</f>
        <v/>
      </c>
      <c r="C29" s="23"/>
      <c r="D29" s="286">
        <f>Life!B5</f>
        <v>1</v>
      </c>
      <c r="E29" s="287" t="str">
        <f>Life!C5</f>
        <v xml:space="preserve">Be active in your troop and patrol for at least 6 months as a Star Scout. </v>
      </c>
      <c r="F29" s="286" t="str">
        <f>IF(Life!V5&lt;&gt;"",IF(ISNUMBER(Life!V5),Life!V5,"C"),"")</f>
        <v/>
      </c>
      <c r="G29" s="5"/>
      <c r="H29" s="294" t="str">
        <f>'MB - Elective'!C8</f>
        <v>Animation</v>
      </c>
      <c r="I29" s="294"/>
      <c r="J29" s="182" t="str">
        <f>IF('MB - Elective'!V8&lt;&gt;"",IF('MB - Elective'!V8="P","P","C"),"")</f>
        <v/>
      </c>
      <c r="K29" s="5"/>
      <c r="L29" s="33" t="str">
        <f>'MB - Elective'!C83</f>
        <v>Public Health</v>
      </c>
      <c r="M29" s="182" t="str">
        <f>IF('MB - Elective'!V83&lt;&gt;"",IF('MB - Elective'!V83="P","P","C"),"")</f>
        <v/>
      </c>
      <c r="N29" s="5"/>
    </row>
    <row r="30" spans="1:14" x14ac:dyDescent="0.15">
      <c r="A30" s="98" t="s">
        <v>198</v>
      </c>
      <c r="B30" s="46" t="str">
        <f>IF('Order of the Arrow'!AM7&lt;&gt;"","Yes","")</f>
        <v/>
      </c>
      <c r="C30" s="23"/>
      <c r="D30" s="286"/>
      <c r="E30" s="287"/>
      <c r="F30" s="286"/>
      <c r="G30" s="5"/>
      <c r="H30" s="294" t="str">
        <f>'MB - Elective'!C9</f>
        <v>Archaeology</v>
      </c>
      <c r="I30" s="294"/>
      <c r="J30" s="182" t="str">
        <f>IF('MB - Elective'!V9&lt;&gt;"",IF('MB - Elective'!V9="P","P","C"),"")</f>
        <v/>
      </c>
      <c r="K30" s="5"/>
      <c r="L30" s="33" t="str">
        <f>'MB - Elective'!C84</f>
        <v>Public Speaking</v>
      </c>
      <c r="M30" s="182" t="str">
        <f>IF('MB - Elective'!V84&lt;&gt;"",IF('MB - Elective'!V84="P","P","C"),"")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IF(Life!V6&lt;&gt;"",IF(ISNUMBER(Life!V6),Life!V6,"C"),"")</f>
        <v/>
      </c>
      <c r="G31" s="5"/>
      <c r="H31" s="294" t="str">
        <f>'MB - Elective'!C10</f>
        <v>Archery</v>
      </c>
      <c r="I31" s="294"/>
      <c r="J31" s="182" t="str">
        <f>IF('MB - Elective'!V10&lt;&gt;"",IF('MB - Elective'!V10="P","P","C"),"")</f>
        <v/>
      </c>
      <c r="K31" s="5"/>
      <c r="L31" s="33" t="str">
        <f>'MB - Elective'!C85</f>
        <v>Pulp and Paper</v>
      </c>
      <c r="M31" s="182" t="str">
        <f>IF('MB - Elective'!V85&lt;&gt;"",IF('MB - Elective'!V85="P","P","C"),"")</f>
        <v/>
      </c>
      <c r="N31" s="5"/>
    </row>
    <row r="32" spans="1:14" ht="12.75" customHeight="1" x14ac:dyDescent="0.15">
      <c r="C32" s="23"/>
      <c r="D32" s="286"/>
      <c r="E32" s="287"/>
      <c r="F32" s="286"/>
      <c r="G32" s="5"/>
      <c r="H32" s="294" t="str">
        <f>'MB - Elective'!C11</f>
        <v>Architecture and Landscape Architecture</v>
      </c>
      <c r="I32" s="294"/>
      <c r="J32" s="182" t="str">
        <f>IF('MB - Elective'!V11&lt;&gt;"",IF('MB - Elective'!V11="P","P","C"),"")</f>
        <v/>
      </c>
      <c r="K32" s="5"/>
      <c r="L32" s="33" t="str">
        <f>'MB - Elective'!C86</f>
        <v>Radio</v>
      </c>
      <c r="M32" s="182" t="str">
        <f>IF('MB - Elective'!V86&lt;&gt;"",IF('MB - Elective'!V86="P","P","C"),"")</f>
        <v/>
      </c>
      <c r="N32" s="5"/>
    </row>
    <row r="33" spans="1:14" ht="12.75" customHeight="1" x14ac:dyDescent="0.15">
      <c r="A33" s="94" t="s">
        <v>246</v>
      </c>
      <c r="B33" s="95"/>
      <c r="C33" s="23"/>
      <c r="D33" s="286"/>
      <c r="E33" s="287"/>
      <c r="F33" s="286"/>
      <c r="G33" s="5"/>
      <c r="H33" s="294" t="str">
        <f>'MB - Elective'!C12</f>
        <v>Art</v>
      </c>
      <c r="I33" s="294"/>
      <c r="J33" s="182" t="str">
        <f>IF('MB - Elective'!V12&lt;&gt;"",IF('MB - Elective'!V12="P","P","C"),"")</f>
        <v/>
      </c>
      <c r="K33" s="5"/>
      <c r="L33" s="33" t="str">
        <f>'MB - Elective'!C87</f>
        <v>Railroading</v>
      </c>
      <c r="M33" s="182" t="str">
        <f>IF('MB - Elective'!V87&lt;&gt;"",IF('MB - Elective'!V87="P","P","C"),"")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IF(Life!V7&lt;&gt;"",IF(ISNUMBER(Life!V7),Life!V7,"C"),"")</f>
        <v/>
      </c>
      <c r="G34" s="4"/>
      <c r="H34" s="294" t="str">
        <f>'MB - Elective'!C13</f>
        <v>Astronomy</v>
      </c>
      <c r="I34" s="294"/>
      <c r="J34" s="182" t="str">
        <f>IF('MB - Elective'!V13&lt;&gt;"",IF('MB - Elective'!V13="P","P","C"),"")</f>
        <v/>
      </c>
      <c r="K34" s="5"/>
      <c r="L34" s="33" t="str">
        <f>'MB - Elective'!C88</f>
        <v>Reading</v>
      </c>
      <c r="M34" s="182" t="str">
        <f>IF('MB - Elective'!V88&lt;&gt;"",IF('MB - Elective'!V88="P","P","C"),"")</f>
        <v/>
      </c>
      <c r="N34" s="4"/>
    </row>
    <row r="35" spans="1:14" ht="12.75" customHeight="1" x14ac:dyDescent="0.15">
      <c r="A35" s="184" t="str">
        <f>IF(Star!V3="","",Star!V3)</f>
        <v/>
      </c>
      <c r="B35" s="43"/>
      <c r="C35" s="23"/>
      <c r="D35" s="286"/>
      <c r="E35" s="287"/>
      <c r="F35" s="286"/>
      <c r="G35" s="5"/>
      <c r="H35" s="294" t="str">
        <f>'MB - Elective'!C14</f>
        <v>Athletics</v>
      </c>
      <c r="I35" s="294"/>
      <c r="J35" s="182" t="str">
        <f>IF('MB - Elective'!V14&lt;&gt;"",IF('MB - Elective'!V14="P","P","C"),"")</f>
        <v/>
      </c>
      <c r="K35" s="5"/>
      <c r="L35" s="33" t="str">
        <f>'MB - Elective'!C89</f>
        <v>Reptile and Amphibian Study</v>
      </c>
      <c r="M35" s="182" t="str">
        <f>IF('MB - Elective'!V89&lt;&gt;"",IF('MB - Elective'!V89="P","P","C"),"")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IF(Life!V8&lt;&gt;"",IF(ISNUMBER(Life!V8),Life!V8,"C"),"")</f>
        <v/>
      </c>
      <c r="G36" s="5"/>
      <c r="H36" s="294" t="str">
        <f>'MB - Elective'!C15</f>
        <v>Automotive Maintenance</v>
      </c>
      <c r="I36" s="294"/>
      <c r="J36" s="182" t="str">
        <f>IF('MB - Elective'!V15&lt;&gt;"",IF('MB - Elective'!V15="P","P","C"),"")</f>
        <v/>
      </c>
      <c r="K36" s="2"/>
      <c r="L36" s="33" t="str">
        <f>'MB - Elective'!C90</f>
        <v>Rifle Shooting</v>
      </c>
      <c r="M36" s="182" t="str">
        <f>IF('MB - Elective'!V90&lt;&gt;"",IF('MB - Elective'!V90="P","P","C"),"")</f>
        <v/>
      </c>
      <c r="N36" s="5"/>
    </row>
    <row r="37" spans="1:14" ht="12.75" customHeight="1" x14ac:dyDescent="0.15">
      <c r="A37" s="184" t="str">
        <f>IF(ISERROR(DATEVALUE(Star!V14)),"",DATEVALUE(Star!V14))</f>
        <v/>
      </c>
      <c r="B37" s="43"/>
      <c r="C37" s="23"/>
      <c r="D37" s="286"/>
      <c r="E37" s="287"/>
      <c r="F37" s="286"/>
      <c r="G37" s="5"/>
      <c r="H37" s="294" t="str">
        <f>'MB - Elective'!C16</f>
        <v>Aviation</v>
      </c>
      <c r="I37" s="294"/>
      <c r="J37" s="182" t="str">
        <f>IF('MB - Elective'!V16&lt;&gt;"",IF('MB - Elective'!V16="P","P","C"),"")</f>
        <v/>
      </c>
      <c r="K37" s="5"/>
      <c r="L37" s="33" t="str">
        <f>'MB - Elective'!C91</f>
        <v>Robotics</v>
      </c>
      <c r="M37" s="182" t="str">
        <f>IF('MB - Elective'!V91&lt;&gt;"",IF('MB - Elective'!V91="P","P","C"),"")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IF(Life!V9&lt;&gt;"",IF(ISNUMBER(Life!V9),Life!V9,"C"),"")</f>
        <v/>
      </c>
      <c r="G38" s="5"/>
      <c r="H38" s="294" t="str">
        <f>'MB - Elective'!C17</f>
        <v>Backpacking</v>
      </c>
      <c r="I38" s="294"/>
      <c r="J38" s="182" t="str">
        <f>IF('MB - Elective'!V17&lt;&gt;"",IF('MB - Elective'!V17="P","P","C"),"")</f>
        <v/>
      </c>
      <c r="K38" s="5"/>
      <c r="L38" s="33" t="str">
        <f>'MB - Elective'!C92</f>
        <v>Rowing</v>
      </c>
      <c r="M38" s="182" t="str">
        <f>IF('MB - Elective'!V92&lt;&gt;"",IF('MB - Elective'!V92="P","P","C"),"")</f>
        <v/>
      </c>
      <c r="N38" s="5"/>
    </row>
    <row r="39" spans="1:14" ht="12.75" customHeight="1" x14ac:dyDescent="0.15">
      <c r="A39" s="184" t="str">
        <f>IF(ISERROR(DATEVALUE(Life!V14)),"",DATEVALUE(Life!V14))</f>
        <v/>
      </c>
      <c r="B39" s="43"/>
      <c r="C39" s="5"/>
      <c r="D39" s="286"/>
      <c r="E39" s="287"/>
      <c r="F39" s="286"/>
      <c r="G39" s="5"/>
      <c r="H39" s="294" t="str">
        <f>'MB - Elective'!C18</f>
        <v>Basketry</v>
      </c>
      <c r="I39" s="294"/>
      <c r="J39" s="182" t="str">
        <f>IF('MB - Elective'!V18&lt;&gt;"",IF('MB - Elective'!V18="P","P","C"),"")</f>
        <v/>
      </c>
      <c r="K39" s="5"/>
      <c r="L39" s="33" t="str">
        <f>'MB - Elective'!C93</f>
        <v>Safety</v>
      </c>
      <c r="M39" s="182" t="str">
        <f>IF('MB - Elective'!V93&lt;&gt;"",IF('MB - Elective'!V93="P","P","C"),"")</f>
        <v/>
      </c>
      <c r="N39" s="5"/>
    </row>
    <row r="40" spans="1:14" ht="12.75" customHeight="1" x14ac:dyDescent="0.15">
      <c r="A40" s="142" t="s">
        <v>139</v>
      </c>
      <c r="B40" s="43"/>
      <c r="C40" s="5"/>
      <c r="D40" s="286"/>
      <c r="E40" s="287"/>
      <c r="F40" s="286"/>
      <c r="G40" s="4"/>
      <c r="H40" s="294" t="str">
        <f>'MB - Elective'!C19</f>
        <v>Bird Study</v>
      </c>
      <c r="I40" s="294"/>
      <c r="J40" s="182" t="str">
        <f>IF('MB - Elective'!V19&lt;&gt;"",IF('MB - Elective'!V19="P","P","C"),"")</f>
        <v/>
      </c>
      <c r="K40" s="2"/>
      <c r="L40" s="33" t="str">
        <f>'MB - Elective'!C94</f>
        <v>Salesmanship</v>
      </c>
      <c r="M40" s="182" t="str">
        <f>IF('MB - Elective'!V94&lt;&gt;"",IF('MB - Elective'!V94="P","P","C"),"")</f>
        <v/>
      </c>
      <c r="N40" s="5"/>
    </row>
    <row r="41" spans="1:14" ht="12.75" customHeight="1" x14ac:dyDescent="0.15">
      <c r="A41" s="183" t="str">
        <f>IF(ISERROR(DATEVALUE(Eagle!V13)),"",DATEVALUE(Eagle!V13))</f>
        <v/>
      </c>
      <c r="B41" s="97"/>
      <c r="C41" s="5"/>
      <c r="D41" s="286"/>
      <c r="E41" s="287"/>
      <c r="F41" s="286"/>
      <c r="G41" s="5"/>
      <c r="H41" s="294" t="str">
        <f>'MB - Elective'!C20</f>
        <v>Bugling</v>
      </c>
      <c r="I41" s="294"/>
      <c r="J41" s="182" t="str">
        <f>IF('MB - Elective'!V20&lt;&gt;"",IF('MB - Elective'!V20="P","P","C"),"")</f>
        <v/>
      </c>
      <c r="K41" s="5"/>
      <c r="L41" s="33" t="str">
        <f>'MB - Elective'!C95</f>
        <v>Scholarship</v>
      </c>
      <c r="M41" s="182" t="str">
        <f>IF('MB - Elective'!V95&lt;&gt;"",IF('MB - Elective'!V95="P","P","C"),"")</f>
        <v/>
      </c>
      <c r="N41" s="4"/>
    </row>
    <row r="42" spans="1:14" ht="12.75" customHeight="1" x14ac:dyDescent="0.15">
      <c r="C42" s="5"/>
      <c r="D42" s="286"/>
      <c r="E42" s="287"/>
      <c r="F42" s="286"/>
      <c r="G42" s="5"/>
      <c r="H42" s="294" t="str">
        <f>'MB - Elective'!C21</f>
        <v>Canoeing</v>
      </c>
      <c r="I42" s="294"/>
      <c r="J42" s="182" t="str">
        <f>IF('MB - Elective'!V21&lt;&gt;"",IF('MB - Elective'!V21="P","P","C"),"")</f>
        <v/>
      </c>
      <c r="K42" s="5"/>
      <c r="L42" s="33" t="str">
        <f>'MB - Elective'!C96</f>
        <v>Scouting Heritage</v>
      </c>
      <c r="M42" s="182" t="str">
        <f>IF('MB - Elective'!V96&lt;&gt;"",IF('MB - Elective'!V96="P","P","C"),"")</f>
        <v/>
      </c>
      <c r="N42" s="5"/>
    </row>
    <row r="43" spans="1:14" x14ac:dyDescent="0.15">
      <c r="C43" s="5"/>
      <c r="D43" s="286"/>
      <c r="E43" s="287"/>
      <c r="F43" s="286"/>
      <c r="G43" s="5"/>
      <c r="H43" s="294" t="str">
        <f>'MB - Elective'!C22</f>
        <v>Chemistry</v>
      </c>
      <c r="I43" s="294"/>
      <c r="J43" s="182" t="str">
        <f>IF('MB - Elective'!V22&lt;&gt;"",IF('MB - Elective'!V22="P","P","C"),"")</f>
        <v/>
      </c>
      <c r="K43" s="5"/>
      <c r="L43" s="33" t="str">
        <f>'MB - Elective'!C97</f>
        <v>Scuba Diving</v>
      </c>
      <c r="M43" s="182" t="str">
        <f>IF('MB - Elective'!V97&lt;&gt;"",IF('MB - Elective'!V97="P","P","C"),"")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IF(Life!V10&lt;&gt;"",IF(ISNUMBER(Life!V10),Life!V10,"C"),"")</f>
        <v/>
      </c>
      <c r="G44" s="5"/>
      <c r="H44" s="294" t="str">
        <f>'MB - Elective'!C23</f>
        <v>Chess</v>
      </c>
      <c r="I44" s="294"/>
      <c r="J44" s="182" t="str">
        <f>IF('MB - Elective'!V23&lt;&gt;"",IF('MB - Elective'!V23="P","P","C"),"")</f>
        <v/>
      </c>
      <c r="K44" s="2"/>
      <c r="L44" s="33" t="str">
        <f>'MB - Elective'!C98</f>
        <v>Sculpture</v>
      </c>
      <c r="M44" s="182" t="str">
        <f>IF('MB - Elective'!V98&lt;&gt;"",IF('MB - Elective'!V98="P","P","C"),"")</f>
        <v/>
      </c>
      <c r="N44" s="5"/>
    </row>
    <row r="45" spans="1:14" ht="12.75" customHeight="1" x14ac:dyDescent="0.15">
      <c r="A45" s="145" t="s">
        <v>148</v>
      </c>
      <c r="B45" s="24"/>
      <c r="C45" s="5"/>
      <c r="D45" s="286"/>
      <c r="E45" s="287"/>
      <c r="F45" s="286"/>
      <c r="G45" s="5"/>
      <c r="H45" s="294" t="str">
        <f>'MB - Elective'!C24</f>
        <v>Climbing</v>
      </c>
      <c r="I45" s="294"/>
      <c r="J45" s="182" t="str">
        <f>IF('MB - Elective'!V24&lt;&gt;"",IF('MB - Elective'!V24="P","P","C"),"")</f>
        <v/>
      </c>
      <c r="K45" s="5"/>
      <c r="L45" s="33" t="str">
        <f>'MB - Elective'!C99</f>
        <v>Search and Rescue</v>
      </c>
      <c r="M45" s="182" t="str">
        <f>IF('MB - Elective'!V99&lt;&gt;"",IF('MB - Elective'!V99="P","P","C"),"")</f>
        <v/>
      </c>
      <c r="N45" s="5"/>
    </row>
    <row r="46" spans="1:14" ht="12.75" customHeight="1" x14ac:dyDescent="0.15">
      <c r="A46" s="146" t="s">
        <v>147</v>
      </c>
      <c r="B46" s="24"/>
      <c r="C46" s="5"/>
      <c r="D46" s="286"/>
      <c r="E46" s="287"/>
      <c r="F46" s="286"/>
      <c r="G46" s="4"/>
      <c r="H46" s="294" t="str">
        <f>'MB - Elective'!C25</f>
        <v>Coin Collecting</v>
      </c>
      <c r="I46" s="294"/>
      <c r="J46" s="182" t="str">
        <f>IF('MB - Elective'!V25&lt;&gt;"",IF('MB - Elective'!V25="P","P","C"),"")</f>
        <v/>
      </c>
      <c r="K46" s="5"/>
      <c r="L46" s="33" t="str">
        <f>'MB - Elective'!C100</f>
        <v>Shotgun Shooting</v>
      </c>
      <c r="M46" s="182" t="str">
        <f>IF('MB - Elective'!V100&lt;&gt;"",IF('MB - Elective'!V100="P","P","C"),"")</f>
        <v/>
      </c>
      <c r="N46" s="5"/>
    </row>
    <row r="47" spans="1:14" ht="12.75" customHeight="1" x14ac:dyDescent="0.15">
      <c r="A47" s="145" t="s">
        <v>150</v>
      </c>
      <c r="B47" s="43"/>
      <c r="C47" s="5"/>
      <c r="D47" s="286"/>
      <c r="E47" s="287"/>
      <c r="F47" s="286"/>
      <c r="G47" s="5"/>
      <c r="H47" s="294" t="str">
        <f>'MB - Elective'!C26</f>
        <v>Collections</v>
      </c>
      <c r="I47" s="294"/>
      <c r="J47" s="182" t="str">
        <f>IF('MB - Elective'!V26&lt;&gt;"",IF('MB - Elective'!V26="P","P","C"),"")</f>
        <v/>
      </c>
      <c r="K47" s="5"/>
      <c r="L47" s="33" t="str">
        <f>'MB - Elective'!C101</f>
        <v>Signs, Signals, and Codes</v>
      </c>
      <c r="M47" s="182" t="str">
        <f>IF('MB - Elective'!V101&lt;&gt;"",IF('MB - Elective'!V101="P","P","C"),"")</f>
        <v/>
      </c>
      <c r="N47" s="5"/>
    </row>
    <row r="48" spans="1:14" ht="12.75" customHeight="1" x14ac:dyDescent="0.15">
      <c r="A48" s="147" t="s">
        <v>149</v>
      </c>
      <c r="B48" s="97"/>
      <c r="C48" s="5"/>
      <c r="D48" s="286"/>
      <c r="E48" s="287"/>
      <c r="F48" s="286"/>
      <c r="G48" s="5"/>
      <c r="H48" s="294" t="str">
        <f>'MB - Elective'!C27</f>
        <v>Composite Materials</v>
      </c>
      <c r="I48" s="294"/>
      <c r="J48" s="182" t="str">
        <f>IF('MB - Elective'!V27&lt;&gt;"",IF('MB - Elective'!V27="P","P","C"),"")</f>
        <v/>
      </c>
      <c r="K48" s="5"/>
      <c r="L48" s="33" t="str">
        <f>'MB - Elective'!C102</f>
        <v>Skating</v>
      </c>
      <c r="M48" s="182" t="str">
        <f>IF('MB - Elective'!V102&lt;&gt;"",IF('MB - Elective'!V102="P","P","C"),"")</f>
        <v/>
      </c>
      <c r="N48" s="5"/>
    </row>
    <row r="49" spans="1:14" ht="12.75" customHeight="1" x14ac:dyDescent="0.15">
      <c r="A49" s="2"/>
      <c r="B49" s="2"/>
      <c r="C49" s="2"/>
      <c r="D49" s="286"/>
      <c r="E49" s="287"/>
      <c r="F49" s="286"/>
      <c r="G49" s="5"/>
      <c r="H49" s="294" t="str">
        <f>'MB - Elective'!C28</f>
        <v>Crime Prevention</v>
      </c>
      <c r="I49" s="294"/>
      <c r="J49" s="182" t="str">
        <f>IF('MB - Elective'!V28&lt;&gt;"",IF('MB - Elective'!V28="P","P","C"),"")</f>
        <v/>
      </c>
      <c r="K49" s="2"/>
      <c r="L49" s="33" t="str">
        <f>'MB - Elective'!C103</f>
        <v>Small-Boat Sailing</v>
      </c>
      <c r="M49" s="182" t="str">
        <f>IF('MB - Elective'!V103&lt;&gt;"",IF('MB - Elective'!V103="P","P","C"),"")</f>
        <v/>
      </c>
      <c r="N49" s="5"/>
    </row>
    <row r="50" spans="1:14" ht="12.75" customHeight="1" x14ac:dyDescent="0.15">
      <c r="C50" s="2"/>
      <c r="D50" s="286"/>
      <c r="E50" s="287"/>
      <c r="F50" s="286"/>
      <c r="G50" s="5"/>
      <c r="H50" s="294" t="str">
        <f>'MB - Elective'!C29</f>
        <v>Dentistry</v>
      </c>
      <c r="I50" s="294"/>
      <c r="J50" s="182" t="str">
        <f>IF('MB - Elective'!V29&lt;&gt;"",IF('MB - Elective'!V29="P","P","C"),"")</f>
        <v/>
      </c>
      <c r="K50" s="5"/>
      <c r="L50" s="33" t="str">
        <f>'MB - Elective'!C104</f>
        <v>Snow Sports</v>
      </c>
      <c r="M50" s="182" t="str">
        <f>IF('MB - Elective'!V104&lt;&gt;"",IF('MB - Elective'!V104="P","P","C"),"")</f>
        <v/>
      </c>
      <c r="N50" s="5"/>
    </row>
    <row r="51" spans="1:14" ht="12.75" customHeight="1" x14ac:dyDescent="0.15">
      <c r="C51" s="2"/>
      <c r="D51" s="286"/>
      <c r="E51" s="287"/>
      <c r="F51" s="286"/>
      <c r="G51" s="5"/>
      <c r="H51" s="294" t="str">
        <f>'MB - Elective'!C30</f>
        <v>Digital Technology</v>
      </c>
      <c r="I51" s="294"/>
      <c r="J51" s="182" t="str">
        <f>IF('MB - Elective'!V30&lt;&gt;"",IF('MB - Elective'!V30="P","P","C"),"")</f>
        <v/>
      </c>
      <c r="K51" s="5"/>
      <c r="L51" s="33" t="str">
        <f>'MB - Elective'!C105</f>
        <v>Soil and Water Conservation</v>
      </c>
      <c r="M51" s="182" t="str">
        <f>IF('MB - Elective'!V105&lt;&gt;"",IF('MB - Elective'!V105="P","P","C"),"")</f>
        <v/>
      </c>
      <c r="N51" s="5"/>
    </row>
    <row r="52" spans="1:14" ht="12.75" customHeight="1" x14ac:dyDescent="0.15">
      <c r="A52" s="32" t="s">
        <v>16</v>
      </c>
      <c r="B52" s="26"/>
      <c r="C52" s="2"/>
      <c r="D52" s="286"/>
      <c r="E52" s="287"/>
      <c r="F52" s="286"/>
      <c r="G52" s="5"/>
      <c r="H52" s="294" t="str">
        <f>'MB - Elective'!C31</f>
        <v>Disabilities Awareness</v>
      </c>
      <c r="I52" s="294"/>
      <c r="J52" s="182" t="str">
        <f>IF('MB - Elective'!V31&lt;&gt;"",IF('MB - Elective'!V31="P","P","C"),"")</f>
        <v/>
      </c>
      <c r="K52" s="5"/>
      <c r="L52" s="33" t="str">
        <f>'MB - Elective'!C106</f>
        <v>Space Exploration</v>
      </c>
      <c r="M52" s="182" t="str">
        <f>IF('MB - Elective'!V106&lt;&gt;"",IF('MB - Elective'!V106="P","P","C"),"")</f>
        <v/>
      </c>
      <c r="N52" s="5"/>
    </row>
    <row r="53" spans="1:14" x14ac:dyDescent="0.15">
      <c r="A53" s="25" t="s">
        <v>313</v>
      </c>
      <c r="B53" s="27"/>
      <c r="C53" s="2"/>
      <c r="D53" s="286"/>
      <c r="E53" s="287"/>
      <c r="F53" s="286"/>
      <c r="G53" s="5"/>
      <c r="H53" s="294" t="str">
        <f>'MB - Elective'!C32</f>
        <v>Dog Care</v>
      </c>
      <c r="I53" s="294"/>
      <c r="J53" s="182" t="str">
        <f>IF('MB - Elective'!V32&lt;&gt;"",IF('MB - Elective'!V32="P","P","C"),"")</f>
        <v/>
      </c>
      <c r="K53" s="2"/>
      <c r="L53" s="33" t="str">
        <f>'MB - Elective'!C107</f>
        <v>Sports</v>
      </c>
      <c r="M53" s="182" t="str">
        <f>IF('MB - Elective'!V107&lt;&gt;"",IF('MB - Elective'!V107="P","P","C"),"")</f>
        <v/>
      </c>
      <c r="N53" s="5"/>
    </row>
    <row r="54" spans="1:14" ht="12.75" customHeight="1" x14ac:dyDescent="0.15">
      <c r="A54" s="26" t="s">
        <v>314</v>
      </c>
      <c r="B54" s="27"/>
      <c r="C54" s="2"/>
      <c r="D54" s="286"/>
      <c r="E54" s="287"/>
      <c r="F54" s="286"/>
      <c r="G54" s="5"/>
      <c r="H54" s="294" t="str">
        <f>'MB - Elective'!C33</f>
        <v>Drafting</v>
      </c>
      <c r="I54" s="294"/>
      <c r="J54" s="182" t="str">
        <f>IF('MB - Elective'!V33&lt;&gt;"",IF('MB - Elective'!V33="P","P","C"),"")</f>
        <v/>
      </c>
      <c r="K54" s="5"/>
      <c r="L54" s="33" t="str">
        <f>'MB - Elective'!C108</f>
        <v>Stamp Collecting</v>
      </c>
      <c r="M54" s="182" t="str">
        <f>IF('MB - Elective'!V108&lt;&gt;"",IF('MB - Elective'!V108="P","P","C"),"")</f>
        <v/>
      </c>
      <c r="N54" s="5"/>
    </row>
    <row r="55" spans="1:14" ht="12.75" customHeight="1" x14ac:dyDescent="0.15">
      <c r="A55" s="28" t="s">
        <v>315</v>
      </c>
      <c r="B55" s="27"/>
      <c r="C55" s="2"/>
      <c r="D55" s="286"/>
      <c r="E55" s="287"/>
      <c r="F55" s="286"/>
      <c r="G55" s="4"/>
      <c r="H55" s="294" t="str">
        <f>'MB - Elective'!C34</f>
        <v>Electricity</v>
      </c>
      <c r="I55" s="294"/>
      <c r="J55" s="182" t="str">
        <f>IF('MB - Elective'!V34&lt;&gt;"",IF('MB - Elective'!V34="P","P","C"),"")</f>
        <v/>
      </c>
      <c r="K55" s="5"/>
      <c r="L55" s="33" t="str">
        <f>'MB - Elective'!C109</f>
        <v>Surveying</v>
      </c>
      <c r="M55" s="182" t="str">
        <f>IF('MB - Elective'!V109&lt;&gt;"",IF('MB - Elective'!V109="P","P","C"),"")</f>
        <v/>
      </c>
      <c r="N55" s="5"/>
    </row>
    <row r="56" spans="1:14" ht="12.75" customHeight="1" x14ac:dyDescent="0.15">
      <c r="A56" s="28"/>
      <c r="B56" s="27"/>
      <c r="C56" s="2"/>
      <c r="D56" s="286"/>
      <c r="E56" s="287"/>
      <c r="F56" s="286"/>
      <c r="G56" s="5"/>
      <c r="H56" s="294" t="str">
        <f>'MB - Elective'!C35</f>
        <v>Electronics</v>
      </c>
      <c r="I56" s="294"/>
      <c r="J56" s="182" t="str">
        <f>IF('MB - Elective'!V35&lt;&gt;"",IF('MB - Elective'!V35="P","P","C"),"")</f>
        <v/>
      </c>
      <c r="K56" s="5"/>
      <c r="L56" s="33" t="str">
        <f>'MB - Elective'!C110</f>
        <v>Textile</v>
      </c>
      <c r="M56" s="182" t="str">
        <f>IF('MB - Elective'!V110&lt;&gt;"",IF('MB - Elective'!V110="P","P","C"),"")</f>
        <v/>
      </c>
      <c r="N56" s="5"/>
    </row>
    <row r="57" spans="1:14" ht="12.75" customHeight="1" x14ac:dyDescent="0.15">
      <c r="A57" s="28"/>
      <c r="B57" s="27"/>
      <c r="C57" s="2"/>
      <c r="D57" s="180">
        <f>Life!B11</f>
        <v>7</v>
      </c>
      <c r="E57" s="177" t="str">
        <f>Life!C11</f>
        <v>While a Star Scout, participate in a Scoutmaster conference.</v>
      </c>
      <c r="F57" s="180" t="str">
        <f>IF(Life!V11&lt;&gt;"",IF(ISNUMBER(Life!V11),Life!V11,"C"),"")</f>
        <v/>
      </c>
      <c r="G57" s="5"/>
      <c r="H57" s="294" t="str">
        <f>'MB - Elective'!C36</f>
        <v>Energy</v>
      </c>
      <c r="I57" s="294"/>
      <c r="J57" s="182" t="str">
        <f>IF('MB - Elective'!V36&lt;&gt;"",IF('MB - Elective'!V36="P","P","C"),"")</f>
        <v/>
      </c>
      <c r="K57" s="5"/>
      <c r="L57" s="33" t="str">
        <f>'MB - Elective'!C111</f>
        <v>Theater</v>
      </c>
      <c r="M57" s="182" t="str">
        <f>IF('MB - Elective'!V111&lt;&gt;"",IF('MB - Elective'!V111="P","P","C"),"")</f>
        <v/>
      </c>
      <c r="N57" s="4"/>
    </row>
    <row r="58" spans="1:14" ht="12.75" customHeight="1" x14ac:dyDescent="0.15">
      <c r="A58" s="27"/>
      <c r="B58" s="27"/>
      <c r="C58" s="2"/>
      <c r="D58" s="180">
        <f>Life!B12</f>
        <v>8</v>
      </c>
      <c r="E58" s="177" t="str">
        <f>Life!C12</f>
        <v>Complete your board of review for the Life rank.</v>
      </c>
      <c r="F58" s="180" t="str">
        <f>IF(Life!V12&lt;&gt;"",IF(ISNUMBER(Life!V12),Life!V12,"C"),"")</f>
        <v/>
      </c>
      <c r="G58" s="5"/>
      <c r="H58" s="294" t="str">
        <f>'MB - Elective'!C37</f>
        <v>Engineering</v>
      </c>
      <c r="I58" s="294"/>
      <c r="J58" s="182" t="str">
        <f>IF('MB - Elective'!V37&lt;&gt;"",IF('MB - Elective'!V37="P","P","C"),"")</f>
        <v/>
      </c>
      <c r="K58" s="5"/>
      <c r="L58" s="33" t="str">
        <f>'MB - Elective'!C112</f>
        <v>Traffic Safety</v>
      </c>
      <c r="M58" s="182" t="str">
        <f>IF('MB - Elective'!V112&lt;&gt;"",IF('MB - Elective'!V112="P","P","C"),"")</f>
        <v/>
      </c>
      <c r="N58" s="5"/>
    </row>
    <row r="59" spans="1:14" ht="12.75" customHeight="1" x14ac:dyDescent="0.15">
      <c r="A59" s="28"/>
      <c r="B59" s="27"/>
      <c r="C59" s="2"/>
      <c r="G59" s="5"/>
      <c r="H59" s="294" t="str">
        <f>'MB - Elective'!C38</f>
        <v>Entrepreneurship</v>
      </c>
      <c r="I59" s="294"/>
      <c r="J59" s="182" t="str">
        <f>IF('MB - Elective'!V38&lt;&gt;"",IF('MB - Elective'!V38="P","P","C"),"")</f>
        <v/>
      </c>
      <c r="K59" s="5"/>
      <c r="L59" s="33" t="str">
        <f>'MB - Elective'!C113</f>
        <v>Truck Transportation</v>
      </c>
      <c r="M59" s="182" t="str">
        <f>IF('MB - Elective'!V113&lt;&gt;"",IF('MB - Elective'!V113="P","P","C"),"")</f>
        <v/>
      </c>
      <c r="N59" s="5"/>
    </row>
    <row r="60" spans="1:14" ht="12.75" customHeight="1" x14ac:dyDescent="0.15">
      <c r="A60" s="28"/>
      <c r="B60" s="27"/>
      <c r="C60" s="2"/>
      <c r="G60" s="5"/>
      <c r="H60" s="294" t="str">
        <f>'MB - Elective'!C39</f>
        <v>Farm Mechanics</v>
      </c>
      <c r="I60" s="294"/>
      <c r="J60" s="182" t="str">
        <f>IF('MB - Elective'!V39&lt;&gt;"",IF('MB - Elective'!V39="P","P","C"),"")</f>
        <v/>
      </c>
      <c r="K60" s="2"/>
      <c r="L60" s="33" t="str">
        <f>'MB - Elective'!C114</f>
        <v>Veterinary Medicine</v>
      </c>
      <c r="M60" s="182" t="str">
        <f>IF('MB - Elective'!V114&lt;&gt;"",IF('MB - Elective'!V114="P","P","C"),"")</f>
        <v/>
      </c>
      <c r="N60" s="5"/>
    </row>
    <row r="61" spans="1:14" ht="12.75" customHeight="1" x14ac:dyDescent="0.15">
      <c r="A61" s="28"/>
      <c r="B61" s="27"/>
      <c r="C61" s="2"/>
      <c r="D61" s="288" t="s">
        <v>139</v>
      </c>
      <c r="E61" s="288"/>
      <c r="F61" s="288"/>
      <c r="G61" s="4"/>
      <c r="H61" s="294" t="str">
        <f>'MB - Elective'!C40</f>
        <v>Fingerprinting</v>
      </c>
      <c r="I61" s="294"/>
      <c r="J61" s="182" t="str">
        <f>IF('MB - Elective'!V40&lt;&gt;"",IF('MB - Elective'!V40="P","P","C"),"")</f>
        <v/>
      </c>
      <c r="K61" s="5"/>
      <c r="L61" s="33" t="str">
        <f>'MB - Elective'!C115</f>
        <v>Water Sports</v>
      </c>
      <c r="M61" s="182" t="str">
        <f>IF('MB - Elective'!V115&lt;&gt;"",IF('MB - Elective'!V115="P","P","C"),"")</f>
        <v/>
      </c>
      <c r="N61" s="4"/>
    </row>
    <row r="62" spans="1:14" ht="12.75" customHeight="1" x14ac:dyDescent="0.15">
      <c r="A62" s="20"/>
      <c r="B62" s="20"/>
      <c r="C62" s="2"/>
      <c r="D62" s="288"/>
      <c r="E62" s="288"/>
      <c r="F62" s="288"/>
      <c r="G62" s="5"/>
      <c r="H62" s="294" t="str">
        <f>'MB - Elective'!C41</f>
        <v>Fire Safety</v>
      </c>
      <c r="I62" s="294"/>
      <c r="J62" s="182" t="str">
        <f>IF('MB - Elective'!V41&lt;&gt;"",IF('MB - Elective'!V41="P","P","C"),"")</f>
        <v/>
      </c>
      <c r="K62" s="5"/>
      <c r="L62" s="33" t="str">
        <f>'MB - Elective'!C116</f>
        <v>Weather</v>
      </c>
      <c r="M62" s="182" t="str">
        <f>IF('MB - Elective'!V116&lt;&gt;"",IF('MB - Elective'!V116="P","P","C"),"")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IF(Eagle!V5&lt;&gt;"",IF(ISNUMBER(Eagle!V5),Eagle!V5,"C"),"")</f>
        <v/>
      </c>
      <c r="G63" s="5"/>
      <c r="H63" s="294" t="str">
        <f>'MB - Elective'!C42</f>
        <v>Fish and Wildlife Management</v>
      </c>
      <c r="I63" s="294"/>
      <c r="J63" s="182" t="str">
        <f>IF('MB - Elective'!V42&lt;&gt;"",IF('MB - Elective'!V42="P","P","C"),"")</f>
        <v/>
      </c>
      <c r="K63" s="5"/>
      <c r="L63" s="33" t="str">
        <f>'MB - Elective'!C117</f>
        <v>Welding</v>
      </c>
      <c r="M63" s="182" t="str">
        <f>IF('MB - Elective'!V117&lt;&gt;"",IF('MB - Elective'!V117="P","P","C"),"")</f>
        <v/>
      </c>
      <c r="N63" s="5"/>
    </row>
    <row r="64" spans="1:14" x14ac:dyDescent="0.15">
      <c r="A64" s="20"/>
      <c r="B64" s="20"/>
      <c r="C64" s="2"/>
      <c r="D64" s="286"/>
      <c r="E64" s="287"/>
      <c r="F64" s="286"/>
      <c r="G64" s="5"/>
      <c r="H64" s="294" t="str">
        <f>'MB - Elective'!C43</f>
        <v>Fishing</v>
      </c>
      <c r="I64" s="294"/>
      <c r="J64" s="182" t="str">
        <f>IF('MB - Elective'!V43&lt;&gt;"",IF('MB - Elective'!V43="P","P","C"),"")</f>
        <v/>
      </c>
      <c r="K64" s="5"/>
      <c r="L64" s="33" t="str">
        <f>'MB - Elective'!C118</f>
        <v>Whitewater</v>
      </c>
      <c r="M64" s="182" t="str">
        <f>IF('MB - Elective'!V118&lt;&gt;"",IF('MB - Elective'!V118="P","P","C"),"")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IF(Eagle!V6&lt;&gt;"",IF(ISNUMBER(Eagle!V6),Eagle!V6,"C"),"")</f>
        <v/>
      </c>
      <c r="G65" s="5"/>
      <c r="H65" s="294" t="str">
        <f>'MB - Elective'!C44</f>
        <v>Fly Fishing</v>
      </c>
      <c r="I65" s="294"/>
      <c r="J65" s="182" t="str">
        <f>IF('MB - Elective'!V44&lt;&gt;"",IF('MB - Elective'!V44="P","P","C"),"")</f>
        <v/>
      </c>
      <c r="K65" s="5"/>
      <c r="L65" s="33" t="str">
        <f>'MB - Elective'!C119</f>
        <v>Wilderness Survival</v>
      </c>
      <c r="M65" s="182" t="str">
        <f>IF('MB - Elective'!V119&lt;&gt;"",IF('MB - Elective'!V119="P","P","C"),"")</f>
        <v/>
      </c>
      <c r="N65" s="5"/>
    </row>
    <row r="66" spans="1:14" ht="12.75" customHeight="1" x14ac:dyDescent="0.15">
      <c r="A66" s="20"/>
      <c r="B66" s="20"/>
      <c r="C66" s="2"/>
      <c r="D66" s="286"/>
      <c r="E66" s="287"/>
      <c r="F66" s="286"/>
      <c r="G66" s="5"/>
      <c r="H66" s="294" t="str">
        <f>'MB - Elective'!C45</f>
        <v>Forestry</v>
      </c>
      <c r="I66" s="294"/>
      <c r="J66" s="182" t="str">
        <f>IF('MB - Elective'!V45&lt;&gt;"",IF('MB - Elective'!V45="P","P","C"),"")</f>
        <v/>
      </c>
      <c r="K66" s="5"/>
      <c r="L66" s="33" t="str">
        <f>'MB - Elective'!C120</f>
        <v>Wood Carving</v>
      </c>
      <c r="M66" s="182" t="str">
        <f>IF('MB - Elective'!V120&lt;&gt;"",IF('MB - Elective'!V120="P","P","C"),"")</f>
        <v/>
      </c>
      <c r="N66" s="5"/>
    </row>
    <row r="67" spans="1:14" x14ac:dyDescent="0.15">
      <c r="A67" s="20"/>
      <c r="B67" s="20"/>
      <c r="C67" s="2"/>
      <c r="D67" s="286"/>
      <c r="E67" s="287"/>
      <c r="F67" s="286"/>
      <c r="G67" s="5"/>
      <c r="H67" s="294" t="str">
        <f>'MB - Elective'!C46</f>
        <v>Game Design</v>
      </c>
      <c r="I67" s="294"/>
      <c r="J67" s="182" t="str">
        <f>IF('MB - Elective'!V46&lt;&gt;"",IF('MB - Elective'!V46="P","P","C"),"")</f>
        <v/>
      </c>
      <c r="K67" s="2"/>
      <c r="L67" s="33" t="str">
        <f>'MB - Elective'!C121</f>
        <v>Woodwork</v>
      </c>
      <c r="M67" s="182" t="str">
        <f>IF('MB - Elective'!V121&lt;&gt;"",IF('MB - Elective'!V121="P","P","C"),"")</f>
        <v/>
      </c>
      <c r="N67" s="4"/>
    </row>
    <row r="68" spans="1:14" x14ac:dyDescent="0.15">
      <c r="A68" s="2"/>
      <c r="B68" s="2"/>
      <c r="C68" s="2"/>
      <c r="D68" s="286"/>
      <c r="E68" s="287"/>
      <c r="F68" s="286"/>
      <c r="G68" s="5"/>
      <c r="H68" s="294" t="str">
        <f>'MB - Elective'!C47</f>
        <v>Gardening</v>
      </c>
      <c r="I68" s="294"/>
      <c r="J68" s="182" t="str">
        <f>IF('MB - Elective'!V47&lt;&gt;"",IF('MB - Elective'!V47="P","P","C"),"")</f>
        <v/>
      </c>
      <c r="K68" s="5"/>
      <c r="L68" s="33" t="str">
        <f>'MB - Elective'!C122</f>
        <v>Future Merit Badge #1</v>
      </c>
      <c r="M68" s="182" t="str">
        <f>IF('MB - Elective'!V122&lt;&gt;"",IF('MB - Elective'!V122="P","P","C"),"")</f>
        <v/>
      </c>
      <c r="N68" s="5"/>
    </row>
    <row r="69" spans="1:14" ht="12.75" customHeight="1" x14ac:dyDescent="0.15">
      <c r="A69" s="2"/>
      <c r="B69" s="2"/>
      <c r="C69" s="2"/>
      <c r="D69" s="286"/>
      <c r="E69" s="287"/>
      <c r="F69" s="286"/>
      <c r="G69" s="4"/>
      <c r="H69" s="294" t="str">
        <f>'MB - Elective'!C48</f>
        <v>Genealogy</v>
      </c>
      <c r="I69" s="294"/>
      <c r="J69" s="182" t="str">
        <f>IF('MB - Elective'!V48&lt;&gt;"",IF('MB - Elective'!V48="P","P","C"),"")</f>
        <v/>
      </c>
      <c r="K69" s="5"/>
      <c r="L69" s="33" t="str">
        <f>'MB - Elective'!C123</f>
        <v>Future Merit Badge #2</v>
      </c>
      <c r="M69" s="182" t="str">
        <f>IF('MB - Elective'!V123&lt;&gt;"",IF('MB - Elective'!V123="P","P","C"),"")</f>
        <v/>
      </c>
      <c r="N69" s="5"/>
    </row>
    <row r="70" spans="1:14" ht="12.75" customHeight="1" x14ac:dyDescent="0.15">
      <c r="A70" s="2"/>
      <c r="B70" s="2"/>
      <c r="C70" s="2"/>
      <c r="D70" s="286"/>
      <c r="E70" s="287"/>
      <c r="F70" s="286"/>
      <c r="G70" s="5"/>
      <c r="H70" s="294" t="str">
        <f>'MB - Elective'!C49</f>
        <v>Geocaching</v>
      </c>
      <c r="I70" s="294"/>
      <c r="J70" s="182" t="str">
        <f>IF('MB - Elective'!V49&lt;&gt;"",IF('MB - Elective'!V49="P","P","C"),"")</f>
        <v/>
      </c>
      <c r="K70" s="5"/>
      <c r="L70" s="33" t="str">
        <f>'MB - Elective'!C124</f>
        <v>Future Merit Badge #3</v>
      </c>
      <c r="M70" s="182" t="str">
        <f>IF('MB - Elective'!V124&lt;&gt;"",IF('MB - Elective'!V124="P","P","C"),"")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IF(Eagle!V7&lt;&gt;"",IF(ISNUMBER(Eagle!V7),Eagle!V7,"C"),"")</f>
        <v/>
      </c>
      <c r="G71" s="5"/>
      <c r="H71" s="294" t="str">
        <f>'MB - Elective'!C50</f>
        <v>Geology</v>
      </c>
      <c r="I71" s="294"/>
      <c r="J71" s="182" t="str">
        <f>IF('MB - Elective'!V50&lt;&gt;"",IF('MB - Elective'!V50="P","P","C"),"")</f>
        <v/>
      </c>
      <c r="L71" s="33" t="str">
        <f>'MB - Elective'!C125</f>
        <v>Future Merit Badge #4</v>
      </c>
      <c r="M71" s="182" t="str">
        <f>IF('MB - Elective'!V125&lt;&gt;"",IF('MB - Elective'!V125="P","P","C"),"")</f>
        <v/>
      </c>
      <c r="N71" s="5"/>
    </row>
    <row r="72" spans="1:14" ht="12.75" customHeight="1" x14ac:dyDescent="0.15">
      <c r="A72" s="2"/>
      <c r="B72" s="2"/>
      <c r="C72" s="2"/>
      <c r="D72" s="286"/>
      <c r="E72" s="287"/>
      <c r="F72" s="286"/>
      <c r="G72" s="5"/>
      <c r="H72" s="294" t="str">
        <f>'MB - Elective'!C51</f>
        <v>Golf</v>
      </c>
      <c r="I72" s="294"/>
      <c r="J72" s="182" t="str">
        <f>IF('MB - Elective'!V51&lt;&gt;"",IF('MB - Elective'!V51="P","P","C"),"")</f>
        <v/>
      </c>
      <c r="L72" s="33" t="str">
        <f>'MB - Elective'!C126</f>
        <v>Future Merit Badge #5</v>
      </c>
      <c r="M72" s="182" t="str">
        <f>IF('MB - Elective'!V126&lt;&gt;"",IF('MB - Elective'!V126="P","P","C"),"")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IF(Eagle!V8&lt;&gt;"",IF(ISNUMBER(Eagle!V8),Eagle!V8,"C"),"")</f>
        <v/>
      </c>
      <c r="G73" s="5"/>
      <c r="H73" s="294" t="str">
        <f>'MB - Elective'!C52</f>
        <v>Graphic Arts</v>
      </c>
      <c r="I73" s="294"/>
      <c r="J73" s="182" t="str">
        <f>IF('MB - Elective'!V52&lt;&gt;"",IF('MB - Elective'!V52="P","P","C"),"")</f>
        <v/>
      </c>
      <c r="L73" s="33" t="str">
        <f>'MB - Elective'!C127</f>
        <v>Future Merit Badge #6</v>
      </c>
      <c r="M73" s="182" t="str">
        <f>IF('MB - Elective'!V127&lt;&gt;"",IF('MB - Elective'!V127="P","P","C"),"")</f>
        <v/>
      </c>
      <c r="N73" s="5"/>
    </row>
    <row r="74" spans="1:14" x14ac:dyDescent="0.15">
      <c r="A74" s="2"/>
      <c r="B74" s="2"/>
      <c r="C74" s="2"/>
      <c r="D74" s="286"/>
      <c r="E74" s="287"/>
      <c r="F74" s="286"/>
      <c r="G74" s="5"/>
      <c r="H74" s="294" t="str">
        <f>'MB - Elective'!C53</f>
        <v>Home Repairs</v>
      </c>
      <c r="I74" s="294"/>
      <c r="J74" s="182" t="str">
        <f>IF('MB - Elective'!V53&lt;&gt;"",IF('MB - Elective'!V53="P","P","C"),"")</f>
        <v/>
      </c>
      <c r="L74" s="33" t="str">
        <f>'MB - Elective'!C128</f>
        <v>Future Merit Badge #7</v>
      </c>
      <c r="M74" s="182" t="str">
        <f>IF('MB - Elective'!V128&lt;&gt;"",IF('MB - Elective'!V128="P","P","C"),"")</f>
        <v/>
      </c>
      <c r="N74" s="5"/>
    </row>
    <row r="75" spans="1:14" x14ac:dyDescent="0.15">
      <c r="A75" s="2"/>
      <c r="B75" s="2"/>
      <c r="C75" s="2"/>
      <c r="D75" s="286"/>
      <c r="E75" s="287"/>
      <c r="F75" s="286"/>
      <c r="G75" s="5"/>
      <c r="H75" s="294" t="str">
        <f>'MB - Elective'!C54</f>
        <v>Horsemanship</v>
      </c>
      <c r="I75" s="294"/>
      <c r="J75" s="182" t="str">
        <f>IF('MB - Elective'!V54&lt;&gt;"",IF('MB - Elective'!V54="P","P","C"),"")</f>
        <v/>
      </c>
      <c r="K75" s="5"/>
      <c r="L75" s="33" t="str">
        <f>'MB - Elective'!C129</f>
        <v>Future Merit Badge #8</v>
      </c>
      <c r="M75" s="182" t="str">
        <f>IF('MB - Elective'!V129&lt;&gt;"",IF('MB - Elective'!V129="P","P","C"),"")</f>
        <v/>
      </c>
      <c r="N75" s="2"/>
    </row>
    <row r="76" spans="1:14" x14ac:dyDescent="0.15">
      <c r="A76" s="2"/>
      <c r="B76" s="2"/>
      <c r="C76" s="2"/>
      <c r="D76" s="286"/>
      <c r="E76" s="287"/>
      <c r="F76" s="286"/>
      <c r="G76" s="5"/>
      <c r="H76" s="294" t="str">
        <f>'MB - Elective'!C55</f>
        <v>Indian Lore</v>
      </c>
      <c r="I76" s="294"/>
      <c r="J76" s="182" t="str">
        <f>IF('MB - Elective'!V55&lt;&gt;"",IF('MB - Elective'!V55="P","P","C"),"")</f>
        <v/>
      </c>
      <c r="K76" s="5"/>
      <c r="L76" s="33" t="str">
        <f>'MB - Elective'!C130</f>
        <v>Future Merit Badge #9</v>
      </c>
      <c r="M76" s="182" t="str">
        <f>IF('MB - Elective'!V130&lt;&gt;"",IF('MB - Elective'!V130="P","P","C"),"")</f>
        <v/>
      </c>
      <c r="N76" s="2"/>
    </row>
    <row r="77" spans="1:14" x14ac:dyDescent="0.15">
      <c r="A77" s="2"/>
      <c r="B77" s="2"/>
      <c r="C77" s="2"/>
      <c r="D77" s="286"/>
      <c r="E77" s="287"/>
      <c r="F77" s="286"/>
      <c r="G77" s="5"/>
      <c r="H77" s="294" t="str">
        <f>'MB - Elective'!C56</f>
        <v>Insect Study</v>
      </c>
      <c r="I77" s="294"/>
      <c r="J77" s="182" t="str">
        <f>IF('MB - Elective'!V56&lt;&gt;"",IF('MB - Elective'!V56="P","P","C"),"")</f>
        <v/>
      </c>
      <c r="K77" s="5"/>
      <c r="L77" s="33" t="str">
        <f>'MB - Elective'!C131</f>
        <v>Future Merit Badge #10</v>
      </c>
      <c r="M77" s="182" t="str">
        <f>IF('MB - Elective'!V131&lt;&gt;"",IF('MB - Elective'!V131="P","P","C"),"")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IF(Eagle!V9&lt;&gt;"",IF(ISNUMBER(Eagle!V9),Eagle!V9,"C"),"")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IF(Eagle!V10&lt;&gt;"",IF(ISNUMBER(Eagle!V10),Eagle!V10,"C"),"")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IF(Eagle!V11&lt;&gt;"",IF(ISNUMBER(Eagle!V11),Eagle!V11,"C"),"")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4OhwcCF6vJ6nLf5POWqya/ZIQ3vTYhCWSnDiryFYHcRv/KzBF2AnUO+gLYC+HnXlAHFqeAMZsEClqdcSqYgsyg==" saltValue="PigH3TJKC5Dnd4LthkXieQ==" spinCount="100000" sheet="1" objects="1" scenarios="1" selectLockedCells="1" selectUnlockedCells="1"/>
  <mergeCells count="121">
    <mergeCell ref="L1:M2"/>
    <mergeCell ref="D3:D4"/>
    <mergeCell ref="E3:E4"/>
    <mergeCell ref="F3:F4"/>
    <mergeCell ref="D5:D7"/>
    <mergeCell ref="E5:E7"/>
    <mergeCell ref="F5:F7"/>
    <mergeCell ref="D8:D9"/>
    <mergeCell ref="E8:E9"/>
    <mergeCell ref="F8:F9"/>
    <mergeCell ref="A1:B2"/>
    <mergeCell ref="D1:F2"/>
    <mergeCell ref="H1:J2"/>
    <mergeCell ref="D10:D12"/>
    <mergeCell ref="E10:E12"/>
    <mergeCell ref="F10:F12"/>
    <mergeCell ref="H10:H11"/>
    <mergeCell ref="H12:H13"/>
    <mergeCell ref="D13:D18"/>
    <mergeCell ref="E13:E18"/>
    <mergeCell ref="F13:F18"/>
    <mergeCell ref="H15:H17"/>
    <mergeCell ref="H22:J23"/>
    <mergeCell ref="H24:I24"/>
    <mergeCell ref="H25:I25"/>
    <mergeCell ref="H26:I26"/>
    <mergeCell ref="D27:F28"/>
    <mergeCell ref="H27:I27"/>
    <mergeCell ref="H28:I28"/>
    <mergeCell ref="D19:D21"/>
    <mergeCell ref="E19:E21"/>
    <mergeCell ref="F19:F21"/>
    <mergeCell ref="D22:D23"/>
    <mergeCell ref="E22:E23"/>
    <mergeCell ref="F22:F23"/>
    <mergeCell ref="H33:I33"/>
    <mergeCell ref="D34:D35"/>
    <mergeCell ref="E34:E35"/>
    <mergeCell ref="F34:F35"/>
    <mergeCell ref="H34:I34"/>
    <mergeCell ref="H35:I35"/>
    <mergeCell ref="D29:D30"/>
    <mergeCell ref="E29:E30"/>
    <mergeCell ref="F29:F30"/>
    <mergeCell ref="H29:I29"/>
    <mergeCell ref="H30:I30"/>
    <mergeCell ref="D31:D33"/>
    <mergeCell ref="E31:E33"/>
    <mergeCell ref="F31:F33"/>
    <mergeCell ref="H31:I31"/>
    <mergeCell ref="H32:I32"/>
    <mergeCell ref="D36:D37"/>
    <mergeCell ref="E36:E37"/>
    <mergeCell ref="F36:F37"/>
    <mergeCell ref="H36:I36"/>
    <mergeCell ref="H37:I37"/>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53:I53"/>
    <mergeCell ref="H54:I54"/>
    <mergeCell ref="H55:I55"/>
    <mergeCell ref="H56:I56"/>
    <mergeCell ref="H57:I57"/>
    <mergeCell ref="H58:I58"/>
    <mergeCell ref="H47:I47"/>
    <mergeCell ref="H48:I48"/>
    <mergeCell ref="H49:I49"/>
    <mergeCell ref="H50:I50"/>
    <mergeCell ref="H51:I51"/>
    <mergeCell ref="H52:I52"/>
    <mergeCell ref="H59:I59"/>
    <mergeCell ref="H60:I60"/>
    <mergeCell ref="D61:F62"/>
    <mergeCell ref="H61:I61"/>
    <mergeCell ref="H62:I62"/>
    <mergeCell ref="D63:D64"/>
    <mergeCell ref="E63:E64"/>
    <mergeCell ref="F63:F64"/>
    <mergeCell ref="H63:I63"/>
    <mergeCell ref="H64:I64"/>
    <mergeCell ref="H71:I71"/>
    <mergeCell ref="H72:I72"/>
    <mergeCell ref="D73:D78"/>
    <mergeCell ref="E73:E78"/>
    <mergeCell ref="F73:F78"/>
    <mergeCell ref="D65:D70"/>
    <mergeCell ref="E65:E70"/>
    <mergeCell ref="F65:F70"/>
    <mergeCell ref="H65:I65"/>
    <mergeCell ref="H66:I66"/>
    <mergeCell ref="H67:I67"/>
    <mergeCell ref="H68:I68"/>
    <mergeCell ref="H69:I69"/>
    <mergeCell ref="H70:I70"/>
    <mergeCell ref="H73:I73"/>
    <mergeCell ref="H74:I74"/>
    <mergeCell ref="H75:I75"/>
    <mergeCell ref="H76:I76"/>
    <mergeCell ref="H77:I77"/>
    <mergeCell ref="D79:D87"/>
    <mergeCell ref="E79:E87"/>
    <mergeCell ref="F79:F87"/>
    <mergeCell ref="D89:D95"/>
    <mergeCell ref="E89:E95"/>
    <mergeCell ref="F89:F95"/>
    <mergeCell ref="D71:D72"/>
    <mergeCell ref="E71:E72"/>
    <mergeCell ref="F71:F72"/>
  </mergeCells>
  <conditionalFormatting sqref="J24:J77 M3:M77">
    <cfRule type="cellIs" dxfId="3" priority="1" operator="equal">
      <formula>"P"</formula>
    </cfRule>
  </conditionalFormatting>
  <conditionalFormatting sqref="J3:J19">
    <cfRule type="cellIs" dxfId="2" priority="3" operator="equal">
      <formula>"P"</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106"/>
  <sheetViews>
    <sheetView showGridLines="0" workbookViewId="0" xr3:uid="{D979DC6D-665A-5B40-B235-9A07D260EAB6}">
      <pane xSplit="2" topLeftCell="C1" activePane="topRight" state="frozen"/>
      <selection pane="topRight" activeCell="C1" sqref="C1"/>
    </sheetView>
  </sheetViews>
  <sheetFormatPr defaultRowHeight="12.75" x14ac:dyDescent="0.15"/>
  <cols>
    <col min="1" max="1" width="21.98046875" customWidth="1"/>
    <col min="2" max="2" width="11.4609375" bestFit="1" customWidth="1"/>
    <col min="3" max="3" width="4.3125" customWidth="1"/>
    <col min="4" max="4" width="3.50390625" style="102" customWidth="1"/>
    <col min="5" max="5" width="52.45703125" customWidth="1"/>
    <col min="6" max="6" width="4.44921875" style="102" customWidth="1"/>
    <col min="7" max="7" width="7.14453125" style="3" customWidth="1"/>
    <col min="8" max="8" width="3.50390625" style="3" customWidth="1"/>
    <col min="9" max="9" width="48.81640625" customWidth="1"/>
    <col min="10" max="10" width="4.44921875" style="3" customWidth="1"/>
    <col min="11" max="11" width="7.14453125" customWidth="1"/>
    <col min="12" max="12" width="52.45703125" customWidth="1"/>
    <col min="13" max="13" width="4.04296875" style="3" customWidth="1"/>
    <col min="14" max="14" width="3.37109375" customWidth="1"/>
  </cols>
  <sheetData>
    <row r="1" spans="1:14" ht="12.75" customHeight="1" x14ac:dyDescent="0.15">
      <c r="A1" s="290" t="e">
        <f ca="1">MID(CELL("filename",A1),FIND(IF(ISERROR(FIND("]",CELL("filename",A1))),"$","]"),CELL("filename",A1))+1,256)</f>
        <v>#VALUE!</v>
      </c>
      <c r="B1" s="291"/>
      <c r="C1" s="2"/>
      <c r="D1" s="288" t="s">
        <v>137</v>
      </c>
      <c r="E1" s="288"/>
      <c r="F1" s="288"/>
      <c r="G1" s="19"/>
      <c r="H1" s="288" t="s">
        <v>142</v>
      </c>
      <c r="I1" s="288"/>
      <c r="J1" s="288"/>
      <c r="K1" s="19"/>
      <c r="L1" s="288" t="s">
        <v>143</v>
      </c>
      <c r="M1" s="288"/>
      <c r="N1" s="19"/>
    </row>
    <row r="2" spans="1:14" ht="12.75" customHeight="1" x14ac:dyDescent="0.15">
      <c r="A2" s="292"/>
      <c r="B2" s="293"/>
      <c r="D2" s="288"/>
      <c r="E2" s="288"/>
      <c r="F2" s="288"/>
      <c r="G2" s="18"/>
      <c r="H2" s="288"/>
      <c r="I2" s="288"/>
      <c r="J2" s="288"/>
      <c r="K2" s="2"/>
      <c r="L2" s="288"/>
      <c r="M2" s="288"/>
      <c r="N2" s="2"/>
    </row>
    <row r="3" spans="1:14" ht="12.75" customHeight="1" x14ac:dyDescent="0.15">
      <c r="A3" s="29"/>
      <c r="B3" s="29"/>
      <c r="D3" s="286">
        <f>Star!B5</f>
        <v>1</v>
      </c>
      <c r="E3" s="287" t="str">
        <f>Star!C5</f>
        <v xml:space="preserve">Be active in your troop and patrol for at least 4 months as a First Class Scout. </v>
      </c>
      <c r="F3" s="286" t="str">
        <f>IF(Star!W5&lt;&gt;"",IF(ISNUMBER(Star!W5),Star!W5,"C"),"")</f>
        <v/>
      </c>
      <c r="G3" s="5"/>
      <c r="H3" s="174" t="str">
        <f>'MB - EagleRequired'!B3</f>
        <v>1.</v>
      </c>
      <c r="I3" s="181" t="str">
        <f>'MB - EagleRequired'!C3</f>
        <v>First Aid</v>
      </c>
      <c r="J3" s="174" t="str">
        <f>IF('MB - EagleRequired'!W3&lt;&gt;"",IF(OR(ISNUMBER('MB - EagleRequired'!W3),'MB - EagleRequired'!W3="P"),"P","C"),"")</f>
        <v/>
      </c>
      <c r="K3" s="5"/>
      <c r="L3" s="33" t="str">
        <f>'MB - Elective'!C57</f>
        <v>Inventing</v>
      </c>
      <c r="M3" s="182" t="str">
        <f>IF('MB - Elective'!W57&lt;&gt;"",IF('MB - Elective'!W57="P","P","C"),"")</f>
        <v/>
      </c>
    </row>
    <row r="4" spans="1:14" ht="13.5" customHeight="1" x14ac:dyDescent="0.15">
      <c r="A4" s="178"/>
      <c r="B4" s="179" t="s">
        <v>300</v>
      </c>
      <c r="D4" s="286"/>
      <c r="E4" s="287"/>
      <c r="F4" s="286"/>
      <c r="G4" s="5"/>
      <c r="H4" s="174" t="str">
        <f>'MB - EagleRequired'!B4</f>
        <v>2.</v>
      </c>
      <c r="I4" s="181" t="str">
        <f>'MB - EagleRequired'!C4</f>
        <v>Citizenship in the Community</v>
      </c>
      <c r="J4" s="174" t="str">
        <f>IF('MB - EagleRequired'!W4&lt;&gt;"",IF(OR(ISNUMBER('MB - EagleRequired'!W4),'MB - EagleRequired'!W4="P"),"P","C"),"")</f>
        <v/>
      </c>
      <c r="K4" s="5"/>
      <c r="L4" s="33" t="str">
        <f>'MB - Elective'!C58</f>
        <v>Journalism</v>
      </c>
      <c r="M4" s="182" t="str">
        <f>IF('MB - Elective'!W58&lt;&gt;"",IF('MB - Elective'!W58="P","P","C"),"")</f>
        <v/>
      </c>
      <c r="N4" s="5"/>
    </row>
    <row r="5" spans="1:14" ht="12" customHeight="1" x14ac:dyDescent="0.15">
      <c r="A5" s="117" t="s">
        <v>15</v>
      </c>
      <c r="B5" s="118" t="s">
        <v>301</v>
      </c>
      <c r="D5" s="286">
        <f>Star!B6</f>
        <v>2</v>
      </c>
      <c r="E5" s="289" t="str">
        <f>Star!C6</f>
        <v>Demonstrate Scout spirit by living the Scout Oath and Law.  Tell how you have done your duty to God and how you have lived the Scout Oath and Law in your everyday life.</v>
      </c>
      <c r="F5" s="286" t="str">
        <f>IF(Star!W6&lt;&gt;"",IF(ISNUMBER(Star!W6),Star!W6,"C"),"")</f>
        <v/>
      </c>
      <c r="G5" s="5"/>
      <c r="H5" s="174" t="str">
        <f>'MB - EagleRequired'!B5</f>
        <v>3.</v>
      </c>
      <c r="I5" s="181" t="str">
        <f>'MB - EagleRequired'!C5</f>
        <v>Citizenship in the Nation</v>
      </c>
      <c r="J5" s="174" t="str">
        <f>IF('MB - EagleRequired'!W5&lt;&gt;"",IF(OR(ISNUMBER('MB - EagleRequired'!W5),'MB - EagleRequired'!W5="P"),"P","C"),"")</f>
        <v/>
      </c>
      <c r="K5" s="5"/>
      <c r="L5" s="33" t="str">
        <f>'MB - Elective'!C59</f>
        <v>Kayaking</v>
      </c>
      <c r="M5" s="182" t="str">
        <f>IF('MB - Elective'!W59&lt;&gt;"",IF('MB - Elective'!W59="P","P","C"),"")</f>
        <v/>
      </c>
      <c r="N5" s="5"/>
    </row>
    <row r="6" spans="1:14" ht="12.75" customHeight="1" x14ac:dyDescent="0.15">
      <c r="A6" s="45" t="s">
        <v>137</v>
      </c>
      <c r="B6" s="46" t="str">
        <f>IF(Star!W2&lt;&gt;"",IF(ISNUMBER(Star!W2),FLOOR(Star!W2,1),"C"),"")</f>
        <v/>
      </c>
      <c r="C6" s="23"/>
      <c r="D6" s="286"/>
      <c r="E6" s="289"/>
      <c r="F6" s="286"/>
      <c r="G6" s="5"/>
      <c r="H6" s="174" t="str">
        <f>'MB - EagleRequired'!B6</f>
        <v>4.</v>
      </c>
      <c r="I6" s="181" t="str">
        <f>'MB - EagleRequired'!C6</f>
        <v>Citizenship in the World</v>
      </c>
      <c r="J6" s="174" t="str">
        <f>IF('MB - EagleRequired'!W6&lt;&gt;"",IF(OR(ISNUMBER('MB - EagleRequired'!W6),'MB - EagleRequired'!W6="P"),"P","C"),"")</f>
        <v/>
      </c>
      <c r="K6" s="5"/>
      <c r="L6" s="33" t="str">
        <f>'MB - Elective'!C60</f>
        <v>Landscape Architecture</v>
      </c>
      <c r="M6" s="182" t="str">
        <f>IF('MB - Elective'!W60&lt;&gt;"",IF('MB - Elective'!W60="P","P","C"),"")</f>
        <v/>
      </c>
      <c r="N6" s="5"/>
    </row>
    <row r="7" spans="1:14" ht="12.75" customHeight="1" x14ac:dyDescent="0.15">
      <c r="A7" s="45" t="s">
        <v>138</v>
      </c>
      <c r="B7" s="46" t="str">
        <f>IF(Life!W2&lt;&gt;"",IF(ISNUMBER(Life!W2),FLOOR(Life!W2,1),"C"),"")</f>
        <v/>
      </c>
      <c r="C7" s="23"/>
      <c r="D7" s="286"/>
      <c r="E7" s="289"/>
      <c r="F7" s="286"/>
      <c r="G7" s="5"/>
      <c r="H7" s="174" t="str">
        <f>'MB - EagleRequired'!B7</f>
        <v>5.</v>
      </c>
      <c r="I7" s="181" t="str">
        <f>'MB - EagleRequired'!C7</f>
        <v>Communication</v>
      </c>
      <c r="J7" s="174" t="str">
        <f>IF('MB - EagleRequired'!W7&lt;&gt;"",IF(OR(ISNUMBER('MB - EagleRequired'!W7),'MB - EagleRequired'!W7="P"),"P","C"),"")</f>
        <v/>
      </c>
      <c r="K7" s="2"/>
      <c r="L7" s="33" t="str">
        <f>'MB - Elective'!C61</f>
        <v>Law</v>
      </c>
      <c r="M7" s="182" t="str">
        <f>IF('MB - Elective'!W61&lt;&gt;"",IF('MB - Elective'!W61="P","P","C"),"")</f>
        <v/>
      </c>
      <c r="N7" s="5"/>
    </row>
    <row r="8" spans="1:14" ht="12.75" customHeight="1" x14ac:dyDescent="0.15">
      <c r="A8" s="45" t="s">
        <v>139</v>
      </c>
      <c r="B8" s="46" t="str">
        <f>IF(Eagle!W2&lt;&gt;"",IF(ISNUMBER(Eagle!W2),FLOOR(Eagle!W2,1),"C"),"")</f>
        <v/>
      </c>
      <c r="C8" s="23"/>
      <c r="D8" s="286">
        <f>Star!B7</f>
        <v>3</v>
      </c>
      <c r="E8" s="289" t="str">
        <f>Star!C7</f>
        <v>Earn a total of six (6) merit badges, including four (4) from the list of required Eagle Merit Badges.</v>
      </c>
      <c r="F8" s="286" t="str">
        <f>IF(Star!W7&lt;&gt;"",IF(ISNUMBER(Star!W7),Star!W7,"C"),"")</f>
        <v/>
      </c>
      <c r="G8" s="5"/>
      <c r="H8" s="174" t="str">
        <f>'MB - EagleRequired'!B8</f>
        <v>6.</v>
      </c>
      <c r="I8" s="181" t="str">
        <f>'MB - EagleRequired'!C8</f>
        <v>Cooking</v>
      </c>
      <c r="J8" s="174" t="str">
        <f>IF('MB - EagleRequired'!W8&lt;&gt;"",IF(OR(ISNUMBER('MB - EagleRequired'!W8),'MB - EagleRequired'!W8="P"),"P","C"),"")</f>
        <v/>
      </c>
      <c r="K8" s="5"/>
      <c r="L8" s="33" t="str">
        <f>'MB - Elective'!C62</f>
        <v>Leatherwork</v>
      </c>
      <c r="M8" s="182" t="str">
        <f>IF('MB - Elective'!W62&lt;&gt;"",IF('MB - Elective'!W62="P","P","C"),"")</f>
        <v/>
      </c>
      <c r="N8" s="18"/>
    </row>
    <row r="9" spans="1:14" ht="12.75" customHeight="1" x14ac:dyDescent="0.15">
      <c r="A9" s="45" t="s">
        <v>302</v>
      </c>
      <c r="B9" s="46" t="str">
        <f>IF(B8="C",FLOOR((B14-21)/5,1),"")</f>
        <v/>
      </c>
      <c r="C9" s="23" t="s">
        <v>0</v>
      </c>
      <c r="D9" s="286"/>
      <c r="E9" s="289"/>
      <c r="F9" s="286"/>
      <c r="G9" s="5"/>
      <c r="H9" s="174" t="str">
        <f>'MB - EagleRequired'!B9</f>
        <v>7.</v>
      </c>
      <c r="I9" s="181" t="str">
        <f>'MB - EagleRequired'!C9</f>
        <v>Personal Fitness</v>
      </c>
      <c r="J9" s="174" t="str">
        <f>IF('MB - EagleRequired'!W9&lt;&gt;"",IF(OR(ISNUMBER('MB - EagleRequired'!W9),'MB - EagleRequired'!W9="P"),"P","C"),"")</f>
        <v/>
      </c>
      <c r="K9" s="5"/>
      <c r="L9" s="33" t="str">
        <f>'MB - Elective'!C63</f>
        <v>Mammal Study</v>
      </c>
      <c r="M9" s="182" t="str">
        <f>IF('MB - Elective'!W63&lt;&gt;"",IF('MB - Elective'!W63="P","P","C"),"")</f>
        <v/>
      </c>
      <c r="N9" s="5"/>
    </row>
    <row r="10" spans="1:14" ht="12.75" customHeight="1" x14ac:dyDescent="0.15">
      <c r="C10" s="23" t="s">
        <v>0</v>
      </c>
      <c r="D10" s="286">
        <f>Star!B8</f>
        <v>4</v>
      </c>
      <c r="E10" s="289" t="str">
        <f>Star!C8</f>
        <v>While a First Class Scout, participate in six hours of service through one or more service projects approved by your Scoutmaster.</v>
      </c>
      <c r="F10" s="286" t="str">
        <f>IF(Star!W8&lt;&gt;"",IF(ISNUMBER(Star!W8),Star!W8,"C"),"")</f>
        <v/>
      </c>
      <c r="G10" s="5"/>
      <c r="H10" s="295" t="str">
        <f>'MB - EagleRequired'!B10</f>
        <v>8.</v>
      </c>
      <c r="I10" s="181" t="str">
        <f>'MB - EagleRequired'!C10</f>
        <v>Emergency Preparedness    -or-</v>
      </c>
      <c r="J10" s="174" t="str">
        <f>IF('MB - EagleRequired'!W10&lt;&gt;"",IF(OR(ISNUMBER('MB - EagleRequired'!W10),'MB - EagleRequired'!W10="P"),"P","C"),"")</f>
        <v/>
      </c>
      <c r="K10" s="5"/>
      <c r="L10" s="33" t="str">
        <f>'MB - Elective'!C64</f>
        <v>Medicine</v>
      </c>
      <c r="M10" s="182" t="str">
        <f>IF('MB - Elective'!W64&lt;&gt;"",IF('MB - Elective'!W64="P","P","C"),"")</f>
        <v/>
      </c>
      <c r="N10" s="5"/>
    </row>
    <row r="11" spans="1:14" x14ac:dyDescent="0.15">
      <c r="C11" s="23"/>
      <c r="D11" s="286"/>
      <c r="E11" s="289"/>
      <c r="F11" s="286"/>
      <c r="G11" s="5"/>
      <c r="H11" s="295"/>
      <c r="I11" s="181" t="str">
        <f>'MB - EagleRequired'!C11</f>
        <v>Lifesaving</v>
      </c>
      <c r="J11" s="174" t="str">
        <f>IF('MB - EagleRequired'!W11&lt;&gt;"",IF(OR(ISNUMBER('MB - EagleRequired'!W11),'MB - EagleRequired'!W11="P"),"P","C"),"")</f>
        <v/>
      </c>
      <c r="K11" s="5"/>
      <c r="L11" s="33" t="str">
        <f>'MB - Elective'!C65</f>
        <v>Metalwork</v>
      </c>
      <c r="M11" s="182" t="str">
        <f>IF('MB - Elective'!W65&lt;&gt;"",IF('MB - Elective'!W65="P","P","C"),"")</f>
        <v/>
      </c>
      <c r="N11" s="5"/>
    </row>
    <row r="12" spans="1:14" ht="12.75" customHeight="1" x14ac:dyDescent="0.15">
      <c r="A12" s="41" t="s">
        <v>146</v>
      </c>
      <c r="B12" s="42" t="s">
        <v>14</v>
      </c>
      <c r="C12" s="23"/>
      <c r="D12" s="286"/>
      <c r="E12" s="289"/>
      <c r="F12" s="286"/>
      <c r="G12" s="5"/>
      <c r="H12" s="295" t="str">
        <f>'MB - EagleRequired'!B12</f>
        <v>9.</v>
      </c>
      <c r="I12" s="181" t="str">
        <f>'MB - EagleRequired'!C12</f>
        <v>Environmental Science    -or-</v>
      </c>
      <c r="J12" s="174" t="str">
        <f>IF('MB - EagleRequired'!W12&lt;&gt;"",IF(OR(ISNUMBER('MB - EagleRequired'!W12),'MB - EagleRequired'!W12="P"),"P","C"),"")</f>
        <v/>
      </c>
      <c r="K12" s="5"/>
      <c r="L12" s="33" t="str">
        <f>'MB - Elective'!C66</f>
        <v>Mining in Society</v>
      </c>
      <c r="M12" s="182" t="str">
        <f>IF('MB - Elective'!W66&lt;&gt;"",IF('MB - Elective'!W66="P","P","C"),"")</f>
        <v/>
      </c>
      <c r="N12" s="5"/>
    </row>
    <row r="13" spans="1:14" ht="12.75" customHeight="1" x14ac:dyDescent="0.15">
      <c r="A13" s="30" t="s">
        <v>144</v>
      </c>
      <c r="B13" s="31" t="str">
        <f>IF(COUNTIF(J3:J19,"C")&gt;0, COUNTIF(J3:J9,"C")+COUNTIF(J14,"C")+COUNTIF(J18:J19,"C")+MIN(1,COUNTIF(J10:J11,"C"))+MIN(1,COUNTIF(J12:J13,"C"))+MIN(1,COUNTIF(J15:J17,"C")),"")</f>
        <v/>
      </c>
      <c r="C13" s="23"/>
      <c r="D13" s="286">
        <f>Star!B9</f>
        <v>5</v>
      </c>
      <c r="E13" s="289" t="str">
        <f>Star!C9</f>
        <v>While a First Class Scout, serve actively 4 months in one or more of the following positions of responsibility (or carry out a Scoutmaster-assigned leadership project to help the troop):  SPL, ASPL, Troop Guide, OA Rep, PL, Den Chief, Scribe, Librarian, Historian, Quartermaster, Bugler, JASM, Chaplain Aide, or Instructor.</v>
      </c>
      <c r="F13" s="286" t="str">
        <f>IF(Star!W9&lt;&gt;"",IF(ISNUMBER(Star!W9),Star!W9,"C"),"")</f>
        <v/>
      </c>
      <c r="G13" s="5"/>
      <c r="H13" s="295"/>
      <c r="I13" s="181" t="str">
        <f>'MB - EagleRequired'!C13</f>
        <v>Sustainability</v>
      </c>
      <c r="J13" s="174" t="str">
        <f>IF('MB - EagleRequired'!W13&lt;&gt;"",IF(OR(ISNUMBER('MB - EagleRequired'!W13),'MB - EagleRequired'!W13="P"),"P","C"),"")</f>
        <v/>
      </c>
      <c r="K13" s="2"/>
      <c r="L13" s="33" t="str">
        <f>'MB - Elective'!C67</f>
        <v>Model Design and Building</v>
      </c>
      <c r="M13" s="182" t="str">
        <f>IF('MB - Elective'!W67&lt;&gt;"",IF('MB - Elective'!W67="P","P","C"),"")</f>
        <v/>
      </c>
      <c r="N13" s="5"/>
    </row>
    <row r="14" spans="1:14" ht="12.75" customHeight="1" x14ac:dyDescent="0.15">
      <c r="A14" s="30" t="s">
        <v>145</v>
      </c>
      <c r="B14" s="31" t="str">
        <f>IF((COUNTIF(J3:J19,"C")+COUNTIF(J24:J77,"C")+COUNTIF(M3:M77,"C"))&gt;0,COUNTIF(J3:J19,"C")+COUNTIF(J24:J77,"C")+COUNTIF(M3:M77,"C"),"")</f>
        <v/>
      </c>
      <c r="C14" s="23"/>
      <c r="D14" s="286"/>
      <c r="E14" s="289"/>
      <c r="F14" s="286"/>
      <c r="G14" s="5"/>
      <c r="H14" s="174" t="str">
        <f>'MB - EagleRequired'!B14</f>
        <v>10.</v>
      </c>
      <c r="I14" s="181" t="str">
        <f>'MB - EagleRequired'!C14</f>
        <v>Personal Management</v>
      </c>
      <c r="J14" s="174" t="str">
        <f>IF('MB - EagleRequired'!W14&lt;&gt;"",IF(OR(ISNUMBER('MB - EagleRequired'!W14),'MB - EagleRequired'!W14="P"),"P","C"),"")</f>
        <v/>
      </c>
      <c r="K14" s="5"/>
      <c r="L14" s="33" t="str">
        <f>'MB - Elective'!C68</f>
        <v>Motorboating</v>
      </c>
      <c r="M14" s="182" t="str">
        <f>IF('MB - Elective'!W68&lt;&gt;"",IF('MB - Elective'!W68="P","P","C"),"")</f>
        <v/>
      </c>
      <c r="N14" s="18"/>
    </row>
    <row r="15" spans="1:14" x14ac:dyDescent="0.15">
      <c r="C15" s="23"/>
      <c r="D15" s="286"/>
      <c r="E15" s="289"/>
      <c r="F15" s="286"/>
      <c r="G15" s="18"/>
      <c r="H15" s="295" t="str">
        <f>'MB - EagleRequired'!B15</f>
        <v>11.</v>
      </c>
      <c r="I15" s="181" t="str">
        <f>'MB - EagleRequired'!C15</f>
        <v>Swimming    -or-</v>
      </c>
      <c r="J15" s="174" t="str">
        <f>IF('MB - EagleRequired'!W15&lt;&gt;"",IF(OR(ISNUMBER('MB - EagleRequired'!W15),'MB - EagleRequired'!W15="P"),"P","C"),"")</f>
        <v/>
      </c>
      <c r="K15" s="5"/>
      <c r="L15" s="33" t="str">
        <f>'MB - Elective'!C69</f>
        <v>Movie Making</v>
      </c>
      <c r="M15" s="182" t="str">
        <f>IF('MB - Elective'!W69&lt;&gt;"",IF('MB - Elective'!W69="P","P","C"),"")</f>
        <v/>
      </c>
      <c r="N15" s="5"/>
    </row>
    <row r="16" spans="1:14" ht="12.75" customHeight="1" x14ac:dyDescent="0.15">
      <c r="D16" s="286"/>
      <c r="E16" s="289"/>
      <c r="F16" s="286"/>
      <c r="G16" s="5"/>
      <c r="H16" s="295"/>
      <c r="I16" s="181" t="str">
        <f>'MB - EagleRequired'!C16</f>
        <v>Hiking    -or-</v>
      </c>
      <c r="J16" s="174" t="str">
        <f>IF('MB - EagleRequired'!W16&lt;&gt;"",IF(OR(ISNUMBER('MB - EagleRequired'!W16),'MB - EagleRequired'!W16="P"),"P","C"),"")</f>
        <v/>
      </c>
      <c r="K16" s="5"/>
      <c r="L16" s="33" t="str">
        <f>'MB - Elective'!C70</f>
        <v>Music</v>
      </c>
      <c r="M16" s="182" t="str">
        <f>IF('MB - Elective'!W70&lt;&gt;"",IF('MB - Elective'!W70="P","P","C"),"")</f>
        <v/>
      </c>
      <c r="N16" s="5"/>
    </row>
    <row r="17" spans="1:14" ht="12.75" customHeight="1" x14ac:dyDescent="0.15">
      <c r="A17" s="94" t="s">
        <v>187</v>
      </c>
      <c r="B17" s="95"/>
      <c r="D17" s="286"/>
      <c r="E17" s="289"/>
      <c r="F17" s="286"/>
      <c r="G17" s="5"/>
      <c r="H17" s="295"/>
      <c r="I17" s="181" t="str">
        <f>'MB - EagleRequired'!C17</f>
        <v>Cycling</v>
      </c>
      <c r="J17" s="174" t="str">
        <f>IF('MB - EagleRequired'!W17&lt;&gt;"",IF(OR(ISNUMBER('MB - EagleRequired'!W17),'MB - EagleRequired'!W17="P"),"P","C"),"")</f>
        <v/>
      </c>
      <c r="K17" s="5"/>
      <c r="L17" s="33" t="str">
        <f>'MB - Elective'!C71</f>
        <v>Nature</v>
      </c>
      <c r="M17" s="182" t="str">
        <f>IF('MB - Elective'!W71&lt;&gt;"",IF('MB - Elective'!W71="P","P","C"),"")</f>
        <v/>
      </c>
      <c r="N17" s="5"/>
    </row>
    <row r="18" spans="1:14" ht="12.75" customHeight="1" x14ac:dyDescent="0.15">
      <c r="A18" s="96" t="s">
        <v>188</v>
      </c>
      <c r="B18" s="97"/>
      <c r="D18" s="286"/>
      <c r="E18" s="289"/>
      <c r="F18" s="286"/>
      <c r="G18" s="5"/>
      <c r="H18" s="174" t="str">
        <f>'MB - EagleRequired'!B18</f>
        <v>12.</v>
      </c>
      <c r="I18" s="181" t="str">
        <f>'MB - EagleRequired'!C18</f>
        <v>Camping</v>
      </c>
      <c r="J18" s="174" t="str">
        <f>IF('MB - EagleRequired'!W18&lt;&gt;"",IF(OR(ISNUMBER('MB - EagleRequired'!W18),'MB - EagleRequired'!W18="P"),"P","C"),"")</f>
        <v/>
      </c>
      <c r="K18" s="5"/>
      <c r="L18" s="33" t="str">
        <f>'MB - Elective'!C72</f>
        <v>Nuclear Science</v>
      </c>
      <c r="M18" s="182" t="str">
        <f>IF('MB - Elective'!W72&lt;&gt;"",IF('MB - Elective'!W72="P","P","C"),"")</f>
        <v/>
      </c>
      <c r="N18" s="18"/>
    </row>
    <row r="19" spans="1:14" ht="12.75" customHeight="1" x14ac:dyDescent="0.15">
      <c r="A19" s="98" t="s">
        <v>189</v>
      </c>
      <c r="B19" s="46" t="str">
        <f>'Troop Meetings'!W6</f>
        <v/>
      </c>
      <c r="D19" s="286">
        <f>Star!B10</f>
        <v>6</v>
      </c>
      <c r="E19" s="289" t="str">
        <f>Star!C10</f>
        <v>With your parent or guardian, complete the exercises in the pamphlet How to Protect Your Children From Child Abuse: A Parent's Guide and earn the Cyber Chip Award for your grade.</v>
      </c>
      <c r="F19" s="286" t="str">
        <f>IF(Star!W10&lt;&gt;"",IF(ISNUMBER(Star!W10),Star!W10,"C"),"")</f>
        <v/>
      </c>
      <c r="G19" s="5"/>
      <c r="H19" s="174" t="str">
        <f>'MB - EagleRequired'!B19</f>
        <v>13.</v>
      </c>
      <c r="I19" s="181" t="str">
        <f>'MB - EagleRequired'!C19</f>
        <v>Family Life</v>
      </c>
      <c r="J19" s="174" t="str">
        <f>IF('MB - EagleRequired'!W19&lt;&gt;"",IF(OR(ISNUMBER('MB - EagleRequired'!W19),'MB - EagleRequired'!W19="P"),"P","C"),"")</f>
        <v/>
      </c>
      <c r="K19" s="2"/>
      <c r="L19" s="33" t="str">
        <f>'MB - Elective'!C73</f>
        <v>Oceanography</v>
      </c>
      <c r="M19" s="182" t="str">
        <f>IF('MB - Elective'!W73&lt;&gt;"",IF('MB - Elective'!W73="P","P","C"),"")</f>
        <v/>
      </c>
      <c r="N19" s="5"/>
    </row>
    <row r="20" spans="1:14" x14ac:dyDescent="0.15">
      <c r="A20" s="98" t="s">
        <v>190</v>
      </c>
      <c r="B20" s="46" t="str">
        <f>Outings!W6</f>
        <v/>
      </c>
      <c r="C20" s="17"/>
      <c r="D20" s="286"/>
      <c r="E20" s="289"/>
      <c r="F20" s="286"/>
      <c r="G20" s="5"/>
      <c r="H20" s="5"/>
      <c r="K20" s="5"/>
      <c r="L20" s="33" t="str">
        <f>'MB - Elective'!C74</f>
        <v>Orienteering</v>
      </c>
      <c r="M20" s="182" t="str">
        <f>IF('MB - Elective'!W74&lt;&gt;"",IF('MB - Elective'!W74="P","P","C"),"")</f>
        <v/>
      </c>
      <c r="N20" s="5"/>
    </row>
    <row r="21" spans="1:14" ht="12.75" customHeight="1" x14ac:dyDescent="0.15">
      <c r="A21" s="98" t="s">
        <v>191</v>
      </c>
      <c r="B21" s="46" t="str">
        <f>'Nights Camping'!W7</f>
        <v/>
      </c>
      <c r="C21" s="21"/>
      <c r="D21" s="286"/>
      <c r="E21" s="289"/>
      <c r="F21" s="286"/>
      <c r="G21" s="5"/>
      <c r="H21" s="5"/>
      <c r="K21" s="5"/>
      <c r="L21" s="33" t="str">
        <f>'MB - Elective'!C75</f>
        <v>Painting</v>
      </c>
      <c r="M21" s="182" t="str">
        <f>IF('MB - Elective'!W75&lt;&gt;"",IF('MB - Elective'!W75="P","P","C"),"")</f>
        <v/>
      </c>
      <c r="N21" s="5"/>
    </row>
    <row r="22" spans="1:14" ht="12.75" customHeight="1" x14ac:dyDescent="0.15">
      <c r="A22" s="98" t="s">
        <v>192</v>
      </c>
      <c r="B22" s="46" t="str">
        <f>'Nights Camping'!W6</f>
        <v/>
      </c>
      <c r="C22" s="23"/>
      <c r="D22" s="286">
        <f>Star!B11</f>
        <v>7</v>
      </c>
      <c r="E22" s="289" t="str">
        <f>Star!C11</f>
        <v>While a First Class Scout, participate in a Scoutmaster conference.</v>
      </c>
      <c r="F22" s="286" t="str">
        <f>IF(Star!W11&lt;&gt;"",IF(ISNUMBER(Star!W11),Star!W11,"C"),"")</f>
        <v/>
      </c>
      <c r="G22" s="5"/>
      <c r="H22" s="288" t="s">
        <v>339</v>
      </c>
      <c r="I22" s="288"/>
      <c r="J22" s="288"/>
      <c r="K22" s="5"/>
      <c r="L22" s="33" t="str">
        <f>'MB - Elective'!C76</f>
        <v>Pets</v>
      </c>
      <c r="M22" s="182" t="str">
        <f>IF('MB - Elective'!W76&lt;&gt;"",IF('MB - Elective'!W76="P","P","C"),"")</f>
        <v/>
      </c>
      <c r="N22" s="5"/>
    </row>
    <row r="23" spans="1:14" ht="12.75" customHeight="1" x14ac:dyDescent="0.15">
      <c r="C23" s="23"/>
      <c r="D23" s="286"/>
      <c r="E23" s="289"/>
      <c r="F23" s="286"/>
      <c r="G23" s="4"/>
      <c r="H23" s="288"/>
      <c r="I23" s="288"/>
      <c r="J23" s="288"/>
      <c r="K23" s="5"/>
      <c r="L23" s="33" t="str">
        <f>'MB - Elective'!C77</f>
        <v>Photography</v>
      </c>
      <c r="M23" s="182" t="str">
        <f>IF('MB - Elective'!W77&lt;&gt;"",IF('MB - Elective'!W77="P","P","C"),"")</f>
        <v/>
      </c>
      <c r="N23" s="5"/>
    </row>
    <row r="24" spans="1:14" ht="12.75" customHeight="1" x14ac:dyDescent="0.15">
      <c r="C24" s="22"/>
      <c r="D24" s="180">
        <f>Star!B12</f>
        <v>8</v>
      </c>
      <c r="E24" s="44" t="str">
        <f>Star!C12</f>
        <v>Complete your board of review for the Star rank.</v>
      </c>
      <c r="F24" s="180" t="str">
        <f>IF(Star!W12&lt;&gt;"",IF(ISNUMBER(Star!W12),Star!W12,"C"),"")</f>
        <v/>
      </c>
      <c r="G24" s="5"/>
      <c r="H24" s="294" t="str">
        <f>'MB - Elective'!C3</f>
        <v>American Business</v>
      </c>
      <c r="I24" s="294"/>
      <c r="J24" s="182" t="str">
        <f>IF('MB - Elective'!W3&lt;&gt;"",IF('MB - Elective'!W3="P","P","C"),"")</f>
        <v/>
      </c>
      <c r="K24" s="5"/>
      <c r="L24" s="33" t="str">
        <f>'MB - Elective'!C78</f>
        <v>Pioneering</v>
      </c>
      <c r="M24" s="182" t="str">
        <f>IF('MB - Elective'!W78&lt;&gt;"",IF('MB - Elective'!W78="P","P","C"),"")</f>
        <v/>
      </c>
      <c r="N24" s="5"/>
    </row>
    <row r="25" spans="1:14" ht="12.75" customHeight="1" x14ac:dyDescent="0.15">
      <c r="A25" s="94" t="s">
        <v>193</v>
      </c>
      <c r="B25" s="95"/>
      <c r="C25" s="23"/>
      <c r="D25" s="40"/>
      <c r="G25" s="5"/>
      <c r="H25" s="294" t="str">
        <f>'MB - Elective'!C4</f>
        <v>American Culture</v>
      </c>
      <c r="I25" s="294"/>
      <c r="J25" s="182" t="str">
        <f>IF('MB - Elective'!W4&lt;&gt;"",IF('MB - Elective'!W4="P","P","C"),"")</f>
        <v/>
      </c>
      <c r="K25" s="5"/>
      <c r="L25" s="33" t="str">
        <f>'MB - Elective'!C79</f>
        <v>Plant Science</v>
      </c>
      <c r="M25" s="182" t="str">
        <f>IF('MB - Elective'!W79&lt;&gt;"",IF('MB - Elective'!W79="P","P","C"),"")</f>
        <v/>
      </c>
      <c r="N25" s="5"/>
    </row>
    <row r="26" spans="1:14" ht="12.75" customHeight="1" x14ac:dyDescent="0.15">
      <c r="A26" s="98" t="s">
        <v>194</v>
      </c>
      <c r="B26" s="46" t="str">
        <f>IF('Order of the Arrow'!AO3&lt;&gt;"","Yes","")</f>
        <v/>
      </c>
      <c r="C26" s="23"/>
      <c r="D26" s="40"/>
      <c r="G26" s="5"/>
      <c r="H26" s="294" t="str">
        <f>'MB - Elective'!C5</f>
        <v>American Heritage</v>
      </c>
      <c r="I26" s="294"/>
      <c r="J26" s="182" t="str">
        <f>IF('MB - Elective'!W5&lt;&gt;"",IF('MB - Elective'!W5="P","P","C"),"")</f>
        <v/>
      </c>
      <c r="K26" s="2"/>
      <c r="L26" s="33" t="str">
        <f>'MB - Elective'!C80</f>
        <v>Plumbing</v>
      </c>
      <c r="M26" s="182" t="str">
        <f>IF('MB - Elective'!W80&lt;&gt;"",IF('MB - Elective'!W80="P","P","C"),"")</f>
        <v/>
      </c>
      <c r="N26" s="4"/>
    </row>
    <row r="27" spans="1:14" ht="12.75" customHeight="1" x14ac:dyDescent="0.15">
      <c r="A27" s="98" t="s">
        <v>195</v>
      </c>
      <c r="B27" s="46" t="str">
        <f>IF('Order of the Arrow'!AO4&lt;&gt;"","Yes","")</f>
        <v/>
      </c>
      <c r="C27" s="23"/>
      <c r="D27" s="288" t="s">
        <v>138</v>
      </c>
      <c r="E27" s="288"/>
      <c r="F27" s="288"/>
      <c r="G27" s="4"/>
      <c r="H27" s="294" t="str">
        <f>'MB - Elective'!C6</f>
        <v>American Labor</v>
      </c>
      <c r="I27" s="294"/>
      <c r="J27" s="182" t="str">
        <f>IF('MB - Elective'!W6&lt;&gt;"",IF('MB - Elective'!W6="P","P","C"),"")</f>
        <v/>
      </c>
      <c r="K27" s="5"/>
      <c r="L27" s="33" t="str">
        <f>'MB - Elective'!C81</f>
        <v>Pottery</v>
      </c>
      <c r="M27" s="182" t="str">
        <f>IF('MB - Elective'!W81&lt;&gt;"",IF('MB - Elective'!W81="P","P","C"),"")</f>
        <v/>
      </c>
      <c r="N27" s="5"/>
    </row>
    <row r="28" spans="1:14" ht="12.75" customHeight="1" x14ac:dyDescent="0.15">
      <c r="A28" s="98" t="s">
        <v>196</v>
      </c>
      <c r="B28" s="46" t="str">
        <f>IF('Order of the Arrow'!AO5&lt;&gt;"","Yes","")</f>
        <v/>
      </c>
      <c r="C28" s="23"/>
      <c r="D28" s="288"/>
      <c r="E28" s="288"/>
      <c r="F28" s="288"/>
      <c r="G28" s="5"/>
      <c r="H28" s="294" t="str">
        <f>'MB - Elective'!C7</f>
        <v>Animal Science</v>
      </c>
      <c r="I28" s="294"/>
      <c r="J28" s="182" t="str">
        <f>IF('MB - Elective'!W7&lt;&gt;"",IF('MB - Elective'!W7="P","P","C"),"")</f>
        <v/>
      </c>
      <c r="K28" s="5"/>
      <c r="L28" s="33" t="str">
        <f>'MB - Elective'!C82</f>
        <v>Programming</v>
      </c>
      <c r="M28" s="182" t="str">
        <f>IF('MB - Elective'!W82&lt;&gt;"",IF('MB - Elective'!W82="P","P","C"),"")</f>
        <v/>
      </c>
      <c r="N28" s="5"/>
    </row>
    <row r="29" spans="1:14" ht="12.75" customHeight="1" x14ac:dyDescent="0.15">
      <c r="A29" s="98" t="s">
        <v>197</v>
      </c>
      <c r="B29" s="46" t="str">
        <f>IF('Order of the Arrow'!AO6&lt;&gt;"","Yes","")</f>
        <v/>
      </c>
      <c r="C29" s="23"/>
      <c r="D29" s="286">
        <f>Life!B5</f>
        <v>1</v>
      </c>
      <c r="E29" s="287" t="str">
        <f>Life!C5</f>
        <v xml:space="preserve">Be active in your troop and patrol for at least 6 months as a Star Scout. </v>
      </c>
      <c r="F29" s="286" t="str">
        <f>IF(Life!W5&lt;&gt;"",IF(ISNUMBER(Life!W5),Life!W5,"C"),"")</f>
        <v/>
      </c>
      <c r="G29" s="5"/>
      <c r="H29" s="294" t="str">
        <f>'MB - Elective'!C8</f>
        <v>Animation</v>
      </c>
      <c r="I29" s="294"/>
      <c r="J29" s="182" t="str">
        <f>IF('MB - Elective'!W8&lt;&gt;"",IF('MB - Elective'!W8="P","P","C"),"")</f>
        <v/>
      </c>
      <c r="K29" s="5"/>
      <c r="L29" s="33" t="str">
        <f>'MB - Elective'!C83</f>
        <v>Public Health</v>
      </c>
      <c r="M29" s="182" t="str">
        <f>IF('MB - Elective'!W83&lt;&gt;"",IF('MB - Elective'!W83="P","P","C"),"")</f>
        <v/>
      </c>
      <c r="N29" s="5"/>
    </row>
    <row r="30" spans="1:14" x14ac:dyDescent="0.15">
      <c r="A30" s="98" t="s">
        <v>198</v>
      </c>
      <c r="B30" s="46" t="str">
        <f>IF('Order of the Arrow'!AO7&lt;&gt;"","Yes","")</f>
        <v/>
      </c>
      <c r="C30" s="23"/>
      <c r="D30" s="286"/>
      <c r="E30" s="287"/>
      <c r="F30" s="286"/>
      <c r="G30" s="5"/>
      <c r="H30" s="294" t="str">
        <f>'MB - Elective'!C9</f>
        <v>Archaeology</v>
      </c>
      <c r="I30" s="294"/>
      <c r="J30" s="182" t="str">
        <f>IF('MB - Elective'!W9&lt;&gt;"",IF('MB - Elective'!W9="P","P","C"),"")</f>
        <v/>
      </c>
      <c r="K30" s="5"/>
      <c r="L30" s="33" t="str">
        <f>'MB - Elective'!C84</f>
        <v>Public Speaking</v>
      </c>
      <c r="M30" s="182" t="str">
        <f>IF('MB - Elective'!W84&lt;&gt;"",IF('MB - Elective'!W84="P","P","C"),"")</f>
        <v/>
      </c>
      <c r="N30" s="5"/>
    </row>
    <row r="31" spans="1:14" ht="12.75" customHeight="1" x14ac:dyDescent="0.15">
      <c r="C31" s="23"/>
      <c r="D31" s="286">
        <f>Life!B6</f>
        <v>2</v>
      </c>
      <c r="E31" s="287" t="str">
        <f>Life!C6</f>
        <v>Demonstrate Scout spirit by living the Scout Oath and Law.  Tell how you have done your duty to God and how you have lived the Scout Oath and Law in your everyday life.</v>
      </c>
      <c r="F31" s="286" t="str">
        <f>IF(Life!W6&lt;&gt;"",IF(ISNUMBER(Life!W6),Life!W6,"C"),"")</f>
        <v/>
      </c>
      <c r="G31" s="5"/>
      <c r="H31" s="294" t="str">
        <f>'MB - Elective'!C10</f>
        <v>Archery</v>
      </c>
      <c r="I31" s="294"/>
      <c r="J31" s="182" t="str">
        <f>IF('MB - Elective'!W10&lt;&gt;"",IF('MB - Elective'!W10="P","P","C"),"")</f>
        <v/>
      </c>
      <c r="K31" s="5"/>
      <c r="L31" s="33" t="str">
        <f>'MB - Elective'!C85</f>
        <v>Pulp and Paper</v>
      </c>
      <c r="M31" s="182" t="str">
        <f>IF('MB - Elective'!W85&lt;&gt;"",IF('MB - Elective'!W85="P","P","C"),"")</f>
        <v/>
      </c>
      <c r="N31" s="5"/>
    </row>
    <row r="32" spans="1:14" ht="12.75" customHeight="1" x14ac:dyDescent="0.15">
      <c r="C32" s="23"/>
      <c r="D32" s="286"/>
      <c r="E32" s="287"/>
      <c r="F32" s="286"/>
      <c r="G32" s="5"/>
      <c r="H32" s="294" t="str">
        <f>'MB - Elective'!C11</f>
        <v>Architecture and Landscape Architecture</v>
      </c>
      <c r="I32" s="294"/>
      <c r="J32" s="182" t="str">
        <f>IF('MB - Elective'!W11&lt;&gt;"",IF('MB - Elective'!W11="P","P","C"),"")</f>
        <v/>
      </c>
      <c r="K32" s="5"/>
      <c r="L32" s="33" t="str">
        <f>'MB - Elective'!C86</f>
        <v>Radio</v>
      </c>
      <c r="M32" s="182" t="str">
        <f>IF('MB - Elective'!W86&lt;&gt;"",IF('MB - Elective'!W86="P","P","C"),"")</f>
        <v/>
      </c>
      <c r="N32" s="5"/>
    </row>
    <row r="33" spans="1:14" ht="12.75" customHeight="1" x14ac:dyDescent="0.15">
      <c r="A33" s="94" t="s">
        <v>246</v>
      </c>
      <c r="B33" s="95"/>
      <c r="C33" s="23"/>
      <c r="D33" s="286"/>
      <c r="E33" s="287"/>
      <c r="F33" s="286"/>
      <c r="G33" s="5"/>
      <c r="H33" s="294" t="str">
        <f>'MB - Elective'!C12</f>
        <v>Art</v>
      </c>
      <c r="I33" s="294"/>
      <c r="J33" s="182" t="str">
        <f>IF('MB - Elective'!W12&lt;&gt;"",IF('MB - Elective'!W12="P","P","C"),"")</f>
        <v/>
      </c>
      <c r="K33" s="5"/>
      <c r="L33" s="33" t="str">
        <f>'MB - Elective'!C87</f>
        <v>Railroading</v>
      </c>
      <c r="M33" s="182" t="str">
        <f>IF('MB - Elective'!W87&lt;&gt;"",IF('MB - Elective'!W87="P","P","C"),"")</f>
        <v/>
      </c>
      <c r="N33" s="5"/>
    </row>
    <row r="34" spans="1:14" ht="12.75" customHeight="1" x14ac:dyDescent="0.15">
      <c r="A34" s="142" t="s">
        <v>247</v>
      </c>
      <c r="B34" s="43"/>
      <c r="C34" s="23"/>
      <c r="D34" s="286">
        <f>Life!B7</f>
        <v>3</v>
      </c>
      <c r="E34" s="287" t="str">
        <f>Life!C7</f>
        <v>Earn a total of eleven (11) merit badges, including seven (7) from the list of required Eagle Merit Badges.</v>
      </c>
      <c r="F34" s="286" t="str">
        <f>IF(Life!W7&lt;&gt;"",IF(ISNUMBER(Life!W7),Life!W7,"C"),"")</f>
        <v/>
      </c>
      <c r="G34" s="4"/>
      <c r="H34" s="294" t="str">
        <f>'MB - Elective'!C13</f>
        <v>Astronomy</v>
      </c>
      <c r="I34" s="294"/>
      <c r="J34" s="182" t="str">
        <f>IF('MB - Elective'!W13&lt;&gt;"",IF('MB - Elective'!W13="P","P","C"),"")</f>
        <v/>
      </c>
      <c r="K34" s="5"/>
      <c r="L34" s="33" t="str">
        <f>'MB - Elective'!C88</f>
        <v>Reading</v>
      </c>
      <c r="M34" s="182" t="str">
        <f>IF('MB - Elective'!W88&lt;&gt;"",IF('MB - Elective'!W88="P","P","C"),"")</f>
        <v/>
      </c>
      <c r="N34" s="4"/>
    </row>
    <row r="35" spans="1:14" ht="12.75" customHeight="1" x14ac:dyDescent="0.15">
      <c r="A35" s="184" t="str">
        <f>IF(Star!W3="","",Star!W3)</f>
        <v/>
      </c>
      <c r="B35" s="43"/>
      <c r="C35" s="23"/>
      <c r="D35" s="286"/>
      <c r="E35" s="287"/>
      <c r="F35" s="286"/>
      <c r="G35" s="5"/>
      <c r="H35" s="294" t="str">
        <f>'MB - Elective'!C14</f>
        <v>Athletics</v>
      </c>
      <c r="I35" s="294"/>
      <c r="J35" s="182" t="str">
        <f>IF('MB - Elective'!W14&lt;&gt;"",IF('MB - Elective'!W14="P","P","C"),"")</f>
        <v/>
      </c>
      <c r="K35" s="5"/>
      <c r="L35" s="33" t="str">
        <f>'MB - Elective'!C89</f>
        <v>Reptile and Amphibian Study</v>
      </c>
      <c r="M35" s="182" t="str">
        <f>IF('MB - Elective'!W89&lt;&gt;"",IF('MB - Elective'!W89="P","P","C"),"")</f>
        <v/>
      </c>
      <c r="N35" s="5"/>
    </row>
    <row r="36" spans="1:14" ht="12.75" customHeight="1" x14ac:dyDescent="0.15">
      <c r="A36" s="142" t="s">
        <v>248</v>
      </c>
      <c r="B36" s="43"/>
      <c r="C36" s="23"/>
      <c r="D36" s="286">
        <f>Life!B8</f>
        <v>4</v>
      </c>
      <c r="E36" s="287" t="str">
        <f>Life!C8</f>
        <v>While a Star Scout, participate in six hours of service through one or more service projects approved by your Scoutmaster.</v>
      </c>
      <c r="F36" s="286" t="str">
        <f>IF(Life!W8&lt;&gt;"",IF(ISNUMBER(Life!W8),Life!W8,"C"),"")</f>
        <v/>
      </c>
      <c r="G36" s="5"/>
      <c r="H36" s="294" t="str">
        <f>'MB - Elective'!C15</f>
        <v>Automotive Maintenance</v>
      </c>
      <c r="I36" s="294"/>
      <c r="J36" s="182" t="str">
        <f>IF('MB - Elective'!W15&lt;&gt;"",IF('MB - Elective'!W15="P","P","C"),"")</f>
        <v/>
      </c>
      <c r="K36" s="2"/>
      <c r="L36" s="33" t="str">
        <f>'MB - Elective'!C90</f>
        <v>Rifle Shooting</v>
      </c>
      <c r="M36" s="182" t="str">
        <f>IF('MB - Elective'!W90&lt;&gt;"",IF('MB - Elective'!W90="P","P","C"),"")</f>
        <v/>
      </c>
      <c r="N36" s="5"/>
    </row>
    <row r="37" spans="1:14" ht="12.75" customHeight="1" x14ac:dyDescent="0.15">
      <c r="A37" s="184" t="str">
        <f>IF(ISERROR(DATEVALUE(Star!W14)),"",DATEVALUE(Star!W14))</f>
        <v/>
      </c>
      <c r="B37" s="43"/>
      <c r="C37" s="23"/>
      <c r="D37" s="286"/>
      <c r="E37" s="287"/>
      <c r="F37" s="286"/>
      <c r="G37" s="5"/>
      <c r="H37" s="294" t="str">
        <f>'MB - Elective'!C16</f>
        <v>Aviation</v>
      </c>
      <c r="I37" s="294"/>
      <c r="J37" s="182" t="str">
        <f>IF('MB - Elective'!W16&lt;&gt;"",IF('MB - Elective'!W16="P","P","C"),"")</f>
        <v/>
      </c>
      <c r="K37" s="5"/>
      <c r="L37" s="33" t="str">
        <f>'MB - Elective'!C91</f>
        <v>Robotics</v>
      </c>
      <c r="M37" s="182" t="str">
        <f>IF('MB - Elective'!W91&lt;&gt;"",IF('MB - Elective'!W91="P","P","C"),"")</f>
        <v/>
      </c>
      <c r="N37" s="5"/>
    </row>
    <row r="38" spans="1:14" ht="12.75" customHeight="1" x14ac:dyDescent="0.15">
      <c r="A38" s="142" t="s">
        <v>249</v>
      </c>
      <c r="B38" s="43"/>
      <c r="C38" s="23"/>
      <c r="D38" s="286">
        <f>Life!B9</f>
        <v>5</v>
      </c>
      <c r="E38" s="287" t="str">
        <f>Life!C9</f>
        <v>While a Star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38" s="286" t="str">
        <f>IF(Life!W9&lt;&gt;"",IF(ISNUMBER(Life!W9),Life!W9,"C"),"")</f>
        <v/>
      </c>
      <c r="G38" s="5"/>
      <c r="H38" s="294" t="str">
        <f>'MB - Elective'!C17</f>
        <v>Backpacking</v>
      </c>
      <c r="I38" s="294"/>
      <c r="J38" s="182" t="str">
        <f>IF('MB - Elective'!W17&lt;&gt;"",IF('MB - Elective'!W17="P","P","C"),"")</f>
        <v/>
      </c>
      <c r="K38" s="5"/>
      <c r="L38" s="33" t="str">
        <f>'MB - Elective'!C92</f>
        <v>Rowing</v>
      </c>
      <c r="M38" s="182" t="str">
        <f>IF('MB - Elective'!W92&lt;&gt;"",IF('MB - Elective'!W92="P","P","C"),"")</f>
        <v/>
      </c>
      <c r="N38" s="5"/>
    </row>
    <row r="39" spans="1:14" ht="12.75" customHeight="1" x14ac:dyDescent="0.15">
      <c r="A39" s="184" t="str">
        <f>IF(ISERROR(DATEVALUE(Life!W14)),"",DATEVALUE(Life!W14))</f>
        <v/>
      </c>
      <c r="B39" s="43"/>
      <c r="C39" s="5"/>
      <c r="D39" s="286"/>
      <c r="E39" s="287"/>
      <c r="F39" s="286"/>
      <c r="G39" s="5"/>
      <c r="H39" s="294" t="str">
        <f>'MB - Elective'!C18</f>
        <v>Basketry</v>
      </c>
      <c r="I39" s="294"/>
      <c r="J39" s="182" t="str">
        <f>IF('MB - Elective'!W18&lt;&gt;"",IF('MB - Elective'!W18="P","P","C"),"")</f>
        <v/>
      </c>
      <c r="K39" s="5"/>
      <c r="L39" s="33" t="str">
        <f>'MB - Elective'!C93</f>
        <v>Safety</v>
      </c>
      <c r="M39" s="182" t="str">
        <f>IF('MB - Elective'!W93&lt;&gt;"",IF('MB - Elective'!W93="P","P","C"),"")</f>
        <v/>
      </c>
      <c r="N39" s="5"/>
    </row>
    <row r="40" spans="1:14" ht="12.75" customHeight="1" x14ac:dyDescent="0.15">
      <c r="A40" s="142" t="s">
        <v>139</v>
      </c>
      <c r="B40" s="43"/>
      <c r="C40" s="5"/>
      <c r="D40" s="286"/>
      <c r="E40" s="287"/>
      <c r="F40" s="286"/>
      <c r="G40" s="4"/>
      <c r="H40" s="294" t="str">
        <f>'MB - Elective'!C19</f>
        <v>Bird Study</v>
      </c>
      <c r="I40" s="294"/>
      <c r="J40" s="182" t="str">
        <f>IF('MB - Elective'!W19&lt;&gt;"",IF('MB - Elective'!W19="P","P","C"),"")</f>
        <v/>
      </c>
      <c r="K40" s="2"/>
      <c r="L40" s="33" t="str">
        <f>'MB - Elective'!C94</f>
        <v>Salesmanship</v>
      </c>
      <c r="M40" s="182" t="str">
        <f>IF('MB - Elective'!W94&lt;&gt;"",IF('MB - Elective'!W94="P","P","C"),"")</f>
        <v/>
      </c>
      <c r="N40" s="5"/>
    </row>
    <row r="41" spans="1:14" ht="12.75" customHeight="1" x14ac:dyDescent="0.15">
      <c r="A41" s="183" t="str">
        <f>IF(ISERROR(DATEVALUE(Eagle!W13)),"",DATEVALUE(Eagle!W13))</f>
        <v/>
      </c>
      <c r="B41" s="97"/>
      <c r="C41" s="5"/>
      <c r="D41" s="286"/>
      <c r="E41" s="287"/>
      <c r="F41" s="286"/>
      <c r="G41" s="5"/>
      <c r="H41" s="294" t="str">
        <f>'MB - Elective'!C20</f>
        <v>Bugling</v>
      </c>
      <c r="I41" s="294"/>
      <c r="J41" s="182" t="str">
        <f>IF('MB - Elective'!W20&lt;&gt;"",IF('MB - Elective'!W20="P","P","C"),"")</f>
        <v/>
      </c>
      <c r="K41" s="5"/>
      <c r="L41" s="33" t="str">
        <f>'MB - Elective'!C95</f>
        <v>Scholarship</v>
      </c>
      <c r="M41" s="182" t="str">
        <f>IF('MB - Elective'!W95&lt;&gt;"",IF('MB - Elective'!W95="P","P","C"),"")</f>
        <v/>
      </c>
      <c r="N41" s="4"/>
    </row>
    <row r="42" spans="1:14" ht="12.75" customHeight="1" x14ac:dyDescent="0.15">
      <c r="C42" s="5"/>
      <c r="D42" s="286"/>
      <c r="E42" s="287"/>
      <c r="F42" s="286"/>
      <c r="G42" s="5"/>
      <c r="H42" s="294" t="str">
        <f>'MB - Elective'!C21</f>
        <v>Canoeing</v>
      </c>
      <c r="I42" s="294"/>
      <c r="J42" s="182" t="str">
        <f>IF('MB - Elective'!W21&lt;&gt;"",IF('MB - Elective'!W21="P","P","C"),"")</f>
        <v/>
      </c>
      <c r="K42" s="5"/>
      <c r="L42" s="33" t="str">
        <f>'MB - Elective'!C96</f>
        <v>Scouting Heritage</v>
      </c>
      <c r="M42" s="182" t="str">
        <f>IF('MB - Elective'!W96&lt;&gt;"",IF('MB - Elective'!W96="P","P","C"),"")</f>
        <v/>
      </c>
      <c r="N42" s="5"/>
    </row>
    <row r="43" spans="1:14" x14ac:dyDescent="0.15">
      <c r="C43" s="5"/>
      <c r="D43" s="286"/>
      <c r="E43" s="287"/>
      <c r="F43" s="286"/>
      <c r="G43" s="5"/>
      <c r="H43" s="294" t="str">
        <f>'MB - Elective'!C22</f>
        <v>Chemistry</v>
      </c>
      <c r="I43" s="294"/>
      <c r="J43" s="182" t="str">
        <f>IF('MB - Elective'!W22&lt;&gt;"",IF('MB - Elective'!W22="P","P","C"),"")</f>
        <v/>
      </c>
      <c r="K43" s="5"/>
      <c r="L43" s="33" t="str">
        <f>'MB - Elective'!C97</f>
        <v>Scuba Diving</v>
      </c>
      <c r="M43" s="182" t="str">
        <f>IF('MB - Elective'!W97&lt;&gt;"",IF('MB - Elective'!W97="P","P","C"),"")</f>
        <v/>
      </c>
      <c r="N43" s="5"/>
    </row>
    <row r="44" spans="1:14" ht="12.75" customHeight="1" x14ac:dyDescent="0.15">
      <c r="A44" s="143"/>
      <c r="B44" s="144"/>
      <c r="C44" s="5"/>
      <c r="D44" s="286">
        <f>Life!B10</f>
        <v>6</v>
      </c>
      <c r="E44" s="287" t="str">
        <f>Life!C10</f>
        <v>While a Star Scout, use the Teaching EDGE method to teach another Scout the skills from ONE of the following choices so that he is prepared to pass those requirements to his Scoutmaster's satisfaction:
• Tenderfoot 4a and 4b
• 2nd Class 2b, 2c, and 2d
• 2nd Class 3a and 3d
• 2nd Class 6a and 6b
• 1st Class 3a, 3b, 3c, and 3d
• 1st Class 4a and 4b
• 1st Class 7a and 7b
• Three requirements from one of the required Eagle Merit Badges, as approved by your Scoutmaster</v>
      </c>
      <c r="F44" s="286" t="str">
        <f>IF(Life!W10&lt;&gt;"",IF(ISNUMBER(Life!W10),Life!W10,"C"),"")</f>
        <v/>
      </c>
      <c r="G44" s="5"/>
      <c r="H44" s="294" t="str">
        <f>'MB - Elective'!C23</f>
        <v>Chess</v>
      </c>
      <c r="I44" s="294"/>
      <c r="J44" s="182" t="str">
        <f>IF('MB - Elective'!W23&lt;&gt;"",IF('MB - Elective'!W23="P","P","C"),"")</f>
        <v/>
      </c>
      <c r="K44" s="2"/>
      <c r="L44" s="33" t="str">
        <f>'MB - Elective'!C98</f>
        <v>Sculpture</v>
      </c>
      <c r="M44" s="182" t="str">
        <f>IF('MB - Elective'!W98&lt;&gt;"",IF('MB - Elective'!W98="P","P","C"),"")</f>
        <v/>
      </c>
      <c r="N44" s="5"/>
    </row>
    <row r="45" spans="1:14" ht="12.75" customHeight="1" x14ac:dyDescent="0.15">
      <c r="A45" s="145" t="s">
        <v>148</v>
      </c>
      <c r="B45" s="24"/>
      <c r="C45" s="5"/>
      <c r="D45" s="286"/>
      <c r="E45" s="287"/>
      <c r="F45" s="286"/>
      <c r="G45" s="5"/>
      <c r="H45" s="294" t="str">
        <f>'MB - Elective'!C24</f>
        <v>Climbing</v>
      </c>
      <c r="I45" s="294"/>
      <c r="J45" s="182" t="str">
        <f>IF('MB - Elective'!W24&lt;&gt;"",IF('MB - Elective'!W24="P","P","C"),"")</f>
        <v/>
      </c>
      <c r="K45" s="5"/>
      <c r="L45" s="33" t="str">
        <f>'MB - Elective'!C99</f>
        <v>Search and Rescue</v>
      </c>
      <c r="M45" s="182" t="str">
        <f>IF('MB - Elective'!W99&lt;&gt;"",IF('MB - Elective'!W99="P","P","C"),"")</f>
        <v/>
      </c>
      <c r="N45" s="5"/>
    </row>
    <row r="46" spans="1:14" ht="12.75" customHeight="1" x14ac:dyDescent="0.15">
      <c r="A46" s="146" t="s">
        <v>147</v>
      </c>
      <c r="B46" s="24"/>
      <c r="C46" s="5"/>
      <c r="D46" s="286"/>
      <c r="E46" s="287"/>
      <c r="F46" s="286"/>
      <c r="G46" s="4"/>
      <c r="H46" s="294" t="str">
        <f>'MB - Elective'!C25</f>
        <v>Coin Collecting</v>
      </c>
      <c r="I46" s="294"/>
      <c r="J46" s="182" t="str">
        <f>IF('MB - Elective'!W25&lt;&gt;"",IF('MB - Elective'!W25="P","P","C"),"")</f>
        <v/>
      </c>
      <c r="K46" s="5"/>
      <c r="L46" s="33" t="str">
        <f>'MB - Elective'!C100</f>
        <v>Shotgun Shooting</v>
      </c>
      <c r="M46" s="182" t="str">
        <f>IF('MB - Elective'!W100&lt;&gt;"",IF('MB - Elective'!W100="P","P","C"),"")</f>
        <v/>
      </c>
      <c r="N46" s="5"/>
    </row>
    <row r="47" spans="1:14" ht="12.75" customHeight="1" x14ac:dyDescent="0.15">
      <c r="A47" s="145" t="s">
        <v>150</v>
      </c>
      <c r="B47" s="43"/>
      <c r="C47" s="5"/>
      <c r="D47" s="286"/>
      <c r="E47" s="287"/>
      <c r="F47" s="286"/>
      <c r="G47" s="5"/>
      <c r="H47" s="294" t="str">
        <f>'MB - Elective'!C26</f>
        <v>Collections</v>
      </c>
      <c r="I47" s="294"/>
      <c r="J47" s="182" t="str">
        <f>IF('MB - Elective'!W26&lt;&gt;"",IF('MB - Elective'!W26="P","P","C"),"")</f>
        <v/>
      </c>
      <c r="K47" s="5"/>
      <c r="L47" s="33" t="str">
        <f>'MB - Elective'!C101</f>
        <v>Signs, Signals, and Codes</v>
      </c>
      <c r="M47" s="182" t="str">
        <f>IF('MB - Elective'!W101&lt;&gt;"",IF('MB - Elective'!W101="P","P","C"),"")</f>
        <v/>
      </c>
      <c r="N47" s="5"/>
    </row>
    <row r="48" spans="1:14" ht="12.75" customHeight="1" x14ac:dyDescent="0.15">
      <c r="A48" s="147" t="s">
        <v>149</v>
      </c>
      <c r="B48" s="97"/>
      <c r="C48" s="5"/>
      <c r="D48" s="286"/>
      <c r="E48" s="287"/>
      <c r="F48" s="286"/>
      <c r="G48" s="5"/>
      <c r="H48" s="294" t="str">
        <f>'MB - Elective'!C27</f>
        <v>Composite Materials</v>
      </c>
      <c r="I48" s="294"/>
      <c r="J48" s="182" t="str">
        <f>IF('MB - Elective'!W27&lt;&gt;"",IF('MB - Elective'!W27="P","P","C"),"")</f>
        <v/>
      </c>
      <c r="K48" s="5"/>
      <c r="L48" s="33" t="str">
        <f>'MB - Elective'!C102</f>
        <v>Skating</v>
      </c>
      <c r="M48" s="182" t="str">
        <f>IF('MB - Elective'!W102&lt;&gt;"",IF('MB - Elective'!W102="P","P","C"),"")</f>
        <v/>
      </c>
      <c r="N48" s="5"/>
    </row>
    <row r="49" spans="1:14" ht="12.75" customHeight="1" x14ac:dyDescent="0.15">
      <c r="A49" s="2"/>
      <c r="B49" s="2"/>
      <c r="C49" s="2"/>
      <c r="D49" s="286"/>
      <c r="E49" s="287"/>
      <c r="F49" s="286"/>
      <c r="G49" s="5"/>
      <c r="H49" s="294" t="str">
        <f>'MB - Elective'!C28</f>
        <v>Crime Prevention</v>
      </c>
      <c r="I49" s="294"/>
      <c r="J49" s="182" t="str">
        <f>IF('MB - Elective'!W28&lt;&gt;"",IF('MB - Elective'!W28="P","P","C"),"")</f>
        <v/>
      </c>
      <c r="K49" s="2"/>
      <c r="L49" s="33" t="str">
        <f>'MB - Elective'!C103</f>
        <v>Small-Boat Sailing</v>
      </c>
      <c r="M49" s="182" t="str">
        <f>IF('MB - Elective'!W103&lt;&gt;"",IF('MB - Elective'!W103="P","P","C"),"")</f>
        <v/>
      </c>
      <c r="N49" s="5"/>
    </row>
    <row r="50" spans="1:14" ht="12.75" customHeight="1" x14ac:dyDescent="0.15">
      <c r="C50" s="2"/>
      <c r="D50" s="286"/>
      <c r="E50" s="287"/>
      <c r="F50" s="286"/>
      <c r="G50" s="5"/>
      <c r="H50" s="294" t="str">
        <f>'MB - Elective'!C29</f>
        <v>Dentistry</v>
      </c>
      <c r="I50" s="294"/>
      <c r="J50" s="182" t="str">
        <f>IF('MB - Elective'!W29&lt;&gt;"",IF('MB - Elective'!W29="P","P","C"),"")</f>
        <v/>
      </c>
      <c r="K50" s="5"/>
      <c r="L50" s="33" t="str">
        <f>'MB - Elective'!C104</f>
        <v>Snow Sports</v>
      </c>
      <c r="M50" s="182" t="str">
        <f>IF('MB - Elective'!W104&lt;&gt;"",IF('MB - Elective'!W104="P","P","C"),"")</f>
        <v/>
      </c>
      <c r="N50" s="5"/>
    </row>
    <row r="51" spans="1:14" ht="12.75" customHeight="1" x14ac:dyDescent="0.15">
      <c r="C51" s="2"/>
      <c r="D51" s="286"/>
      <c r="E51" s="287"/>
      <c r="F51" s="286"/>
      <c r="G51" s="5"/>
      <c r="H51" s="294" t="str">
        <f>'MB - Elective'!C30</f>
        <v>Digital Technology</v>
      </c>
      <c r="I51" s="294"/>
      <c r="J51" s="182" t="str">
        <f>IF('MB - Elective'!W30&lt;&gt;"",IF('MB - Elective'!W30="P","P","C"),"")</f>
        <v/>
      </c>
      <c r="K51" s="5"/>
      <c r="L51" s="33" t="str">
        <f>'MB - Elective'!C105</f>
        <v>Soil and Water Conservation</v>
      </c>
      <c r="M51" s="182" t="str">
        <f>IF('MB - Elective'!W105&lt;&gt;"",IF('MB - Elective'!W105="P","P","C"),"")</f>
        <v/>
      </c>
      <c r="N51" s="5"/>
    </row>
    <row r="52" spans="1:14" ht="12.75" customHeight="1" x14ac:dyDescent="0.15">
      <c r="A52" s="32" t="s">
        <v>16</v>
      </c>
      <c r="B52" s="26"/>
      <c r="C52" s="2"/>
      <c r="D52" s="286"/>
      <c r="E52" s="287"/>
      <c r="F52" s="286"/>
      <c r="G52" s="5"/>
      <c r="H52" s="294" t="str">
        <f>'MB - Elective'!C31</f>
        <v>Disabilities Awareness</v>
      </c>
      <c r="I52" s="294"/>
      <c r="J52" s="182" t="str">
        <f>IF('MB - Elective'!W31&lt;&gt;"",IF('MB - Elective'!W31="P","P","C"),"")</f>
        <v/>
      </c>
      <c r="K52" s="5"/>
      <c r="L52" s="33" t="str">
        <f>'MB - Elective'!C106</f>
        <v>Space Exploration</v>
      </c>
      <c r="M52" s="182" t="str">
        <f>IF('MB - Elective'!W106&lt;&gt;"",IF('MB - Elective'!W106="P","P","C"),"")</f>
        <v/>
      </c>
      <c r="N52" s="5"/>
    </row>
    <row r="53" spans="1:14" x14ac:dyDescent="0.15">
      <c r="A53" s="25" t="s">
        <v>313</v>
      </c>
      <c r="B53" s="27"/>
      <c r="C53" s="2"/>
      <c r="D53" s="286"/>
      <c r="E53" s="287"/>
      <c r="F53" s="286"/>
      <c r="G53" s="5"/>
      <c r="H53" s="294" t="str">
        <f>'MB - Elective'!C32</f>
        <v>Dog Care</v>
      </c>
      <c r="I53" s="294"/>
      <c r="J53" s="182" t="str">
        <f>IF('MB - Elective'!W32&lt;&gt;"",IF('MB - Elective'!W32="P","P","C"),"")</f>
        <v/>
      </c>
      <c r="K53" s="2"/>
      <c r="L53" s="33" t="str">
        <f>'MB - Elective'!C107</f>
        <v>Sports</v>
      </c>
      <c r="M53" s="182" t="str">
        <f>IF('MB - Elective'!W107&lt;&gt;"",IF('MB - Elective'!W107="P","P","C"),"")</f>
        <v/>
      </c>
      <c r="N53" s="5"/>
    </row>
    <row r="54" spans="1:14" ht="12.75" customHeight="1" x14ac:dyDescent="0.15">
      <c r="A54" s="26" t="s">
        <v>314</v>
      </c>
      <c r="B54" s="27"/>
      <c r="C54" s="2"/>
      <c r="D54" s="286"/>
      <c r="E54" s="287"/>
      <c r="F54" s="286"/>
      <c r="G54" s="5"/>
      <c r="H54" s="294" t="str">
        <f>'MB - Elective'!C33</f>
        <v>Drafting</v>
      </c>
      <c r="I54" s="294"/>
      <c r="J54" s="182" t="str">
        <f>IF('MB - Elective'!W33&lt;&gt;"",IF('MB - Elective'!W33="P","P","C"),"")</f>
        <v/>
      </c>
      <c r="K54" s="5"/>
      <c r="L54" s="33" t="str">
        <f>'MB - Elective'!C108</f>
        <v>Stamp Collecting</v>
      </c>
      <c r="M54" s="182" t="str">
        <f>IF('MB - Elective'!W108&lt;&gt;"",IF('MB - Elective'!W108="P","P","C"),"")</f>
        <v/>
      </c>
      <c r="N54" s="5"/>
    </row>
    <row r="55" spans="1:14" ht="12.75" customHeight="1" x14ac:dyDescent="0.15">
      <c r="A55" s="28" t="s">
        <v>315</v>
      </c>
      <c r="B55" s="27"/>
      <c r="C55" s="2"/>
      <c r="D55" s="286"/>
      <c r="E55" s="287"/>
      <c r="F55" s="286"/>
      <c r="G55" s="4"/>
      <c r="H55" s="294" t="str">
        <f>'MB - Elective'!C34</f>
        <v>Electricity</v>
      </c>
      <c r="I55" s="294"/>
      <c r="J55" s="182" t="str">
        <f>IF('MB - Elective'!W34&lt;&gt;"",IF('MB - Elective'!W34="P","P","C"),"")</f>
        <v/>
      </c>
      <c r="K55" s="5"/>
      <c r="L55" s="33" t="str">
        <f>'MB - Elective'!C109</f>
        <v>Surveying</v>
      </c>
      <c r="M55" s="182" t="str">
        <f>IF('MB - Elective'!W109&lt;&gt;"",IF('MB - Elective'!W109="P","P","C"),"")</f>
        <v/>
      </c>
      <c r="N55" s="5"/>
    </row>
    <row r="56" spans="1:14" ht="12.75" customHeight="1" x14ac:dyDescent="0.15">
      <c r="A56" s="28"/>
      <c r="B56" s="27"/>
      <c r="C56" s="2"/>
      <c r="D56" s="286"/>
      <c r="E56" s="287"/>
      <c r="F56" s="286"/>
      <c r="G56" s="5"/>
      <c r="H56" s="294" t="str">
        <f>'MB - Elective'!C35</f>
        <v>Electronics</v>
      </c>
      <c r="I56" s="294"/>
      <c r="J56" s="182" t="str">
        <f>IF('MB - Elective'!W35&lt;&gt;"",IF('MB - Elective'!W35="P","P","C"),"")</f>
        <v/>
      </c>
      <c r="K56" s="5"/>
      <c r="L56" s="33" t="str">
        <f>'MB - Elective'!C110</f>
        <v>Textile</v>
      </c>
      <c r="M56" s="182" t="str">
        <f>IF('MB - Elective'!W110&lt;&gt;"",IF('MB - Elective'!W110="P","P","C"),"")</f>
        <v/>
      </c>
      <c r="N56" s="5"/>
    </row>
    <row r="57" spans="1:14" ht="12.75" customHeight="1" x14ac:dyDescent="0.15">
      <c r="A57" s="28"/>
      <c r="B57" s="27"/>
      <c r="C57" s="2"/>
      <c r="D57" s="180">
        <f>Life!B11</f>
        <v>7</v>
      </c>
      <c r="E57" s="177" t="str">
        <f>Life!C11</f>
        <v>While a Star Scout, participate in a Scoutmaster conference.</v>
      </c>
      <c r="F57" s="180" t="str">
        <f>IF(Life!W11&lt;&gt;"",IF(ISNUMBER(Life!W11),Life!W11,"C"),"")</f>
        <v/>
      </c>
      <c r="G57" s="5"/>
      <c r="H57" s="294" t="str">
        <f>'MB - Elective'!C36</f>
        <v>Energy</v>
      </c>
      <c r="I57" s="294"/>
      <c r="J57" s="182" t="str">
        <f>IF('MB - Elective'!W36&lt;&gt;"",IF('MB - Elective'!W36="P","P","C"),"")</f>
        <v/>
      </c>
      <c r="K57" s="5"/>
      <c r="L57" s="33" t="str">
        <f>'MB - Elective'!C111</f>
        <v>Theater</v>
      </c>
      <c r="M57" s="182" t="str">
        <f>IF('MB - Elective'!W111&lt;&gt;"",IF('MB - Elective'!W111="P","P","C"),"")</f>
        <v/>
      </c>
      <c r="N57" s="4"/>
    </row>
    <row r="58" spans="1:14" ht="12.75" customHeight="1" x14ac:dyDescent="0.15">
      <c r="A58" s="27"/>
      <c r="B58" s="27"/>
      <c r="C58" s="2"/>
      <c r="D58" s="180">
        <f>Life!B12</f>
        <v>8</v>
      </c>
      <c r="E58" s="177" t="str">
        <f>Life!C12</f>
        <v>Complete your board of review for the Life rank.</v>
      </c>
      <c r="F58" s="180" t="str">
        <f>IF(Life!W12&lt;&gt;"",IF(ISNUMBER(Life!W12),Life!W12,"C"),"")</f>
        <v/>
      </c>
      <c r="G58" s="5"/>
      <c r="H58" s="294" t="str">
        <f>'MB - Elective'!C37</f>
        <v>Engineering</v>
      </c>
      <c r="I58" s="294"/>
      <c r="J58" s="182" t="str">
        <f>IF('MB - Elective'!W37&lt;&gt;"",IF('MB - Elective'!W37="P","P","C"),"")</f>
        <v/>
      </c>
      <c r="K58" s="5"/>
      <c r="L58" s="33" t="str">
        <f>'MB - Elective'!C112</f>
        <v>Traffic Safety</v>
      </c>
      <c r="M58" s="182" t="str">
        <f>IF('MB - Elective'!W112&lt;&gt;"",IF('MB - Elective'!W112="P","P","C"),"")</f>
        <v/>
      </c>
      <c r="N58" s="5"/>
    </row>
    <row r="59" spans="1:14" ht="12.75" customHeight="1" x14ac:dyDescent="0.15">
      <c r="A59" s="28"/>
      <c r="B59" s="27"/>
      <c r="C59" s="2"/>
      <c r="G59" s="5"/>
      <c r="H59" s="294" t="str">
        <f>'MB - Elective'!C38</f>
        <v>Entrepreneurship</v>
      </c>
      <c r="I59" s="294"/>
      <c r="J59" s="182" t="str">
        <f>IF('MB - Elective'!W38&lt;&gt;"",IF('MB - Elective'!W38="P","P","C"),"")</f>
        <v/>
      </c>
      <c r="K59" s="5"/>
      <c r="L59" s="33" t="str">
        <f>'MB - Elective'!C113</f>
        <v>Truck Transportation</v>
      </c>
      <c r="M59" s="182" t="str">
        <f>IF('MB - Elective'!W113&lt;&gt;"",IF('MB - Elective'!W113="P","P","C"),"")</f>
        <v/>
      </c>
      <c r="N59" s="5"/>
    </row>
    <row r="60" spans="1:14" ht="12.75" customHeight="1" x14ac:dyDescent="0.15">
      <c r="A60" s="28"/>
      <c r="B60" s="27"/>
      <c r="C60" s="2"/>
      <c r="G60" s="5"/>
      <c r="H60" s="294" t="str">
        <f>'MB - Elective'!C39</f>
        <v>Farm Mechanics</v>
      </c>
      <c r="I60" s="294"/>
      <c r="J60" s="182" t="str">
        <f>IF('MB - Elective'!W39&lt;&gt;"",IF('MB - Elective'!W39="P","P","C"),"")</f>
        <v/>
      </c>
      <c r="K60" s="2"/>
      <c r="L60" s="33" t="str">
        <f>'MB - Elective'!C114</f>
        <v>Veterinary Medicine</v>
      </c>
      <c r="M60" s="182" t="str">
        <f>IF('MB - Elective'!W114&lt;&gt;"",IF('MB - Elective'!W114="P","P","C"),"")</f>
        <v/>
      </c>
      <c r="N60" s="5"/>
    </row>
    <row r="61" spans="1:14" ht="12.75" customHeight="1" x14ac:dyDescent="0.15">
      <c r="A61" s="28"/>
      <c r="B61" s="27"/>
      <c r="C61" s="2"/>
      <c r="D61" s="288" t="s">
        <v>139</v>
      </c>
      <c r="E61" s="288"/>
      <c r="F61" s="288"/>
      <c r="G61" s="4"/>
      <c r="H61" s="294" t="str">
        <f>'MB - Elective'!C40</f>
        <v>Fingerprinting</v>
      </c>
      <c r="I61" s="294"/>
      <c r="J61" s="182" t="str">
        <f>IF('MB - Elective'!W40&lt;&gt;"",IF('MB - Elective'!W40="P","P","C"),"")</f>
        <v/>
      </c>
      <c r="K61" s="5"/>
      <c r="L61" s="33" t="str">
        <f>'MB - Elective'!C115</f>
        <v>Water Sports</v>
      </c>
      <c r="M61" s="182" t="str">
        <f>IF('MB - Elective'!W115&lt;&gt;"",IF('MB - Elective'!W115="P","P","C"),"")</f>
        <v/>
      </c>
      <c r="N61" s="4"/>
    </row>
    <row r="62" spans="1:14" ht="12.75" customHeight="1" x14ac:dyDescent="0.15">
      <c r="A62" s="20"/>
      <c r="B62" s="20"/>
      <c r="C62" s="2"/>
      <c r="D62" s="288"/>
      <c r="E62" s="288"/>
      <c r="F62" s="288"/>
      <c r="G62" s="5"/>
      <c r="H62" s="294" t="str">
        <f>'MB - Elective'!C41</f>
        <v>Fire Safety</v>
      </c>
      <c r="I62" s="294"/>
      <c r="J62" s="182" t="str">
        <f>IF('MB - Elective'!W41&lt;&gt;"",IF('MB - Elective'!W41="P","P","C"),"")</f>
        <v/>
      </c>
      <c r="K62" s="5"/>
      <c r="L62" s="33" t="str">
        <f>'MB - Elective'!C116</f>
        <v>Weather</v>
      </c>
      <c r="M62" s="182" t="str">
        <f>IF('MB - Elective'!W116&lt;&gt;"",IF('MB - Elective'!W116="P","P","C"),"")</f>
        <v/>
      </c>
      <c r="N62" s="5"/>
    </row>
    <row r="63" spans="1:14" ht="12.75" customHeight="1" x14ac:dyDescent="0.15">
      <c r="A63" s="20"/>
      <c r="B63" s="20"/>
      <c r="C63" s="2"/>
      <c r="D63" s="286">
        <f>Eagle!B5</f>
        <v>1</v>
      </c>
      <c r="E63" s="287" t="str">
        <f>Eagle!C5</f>
        <v xml:space="preserve">Be active in your troop and patrol for at least 6 months as a Life Scout. </v>
      </c>
      <c r="F63" s="286" t="str">
        <f>IF(Eagle!W5&lt;&gt;"",IF(ISNUMBER(Eagle!W5),Eagle!W5,"C"),"")</f>
        <v/>
      </c>
      <c r="G63" s="5"/>
      <c r="H63" s="294" t="str">
        <f>'MB - Elective'!C42</f>
        <v>Fish and Wildlife Management</v>
      </c>
      <c r="I63" s="294"/>
      <c r="J63" s="182" t="str">
        <f>IF('MB - Elective'!W42&lt;&gt;"",IF('MB - Elective'!W42="P","P","C"),"")</f>
        <v/>
      </c>
      <c r="K63" s="5"/>
      <c r="L63" s="33" t="str">
        <f>'MB - Elective'!C117</f>
        <v>Welding</v>
      </c>
      <c r="M63" s="182" t="str">
        <f>IF('MB - Elective'!W117&lt;&gt;"",IF('MB - Elective'!W117="P","P","C"),"")</f>
        <v/>
      </c>
      <c r="N63" s="5"/>
    </row>
    <row r="64" spans="1:14" x14ac:dyDescent="0.15">
      <c r="A64" s="20"/>
      <c r="B64" s="20"/>
      <c r="C64" s="2"/>
      <c r="D64" s="286"/>
      <c r="E64" s="287"/>
      <c r="F64" s="286"/>
      <c r="G64" s="5"/>
      <c r="H64" s="294" t="str">
        <f>'MB - Elective'!C43</f>
        <v>Fishing</v>
      </c>
      <c r="I64" s="294"/>
      <c r="J64" s="182" t="str">
        <f>IF('MB - Elective'!W43&lt;&gt;"",IF('MB - Elective'!W43="P","P","C"),"")</f>
        <v/>
      </c>
      <c r="K64" s="5"/>
      <c r="L64" s="33" t="str">
        <f>'MB - Elective'!C118</f>
        <v>Whitewater</v>
      </c>
      <c r="M64" s="182" t="str">
        <f>IF('MB - Elective'!W118&lt;&gt;"",IF('MB - Elective'!W118="P","P","C"),"")</f>
        <v/>
      </c>
      <c r="N64" s="5"/>
    </row>
    <row r="65" spans="1:14" ht="12.75" customHeight="1" x14ac:dyDescent="0.15">
      <c r="A65" s="20"/>
      <c r="B65" s="20"/>
      <c r="C65" s="2"/>
      <c r="D65" s="286">
        <f>Eagle!B6</f>
        <v>2</v>
      </c>
      <c r="E65" s="287" t="str">
        <f>Eagle!C6</f>
        <v>Demonstrate Scout spirit by living the Scout Oath and Law.  Tell how you have done your duty to God and how you have lived the Scout Oath and Law in your everyday Eagle.  List on your Eagle Scout Application the names of individuals who know you personally and would be willing to provide a recommendation on your behalf.</v>
      </c>
      <c r="F65" s="286" t="str">
        <f>IF(Eagle!W6&lt;&gt;"",IF(ISNUMBER(Eagle!W6),Eagle!W6,"C"),"")</f>
        <v/>
      </c>
      <c r="G65" s="5"/>
      <c r="H65" s="294" t="str">
        <f>'MB - Elective'!C44</f>
        <v>Fly Fishing</v>
      </c>
      <c r="I65" s="294"/>
      <c r="J65" s="182" t="str">
        <f>IF('MB - Elective'!W44&lt;&gt;"",IF('MB - Elective'!W44="P","P","C"),"")</f>
        <v/>
      </c>
      <c r="K65" s="5"/>
      <c r="L65" s="33" t="str">
        <f>'MB - Elective'!C119</f>
        <v>Wilderness Survival</v>
      </c>
      <c r="M65" s="182" t="str">
        <f>IF('MB - Elective'!W119&lt;&gt;"",IF('MB - Elective'!W119="P","P","C"),"")</f>
        <v/>
      </c>
      <c r="N65" s="5"/>
    </row>
    <row r="66" spans="1:14" ht="12.75" customHeight="1" x14ac:dyDescent="0.15">
      <c r="A66" s="20"/>
      <c r="B66" s="20"/>
      <c r="C66" s="2"/>
      <c r="D66" s="286"/>
      <c r="E66" s="287"/>
      <c r="F66" s="286"/>
      <c r="G66" s="5"/>
      <c r="H66" s="294" t="str">
        <f>'MB - Elective'!C45</f>
        <v>Forestry</v>
      </c>
      <c r="I66" s="294"/>
      <c r="J66" s="182" t="str">
        <f>IF('MB - Elective'!W45&lt;&gt;"",IF('MB - Elective'!W45="P","P","C"),"")</f>
        <v/>
      </c>
      <c r="K66" s="5"/>
      <c r="L66" s="33" t="str">
        <f>'MB - Elective'!C120</f>
        <v>Wood Carving</v>
      </c>
      <c r="M66" s="182" t="str">
        <f>IF('MB - Elective'!W120&lt;&gt;"",IF('MB - Elective'!W120="P","P","C"),"")</f>
        <v/>
      </c>
      <c r="N66" s="5"/>
    </row>
    <row r="67" spans="1:14" x14ac:dyDescent="0.15">
      <c r="A67" s="20"/>
      <c r="B67" s="20"/>
      <c r="C67" s="2"/>
      <c r="D67" s="286"/>
      <c r="E67" s="287"/>
      <c r="F67" s="286"/>
      <c r="G67" s="5"/>
      <c r="H67" s="294" t="str">
        <f>'MB - Elective'!C46</f>
        <v>Game Design</v>
      </c>
      <c r="I67" s="294"/>
      <c r="J67" s="182" t="str">
        <f>IF('MB - Elective'!W46&lt;&gt;"",IF('MB - Elective'!W46="P","P","C"),"")</f>
        <v/>
      </c>
      <c r="K67" s="2"/>
      <c r="L67" s="33" t="str">
        <f>'MB - Elective'!C121</f>
        <v>Woodwork</v>
      </c>
      <c r="M67" s="182" t="str">
        <f>IF('MB - Elective'!W121&lt;&gt;"",IF('MB - Elective'!W121="P","P","C"),"")</f>
        <v/>
      </c>
      <c r="N67" s="4"/>
    </row>
    <row r="68" spans="1:14" x14ac:dyDescent="0.15">
      <c r="A68" s="2"/>
      <c r="B68" s="2"/>
      <c r="C68" s="2"/>
      <c r="D68" s="286"/>
      <c r="E68" s="287"/>
      <c r="F68" s="286"/>
      <c r="G68" s="5"/>
      <c r="H68" s="294" t="str">
        <f>'MB - Elective'!C47</f>
        <v>Gardening</v>
      </c>
      <c r="I68" s="294"/>
      <c r="J68" s="182" t="str">
        <f>IF('MB - Elective'!W47&lt;&gt;"",IF('MB - Elective'!W47="P","P","C"),"")</f>
        <v/>
      </c>
      <c r="K68" s="5"/>
      <c r="L68" s="33" t="str">
        <f>'MB - Elective'!C122</f>
        <v>Future Merit Badge #1</v>
      </c>
      <c r="M68" s="182" t="str">
        <f>IF('MB - Elective'!W122&lt;&gt;"",IF('MB - Elective'!W122="P","P","C"),"")</f>
        <v/>
      </c>
      <c r="N68" s="5"/>
    </row>
    <row r="69" spans="1:14" ht="12.75" customHeight="1" x14ac:dyDescent="0.15">
      <c r="A69" s="2"/>
      <c r="B69" s="2"/>
      <c r="C69" s="2"/>
      <c r="D69" s="286"/>
      <c r="E69" s="287"/>
      <c r="F69" s="286"/>
      <c r="G69" s="4"/>
      <c r="H69" s="294" t="str">
        <f>'MB - Elective'!C48</f>
        <v>Genealogy</v>
      </c>
      <c r="I69" s="294"/>
      <c r="J69" s="182" t="str">
        <f>IF('MB - Elective'!W48&lt;&gt;"",IF('MB - Elective'!W48="P","P","C"),"")</f>
        <v/>
      </c>
      <c r="K69" s="5"/>
      <c r="L69" s="33" t="str">
        <f>'MB - Elective'!C123</f>
        <v>Future Merit Badge #2</v>
      </c>
      <c r="M69" s="182" t="str">
        <f>IF('MB - Elective'!W123&lt;&gt;"",IF('MB - Elective'!W123="P","P","C"),"")</f>
        <v/>
      </c>
      <c r="N69" s="5"/>
    </row>
    <row r="70" spans="1:14" ht="12.75" customHeight="1" x14ac:dyDescent="0.15">
      <c r="A70" s="2"/>
      <c r="B70" s="2"/>
      <c r="C70" s="2"/>
      <c r="D70" s="286"/>
      <c r="E70" s="287"/>
      <c r="F70" s="286"/>
      <c r="G70" s="5"/>
      <c r="H70" s="294" t="str">
        <f>'MB - Elective'!C49</f>
        <v>Geocaching</v>
      </c>
      <c r="I70" s="294"/>
      <c r="J70" s="182" t="str">
        <f>IF('MB - Elective'!W49&lt;&gt;"",IF('MB - Elective'!W49="P","P","C"),"")</f>
        <v/>
      </c>
      <c r="K70" s="5"/>
      <c r="L70" s="33" t="str">
        <f>'MB - Elective'!C124</f>
        <v>Future Merit Badge #3</v>
      </c>
      <c r="M70" s="182" t="str">
        <f>IF('MB - Elective'!W124&lt;&gt;"",IF('MB - Elective'!W124="P","P","C"),"")</f>
        <v/>
      </c>
      <c r="N70" s="5"/>
    </row>
    <row r="71" spans="1:14" ht="12.75" customHeight="1" x14ac:dyDescent="0.15">
      <c r="A71" s="2"/>
      <c r="B71" s="2"/>
      <c r="C71" s="2"/>
      <c r="D71" s="286">
        <f>Eagle!B7</f>
        <v>3</v>
      </c>
      <c r="E71" s="287" t="str">
        <f>Eagle!C7</f>
        <v>Earn a total of twenty one (21) merit badges, including thirteen (13) from the list of required Eagle Merit Badges.</v>
      </c>
      <c r="F71" s="286" t="str">
        <f>IF(Eagle!W7&lt;&gt;"",IF(ISNUMBER(Eagle!W7),Eagle!W7,"C"),"")</f>
        <v/>
      </c>
      <c r="G71" s="5"/>
      <c r="H71" s="294" t="str">
        <f>'MB - Elective'!C50</f>
        <v>Geology</v>
      </c>
      <c r="I71" s="294"/>
      <c r="J71" s="182" t="str">
        <f>IF('MB - Elective'!W50&lt;&gt;"",IF('MB - Elective'!W50="P","P","C"),"")</f>
        <v/>
      </c>
      <c r="L71" s="33" t="str">
        <f>'MB - Elective'!C125</f>
        <v>Future Merit Badge #4</v>
      </c>
      <c r="M71" s="182" t="str">
        <f>IF('MB - Elective'!W125&lt;&gt;"",IF('MB - Elective'!W125="P","P","C"),"")</f>
        <v/>
      </c>
      <c r="N71" s="5"/>
    </row>
    <row r="72" spans="1:14" ht="12.75" customHeight="1" x14ac:dyDescent="0.15">
      <c r="A72" s="2"/>
      <c r="B72" s="2"/>
      <c r="C72" s="2"/>
      <c r="D72" s="286"/>
      <c r="E72" s="287"/>
      <c r="F72" s="286"/>
      <c r="G72" s="5"/>
      <c r="H72" s="294" t="str">
        <f>'MB - Elective'!C51</f>
        <v>Golf</v>
      </c>
      <c r="I72" s="294"/>
      <c r="J72" s="182" t="str">
        <f>IF('MB - Elective'!W51&lt;&gt;"",IF('MB - Elective'!W51="P","P","C"),"")</f>
        <v/>
      </c>
      <c r="L72" s="33" t="str">
        <f>'MB - Elective'!C126</f>
        <v>Future Merit Badge #5</v>
      </c>
      <c r="M72" s="182" t="str">
        <f>IF('MB - Elective'!W126&lt;&gt;"",IF('MB - Elective'!W126="P","P","C"),"")</f>
        <v/>
      </c>
      <c r="N72" s="5"/>
    </row>
    <row r="73" spans="1:14" x14ac:dyDescent="0.15">
      <c r="A73" s="2"/>
      <c r="B73" s="2"/>
      <c r="C73" s="2"/>
      <c r="D73" s="286">
        <f>Eagle!B8</f>
        <v>4</v>
      </c>
      <c r="E73" s="287" t="str">
        <f>Eagle!C8</f>
        <v>While a Life Scout, serve actively 6 months in one or more of the following positions of responsibility (or carry out a Scoutmaster-assigned leadership project to help the troop):  SPL, ASPL, Troop Guide, OA Rep, PL, Den Chief, Scribe, Librarian, Historian, Quartermaster, Bugler, JASM, Chaplain Aide, or Instructor.</v>
      </c>
      <c r="F73" s="286" t="str">
        <f>IF(Eagle!W8&lt;&gt;"",IF(ISNUMBER(Eagle!W8),Eagle!W8,"C"),"")</f>
        <v/>
      </c>
      <c r="G73" s="5"/>
      <c r="H73" s="294" t="str">
        <f>'MB - Elective'!C52</f>
        <v>Graphic Arts</v>
      </c>
      <c r="I73" s="294"/>
      <c r="J73" s="182" t="str">
        <f>IF('MB - Elective'!W52&lt;&gt;"",IF('MB - Elective'!W52="P","P","C"),"")</f>
        <v/>
      </c>
      <c r="L73" s="33" t="str">
        <f>'MB - Elective'!C127</f>
        <v>Future Merit Badge #6</v>
      </c>
      <c r="M73" s="182" t="str">
        <f>IF('MB - Elective'!W127&lt;&gt;"",IF('MB - Elective'!W127="P","P","C"),"")</f>
        <v/>
      </c>
      <c r="N73" s="5"/>
    </row>
    <row r="74" spans="1:14" x14ac:dyDescent="0.15">
      <c r="A74" s="2"/>
      <c r="B74" s="2"/>
      <c r="C74" s="2"/>
      <c r="D74" s="286"/>
      <c r="E74" s="287"/>
      <c r="F74" s="286"/>
      <c r="G74" s="5"/>
      <c r="H74" s="294" t="str">
        <f>'MB - Elective'!C53</f>
        <v>Home Repairs</v>
      </c>
      <c r="I74" s="294"/>
      <c r="J74" s="182" t="str">
        <f>IF('MB - Elective'!W53&lt;&gt;"",IF('MB - Elective'!W53="P","P","C"),"")</f>
        <v/>
      </c>
      <c r="L74" s="33" t="str">
        <f>'MB - Elective'!C128</f>
        <v>Future Merit Badge #7</v>
      </c>
      <c r="M74" s="182" t="str">
        <f>IF('MB - Elective'!W128&lt;&gt;"",IF('MB - Elective'!W128="P","P","C"),"")</f>
        <v/>
      </c>
      <c r="N74" s="5"/>
    </row>
    <row r="75" spans="1:14" x14ac:dyDescent="0.15">
      <c r="A75" s="2"/>
      <c r="B75" s="2"/>
      <c r="C75" s="2"/>
      <c r="D75" s="286"/>
      <c r="E75" s="287"/>
      <c r="F75" s="286"/>
      <c r="G75" s="5"/>
      <c r="H75" s="294" t="str">
        <f>'MB - Elective'!C54</f>
        <v>Horsemanship</v>
      </c>
      <c r="I75" s="294"/>
      <c r="J75" s="182" t="str">
        <f>IF('MB - Elective'!W54&lt;&gt;"",IF('MB - Elective'!W54="P","P","C"),"")</f>
        <v/>
      </c>
      <c r="K75" s="5"/>
      <c r="L75" s="33" t="str">
        <f>'MB - Elective'!C129</f>
        <v>Future Merit Badge #8</v>
      </c>
      <c r="M75" s="182" t="str">
        <f>IF('MB - Elective'!W129&lt;&gt;"",IF('MB - Elective'!W129="P","P","C"),"")</f>
        <v/>
      </c>
      <c r="N75" s="2"/>
    </row>
    <row r="76" spans="1:14" x14ac:dyDescent="0.15">
      <c r="A76" s="2"/>
      <c r="B76" s="2"/>
      <c r="C76" s="2"/>
      <c r="D76" s="286"/>
      <c r="E76" s="287"/>
      <c r="F76" s="286"/>
      <c r="G76" s="5"/>
      <c r="H76" s="294" t="str">
        <f>'MB - Elective'!C55</f>
        <v>Indian Lore</v>
      </c>
      <c r="I76" s="294"/>
      <c r="J76" s="182" t="str">
        <f>IF('MB - Elective'!W55&lt;&gt;"",IF('MB - Elective'!W55="P","P","C"),"")</f>
        <v/>
      </c>
      <c r="K76" s="5"/>
      <c r="L76" s="33" t="str">
        <f>'MB - Elective'!C130</f>
        <v>Future Merit Badge #9</v>
      </c>
      <c r="M76" s="182" t="str">
        <f>IF('MB - Elective'!W130&lt;&gt;"",IF('MB - Elective'!W130="P","P","C"),"")</f>
        <v/>
      </c>
      <c r="N76" s="2"/>
    </row>
    <row r="77" spans="1:14" x14ac:dyDescent="0.15">
      <c r="A77" s="2"/>
      <c r="B77" s="2"/>
      <c r="C77" s="2"/>
      <c r="D77" s="286"/>
      <c r="E77" s="287"/>
      <c r="F77" s="286"/>
      <c r="G77" s="5"/>
      <c r="H77" s="294" t="str">
        <f>'MB - Elective'!C56</f>
        <v>Insect Study</v>
      </c>
      <c r="I77" s="294"/>
      <c r="J77" s="182" t="str">
        <f>IF('MB - Elective'!W56&lt;&gt;"",IF('MB - Elective'!W56="P","P","C"),"")</f>
        <v/>
      </c>
      <c r="K77" s="5"/>
      <c r="L77" s="33" t="str">
        <f>'MB - Elective'!C131</f>
        <v>Future Merit Badge #10</v>
      </c>
      <c r="M77" s="182" t="str">
        <f>IF('MB - Elective'!W131&lt;&gt;"",IF('MB - Elective'!W131="P","P","C"),"")</f>
        <v/>
      </c>
      <c r="N77" s="2"/>
    </row>
    <row r="78" spans="1:14" ht="12.75" customHeight="1" x14ac:dyDescent="0.15">
      <c r="A78" s="2"/>
      <c r="B78" s="2"/>
      <c r="C78" s="2"/>
      <c r="D78" s="286"/>
      <c r="E78" s="287"/>
      <c r="F78" s="286"/>
      <c r="G78" s="5"/>
      <c r="H78" s="5"/>
      <c r="K78" s="5"/>
      <c r="L78" s="2"/>
      <c r="M78" s="5"/>
      <c r="N78" s="2"/>
    </row>
    <row r="79" spans="1:14" ht="12.75" customHeight="1" x14ac:dyDescent="0.15">
      <c r="A79" s="2"/>
      <c r="B79" s="2"/>
      <c r="C79" s="2"/>
      <c r="D79" s="286">
        <f>Eagle!B9</f>
        <v>5</v>
      </c>
      <c r="E79" s="287" t="str">
        <f>Eagle!C9</f>
        <v>While a Life Scout, plan, develop, and give leadership to others in a service project helpful to any religious institution, any school, or your community.  The Project must also benefit an organization other than the Boy Scouts of America.  A project proposal must be approved by the organization benefiting from the effort, your Scoutmaster, unit committee, and the council or district before you start.  You must use the Eagle Scout Service Project Workbook in meeting this requirement.</v>
      </c>
      <c r="F79" s="286" t="str">
        <f>IF(Eagle!W9&lt;&gt;"",IF(ISNUMBER(Eagle!W9),Eagle!W9,"C"),"")</f>
        <v/>
      </c>
      <c r="G79" s="4"/>
      <c r="H79" s="4"/>
      <c r="K79" s="5"/>
      <c r="L79" s="2"/>
      <c r="M79" s="5"/>
      <c r="N79" s="2"/>
    </row>
    <row r="80" spans="1:14" ht="12.75" customHeight="1" x14ac:dyDescent="0.15">
      <c r="A80" s="2"/>
      <c r="B80" s="2"/>
      <c r="C80" s="2"/>
      <c r="D80" s="286"/>
      <c r="E80" s="287"/>
      <c r="F80" s="286"/>
      <c r="G80" s="5"/>
      <c r="H80" s="5"/>
      <c r="K80" s="5"/>
      <c r="L80" s="2"/>
      <c r="M80" s="5"/>
      <c r="N80" s="2"/>
    </row>
    <row r="81" spans="1:14" ht="12.75" customHeight="1" x14ac:dyDescent="0.15">
      <c r="A81" s="2"/>
      <c r="B81" s="2"/>
      <c r="C81" s="2"/>
      <c r="D81" s="286"/>
      <c r="E81" s="287"/>
      <c r="F81" s="286"/>
      <c r="G81" s="5"/>
      <c r="H81" s="5"/>
      <c r="K81" s="2"/>
      <c r="L81" s="2"/>
      <c r="M81" s="5"/>
      <c r="N81" s="2"/>
    </row>
    <row r="82" spans="1:14" x14ac:dyDescent="0.15">
      <c r="A82" s="2"/>
      <c r="B82" s="2"/>
      <c r="C82" s="2"/>
      <c r="D82" s="286"/>
      <c r="E82" s="287"/>
      <c r="F82" s="286"/>
      <c r="G82" s="5"/>
      <c r="H82" s="5"/>
      <c r="K82" s="2"/>
      <c r="L82" s="2"/>
      <c r="M82" s="5"/>
      <c r="N82" s="2"/>
    </row>
    <row r="83" spans="1:14" x14ac:dyDescent="0.15">
      <c r="A83" s="2"/>
      <c r="B83" s="2"/>
      <c r="C83" s="2"/>
      <c r="D83" s="286"/>
      <c r="E83" s="287"/>
      <c r="F83" s="286"/>
      <c r="G83" s="5"/>
      <c r="H83" s="5"/>
      <c r="K83" s="2"/>
      <c r="L83" s="2"/>
      <c r="M83" s="5"/>
      <c r="N83" s="2"/>
    </row>
    <row r="84" spans="1:14" ht="12.75" customHeight="1" x14ac:dyDescent="0.15">
      <c r="A84" s="2"/>
      <c r="B84" s="2"/>
      <c r="C84" s="2"/>
      <c r="D84" s="286"/>
      <c r="E84" s="287"/>
      <c r="F84" s="286"/>
      <c r="G84" s="5"/>
      <c r="H84" s="5"/>
      <c r="K84" s="2"/>
      <c r="L84" s="2"/>
      <c r="M84" s="5"/>
      <c r="N84" s="2"/>
    </row>
    <row r="85" spans="1:14" x14ac:dyDescent="0.15">
      <c r="A85" s="2"/>
      <c r="B85" s="2"/>
      <c r="C85" s="2"/>
      <c r="D85" s="286"/>
      <c r="E85" s="287"/>
      <c r="F85" s="286"/>
      <c r="G85" s="5"/>
      <c r="H85" s="5"/>
      <c r="K85" s="2"/>
      <c r="L85" s="2"/>
      <c r="M85" s="5"/>
      <c r="N85" s="2"/>
    </row>
    <row r="86" spans="1:14" ht="12.75" customHeight="1" x14ac:dyDescent="0.15">
      <c r="A86" s="2"/>
      <c r="B86" s="2"/>
      <c r="C86" s="2"/>
      <c r="D86" s="286"/>
      <c r="E86" s="287"/>
      <c r="F86" s="286"/>
      <c r="G86" s="4"/>
      <c r="H86" s="4"/>
      <c r="K86" s="2"/>
      <c r="L86" s="2"/>
      <c r="M86" s="5"/>
      <c r="N86" s="2"/>
    </row>
    <row r="87" spans="1:14" ht="12.75" customHeight="1" x14ac:dyDescent="0.15">
      <c r="A87" s="2"/>
      <c r="B87" s="2"/>
      <c r="C87" s="2"/>
      <c r="D87" s="286"/>
      <c r="E87" s="287"/>
      <c r="F87" s="286"/>
      <c r="G87" s="5"/>
      <c r="H87" s="5"/>
      <c r="K87" s="2"/>
      <c r="L87" s="2"/>
      <c r="M87" s="5"/>
      <c r="N87" s="2"/>
    </row>
    <row r="88" spans="1:14" ht="12.75" customHeight="1" x14ac:dyDescent="0.15">
      <c r="A88" s="2"/>
      <c r="B88" s="2"/>
      <c r="C88" s="2"/>
      <c r="D88" s="180">
        <f>Eagle!B10</f>
        <v>6</v>
      </c>
      <c r="E88" s="177" t="str">
        <f>Eagle!C10</f>
        <v>While a Life Scout, participate in a Scoutmaster conference.</v>
      </c>
      <c r="F88" s="180" t="str">
        <f>IF(Eagle!W10&lt;&gt;"",IF(ISNUMBER(Eagle!W10),Eagle!W10,"C"),"")</f>
        <v/>
      </c>
      <c r="G88" s="5"/>
      <c r="H88" s="5"/>
      <c r="K88" s="2"/>
      <c r="L88" s="2"/>
      <c r="M88" s="5"/>
      <c r="N88" s="2"/>
    </row>
    <row r="89" spans="1:14" ht="13.15" customHeight="1" x14ac:dyDescent="0.15">
      <c r="A89" s="2"/>
      <c r="B89" s="2"/>
      <c r="C89" s="2"/>
      <c r="D89" s="286">
        <f>Eagle!B11</f>
        <v>7</v>
      </c>
      <c r="E89" s="287" t="str">
        <f>Eagle!C11</f>
        <v>Complete your board of review for the Eagle rank.
In preparation for your board of review, prepare and attach your Eagle Scout Rank Application a statement of your ambitions and life purpose and a listing of positions held in your religious institution, school, camp, community, or other organizations, during which you demonstrated leadership skills.  Include honors and awards received during this service.</v>
      </c>
      <c r="F89" s="286" t="str">
        <f>IF(Eagle!W11&lt;&gt;"",IF(ISNUMBER(Eagle!W11),Eagle!W11,"C"),"")</f>
        <v/>
      </c>
      <c r="G89" s="5"/>
      <c r="H89" s="5"/>
      <c r="K89" s="2"/>
      <c r="L89" s="2"/>
      <c r="M89" s="5"/>
      <c r="N89" s="2"/>
    </row>
    <row r="90" spans="1:14" x14ac:dyDescent="0.15">
      <c r="A90" s="2"/>
      <c r="B90" s="2"/>
      <c r="C90" s="2"/>
      <c r="D90" s="286"/>
      <c r="E90" s="287"/>
      <c r="F90" s="286"/>
      <c r="G90" s="5"/>
      <c r="H90" s="5"/>
      <c r="K90" s="2"/>
      <c r="L90" s="2"/>
      <c r="M90" s="5"/>
      <c r="N90" s="2"/>
    </row>
    <row r="91" spans="1:14" x14ac:dyDescent="0.15">
      <c r="A91" s="2"/>
      <c r="B91" s="2"/>
      <c r="C91" s="2"/>
      <c r="D91" s="286"/>
      <c r="E91" s="287"/>
      <c r="F91" s="286"/>
      <c r="G91" s="5"/>
      <c r="H91" s="5"/>
      <c r="K91" s="2"/>
      <c r="L91" s="2"/>
      <c r="M91" s="5"/>
      <c r="N91" s="2"/>
    </row>
    <row r="92" spans="1:14" x14ac:dyDescent="0.15">
      <c r="A92" s="2"/>
      <c r="B92" s="2"/>
      <c r="C92" s="2"/>
      <c r="D92" s="286"/>
      <c r="E92" s="287"/>
      <c r="F92" s="286"/>
      <c r="G92" s="5"/>
      <c r="H92" s="5"/>
      <c r="K92" s="2"/>
      <c r="L92" s="2"/>
      <c r="M92" s="5"/>
      <c r="N92" s="2"/>
    </row>
    <row r="93" spans="1:14" x14ac:dyDescent="0.15">
      <c r="A93" s="2"/>
      <c r="B93" s="2"/>
      <c r="C93" s="2"/>
      <c r="D93" s="286"/>
      <c r="E93" s="287"/>
      <c r="F93" s="286"/>
      <c r="G93" s="5"/>
      <c r="H93" s="5"/>
      <c r="K93" s="2"/>
      <c r="L93" s="2"/>
      <c r="M93" s="5"/>
      <c r="N93" s="2"/>
    </row>
    <row r="94" spans="1:14" x14ac:dyDescent="0.15">
      <c r="A94" s="2"/>
      <c r="B94" s="2"/>
      <c r="C94" s="2"/>
      <c r="D94" s="286"/>
      <c r="E94" s="287"/>
      <c r="F94" s="286"/>
      <c r="G94" s="5"/>
      <c r="H94" s="5"/>
      <c r="K94" s="2"/>
      <c r="L94" s="2"/>
      <c r="M94" s="5"/>
      <c r="N94" s="2"/>
    </row>
    <row r="95" spans="1:14" x14ac:dyDescent="0.15">
      <c r="A95" s="2"/>
      <c r="B95" s="2"/>
      <c r="C95" s="2"/>
      <c r="D95" s="286"/>
      <c r="E95" s="287"/>
      <c r="F95" s="286"/>
      <c r="G95" s="5"/>
      <c r="H95" s="5"/>
      <c r="K95" s="2"/>
      <c r="L95" s="2"/>
      <c r="M95" s="5"/>
      <c r="N95" s="2"/>
    </row>
    <row r="96" spans="1:14" ht="12.75" customHeight="1" x14ac:dyDescent="0.15">
      <c r="A96" s="2"/>
      <c r="B96" s="2"/>
      <c r="C96" s="2"/>
      <c r="D96" s="40"/>
      <c r="G96" s="5"/>
      <c r="H96" s="5"/>
      <c r="K96" s="2"/>
      <c r="N96" s="2"/>
    </row>
    <row r="97" spans="1:14" x14ac:dyDescent="0.15">
      <c r="A97" s="2"/>
      <c r="B97" s="2"/>
      <c r="C97" s="2"/>
      <c r="D97" s="40"/>
      <c r="G97" s="5"/>
      <c r="H97" s="5"/>
      <c r="K97" s="2"/>
      <c r="N97" s="2"/>
    </row>
    <row r="98" spans="1:14" ht="12.75" customHeight="1" x14ac:dyDescent="0.15">
      <c r="A98" s="2"/>
      <c r="B98" s="2"/>
      <c r="C98" s="2"/>
      <c r="D98" s="40"/>
      <c r="G98" s="5"/>
      <c r="H98" s="5"/>
      <c r="K98" s="2"/>
      <c r="N98" s="2"/>
    </row>
    <row r="99" spans="1:14" x14ac:dyDescent="0.15">
      <c r="A99" s="2"/>
      <c r="B99" s="2"/>
      <c r="C99" s="2"/>
      <c r="D99" s="40"/>
      <c r="G99" s="5"/>
      <c r="H99" s="5"/>
      <c r="K99" s="2"/>
      <c r="N99" s="2"/>
    </row>
    <row r="100" spans="1:14" x14ac:dyDescent="0.15">
      <c r="A100" s="2"/>
      <c r="B100" s="2"/>
      <c r="C100" s="2"/>
      <c r="D100" s="40"/>
      <c r="G100" s="5"/>
      <c r="H100" s="5"/>
      <c r="K100" s="2"/>
      <c r="N100" s="2"/>
    </row>
    <row r="101" spans="1:14" ht="12.75" customHeight="1" x14ac:dyDescent="0.15"/>
    <row r="102" spans="1:14" x14ac:dyDescent="0.15">
      <c r="G102" s="5"/>
      <c r="H102" s="5"/>
    </row>
    <row r="103" spans="1:14" x14ac:dyDescent="0.15">
      <c r="G103" s="5"/>
      <c r="H103" s="5"/>
    </row>
    <row r="104" spans="1:14" x14ac:dyDescent="0.15">
      <c r="G104" s="5"/>
      <c r="H104" s="5"/>
    </row>
    <row r="105" spans="1:14" x14ac:dyDescent="0.15">
      <c r="G105" s="5"/>
      <c r="H105" s="5"/>
    </row>
    <row r="106" spans="1:14" x14ac:dyDescent="0.15">
      <c r="G106" s="5"/>
      <c r="H106" s="5"/>
    </row>
  </sheetData>
  <sheetProtection algorithmName="SHA-512" hashValue="meTEQV9wFgqdy2qzxh9lneqGqZxMWlCw1QWdkKbnODvi7Vc0L648tFHndnImfB07HGQkwS1IY65uWCMPq4G8mg==" saltValue="EM291d81+LxvBiN/HVXEqA==" spinCount="100000" sheet="1" objects="1" scenarios="1" selectLockedCells="1" selectUnlockedCells="1"/>
  <mergeCells count="121">
    <mergeCell ref="L1:M2"/>
    <mergeCell ref="D3:D4"/>
    <mergeCell ref="E3:E4"/>
    <mergeCell ref="F3:F4"/>
    <mergeCell ref="D5:D7"/>
    <mergeCell ref="E5:E7"/>
    <mergeCell ref="F5:F7"/>
    <mergeCell ref="D8:D9"/>
    <mergeCell ref="E8:E9"/>
    <mergeCell ref="F8:F9"/>
    <mergeCell ref="A1:B2"/>
    <mergeCell ref="D1:F2"/>
    <mergeCell ref="H1:J2"/>
    <mergeCell ref="D10:D12"/>
    <mergeCell ref="E10:E12"/>
    <mergeCell ref="F10:F12"/>
    <mergeCell ref="H10:H11"/>
    <mergeCell ref="H12:H13"/>
    <mergeCell ref="D13:D18"/>
    <mergeCell ref="E13:E18"/>
    <mergeCell ref="F13:F18"/>
    <mergeCell ref="H15:H17"/>
    <mergeCell ref="H22:J23"/>
    <mergeCell ref="H24:I24"/>
    <mergeCell ref="H25:I25"/>
    <mergeCell ref="H26:I26"/>
    <mergeCell ref="D27:F28"/>
    <mergeCell ref="H27:I27"/>
    <mergeCell ref="H28:I28"/>
    <mergeCell ref="D19:D21"/>
    <mergeCell ref="E19:E21"/>
    <mergeCell ref="F19:F21"/>
    <mergeCell ref="D22:D23"/>
    <mergeCell ref="E22:E23"/>
    <mergeCell ref="F22:F23"/>
    <mergeCell ref="H33:I33"/>
    <mergeCell ref="D34:D35"/>
    <mergeCell ref="E34:E35"/>
    <mergeCell ref="F34:F35"/>
    <mergeCell ref="H34:I34"/>
    <mergeCell ref="H35:I35"/>
    <mergeCell ref="D29:D30"/>
    <mergeCell ref="E29:E30"/>
    <mergeCell ref="F29:F30"/>
    <mergeCell ref="H29:I29"/>
    <mergeCell ref="H30:I30"/>
    <mergeCell ref="D31:D33"/>
    <mergeCell ref="E31:E33"/>
    <mergeCell ref="F31:F33"/>
    <mergeCell ref="H31:I31"/>
    <mergeCell ref="H32:I32"/>
    <mergeCell ref="D36:D37"/>
    <mergeCell ref="E36:E37"/>
    <mergeCell ref="F36:F37"/>
    <mergeCell ref="H36:I36"/>
    <mergeCell ref="H37:I37"/>
    <mergeCell ref="D38:D43"/>
    <mergeCell ref="E38:E43"/>
    <mergeCell ref="F38:F43"/>
    <mergeCell ref="H38:I38"/>
    <mergeCell ref="H39:I39"/>
    <mergeCell ref="H40:I40"/>
    <mergeCell ref="H41:I41"/>
    <mergeCell ref="H42:I42"/>
    <mergeCell ref="H43:I43"/>
    <mergeCell ref="D44:D56"/>
    <mergeCell ref="E44:E56"/>
    <mergeCell ref="F44:F56"/>
    <mergeCell ref="H44:I44"/>
    <mergeCell ref="H45:I45"/>
    <mergeCell ref="H46:I46"/>
    <mergeCell ref="H53:I53"/>
    <mergeCell ref="H54:I54"/>
    <mergeCell ref="H55:I55"/>
    <mergeCell ref="H56:I56"/>
    <mergeCell ref="H57:I57"/>
    <mergeCell ref="H58:I58"/>
    <mergeCell ref="H47:I47"/>
    <mergeCell ref="H48:I48"/>
    <mergeCell ref="H49:I49"/>
    <mergeCell ref="H50:I50"/>
    <mergeCell ref="H51:I51"/>
    <mergeCell ref="H52:I52"/>
    <mergeCell ref="H59:I59"/>
    <mergeCell ref="H60:I60"/>
    <mergeCell ref="D61:F62"/>
    <mergeCell ref="H61:I61"/>
    <mergeCell ref="H62:I62"/>
    <mergeCell ref="D63:D64"/>
    <mergeCell ref="E63:E64"/>
    <mergeCell ref="F63:F64"/>
    <mergeCell ref="H63:I63"/>
    <mergeCell ref="H64:I64"/>
    <mergeCell ref="H71:I71"/>
    <mergeCell ref="H72:I72"/>
    <mergeCell ref="D73:D78"/>
    <mergeCell ref="E73:E78"/>
    <mergeCell ref="F73:F78"/>
    <mergeCell ref="D65:D70"/>
    <mergeCell ref="E65:E70"/>
    <mergeCell ref="F65:F70"/>
    <mergeCell ref="H65:I65"/>
    <mergeCell ref="H66:I66"/>
    <mergeCell ref="H67:I67"/>
    <mergeCell ref="H68:I68"/>
    <mergeCell ref="H69:I69"/>
    <mergeCell ref="H70:I70"/>
    <mergeCell ref="H73:I73"/>
    <mergeCell ref="H74:I74"/>
    <mergeCell ref="H75:I75"/>
    <mergeCell ref="H76:I76"/>
    <mergeCell ref="H77:I77"/>
    <mergeCell ref="D79:D87"/>
    <mergeCell ref="E79:E87"/>
    <mergeCell ref="F79:F87"/>
    <mergeCell ref="D89:D95"/>
    <mergeCell ref="E89:E95"/>
    <mergeCell ref="F89:F95"/>
    <mergeCell ref="D71:D72"/>
    <mergeCell ref="E71:E72"/>
    <mergeCell ref="F71:F72"/>
  </mergeCells>
  <conditionalFormatting sqref="J24:J77 M3:M77">
    <cfRule type="cellIs" dxfId="1" priority="1" operator="equal">
      <formula>"P"</formula>
    </cfRule>
  </conditionalFormatting>
  <conditionalFormatting sqref="J3:J19">
    <cfRule type="cellIs" dxfId="0" priority="2" operator="equal">
      <formula>"P"</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X107"/>
  <sheetViews>
    <sheetView showGridLines="0" zoomScaleNormal="100" workbookViewId="0" xr3:uid="{51F8DEE0-4D01-5F28-A812-FC0BD7CAC4A5}">
      <pane xSplit="3" ySplit="9" topLeftCell="D10" activePane="bottomRight" state="frozen"/>
      <selection pane="bottomLeft" activeCell="A8" sqref="A8"/>
      <selection pane="topRight" activeCell="D1" sqref="D1"/>
      <selection pane="bottomRight" activeCell="D8" sqref="D8"/>
    </sheetView>
  </sheetViews>
  <sheetFormatPr defaultColWidth="9.16796875" defaultRowHeight="12.75" x14ac:dyDescent="0.15"/>
  <cols>
    <col min="1" max="1" width="3.1015625" style="49" customWidth="1"/>
    <col min="2" max="2" width="10.65234375" style="49" customWidth="1"/>
    <col min="3" max="3" width="52.99609375" style="49" customWidth="1"/>
    <col min="4" max="23" width="3.37109375" style="49" customWidth="1"/>
    <col min="24" max="24" width="3.1015625" style="49" customWidth="1"/>
    <col min="25" max="16384" width="9.16796875" style="49"/>
  </cols>
  <sheetData>
    <row r="1" spans="1:24" ht="12.75" customHeight="1" x14ac:dyDescent="0.15">
      <c r="A1" s="262" t="s">
        <v>218</v>
      </c>
      <c r="B1" s="54"/>
      <c r="C1" s="55"/>
      <c r="D1" s="259" t="e">
        <f ca="1">'Scout 1'!$A1</f>
        <v>#VALUE!</v>
      </c>
      <c r="E1" s="259" t="e">
        <f ca="1">'Scout 2'!$A1</f>
        <v>#VALUE!</v>
      </c>
      <c r="F1" s="259" t="e">
        <f ca="1">'Scout 3'!$A1</f>
        <v>#VALUE!</v>
      </c>
      <c r="G1" s="259" t="e">
        <f ca="1">'Scout 4'!$A1</f>
        <v>#VALUE!</v>
      </c>
      <c r="H1" s="259" t="e">
        <f ca="1">'Scout 5'!$A1</f>
        <v>#VALUE!</v>
      </c>
      <c r="I1" s="259" t="e">
        <f ca="1">'Scout 6'!$A1</f>
        <v>#VALUE!</v>
      </c>
      <c r="J1" s="259" t="e">
        <f ca="1">'Scout 7'!$A1</f>
        <v>#VALUE!</v>
      </c>
      <c r="K1" s="259" t="e">
        <f ca="1">'Scout 8'!$A1</f>
        <v>#VALUE!</v>
      </c>
      <c r="L1" s="259" t="e">
        <f ca="1">'Scout 9'!$A1</f>
        <v>#VALUE!</v>
      </c>
      <c r="M1" s="259" t="e">
        <f ca="1">'Scout 10'!$A1</f>
        <v>#VALUE!</v>
      </c>
      <c r="N1" s="259" t="e">
        <f ca="1">'Scout 11'!$A1</f>
        <v>#VALUE!</v>
      </c>
      <c r="O1" s="259" t="e">
        <f ca="1">'Scout 12'!$A1</f>
        <v>#VALUE!</v>
      </c>
      <c r="P1" s="259" t="e">
        <f ca="1">'Scout 13'!$A1</f>
        <v>#VALUE!</v>
      </c>
      <c r="Q1" s="259" t="e">
        <f ca="1">'Scout 14'!$A1</f>
        <v>#VALUE!</v>
      </c>
      <c r="R1" s="259" t="e">
        <f ca="1">'Scout 15'!$A1</f>
        <v>#VALUE!</v>
      </c>
      <c r="S1" s="259" t="e">
        <f ca="1">'Scout 16'!$A1</f>
        <v>#VALUE!</v>
      </c>
      <c r="T1" s="259" t="e">
        <f ca="1">'Scout 17'!$A1</f>
        <v>#VALUE!</v>
      </c>
      <c r="U1" s="259" t="e">
        <f ca="1">'Scout 18'!$A1</f>
        <v>#VALUE!</v>
      </c>
      <c r="V1" s="259" t="e">
        <f ca="1">'Scout 19'!$A1</f>
        <v>#VALUE!</v>
      </c>
      <c r="W1" s="259" t="e">
        <f ca="1">'Scout 20'!$A1</f>
        <v>#VALUE!</v>
      </c>
      <c r="X1" s="262" t="s">
        <v>218</v>
      </c>
    </row>
    <row r="2" spans="1:24" ht="12.75" customHeight="1" x14ac:dyDescent="0.15">
      <c r="A2" s="262"/>
      <c r="B2" s="265" t="s">
        <v>163</v>
      </c>
      <c r="C2" s="266"/>
      <c r="D2" s="260"/>
      <c r="E2" s="260"/>
      <c r="F2" s="260"/>
      <c r="G2" s="260"/>
      <c r="H2" s="260"/>
      <c r="I2" s="260"/>
      <c r="J2" s="260"/>
      <c r="K2" s="260"/>
      <c r="L2" s="260"/>
      <c r="M2" s="260"/>
      <c r="N2" s="260"/>
      <c r="O2" s="260"/>
      <c r="P2" s="260"/>
      <c r="Q2" s="260"/>
      <c r="R2" s="260"/>
      <c r="S2" s="260"/>
      <c r="T2" s="260"/>
      <c r="U2" s="260"/>
      <c r="V2" s="260"/>
      <c r="W2" s="260"/>
      <c r="X2" s="262"/>
    </row>
    <row r="3" spans="1:24" ht="12.75" customHeight="1" x14ac:dyDescent="0.15">
      <c r="A3" s="262"/>
      <c r="B3" s="263" t="s">
        <v>165</v>
      </c>
      <c r="C3" s="264"/>
      <c r="D3" s="260"/>
      <c r="E3" s="260"/>
      <c r="F3" s="260"/>
      <c r="G3" s="260"/>
      <c r="H3" s="260"/>
      <c r="I3" s="260"/>
      <c r="J3" s="260"/>
      <c r="K3" s="260"/>
      <c r="L3" s="260"/>
      <c r="M3" s="260"/>
      <c r="N3" s="260"/>
      <c r="O3" s="260"/>
      <c r="P3" s="260"/>
      <c r="Q3" s="260"/>
      <c r="R3" s="260"/>
      <c r="S3" s="260"/>
      <c r="T3" s="260"/>
      <c r="U3" s="260"/>
      <c r="V3" s="260"/>
      <c r="W3" s="260"/>
      <c r="X3" s="262"/>
    </row>
    <row r="4" spans="1:24" x14ac:dyDescent="0.15">
      <c r="A4" s="262"/>
      <c r="B4" s="56"/>
      <c r="C4" s="57"/>
      <c r="D4" s="260"/>
      <c r="E4" s="260"/>
      <c r="F4" s="260"/>
      <c r="G4" s="260"/>
      <c r="H4" s="260"/>
      <c r="I4" s="260"/>
      <c r="J4" s="260"/>
      <c r="K4" s="260"/>
      <c r="L4" s="260"/>
      <c r="M4" s="260"/>
      <c r="N4" s="260"/>
      <c r="O4" s="260"/>
      <c r="P4" s="260"/>
      <c r="Q4" s="260"/>
      <c r="R4" s="260"/>
      <c r="S4" s="260"/>
      <c r="T4" s="260"/>
      <c r="U4" s="260"/>
      <c r="V4" s="260"/>
      <c r="W4" s="260"/>
      <c r="X4" s="262"/>
    </row>
    <row r="5" spans="1:24" ht="12.75" customHeight="1" thickBot="1" x14ac:dyDescent="0.2">
      <c r="A5" s="262"/>
      <c r="B5" s="58"/>
      <c r="C5" s="59"/>
      <c r="D5" s="261"/>
      <c r="E5" s="261"/>
      <c r="F5" s="261"/>
      <c r="G5" s="261"/>
      <c r="H5" s="261"/>
      <c r="I5" s="261"/>
      <c r="J5" s="261"/>
      <c r="K5" s="261"/>
      <c r="L5" s="261"/>
      <c r="M5" s="261"/>
      <c r="N5" s="261"/>
      <c r="O5" s="261"/>
      <c r="P5" s="261"/>
      <c r="Q5" s="261"/>
      <c r="R5" s="261"/>
      <c r="S5" s="261"/>
      <c r="T5" s="261"/>
      <c r="U5" s="261"/>
      <c r="V5" s="261"/>
      <c r="W5" s="261"/>
      <c r="X5" s="262"/>
    </row>
    <row r="6" spans="1:24" ht="13.5" thickBot="1" x14ac:dyDescent="0.2">
      <c r="A6" s="262"/>
      <c r="B6" s="110"/>
      <c r="C6" s="111" t="s">
        <v>164</v>
      </c>
      <c r="D6" s="128" t="str">
        <f>IF(AND(NOT(ISNUMBER(D8)),COUNTIF(D10:D107,"*")=0),"",IF(ISNUMBER(D8),D8,0)+COUNTIF(D10:D107,"*"))</f>
        <v/>
      </c>
      <c r="E6" s="128" t="str">
        <f t="shared" ref="E6:W6" si="0">IF(AND(NOT(ISNUMBER(E8)),COUNTIF(E10:E107,"*")=0),"",IF(ISNUMBER(E8),E8,0)+COUNTIF(E10:E107,"*"))</f>
        <v/>
      </c>
      <c r="F6" s="128" t="str">
        <f t="shared" si="0"/>
        <v/>
      </c>
      <c r="G6" s="128" t="str">
        <f t="shared" si="0"/>
        <v/>
      </c>
      <c r="H6" s="128" t="str">
        <f t="shared" si="0"/>
        <v/>
      </c>
      <c r="I6" s="128" t="str">
        <f t="shared" si="0"/>
        <v/>
      </c>
      <c r="J6" s="128" t="str">
        <f t="shared" si="0"/>
        <v/>
      </c>
      <c r="K6" s="128" t="str">
        <f t="shared" si="0"/>
        <v/>
      </c>
      <c r="L6" s="128" t="str">
        <f t="shared" si="0"/>
        <v/>
      </c>
      <c r="M6" s="128" t="str">
        <f t="shared" si="0"/>
        <v/>
      </c>
      <c r="N6" s="128" t="str">
        <f t="shared" si="0"/>
        <v/>
      </c>
      <c r="O6" s="128" t="str">
        <f t="shared" si="0"/>
        <v/>
      </c>
      <c r="P6" s="128" t="str">
        <f t="shared" si="0"/>
        <v/>
      </c>
      <c r="Q6" s="128" t="str">
        <f t="shared" si="0"/>
        <v/>
      </c>
      <c r="R6" s="128" t="str">
        <f t="shared" si="0"/>
        <v/>
      </c>
      <c r="S6" s="128" t="str">
        <f t="shared" si="0"/>
        <v/>
      </c>
      <c r="T6" s="128" t="str">
        <f t="shared" si="0"/>
        <v/>
      </c>
      <c r="U6" s="128" t="str">
        <f t="shared" si="0"/>
        <v/>
      </c>
      <c r="V6" s="128" t="str">
        <f t="shared" si="0"/>
        <v/>
      </c>
      <c r="W6" s="128" t="str">
        <f t="shared" si="0"/>
        <v/>
      </c>
      <c r="X6" s="262"/>
    </row>
    <row r="7" spans="1:24" ht="6" customHeight="1" x14ac:dyDescent="0.15">
      <c r="A7" s="262"/>
      <c r="B7" s="110"/>
      <c r="C7" s="111"/>
      <c r="D7" s="112"/>
      <c r="E7" s="112"/>
      <c r="F7" s="112"/>
      <c r="G7" s="112"/>
      <c r="H7" s="112"/>
      <c r="I7" s="112"/>
      <c r="J7" s="112"/>
      <c r="K7" s="112"/>
      <c r="L7" s="112"/>
      <c r="M7" s="112"/>
      <c r="N7" s="112"/>
      <c r="O7" s="112"/>
      <c r="P7" s="112"/>
      <c r="Q7" s="112"/>
      <c r="R7" s="112"/>
      <c r="S7" s="112"/>
      <c r="T7" s="112"/>
      <c r="U7" s="112"/>
      <c r="V7" s="112"/>
      <c r="W7" s="112"/>
      <c r="X7" s="262"/>
    </row>
    <row r="8" spans="1:24" x14ac:dyDescent="0.15">
      <c r="A8" s="262"/>
      <c r="B8" s="60"/>
      <c r="C8" s="127" t="s">
        <v>229</v>
      </c>
      <c r="D8" s="116"/>
      <c r="E8" s="116"/>
      <c r="F8" s="116"/>
      <c r="G8" s="116"/>
      <c r="H8" s="116"/>
      <c r="I8" s="116"/>
      <c r="J8" s="116"/>
      <c r="K8" s="116"/>
      <c r="L8" s="116"/>
      <c r="M8" s="116"/>
      <c r="N8" s="116"/>
      <c r="O8" s="116"/>
      <c r="P8" s="116"/>
      <c r="Q8" s="116"/>
      <c r="R8" s="116"/>
      <c r="S8" s="116"/>
      <c r="T8" s="116"/>
      <c r="U8" s="116"/>
      <c r="V8" s="116"/>
      <c r="W8" s="116"/>
      <c r="X8" s="262"/>
    </row>
    <row r="9" spans="1:24" x14ac:dyDescent="0.15">
      <c r="A9" s="262"/>
      <c r="B9" s="62" t="s">
        <v>160</v>
      </c>
      <c r="C9" s="81" t="s">
        <v>326</v>
      </c>
      <c r="D9" s="64"/>
      <c r="E9" s="64"/>
      <c r="F9" s="64"/>
      <c r="G9" s="64"/>
      <c r="H9" s="64"/>
      <c r="I9" s="64"/>
      <c r="J9" s="64"/>
      <c r="K9" s="64"/>
      <c r="L9" s="64"/>
      <c r="M9" s="64"/>
      <c r="N9" s="64"/>
      <c r="O9" s="64"/>
      <c r="P9" s="64"/>
      <c r="Q9" s="64"/>
      <c r="R9" s="64"/>
      <c r="S9" s="64"/>
      <c r="T9" s="64"/>
      <c r="U9" s="64"/>
      <c r="V9" s="64"/>
      <c r="W9" s="64"/>
      <c r="X9" s="262"/>
    </row>
    <row r="10" spans="1:24" x14ac:dyDescent="0.15">
      <c r="A10" s="262"/>
      <c r="B10" s="65"/>
      <c r="C10" s="66"/>
      <c r="D10" s="71"/>
      <c r="E10" s="67"/>
      <c r="F10" s="67"/>
      <c r="G10" s="67"/>
      <c r="H10" s="67"/>
      <c r="I10" s="67"/>
      <c r="J10" s="67"/>
      <c r="K10" s="67"/>
      <c r="L10" s="67"/>
      <c r="M10" s="67"/>
      <c r="N10" s="67"/>
      <c r="O10" s="67"/>
      <c r="P10" s="67"/>
      <c r="Q10" s="67"/>
      <c r="R10" s="67"/>
      <c r="S10" s="67"/>
      <c r="T10" s="67"/>
      <c r="U10" s="67"/>
      <c r="V10" s="67"/>
      <c r="W10" s="71"/>
      <c r="X10" s="262"/>
    </row>
    <row r="11" spans="1:24" x14ac:dyDescent="0.15">
      <c r="A11" s="262"/>
      <c r="B11" s="65"/>
      <c r="C11" s="68"/>
      <c r="D11" s="67"/>
      <c r="E11" s="67"/>
      <c r="F11" s="67"/>
      <c r="G11" s="67"/>
      <c r="H11" s="67"/>
      <c r="I11" s="67"/>
      <c r="J11" s="67"/>
      <c r="K11" s="67"/>
      <c r="L11" s="67"/>
      <c r="M11" s="67"/>
      <c r="N11" s="67"/>
      <c r="O11" s="67"/>
      <c r="P11" s="67"/>
      <c r="Q11" s="67"/>
      <c r="R11" s="67"/>
      <c r="S11" s="67"/>
      <c r="T11" s="67"/>
      <c r="U11" s="67"/>
      <c r="V11" s="67"/>
      <c r="W11" s="67"/>
      <c r="X11" s="262"/>
    </row>
    <row r="12" spans="1:24" x14ac:dyDescent="0.15">
      <c r="A12" s="262"/>
      <c r="B12" s="65"/>
      <c r="C12" s="68"/>
      <c r="D12" s="67"/>
      <c r="E12" s="67"/>
      <c r="F12" s="67"/>
      <c r="G12" s="67"/>
      <c r="H12" s="67"/>
      <c r="I12" s="67"/>
      <c r="J12" s="67"/>
      <c r="K12" s="67"/>
      <c r="L12" s="67"/>
      <c r="M12" s="67"/>
      <c r="N12" s="67"/>
      <c r="O12" s="67"/>
      <c r="P12" s="67"/>
      <c r="Q12" s="67"/>
      <c r="R12" s="67"/>
      <c r="S12" s="67"/>
      <c r="T12" s="67"/>
      <c r="U12" s="67"/>
      <c r="V12" s="67"/>
      <c r="W12" s="67"/>
      <c r="X12" s="262"/>
    </row>
    <row r="13" spans="1:24" x14ac:dyDescent="0.15">
      <c r="A13" s="262"/>
      <c r="B13" s="65"/>
      <c r="C13" s="66"/>
      <c r="D13" s="67"/>
      <c r="E13" s="67"/>
      <c r="F13" s="67"/>
      <c r="G13" s="67"/>
      <c r="H13" s="67"/>
      <c r="I13" s="67"/>
      <c r="J13" s="67"/>
      <c r="K13" s="67"/>
      <c r="L13" s="67"/>
      <c r="M13" s="67"/>
      <c r="N13" s="67"/>
      <c r="O13" s="67"/>
      <c r="P13" s="67"/>
      <c r="Q13" s="67"/>
      <c r="R13" s="67"/>
      <c r="S13" s="67"/>
      <c r="T13" s="67"/>
      <c r="U13" s="67"/>
      <c r="V13" s="67"/>
      <c r="W13" s="67"/>
      <c r="X13" s="262"/>
    </row>
    <row r="14" spans="1:24" x14ac:dyDescent="0.15">
      <c r="A14" s="262"/>
      <c r="B14" s="65"/>
      <c r="C14" s="68"/>
      <c r="D14" s="67"/>
      <c r="E14" s="67"/>
      <c r="F14" s="67"/>
      <c r="G14" s="67"/>
      <c r="H14" s="67"/>
      <c r="I14" s="67"/>
      <c r="J14" s="67"/>
      <c r="K14" s="67"/>
      <c r="L14" s="67"/>
      <c r="M14" s="67"/>
      <c r="N14" s="67"/>
      <c r="O14" s="67"/>
      <c r="P14" s="67"/>
      <c r="Q14" s="67"/>
      <c r="R14" s="67"/>
      <c r="S14" s="67"/>
      <c r="T14" s="67"/>
      <c r="U14" s="67"/>
      <c r="V14" s="67"/>
      <c r="W14" s="67"/>
      <c r="X14" s="262"/>
    </row>
    <row r="15" spans="1:24" x14ac:dyDescent="0.15">
      <c r="A15" s="262"/>
      <c r="B15" s="65"/>
      <c r="C15" s="68"/>
      <c r="D15" s="67"/>
      <c r="E15" s="67"/>
      <c r="F15" s="67"/>
      <c r="G15" s="67"/>
      <c r="H15" s="67"/>
      <c r="I15" s="67"/>
      <c r="J15" s="67"/>
      <c r="K15" s="67"/>
      <c r="L15" s="67"/>
      <c r="M15" s="67"/>
      <c r="N15" s="67"/>
      <c r="O15" s="67"/>
      <c r="P15" s="67"/>
      <c r="Q15" s="67"/>
      <c r="R15" s="67"/>
      <c r="S15" s="67"/>
      <c r="T15" s="67"/>
      <c r="U15" s="67"/>
      <c r="V15" s="67"/>
      <c r="W15" s="67"/>
      <c r="X15" s="262"/>
    </row>
    <row r="16" spans="1:24" x14ac:dyDescent="0.15">
      <c r="A16" s="262"/>
      <c r="B16" s="65"/>
      <c r="C16" s="66"/>
      <c r="D16" s="67"/>
      <c r="E16" s="67"/>
      <c r="F16" s="67"/>
      <c r="G16" s="67"/>
      <c r="H16" s="67"/>
      <c r="I16" s="67"/>
      <c r="J16" s="67"/>
      <c r="K16" s="67"/>
      <c r="L16" s="67"/>
      <c r="M16" s="67"/>
      <c r="N16" s="67"/>
      <c r="O16" s="67"/>
      <c r="P16" s="67"/>
      <c r="Q16" s="67"/>
      <c r="R16" s="67"/>
      <c r="S16" s="67"/>
      <c r="T16" s="67"/>
      <c r="U16" s="67"/>
      <c r="V16" s="67"/>
      <c r="W16" s="67"/>
      <c r="X16" s="262"/>
    </row>
    <row r="17" spans="1:24" x14ac:dyDescent="0.15">
      <c r="A17" s="262"/>
      <c r="B17" s="65"/>
      <c r="C17" s="68"/>
      <c r="D17" s="67"/>
      <c r="E17" s="67"/>
      <c r="F17" s="67"/>
      <c r="G17" s="67"/>
      <c r="H17" s="67"/>
      <c r="I17" s="67"/>
      <c r="J17" s="67"/>
      <c r="K17" s="67"/>
      <c r="L17" s="67"/>
      <c r="M17" s="67"/>
      <c r="N17" s="67"/>
      <c r="O17" s="67"/>
      <c r="P17" s="67"/>
      <c r="Q17" s="67"/>
      <c r="R17" s="67"/>
      <c r="S17" s="67"/>
      <c r="T17" s="67"/>
      <c r="U17" s="67"/>
      <c r="V17" s="67"/>
      <c r="W17" s="67"/>
      <c r="X17" s="262"/>
    </row>
    <row r="18" spans="1:24" x14ac:dyDescent="0.15">
      <c r="A18" s="262"/>
      <c r="B18" s="65"/>
      <c r="C18" s="68"/>
      <c r="D18" s="67"/>
      <c r="E18" s="67"/>
      <c r="F18" s="67"/>
      <c r="G18" s="67"/>
      <c r="H18" s="67"/>
      <c r="I18" s="67"/>
      <c r="J18" s="67"/>
      <c r="K18" s="67"/>
      <c r="L18" s="67"/>
      <c r="M18" s="67"/>
      <c r="N18" s="67"/>
      <c r="O18" s="67"/>
      <c r="P18" s="67"/>
      <c r="Q18" s="67"/>
      <c r="R18" s="67"/>
      <c r="S18" s="67"/>
      <c r="T18" s="67"/>
      <c r="U18" s="67"/>
      <c r="V18" s="67"/>
      <c r="W18" s="67"/>
      <c r="X18" s="262"/>
    </row>
    <row r="19" spans="1:24" x14ac:dyDescent="0.15">
      <c r="A19" s="262"/>
      <c r="B19" s="65"/>
      <c r="C19" s="68"/>
      <c r="D19" s="67"/>
      <c r="E19" s="67"/>
      <c r="F19" s="67"/>
      <c r="G19" s="67"/>
      <c r="H19" s="67"/>
      <c r="I19" s="67"/>
      <c r="J19" s="67"/>
      <c r="K19" s="67"/>
      <c r="L19" s="67"/>
      <c r="M19" s="67"/>
      <c r="N19" s="67"/>
      <c r="O19" s="67"/>
      <c r="P19" s="67"/>
      <c r="Q19" s="67"/>
      <c r="R19" s="67"/>
      <c r="S19" s="67"/>
      <c r="T19" s="67"/>
      <c r="U19" s="67"/>
      <c r="V19" s="67"/>
      <c r="W19" s="67"/>
      <c r="X19" s="262"/>
    </row>
    <row r="20" spans="1:24" x14ac:dyDescent="0.15">
      <c r="A20" s="262"/>
      <c r="B20" s="65"/>
      <c r="C20" s="68"/>
      <c r="D20" s="67"/>
      <c r="E20" s="67"/>
      <c r="F20" s="67"/>
      <c r="G20" s="67"/>
      <c r="H20" s="67"/>
      <c r="I20" s="67"/>
      <c r="J20" s="67"/>
      <c r="K20" s="67"/>
      <c r="L20" s="67"/>
      <c r="M20" s="67"/>
      <c r="N20" s="67"/>
      <c r="O20" s="67"/>
      <c r="P20" s="67"/>
      <c r="Q20" s="67"/>
      <c r="R20" s="67"/>
      <c r="S20" s="67"/>
      <c r="T20" s="67"/>
      <c r="U20" s="67"/>
      <c r="V20" s="67"/>
      <c r="W20" s="67"/>
      <c r="X20" s="262"/>
    </row>
    <row r="21" spans="1:24" x14ac:dyDescent="0.15">
      <c r="A21" s="262"/>
      <c r="B21" s="65"/>
      <c r="C21" s="66"/>
      <c r="D21" s="69"/>
      <c r="E21" s="69"/>
      <c r="F21" s="69"/>
      <c r="G21" s="69"/>
      <c r="H21" s="69"/>
      <c r="I21" s="69"/>
      <c r="J21" s="69"/>
      <c r="K21" s="69"/>
      <c r="L21" s="69"/>
      <c r="M21" s="69"/>
      <c r="N21" s="69"/>
      <c r="O21" s="69"/>
      <c r="P21" s="69"/>
      <c r="Q21" s="69"/>
      <c r="R21" s="69"/>
      <c r="S21" s="69"/>
      <c r="T21" s="69"/>
      <c r="U21" s="69"/>
      <c r="V21" s="69"/>
      <c r="W21" s="69"/>
      <c r="X21" s="262"/>
    </row>
    <row r="22" spans="1:24" x14ac:dyDescent="0.15">
      <c r="A22" s="262"/>
      <c r="B22" s="65"/>
      <c r="C22" s="68"/>
      <c r="D22" s="67"/>
      <c r="E22" s="70"/>
      <c r="F22" s="70"/>
      <c r="G22" s="70"/>
      <c r="H22" s="70"/>
      <c r="I22" s="70"/>
      <c r="J22" s="70"/>
      <c r="K22" s="70"/>
      <c r="L22" s="70"/>
      <c r="M22" s="70"/>
      <c r="N22" s="70"/>
      <c r="O22" s="70"/>
      <c r="P22" s="70"/>
      <c r="Q22" s="70"/>
      <c r="R22" s="67"/>
      <c r="S22" s="67"/>
      <c r="T22" s="67"/>
      <c r="U22" s="67"/>
      <c r="V22" s="67"/>
      <c r="W22" s="67"/>
      <c r="X22" s="262"/>
    </row>
    <row r="23" spans="1:24" x14ac:dyDescent="0.15">
      <c r="A23" s="262"/>
      <c r="B23" s="65"/>
      <c r="C23" s="68"/>
      <c r="D23" s="71"/>
      <c r="E23" s="71"/>
      <c r="F23" s="71"/>
      <c r="G23" s="71"/>
      <c r="H23" s="71"/>
      <c r="I23" s="71"/>
      <c r="J23" s="71"/>
      <c r="K23" s="71"/>
      <c r="L23" s="71"/>
      <c r="M23" s="71"/>
      <c r="N23" s="71"/>
      <c r="O23" s="71"/>
      <c r="P23" s="71"/>
      <c r="Q23" s="71"/>
      <c r="R23" s="71"/>
      <c r="S23" s="71"/>
      <c r="T23" s="71"/>
      <c r="U23" s="71"/>
      <c r="V23" s="71"/>
      <c r="W23" s="71"/>
      <c r="X23" s="262"/>
    </row>
    <row r="24" spans="1:24" x14ac:dyDescent="0.15">
      <c r="A24" s="262"/>
      <c r="B24" s="65"/>
      <c r="C24" s="72"/>
      <c r="D24" s="73"/>
      <c r="E24" s="73"/>
      <c r="F24" s="73"/>
      <c r="G24" s="73"/>
      <c r="H24" s="73"/>
      <c r="I24" s="73"/>
      <c r="J24" s="73"/>
      <c r="K24" s="73"/>
      <c r="L24" s="73"/>
      <c r="M24" s="73"/>
      <c r="N24" s="73"/>
      <c r="O24" s="73"/>
      <c r="P24" s="73"/>
      <c r="Q24" s="73"/>
      <c r="R24" s="73"/>
      <c r="S24" s="73"/>
      <c r="T24" s="73"/>
      <c r="U24" s="73"/>
      <c r="V24" s="73"/>
      <c r="W24" s="73"/>
      <c r="X24" s="262"/>
    </row>
    <row r="25" spans="1:24" x14ac:dyDescent="0.15">
      <c r="A25" s="262"/>
      <c r="B25" s="65"/>
      <c r="C25" s="72"/>
      <c r="D25" s="73"/>
      <c r="E25" s="73"/>
      <c r="F25" s="73"/>
      <c r="G25" s="73"/>
      <c r="H25" s="73"/>
      <c r="I25" s="73"/>
      <c r="J25" s="73"/>
      <c r="K25" s="73"/>
      <c r="L25" s="73"/>
      <c r="M25" s="73"/>
      <c r="N25" s="73"/>
      <c r="O25" s="73"/>
      <c r="P25" s="73"/>
      <c r="Q25" s="73"/>
      <c r="R25" s="73"/>
      <c r="S25" s="73"/>
      <c r="T25" s="73"/>
      <c r="U25" s="73"/>
      <c r="V25" s="73"/>
      <c r="W25" s="73"/>
      <c r="X25" s="262"/>
    </row>
    <row r="26" spans="1:24" x14ac:dyDescent="0.15">
      <c r="A26" s="262"/>
      <c r="B26" s="65"/>
      <c r="C26" s="74"/>
      <c r="D26" s="67"/>
      <c r="E26" s="67"/>
      <c r="F26" s="67"/>
      <c r="G26" s="67"/>
      <c r="H26" s="67"/>
      <c r="I26" s="67"/>
      <c r="J26" s="67"/>
      <c r="K26" s="67"/>
      <c r="L26" s="67"/>
      <c r="M26" s="67"/>
      <c r="N26" s="67"/>
      <c r="O26" s="67"/>
      <c r="P26" s="67"/>
      <c r="Q26" s="67"/>
      <c r="R26" s="67"/>
      <c r="S26" s="67"/>
      <c r="T26" s="67"/>
      <c r="U26" s="67"/>
      <c r="V26" s="67"/>
      <c r="W26" s="67"/>
      <c r="X26" s="262"/>
    </row>
    <row r="27" spans="1:24" x14ac:dyDescent="0.15">
      <c r="A27" s="262"/>
      <c r="B27" s="65"/>
      <c r="C27" s="72"/>
      <c r="D27" s="67"/>
      <c r="E27" s="67"/>
      <c r="F27" s="67"/>
      <c r="G27" s="67"/>
      <c r="H27" s="67"/>
      <c r="I27" s="67"/>
      <c r="J27" s="67"/>
      <c r="K27" s="67"/>
      <c r="L27" s="67"/>
      <c r="M27" s="67"/>
      <c r="N27" s="67"/>
      <c r="O27" s="67"/>
      <c r="P27" s="67"/>
      <c r="Q27" s="67"/>
      <c r="R27" s="67"/>
      <c r="S27" s="67"/>
      <c r="T27" s="67"/>
      <c r="U27" s="67"/>
      <c r="V27" s="67"/>
      <c r="W27" s="67"/>
      <c r="X27" s="262"/>
    </row>
    <row r="28" spans="1:24" x14ac:dyDescent="0.15">
      <c r="A28" s="262"/>
      <c r="B28" s="65"/>
      <c r="C28" s="68"/>
      <c r="D28" s="67"/>
      <c r="E28" s="67"/>
      <c r="F28" s="67"/>
      <c r="G28" s="67"/>
      <c r="H28" s="67"/>
      <c r="I28" s="67"/>
      <c r="J28" s="67"/>
      <c r="K28" s="67"/>
      <c r="L28" s="67"/>
      <c r="M28" s="67"/>
      <c r="N28" s="67"/>
      <c r="O28" s="67"/>
      <c r="P28" s="67"/>
      <c r="Q28" s="67"/>
      <c r="R28" s="67"/>
      <c r="S28" s="67"/>
      <c r="T28" s="67"/>
      <c r="U28" s="67"/>
      <c r="V28" s="67"/>
      <c r="W28" s="67"/>
      <c r="X28" s="262"/>
    </row>
    <row r="29" spans="1:24" x14ac:dyDescent="0.15">
      <c r="A29" s="262"/>
      <c r="B29" s="65"/>
      <c r="C29" s="75"/>
      <c r="D29" s="67"/>
      <c r="E29" s="67"/>
      <c r="F29" s="67"/>
      <c r="G29" s="67"/>
      <c r="H29" s="67"/>
      <c r="I29" s="67"/>
      <c r="J29" s="67"/>
      <c r="K29" s="67"/>
      <c r="L29" s="67"/>
      <c r="M29" s="67"/>
      <c r="N29" s="67"/>
      <c r="O29" s="67"/>
      <c r="P29" s="67"/>
      <c r="Q29" s="67"/>
      <c r="R29" s="67"/>
      <c r="S29" s="67"/>
      <c r="T29" s="67"/>
      <c r="U29" s="67"/>
      <c r="V29" s="67"/>
      <c r="W29" s="67"/>
      <c r="X29" s="262"/>
    </row>
    <row r="30" spans="1:24" x14ac:dyDescent="0.15">
      <c r="A30" s="262"/>
      <c r="B30" s="65"/>
      <c r="C30" s="68"/>
      <c r="D30" s="67"/>
      <c r="E30" s="67"/>
      <c r="F30" s="67"/>
      <c r="G30" s="67"/>
      <c r="H30" s="67"/>
      <c r="I30" s="67"/>
      <c r="J30" s="67"/>
      <c r="K30" s="67"/>
      <c r="L30" s="67"/>
      <c r="M30" s="67"/>
      <c r="N30" s="67"/>
      <c r="O30" s="67"/>
      <c r="P30" s="67"/>
      <c r="Q30" s="67"/>
      <c r="R30" s="67"/>
      <c r="S30" s="67"/>
      <c r="T30" s="67"/>
      <c r="U30" s="67"/>
      <c r="V30" s="67"/>
      <c r="W30" s="67"/>
      <c r="X30" s="262"/>
    </row>
    <row r="31" spans="1:24" x14ac:dyDescent="0.15">
      <c r="A31" s="262"/>
      <c r="B31" s="65"/>
      <c r="C31" s="75"/>
      <c r="D31" s="67"/>
      <c r="E31" s="67"/>
      <c r="F31" s="67"/>
      <c r="G31" s="67"/>
      <c r="H31" s="67"/>
      <c r="I31" s="67"/>
      <c r="J31" s="67"/>
      <c r="K31" s="67"/>
      <c r="L31" s="67"/>
      <c r="M31" s="67"/>
      <c r="N31" s="67"/>
      <c r="O31" s="67"/>
      <c r="P31" s="67"/>
      <c r="Q31" s="67"/>
      <c r="R31" s="67"/>
      <c r="S31" s="67"/>
      <c r="T31" s="67"/>
      <c r="U31" s="67"/>
      <c r="V31" s="67"/>
      <c r="W31" s="67"/>
      <c r="X31" s="262"/>
    </row>
    <row r="32" spans="1:24" x14ac:dyDescent="0.15">
      <c r="A32" s="262"/>
      <c r="B32" s="65"/>
      <c r="C32" s="76"/>
      <c r="D32" s="67"/>
      <c r="E32" s="67"/>
      <c r="F32" s="67"/>
      <c r="G32" s="67"/>
      <c r="H32" s="67"/>
      <c r="I32" s="67"/>
      <c r="J32" s="67"/>
      <c r="K32" s="67"/>
      <c r="L32" s="67"/>
      <c r="M32" s="67"/>
      <c r="N32" s="67"/>
      <c r="O32" s="67"/>
      <c r="P32" s="67"/>
      <c r="Q32" s="67"/>
      <c r="R32" s="67"/>
      <c r="S32" s="67"/>
      <c r="T32" s="67"/>
      <c r="U32" s="67"/>
      <c r="V32" s="67"/>
      <c r="W32" s="67"/>
      <c r="X32" s="262"/>
    </row>
    <row r="33" spans="1:24" x14ac:dyDescent="0.15">
      <c r="A33" s="262"/>
      <c r="B33" s="65"/>
      <c r="C33" s="68"/>
      <c r="D33" s="67"/>
      <c r="E33" s="67"/>
      <c r="F33" s="67"/>
      <c r="G33" s="67"/>
      <c r="H33" s="67"/>
      <c r="I33" s="67"/>
      <c r="J33" s="67"/>
      <c r="K33" s="67"/>
      <c r="L33" s="67"/>
      <c r="M33" s="67"/>
      <c r="N33" s="67"/>
      <c r="O33" s="67"/>
      <c r="P33" s="67"/>
      <c r="Q33" s="67"/>
      <c r="R33" s="67"/>
      <c r="S33" s="67"/>
      <c r="T33" s="67"/>
      <c r="U33" s="67"/>
      <c r="V33" s="67"/>
      <c r="W33" s="67"/>
      <c r="X33" s="262"/>
    </row>
    <row r="34" spans="1:24" x14ac:dyDescent="0.15">
      <c r="A34" s="262"/>
      <c r="B34" s="65"/>
      <c r="C34" s="68"/>
      <c r="D34" s="67"/>
      <c r="E34" s="67"/>
      <c r="F34" s="67"/>
      <c r="G34" s="67"/>
      <c r="H34" s="67"/>
      <c r="I34" s="67"/>
      <c r="J34" s="67"/>
      <c r="K34" s="67"/>
      <c r="L34" s="67"/>
      <c r="M34" s="67"/>
      <c r="N34" s="67"/>
      <c r="O34" s="67"/>
      <c r="P34" s="67"/>
      <c r="Q34" s="67"/>
      <c r="R34" s="67"/>
      <c r="S34" s="67"/>
      <c r="T34" s="67"/>
      <c r="U34" s="67"/>
      <c r="V34" s="67"/>
      <c r="W34" s="67"/>
      <c r="X34" s="262"/>
    </row>
    <row r="35" spans="1:24" x14ac:dyDescent="0.15">
      <c r="A35" s="262"/>
      <c r="B35" s="65"/>
      <c r="C35" s="68"/>
      <c r="D35" s="67"/>
      <c r="E35" s="67"/>
      <c r="F35" s="67"/>
      <c r="G35" s="67"/>
      <c r="H35" s="67"/>
      <c r="I35" s="67"/>
      <c r="J35" s="67"/>
      <c r="K35" s="67"/>
      <c r="L35" s="67"/>
      <c r="M35" s="67"/>
      <c r="N35" s="67"/>
      <c r="O35" s="67"/>
      <c r="P35" s="67"/>
      <c r="Q35" s="67"/>
      <c r="R35" s="67"/>
      <c r="S35" s="67"/>
      <c r="T35" s="67"/>
      <c r="U35" s="67"/>
      <c r="V35" s="67"/>
      <c r="W35" s="67"/>
      <c r="X35" s="262"/>
    </row>
    <row r="36" spans="1:24" x14ac:dyDescent="0.15">
      <c r="A36" s="262"/>
      <c r="B36" s="65"/>
      <c r="C36" s="76"/>
      <c r="D36" s="67"/>
      <c r="E36" s="67"/>
      <c r="F36" s="67"/>
      <c r="G36" s="67"/>
      <c r="H36" s="67"/>
      <c r="I36" s="67"/>
      <c r="J36" s="67"/>
      <c r="K36" s="67"/>
      <c r="L36" s="67"/>
      <c r="M36" s="67"/>
      <c r="N36" s="67"/>
      <c r="O36" s="67"/>
      <c r="P36" s="67"/>
      <c r="Q36" s="67"/>
      <c r="R36" s="67"/>
      <c r="S36" s="67"/>
      <c r="T36" s="67"/>
      <c r="U36" s="67"/>
      <c r="V36" s="67"/>
      <c r="W36" s="67"/>
      <c r="X36" s="262"/>
    </row>
    <row r="37" spans="1:24" x14ac:dyDescent="0.15">
      <c r="A37" s="262"/>
      <c r="B37" s="65"/>
      <c r="C37" s="68"/>
      <c r="D37" s="67"/>
      <c r="E37" s="67"/>
      <c r="F37" s="67"/>
      <c r="G37" s="67"/>
      <c r="H37" s="67"/>
      <c r="I37" s="67"/>
      <c r="J37" s="67"/>
      <c r="K37" s="67"/>
      <c r="L37" s="67"/>
      <c r="M37" s="67"/>
      <c r="N37" s="67"/>
      <c r="O37" s="67"/>
      <c r="P37" s="67"/>
      <c r="Q37" s="67"/>
      <c r="R37" s="67"/>
      <c r="S37" s="67"/>
      <c r="T37" s="67"/>
      <c r="U37" s="67"/>
      <c r="V37" s="67"/>
      <c r="W37" s="67"/>
      <c r="X37" s="262"/>
    </row>
    <row r="38" spans="1:24" x14ac:dyDescent="0.15">
      <c r="A38" s="262"/>
      <c r="B38" s="65"/>
      <c r="C38" s="68"/>
      <c r="D38" s="67"/>
      <c r="E38" s="67"/>
      <c r="F38" s="67"/>
      <c r="G38" s="67"/>
      <c r="H38" s="67"/>
      <c r="I38" s="67"/>
      <c r="J38" s="67"/>
      <c r="K38" s="67"/>
      <c r="L38" s="67"/>
      <c r="M38" s="67"/>
      <c r="N38" s="67"/>
      <c r="O38" s="67"/>
      <c r="P38" s="67"/>
      <c r="Q38" s="67"/>
      <c r="R38" s="67"/>
      <c r="S38" s="67"/>
      <c r="T38" s="67"/>
      <c r="U38" s="67"/>
      <c r="V38" s="67"/>
      <c r="W38" s="67"/>
      <c r="X38" s="262"/>
    </row>
    <row r="39" spans="1:24" x14ac:dyDescent="0.15">
      <c r="A39" s="262"/>
      <c r="B39" s="65"/>
      <c r="C39" s="68"/>
      <c r="D39" s="67"/>
      <c r="E39" s="67"/>
      <c r="F39" s="67"/>
      <c r="G39" s="67"/>
      <c r="H39" s="67"/>
      <c r="I39" s="67"/>
      <c r="J39" s="67"/>
      <c r="K39" s="67"/>
      <c r="L39" s="67"/>
      <c r="M39" s="67"/>
      <c r="N39" s="67"/>
      <c r="O39" s="67"/>
      <c r="P39" s="67"/>
      <c r="Q39" s="67"/>
      <c r="R39" s="67"/>
      <c r="S39" s="67"/>
      <c r="T39" s="67"/>
      <c r="U39" s="67"/>
      <c r="V39" s="67"/>
      <c r="W39" s="67"/>
      <c r="X39" s="262"/>
    </row>
    <row r="40" spans="1:24" x14ac:dyDescent="0.15">
      <c r="A40" s="262"/>
      <c r="B40" s="65"/>
      <c r="C40" s="68"/>
      <c r="D40" s="67"/>
      <c r="E40" s="67"/>
      <c r="F40" s="67"/>
      <c r="G40" s="67"/>
      <c r="H40" s="67"/>
      <c r="I40" s="67"/>
      <c r="J40" s="67"/>
      <c r="K40" s="67"/>
      <c r="L40" s="67"/>
      <c r="M40" s="67"/>
      <c r="N40" s="67"/>
      <c r="O40" s="67"/>
      <c r="P40" s="67"/>
      <c r="Q40" s="67"/>
      <c r="R40" s="67"/>
      <c r="S40" s="67"/>
      <c r="T40" s="67"/>
      <c r="U40" s="67"/>
      <c r="V40" s="67"/>
      <c r="W40" s="67"/>
      <c r="X40" s="262"/>
    </row>
    <row r="41" spans="1:24" x14ac:dyDescent="0.15">
      <c r="A41" s="262"/>
      <c r="B41" s="65"/>
      <c r="C41" s="68"/>
      <c r="D41" s="67"/>
      <c r="E41" s="67"/>
      <c r="F41" s="67"/>
      <c r="G41" s="67"/>
      <c r="H41" s="67"/>
      <c r="I41" s="67"/>
      <c r="J41" s="67"/>
      <c r="K41" s="67"/>
      <c r="L41" s="67"/>
      <c r="M41" s="67"/>
      <c r="N41" s="67"/>
      <c r="O41" s="67"/>
      <c r="P41" s="67"/>
      <c r="Q41" s="67"/>
      <c r="R41" s="67"/>
      <c r="S41" s="67"/>
      <c r="T41" s="67"/>
      <c r="U41" s="67"/>
      <c r="V41" s="67"/>
      <c r="W41" s="67"/>
      <c r="X41" s="262"/>
    </row>
    <row r="42" spans="1:24" x14ac:dyDescent="0.15">
      <c r="A42" s="262"/>
      <c r="B42" s="65"/>
      <c r="C42" s="68"/>
      <c r="D42" s="67"/>
      <c r="E42" s="67"/>
      <c r="F42" s="67"/>
      <c r="G42" s="67"/>
      <c r="H42" s="67"/>
      <c r="I42" s="67"/>
      <c r="J42" s="67"/>
      <c r="K42" s="67"/>
      <c r="L42" s="67"/>
      <c r="M42" s="67"/>
      <c r="N42" s="67"/>
      <c r="O42" s="67"/>
      <c r="P42" s="67"/>
      <c r="Q42" s="67"/>
      <c r="R42" s="67"/>
      <c r="S42" s="67"/>
      <c r="T42" s="67"/>
      <c r="U42" s="67"/>
      <c r="V42" s="67"/>
      <c r="W42" s="67"/>
      <c r="X42" s="262"/>
    </row>
    <row r="43" spans="1:24" x14ac:dyDescent="0.15">
      <c r="A43" s="262"/>
      <c r="B43" s="65"/>
      <c r="C43" s="68"/>
      <c r="D43" s="67"/>
      <c r="E43" s="67"/>
      <c r="F43" s="67"/>
      <c r="G43" s="67"/>
      <c r="H43" s="67"/>
      <c r="I43" s="67"/>
      <c r="J43" s="67"/>
      <c r="K43" s="67"/>
      <c r="L43" s="67"/>
      <c r="M43" s="67"/>
      <c r="N43" s="67"/>
      <c r="O43" s="67"/>
      <c r="P43" s="67"/>
      <c r="Q43" s="67"/>
      <c r="R43" s="67"/>
      <c r="S43" s="67"/>
      <c r="T43" s="67"/>
      <c r="U43" s="67"/>
      <c r="V43" s="67"/>
      <c r="W43" s="67"/>
      <c r="X43" s="262"/>
    </row>
    <row r="44" spans="1:24" x14ac:dyDescent="0.15">
      <c r="A44" s="262"/>
      <c r="B44" s="65"/>
      <c r="C44" s="68"/>
      <c r="D44" s="67"/>
      <c r="E44" s="67"/>
      <c r="F44" s="67"/>
      <c r="G44" s="67"/>
      <c r="H44" s="67"/>
      <c r="I44" s="67"/>
      <c r="J44" s="67"/>
      <c r="K44" s="67"/>
      <c r="L44" s="67"/>
      <c r="M44" s="67"/>
      <c r="N44" s="67"/>
      <c r="O44" s="67"/>
      <c r="P44" s="67"/>
      <c r="Q44" s="67"/>
      <c r="R44" s="67"/>
      <c r="S44" s="67"/>
      <c r="T44" s="67"/>
      <c r="U44" s="67"/>
      <c r="V44" s="67"/>
      <c r="W44" s="67"/>
      <c r="X44" s="262"/>
    </row>
    <row r="45" spans="1:24" x14ac:dyDescent="0.15">
      <c r="A45" s="262"/>
      <c r="B45" s="65"/>
      <c r="C45" s="68"/>
      <c r="D45" s="67"/>
      <c r="E45" s="67"/>
      <c r="F45" s="67"/>
      <c r="G45" s="67"/>
      <c r="H45" s="67"/>
      <c r="I45" s="67"/>
      <c r="J45" s="67"/>
      <c r="K45" s="67"/>
      <c r="L45" s="67"/>
      <c r="M45" s="67"/>
      <c r="N45" s="67"/>
      <c r="O45" s="67"/>
      <c r="P45" s="67"/>
      <c r="Q45" s="67"/>
      <c r="R45" s="67"/>
      <c r="S45" s="67"/>
      <c r="T45" s="67"/>
      <c r="U45" s="67"/>
      <c r="V45" s="67"/>
      <c r="W45" s="67"/>
      <c r="X45" s="262"/>
    </row>
    <row r="46" spans="1:24" x14ac:dyDescent="0.15">
      <c r="A46" s="262"/>
      <c r="B46" s="65"/>
      <c r="C46" s="68"/>
      <c r="D46" s="67"/>
      <c r="E46" s="67"/>
      <c r="F46" s="67"/>
      <c r="G46" s="67"/>
      <c r="H46" s="67"/>
      <c r="I46" s="67"/>
      <c r="J46" s="67"/>
      <c r="K46" s="67"/>
      <c r="L46" s="67"/>
      <c r="M46" s="67"/>
      <c r="N46" s="67"/>
      <c r="O46" s="67"/>
      <c r="P46" s="67"/>
      <c r="Q46" s="67"/>
      <c r="R46" s="67"/>
      <c r="S46" s="67"/>
      <c r="T46" s="67"/>
      <c r="U46" s="67"/>
      <c r="V46" s="67"/>
      <c r="W46" s="67"/>
      <c r="X46" s="262"/>
    </row>
    <row r="47" spans="1:24" x14ac:dyDescent="0.15">
      <c r="A47" s="262"/>
      <c r="B47" s="65"/>
      <c r="C47" s="68"/>
      <c r="D47" s="67"/>
      <c r="E47" s="67"/>
      <c r="F47" s="67"/>
      <c r="G47" s="67"/>
      <c r="H47" s="67"/>
      <c r="I47" s="67"/>
      <c r="J47" s="67"/>
      <c r="K47" s="67"/>
      <c r="L47" s="67"/>
      <c r="M47" s="67"/>
      <c r="N47" s="67"/>
      <c r="O47" s="67"/>
      <c r="P47" s="67"/>
      <c r="Q47" s="67"/>
      <c r="R47" s="67"/>
      <c r="S47" s="67"/>
      <c r="T47" s="67"/>
      <c r="U47" s="67"/>
      <c r="V47" s="67"/>
      <c r="W47" s="67"/>
      <c r="X47" s="262"/>
    </row>
    <row r="48" spans="1:24" x14ac:dyDescent="0.15">
      <c r="A48" s="262"/>
      <c r="B48" s="65"/>
      <c r="C48" s="68"/>
      <c r="D48" s="67"/>
      <c r="E48" s="67"/>
      <c r="F48" s="67"/>
      <c r="G48" s="67"/>
      <c r="H48" s="67"/>
      <c r="I48" s="67"/>
      <c r="J48" s="67"/>
      <c r="K48" s="67"/>
      <c r="L48" s="67"/>
      <c r="M48" s="67"/>
      <c r="N48" s="67"/>
      <c r="O48" s="67"/>
      <c r="P48" s="67"/>
      <c r="Q48" s="67"/>
      <c r="R48" s="67"/>
      <c r="S48" s="67"/>
      <c r="T48" s="67"/>
      <c r="U48" s="67"/>
      <c r="V48" s="67"/>
      <c r="W48" s="67"/>
      <c r="X48" s="262"/>
    </row>
    <row r="49" spans="1:24" x14ac:dyDescent="0.15">
      <c r="A49" s="262"/>
      <c r="B49" s="65"/>
      <c r="C49" s="68"/>
      <c r="D49" s="67"/>
      <c r="E49" s="67"/>
      <c r="F49" s="67"/>
      <c r="G49" s="67"/>
      <c r="H49" s="67"/>
      <c r="I49" s="67"/>
      <c r="J49" s="67"/>
      <c r="K49" s="67"/>
      <c r="L49" s="67"/>
      <c r="M49" s="67"/>
      <c r="N49" s="67"/>
      <c r="O49" s="67"/>
      <c r="P49" s="67"/>
      <c r="Q49" s="67"/>
      <c r="R49" s="67"/>
      <c r="S49" s="67"/>
      <c r="T49" s="67"/>
      <c r="U49" s="67"/>
      <c r="V49" s="67"/>
      <c r="W49" s="67"/>
      <c r="X49" s="262"/>
    </row>
    <row r="50" spans="1:24" x14ac:dyDescent="0.15">
      <c r="A50" s="262"/>
      <c r="B50" s="65"/>
      <c r="C50" s="68"/>
      <c r="D50" s="67"/>
      <c r="E50" s="67"/>
      <c r="F50" s="67"/>
      <c r="G50" s="67"/>
      <c r="H50" s="67"/>
      <c r="I50" s="67"/>
      <c r="J50" s="67"/>
      <c r="K50" s="67"/>
      <c r="L50" s="67"/>
      <c r="M50" s="67"/>
      <c r="N50" s="67"/>
      <c r="O50" s="67"/>
      <c r="P50" s="67"/>
      <c r="Q50" s="67"/>
      <c r="R50" s="67"/>
      <c r="S50" s="67"/>
      <c r="T50" s="67"/>
      <c r="U50" s="67"/>
      <c r="V50" s="67"/>
      <c r="W50" s="67"/>
      <c r="X50" s="262"/>
    </row>
    <row r="51" spans="1:24" x14ac:dyDescent="0.15">
      <c r="A51" s="262"/>
      <c r="B51" s="65"/>
      <c r="C51" s="68"/>
      <c r="D51" s="67"/>
      <c r="E51" s="67"/>
      <c r="F51" s="67"/>
      <c r="G51" s="67"/>
      <c r="H51" s="67"/>
      <c r="I51" s="67"/>
      <c r="J51" s="67"/>
      <c r="K51" s="67"/>
      <c r="L51" s="67"/>
      <c r="M51" s="67"/>
      <c r="N51" s="67"/>
      <c r="O51" s="67"/>
      <c r="P51" s="67"/>
      <c r="Q51" s="67"/>
      <c r="R51" s="67"/>
      <c r="S51" s="67"/>
      <c r="T51" s="67"/>
      <c r="U51" s="67"/>
      <c r="V51" s="67"/>
      <c r="W51" s="67"/>
      <c r="X51" s="262"/>
    </row>
    <row r="52" spans="1:24" x14ac:dyDescent="0.15">
      <c r="A52" s="262"/>
      <c r="B52" s="65"/>
      <c r="C52" s="68"/>
      <c r="D52" s="67"/>
      <c r="E52" s="67"/>
      <c r="F52" s="67"/>
      <c r="G52" s="67"/>
      <c r="H52" s="67"/>
      <c r="I52" s="67"/>
      <c r="J52" s="67"/>
      <c r="K52" s="67"/>
      <c r="L52" s="67"/>
      <c r="M52" s="67"/>
      <c r="N52" s="67"/>
      <c r="O52" s="67"/>
      <c r="P52" s="67"/>
      <c r="Q52" s="67"/>
      <c r="R52" s="67"/>
      <c r="S52" s="67"/>
      <c r="T52" s="67"/>
      <c r="U52" s="67"/>
      <c r="V52" s="67"/>
      <c r="W52" s="67"/>
      <c r="X52" s="262"/>
    </row>
    <row r="53" spans="1:24" x14ac:dyDescent="0.15">
      <c r="A53" s="262"/>
      <c r="B53" s="65"/>
      <c r="C53" s="68"/>
      <c r="D53" s="67"/>
      <c r="E53" s="67"/>
      <c r="F53" s="67"/>
      <c r="G53" s="67"/>
      <c r="H53" s="67"/>
      <c r="I53" s="67"/>
      <c r="J53" s="67"/>
      <c r="K53" s="67"/>
      <c r="L53" s="67"/>
      <c r="M53" s="67"/>
      <c r="N53" s="67"/>
      <c r="O53" s="67"/>
      <c r="P53" s="67"/>
      <c r="Q53" s="67"/>
      <c r="R53" s="67"/>
      <c r="S53" s="67"/>
      <c r="T53" s="67"/>
      <c r="U53" s="67"/>
      <c r="V53" s="67"/>
      <c r="W53" s="67"/>
      <c r="X53" s="262"/>
    </row>
    <row r="54" spans="1:24" x14ac:dyDescent="0.15">
      <c r="A54" s="262"/>
      <c r="B54" s="65"/>
      <c r="C54" s="68"/>
      <c r="D54" s="67"/>
      <c r="E54" s="67"/>
      <c r="F54" s="67"/>
      <c r="G54" s="67"/>
      <c r="H54" s="67"/>
      <c r="I54" s="67"/>
      <c r="J54" s="67"/>
      <c r="K54" s="67"/>
      <c r="L54" s="67"/>
      <c r="M54" s="67"/>
      <c r="N54" s="67"/>
      <c r="O54" s="67"/>
      <c r="P54" s="67"/>
      <c r="Q54" s="67"/>
      <c r="R54" s="67"/>
      <c r="S54" s="67"/>
      <c r="T54" s="67"/>
      <c r="U54" s="67"/>
      <c r="V54" s="67"/>
      <c r="W54" s="67"/>
      <c r="X54" s="262"/>
    </row>
    <row r="55" spans="1:24" x14ac:dyDescent="0.15">
      <c r="A55" s="262"/>
      <c r="B55" s="65"/>
      <c r="C55" s="68"/>
      <c r="D55" s="67"/>
      <c r="E55" s="67"/>
      <c r="F55" s="67"/>
      <c r="G55" s="67"/>
      <c r="H55" s="67"/>
      <c r="I55" s="67"/>
      <c r="J55" s="67"/>
      <c r="K55" s="67"/>
      <c r="L55" s="67"/>
      <c r="M55" s="67"/>
      <c r="N55" s="67"/>
      <c r="O55" s="67"/>
      <c r="P55" s="67"/>
      <c r="Q55" s="67"/>
      <c r="R55" s="67"/>
      <c r="S55" s="67"/>
      <c r="T55" s="67"/>
      <c r="U55" s="67"/>
      <c r="V55" s="67"/>
      <c r="W55" s="67"/>
      <c r="X55" s="262"/>
    </row>
    <row r="56" spans="1:24" x14ac:dyDescent="0.15">
      <c r="A56" s="262"/>
      <c r="B56" s="65"/>
      <c r="C56" s="68"/>
      <c r="D56" s="67"/>
      <c r="E56" s="67"/>
      <c r="F56" s="67"/>
      <c r="G56" s="67"/>
      <c r="H56" s="67"/>
      <c r="I56" s="67"/>
      <c r="J56" s="67"/>
      <c r="K56" s="67"/>
      <c r="L56" s="67"/>
      <c r="M56" s="67"/>
      <c r="N56" s="67"/>
      <c r="O56" s="67"/>
      <c r="P56" s="67"/>
      <c r="Q56" s="67"/>
      <c r="R56" s="67"/>
      <c r="S56" s="67"/>
      <c r="T56" s="67"/>
      <c r="U56" s="67"/>
      <c r="V56" s="67"/>
      <c r="W56" s="67"/>
      <c r="X56" s="262"/>
    </row>
    <row r="57" spans="1:24" x14ac:dyDescent="0.15">
      <c r="A57" s="262"/>
      <c r="B57" s="65"/>
      <c r="C57" s="68"/>
      <c r="D57" s="67"/>
      <c r="E57" s="67"/>
      <c r="F57" s="67"/>
      <c r="G57" s="67"/>
      <c r="H57" s="67"/>
      <c r="I57" s="67"/>
      <c r="J57" s="67"/>
      <c r="K57" s="67"/>
      <c r="L57" s="67"/>
      <c r="M57" s="67"/>
      <c r="N57" s="67"/>
      <c r="O57" s="67"/>
      <c r="P57" s="67"/>
      <c r="Q57" s="67"/>
      <c r="R57" s="67"/>
      <c r="S57" s="67"/>
      <c r="T57" s="67"/>
      <c r="U57" s="67"/>
      <c r="V57" s="67"/>
      <c r="W57" s="67"/>
      <c r="X57" s="262"/>
    </row>
    <row r="58" spans="1:24" x14ac:dyDescent="0.15">
      <c r="A58" s="262"/>
      <c r="B58" s="65"/>
      <c r="C58" s="68"/>
      <c r="D58" s="67"/>
      <c r="E58" s="67"/>
      <c r="F58" s="67"/>
      <c r="G58" s="67"/>
      <c r="H58" s="67"/>
      <c r="I58" s="67"/>
      <c r="J58" s="67"/>
      <c r="K58" s="67"/>
      <c r="L58" s="67"/>
      <c r="M58" s="67"/>
      <c r="N58" s="67"/>
      <c r="O58" s="67"/>
      <c r="P58" s="67"/>
      <c r="Q58" s="67"/>
      <c r="R58" s="67"/>
      <c r="S58" s="67"/>
      <c r="T58" s="67"/>
      <c r="U58" s="67"/>
      <c r="V58" s="67"/>
      <c r="W58" s="67"/>
      <c r="X58" s="262"/>
    </row>
    <row r="59" spans="1:24" x14ac:dyDescent="0.15">
      <c r="A59" s="262"/>
      <c r="B59" s="65"/>
      <c r="C59" s="68"/>
      <c r="D59" s="67"/>
      <c r="E59" s="67"/>
      <c r="F59" s="67"/>
      <c r="G59" s="67"/>
      <c r="H59" s="67"/>
      <c r="I59" s="67"/>
      <c r="J59" s="67"/>
      <c r="K59" s="67"/>
      <c r="L59" s="67"/>
      <c r="M59" s="67"/>
      <c r="N59" s="67"/>
      <c r="O59" s="67"/>
      <c r="P59" s="67"/>
      <c r="Q59" s="67"/>
      <c r="R59" s="67"/>
      <c r="S59" s="67"/>
      <c r="T59" s="67"/>
      <c r="U59" s="67"/>
      <c r="V59" s="67"/>
      <c r="W59" s="67"/>
      <c r="X59" s="262"/>
    </row>
    <row r="60" spans="1:24" x14ac:dyDescent="0.15">
      <c r="A60" s="262"/>
      <c r="B60" s="65"/>
      <c r="C60" s="68"/>
      <c r="D60" s="67"/>
      <c r="E60" s="67"/>
      <c r="F60" s="67"/>
      <c r="G60" s="67"/>
      <c r="H60" s="67"/>
      <c r="I60" s="67"/>
      <c r="J60" s="67"/>
      <c r="K60" s="67"/>
      <c r="L60" s="67"/>
      <c r="M60" s="67"/>
      <c r="N60" s="67"/>
      <c r="O60" s="67"/>
      <c r="P60" s="67"/>
      <c r="Q60" s="67"/>
      <c r="R60" s="67"/>
      <c r="S60" s="67"/>
      <c r="T60" s="67"/>
      <c r="U60" s="67"/>
      <c r="V60" s="67"/>
      <c r="W60" s="67"/>
      <c r="X60" s="262"/>
    </row>
    <row r="61" spans="1:24" x14ac:dyDescent="0.15">
      <c r="A61" s="262"/>
      <c r="B61" s="65"/>
      <c r="C61" s="68"/>
      <c r="D61" s="67"/>
      <c r="E61" s="67"/>
      <c r="F61" s="67"/>
      <c r="G61" s="67"/>
      <c r="H61" s="67"/>
      <c r="I61" s="67"/>
      <c r="J61" s="67"/>
      <c r="K61" s="67"/>
      <c r="L61" s="67"/>
      <c r="M61" s="67"/>
      <c r="N61" s="67"/>
      <c r="O61" s="67"/>
      <c r="P61" s="67"/>
      <c r="Q61" s="67"/>
      <c r="R61" s="67"/>
      <c r="S61" s="67"/>
      <c r="T61" s="67"/>
      <c r="U61" s="67"/>
      <c r="V61" s="67"/>
      <c r="W61" s="67"/>
      <c r="X61" s="262"/>
    </row>
    <row r="62" spans="1:24" x14ac:dyDescent="0.15">
      <c r="A62" s="262"/>
      <c r="B62" s="65"/>
      <c r="C62" s="68"/>
      <c r="D62" s="67"/>
      <c r="E62" s="67"/>
      <c r="F62" s="67"/>
      <c r="G62" s="67"/>
      <c r="H62" s="67"/>
      <c r="I62" s="67"/>
      <c r="J62" s="67"/>
      <c r="K62" s="67"/>
      <c r="L62" s="67"/>
      <c r="M62" s="67"/>
      <c r="N62" s="67"/>
      <c r="O62" s="67"/>
      <c r="P62" s="67"/>
      <c r="Q62" s="67"/>
      <c r="R62" s="67"/>
      <c r="S62" s="67"/>
      <c r="T62" s="67"/>
      <c r="U62" s="67"/>
      <c r="V62" s="67"/>
      <c r="W62" s="67"/>
      <c r="X62" s="262"/>
    </row>
    <row r="63" spans="1:24" x14ac:dyDescent="0.15">
      <c r="A63" s="262"/>
      <c r="B63" s="65"/>
      <c r="C63" s="77"/>
      <c r="D63" s="67"/>
      <c r="E63" s="67"/>
      <c r="F63" s="67"/>
      <c r="G63" s="67"/>
      <c r="H63" s="67"/>
      <c r="I63" s="67"/>
      <c r="J63" s="67"/>
      <c r="K63" s="67"/>
      <c r="L63" s="67"/>
      <c r="M63" s="67"/>
      <c r="N63" s="67"/>
      <c r="O63" s="67"/>
      <c r="P63" s="67"/>
      <c r="Q63" s="67"/>
      <c r="R63" s="67"/>
      <c r="S63" s="67"/>
      <c r="T63" s="67"/>
      <c r="U63" s="67"/>
      <c r="V63" s="67"/>
      <c r="W63" s="67"/>
      <c r="X63" s="262"/>
    </row>
    <row r="64" spans="1:24" x14ac:dyDescent="0.15">
      <c r="A64" s="262"/>
      <c r="B64" s="65"/>
      <c r="C64" s="78"/>
      <c r="D64" s="73"/>
      <c r="E64" s="73"/>
      <c r="F64" s="73"/>
      <c r="G64" s="73"/>
      <c r="H64" s="73"/>
      <c r="I64" s="73"/>
      <c r="J64" s="73"/>
      <c r="K64" s="73"/>
      <c r="L64" s="73"/>
      <c r="M64" s="73"/>
      <c r="N64" s="73"/>
      <c r="O64" s="73"/>
      <c r="P64" s="73"/>
      <c r="Q64" s="73"/>
      <c r="R64" s="73"/>
      <c r="S64" s="73"/>
      <c r="T64" s="73"/>
      <c r="U64" s="73"/>
      <c r="V64" s="73"/>
      <c r="W64" s="73"/>
      <c r="X64" s="262"/>
    </row>
    <row r="65" spans="1:24" x14ac:dyDescent="0.15">
      <c r="A65" s="262"/>
      <c r="B65" s="65"/>
      <c r="C65" s="78"/>
      <c r="D65" s="73"/>
      <c r="E65" s="73"/>
      <c r="F65" s="73"/>
      <c r="G65" s="73"/>
      <c r="H65" s="73"/>
      <c r="I65" s="73"/>
      <c r="J65" s="73"/>
      <c r="K65" s="73"/>
      <c r="L65" s="73"/>
      <c r="M65" s="73"/>
      <c r="N65" s="73"/>
      <c r="O65" s="73"/>
      <c r="P65" s="73"/>
      <c r="Q65" s="73"/>
      <c r="R65" s="73"/>
      <c r="S65" s="73"/>
      <c r="T65" s="73"/>
      <c r="U65" s="73"/>
      <c r="V65" s="73"/>
      <c r="W65" s="73"/>
      <c r="X65" s="262"/>
    </row>
    <row r="66" spans="1:24" x14ac:dyDescent="0.15">
      <c r="A66" s="262"/>
      <c r="B66" s="65"/>
      <c r="C66" s="78"/>
      <c r="D66" s="73"/>
      <c r="E66" s="73"/>
      <c r="F66" s="73"/>
      <c r="G66" s="73"/>
      <c r="H66" s="73"/>
      <c r="I66" s="73"/>
      <c r="J66" s="73"/>
      <c r="K66" s="73"/>
      <c r="L66" s="73"/>
      <c r="M66" s="73"/>
      <c r="N66" s="73"/>
      <c r="O66" s="73"/>
      <c r="P66" s="73"/>
      <c r="Q66" s="73"/>
      <c r="R66" s="73"/>
      <c r="S66" s="73"/>
      <c r="T66" s="73"/>
      <c r="U66" s="73"/>
      <c r="V66" s="73"/>
      <c r="W66" s="73"/>
      <c r="X66" s="262"/>
    </row>
    <row r="67" spans="1:24" x14ac:dyDescent="0.15">
      <c r="A67" s="262"/>
      <c r="B67" s="65"/>
      <c r="C67" s="78"/>
      <c r="D67" s="73"/>
      <c r="E67" s="73"/>
      <c r="F67" s="73"/>
      <c r="G67" s="73"/>
      <c r="H67" s="73"/>
      <c r="I67" s="73"/>
      <c r="J67" s="73"/>
      <c r="K67" s="73"/>
      <c r="L67" s="73"/>
      <c r="M67" s="73"/>
      <c r="N67" s="73"/>
      <c r="O67" s="73"/>
      <c r="P67" s="73"/>
      <c r="Q67" s="73"/>
      <c r="R67" s="73"/>
      <c r="S67" s="73"/>
      <c r="T67" s="73"/>
      <c r="U67" s="73"/>
      <c r="V67" s="73"/>
      <c r="W67" s="73"/>
      <c r="X67" s="262"/>
    </row>
    <row r="68" spans="1:24" x14ac:dyDescent="0.15">
      <c r="A68" s="262"/>
      <c r="B68" s="65"/>
      <c r="C68" s="78"/>
      <c r="D68" s="73"/>
      <c r="E68" s="73"/>
      <c r="F68" s="73"/>
      <c r="G68" s="73"/>
      <c r="H68" s="73"/>
      <c r="I68" s="73"/>
      <c r="J68" s="73"/>
      <c r="K68" s="73"/>
      <c r="L68" s="73"/>
      <c r="M68" s="73"/>
      <c r="N68" s="73"/>
      <c r="O68" s="73"/>
      <c r="P68" s="73"/>
      <c r="Q68" s="73"/>
      <c r="R68" s="73"/>
      <c r="S68" s="73"/>
      <c r="T68" s="73"/>
      <c r="U68" s="73"/>
      <c r="V68" s="73"/>
      <c r="W68" s="73"/>
      <c r="X68" s="262"/>
    </row>
    <row r="69" spans="1:24" x14ac:dyDescent="0.15">
      <c r="A69" s="262"/>
      <c r="B69" s="65"/>
      <c r="C69" s="78"/>
      <c r="D69" s="73"/>
      <c r="E69" s="73"/>
      <c r="F69" s="73"/>
      <c r="G69" s="73"/>
      <c r="H69" s="73"/>
      <c r="I69" s="73"/>
      <c r="J69" s="73"/>
      <c r="K69" s="73"/>
      <c r="L69" s="73"/>
      <c r="M69" s="73"/>
      <c r="N69" s="73"/>
      <c r="O69" s="73"/>
      <c r="P69" s="73"/>
      <c r="Q69" s="73"/>
      <c r="R69" s="73"/>
      <c r="S69" s="73"/>
      <c r="T69" s="73"/>
      <c r="U69" s="73"/>
      <c r="V69" s="73"/>
      <c r="W69" s="73"/>
      <c r="X69" s="262"/>
    </row>
    <row r="70" spans="1:24" x14ac:dyDescent="0.15">
      <c r="A70" s="262"/>
      <c r="B70" s="65"/>
      <c r="C70" s="78"/>
      <c r="D70" s="73"/>
      <c r="E70" s="73"/>
      <c r="F70" s="73"/>
      <c r="G70" s="73"/>
      <c r="H70" s="73"/>
      <c r="I70" s="73"/>
      <c r="J70" s="73"/>
      <c r="K70" s="73"/>
      <c r="L70" s="73"/>
      <c r="M70" s="73"/>
      <c r="N70" s="73"/>
      <c r="O70" s="73"/>
      <c r="P70" s="73"/>
      <c r="Q70" s="73"/>
      <c r="R70" s="73"/>
      <c r="S70" s="73"/>
      <c r="T70" s="73"/>
      <c r="U70" s="73"/>
      <c r="V70" s="73"/>
      <c r="W70" s="73"/>
      <c r="X70" s="262"/>
    </row>
    <row r="71" spans="1:24" x14ac:dyDescent="0.15">
      <c r="A71" s="262"/>
      <c r="B71" s="65"/>
      <c r="C71" s="78"/>
      <c r="D71" s="73"/>
      <c r="E71" s="73"/>
      <c r="F71" s="73"/>
      <c r="G71" s="73"/>
      <c r="H71" s="73"/>
      <c r="I71" s="73"/>
      <c r="J71" s="73"/>
      <c r="K71" s="73"/>
      <c r="L71" s="73"/>
      <c r="M71" s="73"/>
      <c r="N71" s="73"/>
      <c r="O71" s="73"/>
      <c r="P71" s="73"/>
      <c r="Q71" s="73"/>
      <c r="R71" s="73"/>
      <c r="S71" s="73"/>
      <c r="T71" s="73"/>
      <c r="U71" s="73"/>
      <c r="V71" s="73"/>
      <c r="W71" s="73"/>
      <c r="X71" s="262"/>
    </row>
    <row r="72" spans="1:24" x14ac:dyDescent="0.15">
      <c r="A72" s="262"/>
      <c r="B72" s="65"/>
      <c r="C72" s="78"/>
      <c r="D72" s="73"/>
      <c r="E72" s="73"/>
      <c r="F72" s="73"/>
      <c r="G72" s="73"/>
      <c r="H72" s="73"/>
      <c r="I72" s="73"/>
      <c r="J72" s="73"/>
      <c r="K72" s="73"/>
      <c r="L72" s="73"/>
      <c r="M72" s="73"/>
      <c r="N72" s="73"/>
      <c r="O72" s="73"/>
      <c r="P72" s="73"/>
      <c r="Q72" s="73"/>
      <c r="R72" s="73"/>
      <c r="S72" s="73"/>
      <c r="T72" s="73"/>
      <c r="U72" s="73"/>
      <c r="V72" s="73"/>
      <c r="W72" s="73"/>
      <c r="X72" s="262"/>
    </row>
    <row r="73" spans="1:24" x14ac:dyDescent="0.15">
      <c r="A73" s="262"/>
      <c r="B73" s="65"/>
      <c r="C73" s="78"/>
      <c r="D73" s="73"/>
      <c r="E73" s="73"/>
      <c r="F73" s="73"/>
      <c r="G73" s="73"/>
      <c r="H73" s="73"/>
      <c r="I73" s="73"/>
      <c r="J73" s="73"/>
      <c r="K73" s="73"/>
      <c r="L73" s="73"/>
      <c r="M73" s="73"/>
      <c r="N73" s="73"/>
      <c r="O73" s="73"/>
      <c r="P73" s="73"/>
      <c r="Q73" s="73"/>
      <c r="R73" s="73"/>
      <c r="S73" s="73"/>
      <c r="T73" s="73"/>
      <c r="U73" s="73"/>
      <c r="V73" s="73"/>
      <c r="W73" s="73"/>
      <c r="X73" s="262"/>
    </row>
    <row r="74" spans="1:24" x14ac:dyDescent="0.15">
      <c r="A74" s="262"/>
      <c r="B74" s="65"/>
      <c r="C74" s="78"/>
      <c r="D74" s="73"/>
      <c r="E74" s="73"/>
      <c r="F74" s="73"/>
      <c r="G74" s="73"/>
      <c r="H74" s="73"/>
      <c r="I74" s="73"/>
      <c r="J74" s="73"/>
      <c r="K74" s="73"/>
      <c r="L74" s="73"/>
      <c r="M74" s="73"/>
      <c r="N74" s="73"/>
      <c r="O74" s="73"/>
      <c r="P74" s="73"/>
      <c r="Q74" s="73"/>
      <c r="R74" s="73"/>
      <c r="S74" s="73"/>
      <c r="T74" s="73"/>
      <c r="U74" s="73"/>
      <c r="V74" s="73"/>
      <c r="W74" s="73"/>
      <c r="X74" s="262"/>
    </row>
    <row r="75" spans="1:24" x14ac:dyDescent="0.15">
      <c r="A75" s="262"/>
      <c r="B75" s="65"/>
      <c r="C75" s="78"/>
      <c r="D75" s="73"/>
      <c r="E75" s="73"/>
      <c r="F75" s="73"/>
      <c r="G75" s="73"/>
      <c r="H75" s="73"/>
      <c r="I75" s="73"/>
      <c r="J75" s="73"/>
      <c r="K75" s="73"/>
      <c r="L75" s="73"/>
      <c r="M75" s="73"/>
      <c r="N75" s="73"/>
      <c r="O75" s="73"/>
      <c r="P75" s="73"/>
      <c r="Q75" s="73"/>
      <c r="R75" s="73"/>
      <c r="S75" s="73"/>
      <c r="T75" s="73"/>
      <c r="U75" s="73"/>
      <c r="V75" s="73"/>
      <c r="W75" s="73"/>
      <c r="X75" s="262"/>
    </row>
    <row r="76" spans="1:24" x14ac:dyDescent="0.15">
      <c r="A76" s="262"/>
      <c r="B76" s="65"/>
      <c r="C76" s="78"/>
      <c r="D76" s="73"/>
      <c r="E76" s="73"/>
      <c r="F76" s="73"/>
      <c r="G76" s="73"/>
      <c r="H76" s="73"/>
      <c r="I76" s="73"/>
      <c r="J76" s="73"/>
      <c r="K76" s="73"/>
      <c r="L76" s="73"/>
      <c r="M76" s="73"/>
      <c r="N76" s="73"/>
      <c r="O76" s="73"/>
      <c r="P76" s="73"/>
      <c r="Q76" s="73"/>
      <c r="R76" s="73"/>
      <c r="S76" s="73"/>
      <c r="T76" s="73"/>
      <c r="U76" s="73"/>
      <c r="V76" s="73"/>
      <c r="W76" s="73"/>
      <c r="X76" s="262"/>
    </row>
    <row r="77" spans="1:24" x14ac:dyDescent="0.15">
      <c r="A77" s="262"/>
      <c r="B77" s="65"/>
      <c r="C77" s="78"/>
      <c r="D77" s="73"/>
      <c r="E77" s="73"/>
      <c r="F77" s="73"/>
      <c r="G77" s="73"/>
      <c r="H77" s="73"/>
      <c r="I77" s="73"/>
      <c r="J77" s="73"/>
      <c r="K77" s="73"/>
      <c r="L77" s="73"/>
      <c r="M77" s="73"/>
      <c r="N77" s="73"/>
      <c r="O77" s="73"/>
      <c r="P77" s="73"/>
      <c r="Q77" s="73"/>
      <c r="R77" s="73"/>
      <c r="S77" s="73"/>
      <c r="T77" s="73"/>
      <c r="U77" s="73"/>
      <c r="V77" s="73"/>
      <c r="W77" s="73"/>
      <c r="X77" s="262"/>
    </row>
    <row r="78" spans="1:24" x14ac:dyDescent="0.15">
      <c r="A78" s="262"/>
      <c r="B78" s="65"/>
      <c r="C78" s="78"/>
      <c r="D78" s="73"/>
      <c r="E78" s="73"/>
      <c r="F78" s="73"/>
      <c r="G78" s="73"/>
      <c r="H78" s="73"/>
      <c r="I78" s="73"/>
      <c r="J78" s="73"/>
      <c r="K78" s="73"/>
      <c r="L78" s="73"/>
      <c r="M78" s="73"/>
      <c r="N78" s="73"/>
      <c r="O78" s="73"/>
      <c r="P78" s="73"/>
      <c r="Q78" s="73"/>
      <c r="R78" s="73"/>
      <c r="S78" s="73"/>
      <c r="T78" s="73"/>
      <c r="U78" s="73"/>
      <c r="V78" s="73"/>
      <c r="W78" s="73"/>
      <c r="X78" s="262"/>
    </row>
    <row r="79" spans="1:24" x14ac:dyDescent="0.15">
      <c r="A79" s="262"/>
      <c r="B79" s="65"/>
      <c r="C79" s="78"/>
      <c r="D79" s="73"/>
      <c r="E79" s="73"/>
      <c r="F79" s="73"/>
      <c r="G79" s="73"/>
      <c r="H79" s="73"/>
      <c r="I79" s="73"/>
      <c r="J79" s="73"/>
      <c r="K79" s="73"/>
      <c r="L79" s="73"/>
      <c r="M79" s="73"/>
      <c r="N79" s="73"/>
      <c r="O79" s="73"/>
      <c r="P79" s="73"/>
      <c r="Q79" s="73"/>
      <c r="R79" s="73"/>
      <c r="S79" s="73"/>
      <c r="T79" s="73"/>
      <c r="U79" s="73"/>
      <c r="V79" s="73"/>
      <c r="W79" s="73"/>
      <c r="X79" s="262"/>
    </row>
    <row r="80" spans="1:24" x14ac:dyDescent="0.15">
      <c r="A80" s="262"/>
      <c r="B80" s="65"/>
      <c r="C80" s="78"/>
      <c r="D80" s="73"/>
      <c r="E80" s="73"/>
      <c r="F80" s="73"/>
      <c r="G80" s="73"/>
      <c r="H80" s="73"/>
      <c r="I80" s="73"/>
      <c r="J80" s="73"/>
      <c r="K80" s="73"/>
      <c r="L80" s="73"/>
      <c r="M80" s="73"/>
      <c r="N80" s="73"/>
      <c r="O80" s="73"/>
      <c r="P80" s="73"/>
      <c r="Q80" s="73"/>
      <c r="R80" s="73"/>
      <c r="S80" s="73"/>
      <c r="T80" s="73"/>
      <c r="U80" s="73"/>
      <c r="V80" s="73"/>
      <c r="W80" s="73"/>
      <c r="X80" s="262"/>
    </row>
    <row r="81" spans="1:24" x14ac:dyDescent="0.15">
      <c r="A81" s="262"/>
      <c r="B81" s="65"/>
      <c r="C81" s="78"/>
      <c r="D81" s="73"/>
      <c r="E81" s="73"/>
      <c r="F81" s="73"/>
      <c r="G81" s="73"/>
      <c r="H81" s="73"/>
      <c r="I81" s="73"/>
      <c r="J81" s="73"/>
      <c r="K81" s="73"/>
      <c r="L81" s="73"/>
      <c r="M81" s="73"/>
      <c r="N81" s="73"/>
      <c r="O81" s="73"/>
      <c r="P81" s="73"/>
      <c r="Q81" s="73"/>
      <c r="R81" s="73"/>
      <c r="S81" s="73"/>
      <c r="T81" s="73"/>
      <c r="U81" s="73"/>
      <c r="V81" s="73"/>
      <c r="W81" s="73"/>
      <c r="X81" s="262"/>
    </row>
    <row r="82" spans="1:24" x14ac:dyDescent="0.15">
      <c r="A82" s="262"/>
      <c r="B82" s="65"/>
      <c r="C82" s="78"/>
      <c r="D82" s="73"/>
      <c r="E82" s="73"/>
      <c r="F82" s="73"/>
      <c r="G82" s="73"/>
      <c r="H82" s="73"/>
      <c r="I82" s="73"/>
      <c r="J82" s="73"/>
      <c r="K82" s="73"/>
      <c r="L82" s="73"/>
      <c r="M82" s="73"/>
      <c r="N82" s="73"/>
      <c r="O82" s="73"/>
      <c r="P82" s="73"/>
      <c r="Q82" s="73"/>
      <c r="R82" s="73"/>
      <c r="S82" s="73"/>
      <c r="T82" s="73"/>
      <c r="U82" s="73"/>
      <c r="V82" s="73"/>
      <c r="W82" s="73"/>
      <c r="X82" s="262"/>
    </row>
    <row r="83" spans="1:24" x14ac:dyDescent="0.15">
      <c r="A83" s="262"/>
      <c r="B83" s="65"/>
      <c r="C83" s="78"/>
      <c r="D83" s="73"/>
      <c r="E83" s="73"/>
      <c r="F83" s="73"/>
      <c r="G83" s="73"/>
      <c r="H83" s="73"/>
      <c r="I83" s="73"/>
      <c r="J83" s="73"/>
      <c r="K83" s="73"/>
      <c r="L83" s="73"/>
      <c r="M83" s="73"/>
      <c r="N83" s="73"/>
      <c r="O83" s="73"/>
      <c r="P83" s="73"/>
      <c r="Q83" s="73"/>
      <c r="R83" s="73"/>
      <c r="S83" s="73"/>
      <c r="T83" s="73"/>
      <c r="U83" s="73"/>
      <c r="V83" s="73"/>
      <c r="W83" s="73"/>
      <c r="X83" s="262"/>
    </row>
    <row r="84" spans="1:24" x14ac:dyDescent="0.15">
      <c r="A84" s="262"/>
      <c r="B84" s="65"/>
      <c r="C84" s="78"/>
      <c r="D84" s="73"/>
      <c r="E84" s="73"/>
      <c r="F84" s="73"/>
      <c r="G84" s="73"/>
      <c r="H84" s="73"/>
      <c r="I84" s="73"/>
      <c r="J84" s="73"/>
      <c r="K84" s="73"/>
      <c r="L84" s="73"/>
      <c r="M84" s="73"/>
      <c r="N84" s="73"/>
      <c r="O84" s="73"/>
      <c r="P84" s="73"/>
      <c r="Q84" s="73"/>
      <c r="R84" s="73"/>
      <c r="S84" s="73"/>
      <c r="T84" s="73"/>
      <c r="U84" s="73"/>
      <c r="V84" s="73"/>
      <c r="W84" s="73"/>
      <c r="X84" s="262"/>
    </row>
    <row r="85" spans="1:24" x14ac:dyDescent="0.15">
      <c r="A85" s="262"/>
      <c r="B85" s="65"/>
      <c r="C85" s="78"/>
      <c r="D85" s="73"/>
      <c r="E85" s="73"/>
      <c r="F85" s="73"/>
      <c r="G85" s="73"/>
      <c r="H85" s="73"/>
      <c r="I85" s="73"/>
      <c r="J85" s="73"/>
      <c r="K85" s="73"/>
      <c r="L85" s="73"/>
      <c r="M85" s="73"/>
      <c r="N85" s="73"/>
      <c r="O85" s="73"/>
      <c r="P85" s="73"/>
      <c r="Q85" s="73"/>
      <c r="R85" s="73"/>
      <c r="S85" s="73"/>
      <c r="T85" s="73"/>
      <c r="U85" s="73"/>
      <c r="V85" s="73"/>
      <c r="W85" s="73"/>
      <c r="X85" s="262"/>
    </row>
    <row r="86" spans="1:24" x14ac:dyDescent="0.15">
      <c r="A86" s="262"/>
      <c r="B86" s="65"/>
      <c r="C86" s="78"/>
      <c r="D86" s="73"/>
      <c r="E86" s="73"/>
      <c r="F86" s="73"/>
      <c r="G86" s="73"/>
      <c r="H86" s="73"/>
      <c r="I86" s="73"/>
      <c r="J86" s="73"/>
      <c r="K86" s="73"/>
      <c r="L86" s="73"/>
      <c r="M86" s="73"/>
      <c r="N86" s="73"/>
      <c r="O86" s="73"/>
      <c r="P86" s="73"/>
      <c r="Q86" s="73"/>
      <c r="R86" s="73"/>
      <c r="S86" s="73"/>
      <c r="T86" s="73"/>
      <c r="U86" s="73"/>
      <c r="V86" s="73"/>
      <c r="W86" s="73"/>
      <c r="X86" s="262"/>
    </row>
    <row r="87" spans="1:24" x14ac:dyDescent="0.15">
      <c r="A87" s="262"/>
      <c r="B87" s="65"/>
      <c r="C87" s="78"/>
      <c r="D87" s="73"/>
      <c r="E87" s="73"/>
      <c r="F87" s="73"/>
      <c r="G87" s="73"/>
      <c r="H87" s="73"/>
      <c r="I87" s="73"/>
      <c r="J87" s="73"/>
      <c r="K87" s="73"/>
      <c r="L87" s="73"/>
      <c r="M87" s="73"/>
      <c r="N87" s="73"/>
      <c r="O87" s="73"/>
      <c r="P87" s="73"/>
      <c r="Q87" s="73"/>
      <c r="R87" s="73"/>
      <c r="S87" s="73"/>
      <c r="T87" s="73"/>
      <c r="U87" s="73"/>
      <c r="V87" s="73"/>
      <c r="W87" s="73"/>
      <c r="X87" s="262"/>
    </row>
    <row r="88" spans="1:24" x14ac:dyDescent="0.15">
      <c r="A88" s="262"/>
      <c r="B88" s="65"/>
      <c r="C88" s="78"/>
      <c r="D88" s="73"/>
      <c r="E88" s="73"/>
      <c r="F88" s="73"/>
      <c r="G88" s="73"/>
      <c r="H88" s="73"/>
      <c r="I88" s="73"/>
      <c r="J88" s="73"/>
      <c r="K88" s="73"/>
      <c r="L88" s="73"/>
      <c r="M88" s="73"/>
      <c r="N88" s="73"/>
      <c r="O88" s="73"/>
      <c r="P88" s="73"/>
      <c r="Q88" s="73"/>
      <c r="R88" s="73"/>
      <c r="S88" s="73"/>
      <c r="T88" s="73"/>
      <c r="U88" s="73"/>
      <c r="V88" s="73"/>
      <c r="W88" s="73"/>
      <c r="X88" s="262"/>
    </row>
    <row r="89" spans="1:24" x14ac:dyDescent="0.15">
      <c r="A89" s="262"/>
      <c r="B89" s="65"/>
      <c r="C89" s="78"/>
      <c r="D89" s="73"/>
      <c r="E89" s="73"/>
      <c r="F89" s="73"/>
      <c r="G89" s="73"/>
      <c r="H89" s="73"/>
      <c r="I89" s="73"/>
      <c r="J89" s="73"/>
      <c r="K89" s="73"/>
      <c r="L89" s="73"/>
      <c r="M89" s="73"/>
      <c r="N89" s="73"/>
      <c r="O89" s="73"/>
      <c r="P89" s="73"/>
      <c r="Q89" s="73"/>
      <c r="R89" s="73"/>
      <c r="S89" s="73"/>
      <c r="T89" s="73"/>
      <c r="U89" s="73"/>
      <c r="V89" s="73"/>
      <c r="W89" s="73"/>
      <c r="X89" s="262"/>
    </row>
    <row r="90" spans="1:24" x14ac:dyDescent="0.15">
      <c r="A90" s="262"/>
      <c r="B90" s="65"/>
      <c r="C90" s="78"/>
      <c r="D90" s="73"/>
      <c r="E90" s="73"/>
      <c r="F90" s="73"/>
      <c r="G90" s="73"/>
      <c r="H90" s="73"/>
      <c r="I90" s="73"/>
      <c r="J90" s="73"/>
      <c r="K90" s="73"/>
      <c r="L90" s="73"/>
      <c r="M90" s="73"/>
      <c r="N90" s="73"/>
      <c r="O90" s="73"/>
      <c r="P90" s="73"/>
      <c r="Q90" s="73"/>
      <c r="R90" s="73"/>
      <c r="S90" s="73"/>
      <c r="T90" s="73"/>
      <c r="U90" s="73"/>
      <c r="V90" s="73"/>
      <c r="W90" s="73"/>
      <c r="X90" s="262"/>
    </row>
    <row r="91" spans="1:24" x14ac:dyDescent="0.15">
      <c r="A91" s="262"/>
      <c r="B91" s="65"/>
      <c r="C91" s="78"/>
      <c r="D91" s="73"/>
      <c r="E91" s="73"/>
      <c r="F91" s="73"/>
      <c r="G91" s="73"/>
      <c r="H91" s="73"/>
      <c r="I91" s="73"/>
      <c r="J91" s="73"/>
      <c r="K91" s="73"/>
      <c r="L91" s="73"/>
      <c r="M91" s="73"/>
      <c r="N91" s="73"/>
      <c r="O91" s="73"/>
      <c r="P91" s="73"/>
      <c r="Q91" s="73"/>
      <c r="R91" s="73"/>
      <c r="S91" s="73"/>
      <c r="T91" s="73"/>
      <c r="U91" s="73"/>
      <c r="V91" s="73"/>
      <c r="W91" s="73"/>
      <c r="X91" s="262"/>
    </row>
    <row r="92" spans="1:24" x14ac:dyDescent="0.15">
      <c r="A92" s="262"/>
      <c r="B92" s="65"/>
      <c r="C92" s="78"/>
      <c r="D92" s="73"/>
      <c r="E92" s="73"/>
      <c r="F92" s="73"/>
      <c r="G92" s="73"/>
      <c r="H92" s="73"/>
      <c r="I92" s="73"/>
      <c r="J92" s="73"/>
      <c r="K92" s="73"/>
      <c r="L92" s="73"/>
      <c r="M92" s="73"/>
      <c r="N92" s="73"/>
      <c r="O92" s="73"/>
      <c r="P92" s="73"/>
      <c r="Q92" s="73"/>
      <c r="R92" s="73"/>
      <c r="S92" s="73"/>
      <c r="T92" s="73"/>
      <c r="U92" s="73"/>
      <c r="V92" s="73"/>
      <c r="W92" s="73"/>
      <c r="X92" s="262"/>
    </row>
    <row r="93" spans="1:24" x14ac:dyDescent="0.15">
      <c r="A93" s="262"/>
      <c r="B93" s="65"/>
      <c r="C93" s="78"/>
      <c r="D93" s="73"/>
      <c r="E93" s="73"/>
      <c r="F93" s="73"/>
      <c r="G93" s="73"/>
      <c r="H93" s="73"/>
      <c r="I93" s="73"/>
      <c r="J93" s="73"/>
      <c r="K93" s="73"/>
      <c r="L93" s="73"/>
      <c r="M93" s="73"/>
      <c r="N93" s="73"/>
      <c r="O93" s="73"/>
      <c r="P93" s="73"/>
      <c r="Q93" s="73"/>
      <c r="R93" s="73"/>
      <c r="S93" s="73"/>
      <c r="T93" s="73"/>
      <c r="U93" s="73"/>
      <c r="V93" s="73"/>
      <c r="W93" s="73"/>
      <c r="X93" s="262"/>
    </row>
    <row r="94" spans="1:24" x14ac:dyDescent="0.15">
      <c r="A94" s="262"/>
      <c r="B94" s="65"/>
      <c r="C94" s="78"/>
      <c r="D94" s="73"/>
      <c r="E94" s="73"/>
      <c r="F94" s="73"/>
      <c r="G94" s="73"/>
      <c r="H94" s="73"/>
      <c r="I94" s="73"/>
      <c r="J94" s="73"/>
      <c r="K94" s="73"/>
      <c r="L94" s="73"/>
      <c r="M94" s="73"/>
      <c r="N94" s="73"/>
      <c r="O94" s="73"/>
      <c r="P94" s="73"/>
      <c r="Q94" s="73"/>
      <c r="R94" s="73"/>
      <c r="S94" s="73"/>
      <c r="T94" s="73"/>
      <c r="U94" s="73"/>
      <c r="V94" s="73"/>
      <c r="W94" s="73"/>
      <c r="X94" s="262"/>
    </row>
    <row r="95" spans="1:24" x14ac:dyDescent="0.15">
      <c r="A95" s="262"/>
      <c r="B95" s="65"/>
      <c r="C95" s="78"/>
      <c r="D95" s="73"/>
      <c r="E95" s="73"/>
      <c r="F95" s="73"/>
      <c r="G95" s="73"/>
      <c r="H95" s="73"/>
      <c r="I95" s="73"/>
      <c r="J95" s="73"/>
      <c r="K95" s="73"/>
      <c r="L95" s="73"/>
      <c r="M95" s="73"/>
      <c r="N95" s="73"/>
      <c r="O95" s="73"/>
      <c r="P95" s="73"/>
      <c r="Q95" s="73"/>
      <c r="R95" s="73"/>
      <c r="S95" s="73"/>
      <c r="T95" s="73"/>
      <c r="U95" s="73"/>
      <c r="V95" s="73"/>
      <c r="W95" s="73"/>
      <c r="X95" s="262"/>
    </row>
    <row r="96" spans="1:24" x14ac:dyDescent="0.15">
      <c r="A96" s="262"/>
      <c r="B96" s="65"/>
      <c r="C96" s="78"/>
      <c r="D96" s="73"/>
      <c r="E96" s="73"/>
      <c r="F96" s="73"/>
      <c r="G96" s="73"/>
      <c r="H96" s="73"/>
      <c r="I96" s="73"/>
      <c r="J96" s="73"/>
      <c r="K96" s="73"/>
      <c r="L96" s="73"/>
      <c r="M96" s="73"/>
      <c r="N96" s="73"/>
      <c r="O96" s="73"/>
      <c r="P96" s="73"/>
      <c r="Q96" s="73"/>
      <c r="R96" s="73"/>
      <c r="S96" s="73"/>
      <c r="T96" s="73"/>
      <c r="U96" s="73"/>
      <c r="V96" s="73"/>
      <c r="W96" s="73"/>
      <c r="X96" s="262"/>
    </row>
    <row r="97" spans="1:24" x14ac:dyDescent="0.15">
      <c r="A97" s="262"/>
      <c r="B97" s="65"/>
      <c r="C97" s="78"/>
      <c r="D97" s="73"/>
      <c r="E97" s="73"/>
      <c r="F97" s="73"/>
      <c r="G97" s="73"/>
      <c r="H97" s="73"/>
      <c r="I97" s="73"/>
      <c r="J97" s="73"/>
      <c r="K97" s="73"/>
      <c r="L97" s="73"/>
      <c r="M97" s="73"/>
      <c r="N97" s="73"/>
      <c r="O97" s="73"/>
      <c r="P97" s="73"/>
      <c r="Q97" s="73"/>
      <c r="R97" s="73"/>
      <c r="S97" s="73"/>
      <c r="T97" s="73"/>
      <c r="U97" s="73"/>
      <c r="V97" s="73"/>
      <c r="W97" s="73"/>
      <c r="X97" s="262"/>
    </row>
    <row r="98" spans="1:24" x14ac:dyDescent="0.15">
      <c r="A98" s="262"/>
      <c r="B98" s="65"/>
      <c r="C98" s="78"/>
      <c r="D98" s="73"/>
      <c r="E98" s="73"/>
      <c r="F98" s="73"/>
      <c r="G98" s="73"/>
      <c r="H98" s="73"/>
      <c r="I98" s="73"/>
      <c r="J98" s="73"/>
      <c r="K98" s="73"/>
      <c r="L98" s="73"/>
      <c r="M98" s="73"/>
      <c r="N98" s="73"/>
      <c r="O98" s="73"/>
      <c r="P98" s="73"/>
      <c r="Q98" s="73"/>
      <c r="R98" s="73"/>
      <c r="S98" s="73"/>
      <c r="T98" s="73"/>
      <c r="U98" s="73"/>
      <c r="V98" s="73"/>
      <c r="W98" s="73"/>
      <c r="X98" s="262"/>
    </row>
    <row r="99" spans="1:24" x14ac:dyDescent="0.15">
      <c r="A99" s="262"/>
      <c r="B99" s="65"/>
      <c r="C99" s="78"/>
      <c r="D99" s="73"/>
      <c r="E99" s="73"/>
      <c r="F99" s="73"/>
      <c r="G99" s="73"/>
      <c r="H99" s="73"/>
      <c r="I99" s="73"/>
      <c r="J99" s="73"/>
      <c r="K99" s="73"/>
      <c r="L99" s="73"/>
      <c r="M99" s="73"/>
      <c r="N99" s="73"/>
      <c r="O99" s="73"/>
      <c r="P99" s="73"/>
      <c r="Q99" s="73"/>
      <c r="R99" s="73"/>
      <c r="S99" s="73"/>
      <c r="T99" s="73"/>
      <c r="U99" s="73"/>
      <c r="V99" s="73"/>
      <c r="W99" s="73"/>
      <c r="X99" s="262"/>
    </row>
    <row r="100" spans="1:24" x14ac:dyDescent="0.15">
      <c r="A100" s="262"/>
      <c r="B100" s="65"/>
      <c r="C100" s="78"/>
      <c r="D100" s="73"/>
      <c r="E100" s="73"/>
      <c r="F100" s="73"/>
      <c r="G100" s="73"/>
      <c r="H100" s="73"/>
      <c r="I100" s="73"/>
      <c r="J100" s="73"/>
      <c r="K100" s="73"/>
      <c r="L100" s="73"/>
      <c r="M100" s="73"/>
      <c r="N100" s="73"/>
      <c r="O100" s="73"/>
      <c r="P100" s="73"/>
      <c r="Q100" s="73"/>
      <c r="R100" s="73"/>
      <c r="S100" s="73"/>
      <c r="T100" s="73"/>
      <c r="U100" s="73"/>
      <c r="V100" s="73"/>
      <c r="W100" s="73"/>
      <c r="X100" s="262"/>
    </row>
    <row r="101" spans="1:24" x14ac:dyDescent="0.15">
      <c r="A101" s="262"/>
      <c r="B101" s="65"/>
      <c r="C101" s="78"/>
      <c r="D101" s="73"/>
      <c r="E101" s="73"/>
      <c r="F101" s="73"/>
      <c r="G101" s="73"/>
      <c r="H101" s="73"/>
      <c r="I101" s="73"/>
      <c r="J101" s="73"/>
      <c r="K101" s="73"/>
      <c r="L101" s="73"/>
      <c r="M101" s="73"/>
      <c r="N101" s="73"/>
      <c r="O101" s="73"/>
      <c r="P101" s="73"/>
      <c r="Q101" s="73"/>
      <c r="R101" s="73"/>
      <c r="S101" s="73"/>
      <c r="T101" s="73"/>
      <c r="U101" s="73"/>
      <c r="V101" s="73"/>
      <c r="W101" s="73"/>
      <c r="X101" s="262"/>
    </row>
    <row r="102" spans="1:24" x14ac:dyDescent="0.15">
      <c r="A102" s="262"/>
      <c r="B102" s="65"/>
      <c r="C102" s="78"/>
      <c r="D102" s="73"/>
      <c r="E102" s="73"/>
      <c r="F102" s="73"/>
      <c r="G102" s="73"/>
      <c r="H102" s="73"/>
      <c r="I102" s="73"/>
      <c r="J102" s="73"/>
      <c r="K102" s="73"/>
      <c r="L102" s="73"/>
      <c r="M102" s="73"/>
      <c r="N102" s="73"/>
      <c r="O102" s="73"/>
      <c r="P102" s="73"/>
      <c r="Q102" s="73"/>
      <c r="R102" s="73"/>
      <c r="S102" s="73"/>
      <c r="T102" s="73"/>
      <c r="U102" s="73"/>
      <c r="V102" s="73"/>
      <c r="W102" s="73"/>
      <c r="X102" s="262"/>
    </row>
    <row r="103" spans="1:24" x14ac:dyDescent="0.15">
      <c r="A103" s="262"/>
      <c r="B103" s="65"/>
      <c r="C103" s="78"/>
      <c r="D103" s="73"/>
      <c r="E103" s="73"/>
      <c r="F103" s="73"/>
      <c r="G103" s="73"/>
      <c r="H103" s="73"/>
      <c r="I103" s="73"/>
      <c r="J103" s="73"/>
      <c r="K103" s="73"/>
      <c r="L103" s="73"/>
      <c r="M103" s="73"/>
      <c r="N103" s="73"/>
      <c r="O103" s="73"/>
      <c r="P103" s="73"/>
      <c r="Q103" s="73"/>
      <c r="R103" s="73"/>
      <c r="S103" s="73"/>
      <c r="T103" s="73"/>
      <c r="U103" s="73"/>
      <c r="V103" s="73"/>
      <c r="W103" s="73"/>
      <c r="X103" s="262"/>
    </row>
    <row r="104" spans="1:24" x14ac:dyDescent="0.15">
      <c r="A104" s="262"/>
      <c r="B104" s="65"/>
      <c r="C104" s="78"/>
      <c r="D104" s="73"/>
      <c r="E104" s="73"/>
      <c r="F104" s="73"/>
      <c r="G104" s="73"/>
      <c r="H104" s="73"/>
      <c r="I104" s="73"/>
      <c r="J104" s="73"/>
      <c r="K104" s="73"/>
      <c r="L104" s="73"/>
      <c r="M104" s="73"/>
      <c r="N104" s="73"/>
      <c r="O104" s="73"/>
      <c r="P104" s="73"/>
      <c r="Q104" s="73"/>
      <c r="R104" s="73"/>
      <c r="S104" s="73"/>
      <c r="T104" s="73"/>
      <c r="U104" s="73"/>
      <c r="V104" s="73"/>
      <c r="W104" s="73"/>
      <c r="X104" s="262"/>
    </row>
    <row r="105" spans="1:24" x14ac:dyDescent="0.15">
      <c r="A105" s="262"/>
      <c r="B105" s="65"/>
      <c r="C105" s="78"/>
      <c r="D105" s="73"/>
      <c r="E105" s="73"/>
      <c r="F105" s="73"/>
      <c r="G105" s="73"/>
      <c r="H105" s="73"/>
      <c r="I105" s="73"/>
      <c r="J105" s="73"/>
      <c r="K105" s="73"/>
      <c r="L105" s="73"/>
      <c r="M105" s="73"/>
      <c r="N105" s="73"/>
      <c r="O105" s="73"/>
      <c r="P105" s="73"/>
      <c r="Q105" s="73"/>
      <c r="R105" s="73"/>
      <c r="S105" s="73"/>
      <c r="T105" s="73"/>
      <c r="U105" s="73"/>
      <c r="V105" s="73"/>
      <c r="W105" s="73"/>
      <c r="X105" s="262"/>
    </row>
    <row r="106" spans="1:24" x14ac:dyDescent="0.15">
      <c r="A106" s="262"/>
      <c r="B106" s="65"/>
      <c r="C106" s="78"/>
      <c r="D106" s="73"/>
      <c r="E106" s="73"/>
      <c r="F106" s="73"/>
      <c r="G106" s="73"/>
      <c r="H106" s="73"/>
      <c r="I106" s="73"/>
      <c r="J106" s="73"/>
      <c r="K106" s="73"/>
      <c r="L106" s="73"/>
      <c r="M106" s="73"/>
      <c r="N106" s="73"/>
      <c r="O106" s="73"/>
      <c r="P106" s="73"/>
      <c r="Q106" s="73"/>
      <c r="R106" s="73"/>
      <c r="S106" s="73"/>
      <c r="T106" s="73"/>
      <c r="U106" s="73"/>
      <c r="V106" s="73"/>
      <c r="W106" s="73"/>
      <c r="X106" s="262"/>
    </row>
    <row r="107" spans="1:24" x14ac:dyDescent="0.15">
      <c r="A107" s="262"/>
      <c r="B107" s="65"/>
      <c r="C107" s="78"/>
      <c r="D107" s="73"/>
      <c r="E107" s="73"/>
      <c r="F107" s="73"/>
      <c r="G107" s="73"/>
      <c r="H107" s="73"/>
      <c r="I107" s="73"/>
      <c r="J107" s="73"/>
      <c r="K107" s="73"/>
      <c r="L107" s="73"/>
      <c r="M107" s="73"/>
      <c r="N107" s="73"/>
      <c r="O107" s="73"/>
      <c r="P107" s="73"/>
      <c r="Q107" s="73"/>
      <c r="R107" s="73"/>
      <c r="S107" s="73"/>
      <c r="T107" s="73"/>
      <c r="U107" s="73"/>
      <c r="V107" s="73"/>
      <c r="W107" s="73"/>
      <c r="X107" s="262"/>
    </row>
  </sheetData>
  <sheetProtection password="C658" sheet="1" objects="1" scenarios="1" formatCells="0" formatColumns="0" formatRows="0" insertRows="0" deleteRows="0" selectLockedCells="1"/>
  <mergeCells count="24">
    <mergeCell ref="A1:A107"/>
    <mergeCell ref="B3:C3"/>
    <mergeCell ref="B2:C2"/>
    <mergeCell ref="T1:T5"/>
    <mergeCell ref="U1:U5"/>
    <mergeCell ref="H1:H5"/>
    <mergeCell ref="M1:M5"/>
    <mergeCell ref="J1:J5"/>
    <mergeCell ref="V1:V5"/>
    <mergeCell ref="W1:W5"/>
    <mergeCell ref="N1:N5"/>
    <mergeCell ref="X1:X107"/>
    <mergeCell ref="D1:D5"/>
    <mergeCell ref="I1:I5"/>
    <mergeCell ref="G1:G5"/>
    <mergeCell ref="Q1:Q5"/>
    <mergeCell ref="K1:K5"/>
    <mergeCell ref="L1:L5"/>
    <mergeCell ref="P1:P5"/>
    <mergeCell ref="R1:R5"/>
    <mergeCell ref="E1:E5"/>
    <mergeCell ref="O1:O5"/>
    <mergeCell ref="F1:F5"/>
    <mergeCell ref="S1:S5"/>
  </mergeCells>
  <phoneticPr fontId="11" type="noConversion"/>
  <pageMargins left="0.5" right="0.5" top="1" bottom="1" header="0.5" footer="0.5"/>
  <pageSetup scale="80" orientation="portrait" r:id="rId1"/>
  <headerFooter alignWithMargins="0">
    <oddHeader>&amp;C&amp;"Arial,Bold"&amp;14EagleTrax&amp;12
Outings Attended - &amp;D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5"/>
  <sheetViews>
    <sheetView showGridLines="0" zoomScaleNormal="100" workbookViewId="0" xr3:uid="{F9CF3CF3-643B-5BE6-8B46-32C596A47465}">
      <pane xSplit="3" ySplit="7" topLeftCell="D8" activePane="bottomRight" state="frozen"/>
      <selection pane="bottomLeft" activeCell="A8" sqref="A8"/>
      <selection pane="topRight" activeCell="D1" sqref="D1"/>
      <selection pane="bottomRight" activeCell="B8" sqref="B8"/>
    </sheetView>
  </sheetViews>
  <sheetFormatPr defaultColWidth="9.16796875" defaultRowHeight="12.75" x14ac:dyDescent="0.15"/>
  <cols>
    <col min="1" max="1" width="3.1015625" style="49" customWidth="1"/>
    <col min="2" max="2" width="10.65234375" style="49" customWidth="1"/>
    <col min="3" max="3" width="52.99609375" style="49" customWidth="1"/>
    <col min="4" max="23" width="3.37109375" style="49" customWidth="1"/>
    <col min="24" max="24" width="3.1015625" style="49" customWidth="1"/>
    <col min="25" max="16384" width="9.16796875" style="49"/>
  </cols>
  <sheetData>
    <row r="1" spans="1:24" ht="12.75" customHeight="1" x14ac:dyDescent="0.15">
      <c r="A1" s="262" t="s">
        <v>370</v>
      </c>
      <c r="B1" s="54"/>
      <c r="C1" s="55"/>
      <c r="D1" s="259" t="e">
        <f ca="1">'Scout 1'!$A1</f>
        <v>#VALUE!</v>
      </c>
      <c r="E1" s="259" t="e">
        <f ca="1">'Scout 2'!$A1</f>
        <v>#VALUE!</v>
      </c>
      <c r="F1" s="259" t="e">
        <f ca="1">'Scout 3'!$A1</f>
        <v>#VALUE!</v>
      </c>
      <c r="G1" s="259" t="e">
        <f ca="1">'Scout 4'!$A1</f>
        <v>#VALUE!</v>
      </c>
      <c r="H1" s="259" t="e">
        <f ca="1">'Scout 5'!$A1</f>
        <v>#VALUE!</v>
      </c>
      <c r="I1" s="259" t="e">
        <f ca="1">'Scout 6'!$A1</f>
        <v>#VALUE!</v>
      </c>
      <c r="J1" s="259" t="e">
        <f ca="1">'Scout 7'!$A1</f>
        <v>#VALUE!</v>
      </c>
      <c r="K1" s="259" t="e">
        <f ca="1">'Scout 8'!$A1</f>
        <v>#VALUE!</v>
      </c>
      <c r="L1" s="259" t="e">
        <f ca="1">'Scout 9'!$A1</f>
        <v>#VALUE!</v>
      </c>
      <c r="M1" s="259" t="e">
        <f ca="1">'Scout 10'!$A1</f>
        <v>#VALUE!</v>
      </c>
      <c r="N1" s="259" t="e">
        <f ca="1">'Scout 11'!$A1</f>
        <v>#VALUE!</v>
      </c>
      <c r="O1" s="259" t="e">
        <f ca="1">'Scout 12'!$A1</f>
        <v>#VALUE!</v>
      </c>
      <c r="P1" s="259" t="e">
        <f ca="1">'Scout 13'!$A1</f>
        <v>#VALUE!</v>
      </c>
      <c r="Q1" s="259" t="e">
        <f ca="1">'Scout 14'!$A1</f>
        <v>#VALUE!</v>
      </c>
      <c r="R1" s="259" t="e">
        <f ca="1">'Scout 15'!$A1</f>
        <v>#VALUE!</v>
      </c>
      <c r="S1" s="259" t="e">
        <f ca="1">'Scout 16'!$A1</f>
        <v>#VALUE!</v>
      </c>
      <c r="T1" s="259" t="e">
        <f ca="1">'Scout 17'!$A1</f>
        <v>#VALUE!</v>
      </c>
      <c r="U1" s="259" t="e">
        <f ca="1">'Scout 18'!$A1</f>
        <v>#VALUE!</v>
      </c>
      <c r="V1" s="259" t="e">
        <f ca="1">'Scout 19'!$A1</f>
        <v>#VALUE!</v>
      </c>
      <c r="W1" s="259" t="e">
        <f ca="1">'Scout 20'!$A1</f>
        <v>#VALUE!</v>
      </c>
      <c r="X1" s="262" t="str">
        <f>A1</f>
        <v>Hiking    Hiking    Hiking    Hiking    Hiking    Hiking    Hiking    Hiking    Hiking    Hiking    Hiking    Hiking    Hiking    Hiking    Hiking    Hiking    Hiking    Hiking    Hiking    Hiking    Hiking    Hiking    Hiking    Hiking    Hiking    Hiking    Hiking    Hiking</v>
      </c>
    </row>
    <row r="2" spans="1:24" ht="12.75" customHeight="1" x14ac:dyDescent="0.15">
      <c r="A2" s="262"/>
      <c r="B2" s="265" t="s">
        <v>369</v>
      </c>
      <c r="C2" s="266"/>
      <c r="D2" s="260"/>
      <c r="E2" s="260"/>
      <c r="F2" s="260"/>
      <c r="G2" s="260"/>
      <c r="H2" s="260"/>
      <c r="I2" s="260"/>
      <c r="J2" s="260"/>
      <c r="K2" s="260"/>
      <c r="L2" s="260"/>
      <c r="M2" s="260"/>
      <c r="N2" s="260"/>
      <c r="O2" s="260"/>
      <c r="P2" s="260"/>
      <c r="Q2" s="260"/>
      <c r="R2" s="260"/>
      <c r="S2" s="260"/>
      <c r="T2" s="260"/>
      <c r="U2" s="260"/>
      <c r="V2" s="260"/>
      <c r="W2" s="260"/>
      <c r="X2" s="262"/>
    </row>
    <row r="3" spans="1:24" ht="12.75" customHeight="1" x14ac:dyDescent="0.15">
      <c r="A3" s="262"/>
      <c r="B3" s="263" t="s">
        <v>368</v>
      </c>
      <c r="C3" s="264"/>
      <c r="D3" s="260"/>
      <c r="E3" s="260"/>
      <c r="F3" s="260"/>
      <c r="G3" s="260"/>
      <c r="H3" s="260"/>
      <c r="I3" s="260"/>
      <c r="J3" s="260"/>
      <c r="K3" s="260"/>
      <c r="L3" s="260"/>
      <c r="M3" s="260"/>
      <c r="N3" s="260"/>
      <c r="O3" s="260"/>
      <c r="P3" s="260"/>
      <c r="Q3" s="260"/>
      <c r="R3" s="260"/>
      <c r="S3" s="260"/>
      <c r="T3" s="260"/>
      <c r="U3" s="260"/>
      <c r="V3" s="260"/>
      <c r="W3" s="260"/>
      <c r="X3" s="262"/>
    </row>
    <row r="4" spans="1:24" x14ac:dyDescent="0.15">
      <c r="A4" s="262"/>
      <c r="B4" s="56"/>
      <c r="C4" s="57"/>
      <c r="D4" s="260"/>
      <c r="E4" s="260"/>
      <c r="F4" s="260"/>
      <c r="G4" s="260"/>
      <c r="H4" s="260"/>
      <c r="I4" s="260"/>
      <c r="J4" s="260"/>
      <c r="K4" s="260"/>
      <c r="L4" s="260"/>
      <c r="M4" s="260"/>
      <c r="N4" s="260"/>
      <c r="O4" s="260"/>
      <c r="P4" s="260"/>
      <c r="Q4" s="260"/>
      <c r="R4" s="260"/>
      <c r="S4" s="260"/>
      <c r="T4" s="260"/>
      <c r="U4" s="260"/>
      <c r="V4" s="260"/>
      <c r="W4" s="260"/>
      <c r="X4" s="262"/>
    </row>
    <row r="5" spans="1:24" ht="12.75" customHeight="1" thickBot="1" x14ac:dyDescent="0.2">
      <c r="A5" s="262"/>
      <c r="B5" s="58"/>
      <c r="C5" s="59"/>
      <c r="D5" s="260"/>
      <c r="E5" s="260"/>
      <c r="F5" s="260"/>
      <c r="G5" s="260"/>
      <c r="H5" s="260"/>
      <c r="I5" s="260"/>
      <c r="J5" s="260"/>
      <c r="K5" s="260"/>
      <c r="L5" s="260"/>
      <c r="M5" s="260"/>
      <c r="N5" s="260"/>
      <c r="O5" s="260"/>
      <c r="P5" s="260"/>
      <c r="Q5" s="260"/>
      <c r="R5" s="260"/>
      <c r="S5" s="260"/>
      <c r="T5" s="260"/>
      <c r="U5" s="260"/>
      <c r="V5" s="260"/>
      <c r="W5" s="260"/>
      <c r="X5" s="262"/>
    </row>
    <row r="6" spans="1:24" ht="13.5" thickBot="1" x14ac:dyDescent="0.2">
      <c r="A6" s="262"/>
      <c r="B6" s="230"/>
      <c r="C6" s="229" t="s">
        <v>367</v>
      </c>
      <c r="D6" s="61" t="str">
        <f t="shared" ref="D6:W6" si="0">IF(COUNTA(D8:D105) &gt;0, COUNTA(D8:D105), "")</f>
        <v/>
      </c>
      <c r="E6" s="61" t="str">
        <f t="shared" si="0"/>
        <v/>
      </c>
      <c r="F6" s="61" t="str">
        <f t="shared" si="0"/>
        <v/>
      </c>
      <c r="G6" s="61" t="str">
        <f t="shared" si="0"/>
        <v/>
      </c>
      <c r="H6" s="61" t="str">
        <f t="shared" si="0"/>
        <v/>
      </c>
      <c r="I6" s="61" t="str">
        <f t="shared" si="0"/>
        <v/>
      </c>
      <c r="J6" s="61" t="str">
        <f t="shared" si="0"/>
        <v/>
      </c>
      <c r="K6" s="61" t="str">
        <f t="shared" si="0"/>
        <v/>
      </c>
      <c r="L6" s="61" t="str">
        <f t="shared" si="0"/>
        <v/>
      </c>
      <c r="M6" s="61" t="str">
        <f t="shared" si="0"/>
        <v/>
      </c>
      <c r="N6" s="61" t="str">
        <f t="shared" si="0"/>
        <v/>
      </c>
      <c r="O6" s="61" t="str">
        <f t="shared" si="0"/>
        <v/>
      </c>
      <c r="P6" s="61" t="str">
        <f t="shared" si="0"/>
        <v/>
      </c>
      <c r="Q6" s="61" t="str">
        <f t="shared" si="0"/>
        <v/>
      </c>
      <c r="R6" s="61" t="str">
        <f t="shared" si="0"/>
        <v/>
      </c>
      <c r="S6" s="61" t="str">
        <f t="shared" si="0"/>
        <v/>
      </c>
      <c r="T6" s="61" t="str">
        <f t="shared" si="0"/>
        <v/>
      </c>
      <c r="U6" s="61" t="str">
        <f t="shared" si="0"/>
        <v/>
      </c>
      <c r="V6" s="61" t="str">
        <f t="shared" si="0"/>
        <v/>
      </c>
      <c r="W6" s="61" t="str">
        <f t="shared" si="0"/>
        <v/>
      </c>
      <c r="X6" s="262"/>
    </row>
    <row r="7" spans="1:24" x14ac:dyDescent="0.15">
      <c r="A7" s="262"/>
      <c r="B7" s="62" t="s">
        <v>160</v>
      </c>
      <c r="C7" s="63" t="s">
        <v>366</v>
      </c>
      <c r="D7" s="64"/>
      <c r="E7" s="64"/>
      <c r="F7" s="64"/>
      <c r="G7" s="64"/>
      <c r="H7" s="64"/>
      <c r="I7" s="64"/>
      <c r="J7" s="64"/>
      <c r="K7" s="64"/>
      <c r="L7" s="64"/>
      <c r="M7" s="64"/>
      <c r="N7" s="64"/>
      <c r="O7" s="64"/>
      <c r="P7" s="64"/>
      <c r="Q7" s="64"/>
      <c r="R7" s="64"/>
      <c r="S7" s="64"/>
      <c r="T7" s="64"/>
      <c r="U7" s="64"/>
      <c r="V7" s="64"/>
      <c r="W7" s="64"/>
      <c r="X7" s="262"/>
    </row>
    <row r="8" spans="1:24" x14ac:dyDescent="0.15">
      <c r="A8" s="262"/>
      <c r="B8" s="227"/>
      <c r="C8" s="66"/>
      <c r="D8" s="67"/>
      <c r="E8" s="67"/>
      <c r="F8" s="67"/>
      <c r="G8" s="67"/>
      <c r="H8" s="67"/>
      <c r="I8" s="67"/>
      <c r="J8" s="67"/>
      <c r="K8" s="67"/>
      <c r="L8" s="67"/>
      <c r="M8" s="67"/>
      <c r="N8" s="67"/>
      <c r="O8" s="67"/>
      <c r="P8" s="67"/>
      <c r="Q8" s="67"/>
      <c r="R8" s="67"/>
      <c r="S8" s="67"/>
      <c r="T8" s="67"/>
      <c r="U8" s="67"/>
      <c r="V8" s="67"/>
      <c r="W8" s="67"/>
      <c r="X8" s="262"/>
    </row>
    <row r="9" spans="1:24" x14ac:dyDescent="0.15">
      <c r="A9" s="262"/>
      <c r="B9" s="227"/>
      <c r="C9" s="68"/>
      <c r="D9" s="67"/>
      <c r="E9" s="67"/>
      <c r="F9" s="67"/>
      <c r="G9" s="67"/>
      <c r="H9" s="67"/>
      <c r="I9" s="67"/>
      <c r="J9" s="67"/>
      <c r="K9" s="67"/>
      <c r="L9" s="67"/>
      <c r="M9" s="67"/>
      <c r="N9" s="67"/>
      <c r="O9" s="67"/>
      <c r="P9" s="67"/>
      <c r="Q9" s="67"/>
      <c r="R9" s="67"/>
      <c r="S9" s="67"/>
      <c r="T9" s="67"/>
      <c r="U9" s="67"/>
      <c r="V9" s="67"/>
      <c r="W9" s="67"/>
      <c r="X9" s="262"/>
    </row>
    <row r="10" spans="1:24" x14ac:dyDescent="0.15">
      <c r="A10" s="262"/>
      <c r="B10" s="227"/>
      <c r="C10" s="68"/>
      <c r="D10" s="67"/>
      <c r="E10" s="67"/>
      <c r="F10" s="67"/>
      <c r="G10" s="67"/>
      <c r="H10" s="67"/>
      <c r="I10" s="67"/>
      <c r="J10" s="67"/>
      <c r="K10" s="67"/>
      <c r="L10" s="67"/>
      <c r="M10" s="67"/>
      <c r="N10" s="67"/>
      <c r="O10" s="67"/>
      <c r="P10" s="67"/>
      <c r="Q10" s="67"/>
      <c r="R10" s="67"/>
      <c r="S10" s="67"/>
      <c r="T10" s="67"/>
      <c r="U10" s="67"/>
      <c r="V10" s="67"/>
      <c r="W10" s="67"/>
      <c r="X10" s="262"/>
    </row>
    <row r="11" spans="1:24" x14ac:dyDescent="0.15">
      <c r="A11" s="262"/>
      <c r="B11" s="227"/>
      <c r="C11" s="66"/>
      <c r="D11" s="67"/>
      <c r="E11" s="67"/>
      <c r="F11" s="67"/>
      <c r="G11" s="67"/>
      <c r="H11" s="67"/>
      <c r="I11" s="67"/>
      <c r="J11" s="67"/>
      <c r="K11" s="67"/>
      <c r="L11" s="67"/>
      <c r="M11" s="67"/>
      <c r="N11" s="67"/>
      <c r="O11" s="67"/>
      <c r="P11" s="67"/>
      <c r="Q11" s="67"/>
      <c r="R11" s="67"/>
      <c r="S11" s="67"/>
      <c r="T11" s="67"/>
      <c r="U11" s="67"/>
      <c r="V11" s="67"/>
      <c r="W11" s="67"/>
      <c r="X11" s="262"/>
    </row>
    <row r="12" spans="1:24" x14ac:dyDescent="0.15">
      <c r="A12" s="262"/>
      <c r="B12" s="227"/>
      <c r="C12" s="68"/>
      <c r="D12" s="67"/>
      <c r="E12" s="67"/>
      <c r="F12" s="67"/>
      <c r="G12" s="67"/>
      <c r="H12" s="67"/>
      <c r="I12" s="67"/>
      <c r="J12" s="67"/>
      <c r="K12" s="67"/>
      <c r="L12" s="67"/>
      <c r="M12" s="67"/>
      <c r="N12" s="67"/>
      <c r="O12" s="67"/>
      <c r="P12" s="67"/>
      <c r="Q12" s="67"/>
      <c r="R12" s="67"/>
      <c r="S12" s="67"/>
      <c r="T12" s="67"/>
      <c r="U12" s="67"/>
      <c r="V12" s="67"/>
      <c r="W12" s="67"/>
      <c r="X12" s="262"/>
    </row>
    <row r="13" spans="1:24" x14ac:dyDescent="0.15">
      <c r="A13" s="262"/>
      <c r="B13" s="227"/>
      <c r="C13" s="68"/>
      <c r="D13" s="67"/>
      <c r="E13" s="67"/>
      <c r="F13" s="67"/>
      <c r="G13" s="67"/>
      <c r="H13" s="67"/>
      <c r="I13" s="67"/>
      <c r="J13" s="67"/>
      <c r="K13" s="67"/>
      <c r="L13" s="67"/>
      <c r="M13" s="67"/>
      <c r="N13" s="67"/>
      <c r="O13" s="67"/>
      <c r="P13" s="67"/>
      <c r="Q13" s="67"/>
      <c r="R13" s="67"/>
      <c r="S13" s="67"/>
      <c r="T13" s="67"/>
      <c r="U13" s="67"/>
      <c r="V13" s="67"/>
      <c r="W13" s="67"/>
      <c r="X13" s="262"/>
    </row>
    <row r="14" spans="1:24" x14ac:dyDescent="0.15">
      <c r="A14" s="262"/>
      <c r="B14" s="227"/>
      <c r="C14" s="66"/>
      <c r="D14" s="67"/>
      <c r="E14" s="67"/>
      <c r="F14" s="67"/>
      <c r="G14" s="67"/>
      <c r="H14" s="67"/>
      <c r="I14" s="67"/>
      <c r="J14" s="67"/>
      <c r="K14" s="67"/>
      <c r="L14" s="67"/>
      <c r="M14" s="67"/>
      <c r="N14" s="67"/>
      <c r="O14" s="67"/>
      <c r="P14" s="67"/>
      <c r="Q14" s="67"/>
      <c r="R14" s="67"/>
      <c r="S14" s="67"/>
      <c r="T14" s="67"/>
      <c r="U14" s="67"/>
      <c r="V14" s="67"/>
      <c r="W14" s="67"/>
      <c r="X14" s="262"/>
    </row>
    <row r="15" spans="1:24" x14ac:dyDescent="0.15">
      <c r="A15" s="262"/>
      <c r="B15" s="227"/>
      <c r="C15" s="68"/>
      <c r="D15" s="67"/>
      <c r="E15" s="67"/>
      <c r="F15" s="67"/>
      <c r="G15" s="67"/>
      <c r="H15" s="67"/>
      <c r="I15" s="67"/>
      <c r="J15" s="67"/>
      <c r="K15" s="67"/>
      <c r="L15" s="67"/>
      <c r="M15" s="67"/>
      <c r="N15" s="67"/>
      <c r="O15" s="67"/>
      <c r="P15" s="67"/>
      <c r="Q15" s="67"/>
      <c r="R15" s="67"/>
      <c r="S15" s="67"/>
      <c r="T15" s="67"/>
      <c r="U15" s="67"/>
      <c r="V15" s="67"/>
      <c r="W15" s="67"/>
      <c r="X15" s="262"/>
    </row>
    <row r="16" spans="1:24" x14ac:dyDescent="0.15">
      <c r="A16" s="262"/>
      <c r="B16" s="227"/>
      <c r="C16" s="68"/>
      <c r="D16" s="67"/>
      <c r="E16" s="67"/>
      <c r="F16" s="67"/>
      <c r="G16" s="67"/>
      <c r="H16" s="67"/>
      <c r="I16" s="67"/>
      <c r="J16" s="67"/>
      <c r="K16" s="67"/>
      <c r="L16" s="67"/>
      <c r="M16" s="67"/>
      <c r="N16" s="67"/>
      <c r="O16" s="67"/>
      <c r="P16" s="67"/>
      <c r="Q16" s="67"/>
      <c r="R16" s="67"/>
      <c r="S16" s="67"/>
      <c r="T16" s="67"/>
      <c r="U16" s="67"/>
      <c r="V16" s="67"/>
      <c r="W16" s="67"/>
      <c r="X16" s="262"/>
    </row>
    <row r="17" spans="1:24" x14ac:dyDescent="0.15">
      <c r="A17" s="262"/>
      <c r="B17" s="227"/>
      <c r="C17" s="68"/>
      <c r="D17" s="67"/>
      <c r="E17" s="67"/>
      <c r="F17" s="67"/>
      <c r="G17" s="67"/>
      <c r="H17" s="67"/>
      <c r="I17" s="67"/>
      <c r="J17" s="67"/>
      <c r="K17" s="67"/>
      <c r="L17" s="67"/>
      <c r="M17" s="67"/>
      <c r="N17" s="67"/>
      <c r="O17" s="67"/>
      <c r="P17" s="67"/>
      <c r="Q17" s="67"/>
      <c r="R17" s="67"/>
      <c r="S17" s="67"/>
      <c r="T17" s="67"/>
      <c r="U17" s="67"/>
      <c r="V17" s="67"/>
      <c r="W17" s="67"/>
      <c r="X17" s="262"/>
    </row>
    <row r="18" spans="1:24" x14ac:dyDescent="0.15">
      <c r="A18" s="262"/>
      <c r="B18" s="227"/>
      <c r="C18" s="68"/>
      <c r="D18" s="67"/>
      <c r="E18" s="67"/>
      <c r="F18" s="67"/>
      <c r="G18" s="67"/>
      <c r="H18" s="67"/>
      <c r="I18" s="67"/>
      <c r="J18" s="67"/>
      <c r="K18" s="67"/>
      <c r="L18" s="67"/>
      <c r="M18" s="67"/>
      <c r="N18" s="67"/>
      <c r="O18" s="67"/>
      <c r="P18" s="67"/>
      <c r="Q18" s="67"/>
      <c r="R18" s="67"/>
      <c r="S18" s="67"/>
      <c r="T18" s="67"/>
      <c r="U18" s="67"/>
      <c r="V18" s="67"/>
      <c r="W18" s="67"/>
      <c r="X18" s="262"/>
    </row>
    <row r="19" spans="1:24" x14ac:dyDescent="0.15">
      <c r="A19" s="262"/>
      <c r="B19" s="227"/>
      <c r="C19" s="66"/>
      <c r="D19" s="69"/>
      <c r="E19" s="69"/>
      <c r="F19" s="69"/>
      <c r="G19" s="69"/>
      <c r="H19" s="69"/>
      <c r="I19" s="69"/>
      <c r="J19" s="69"/>
      <c r="K19" s="69"/>
      <c r="L19" s="69"/>
      <c r="M19" s="69"/>
      <c r="N19" s="69"/>
      <c r="O19" s="69"/>
      <c r="P19" s="69"/>
      <c r="Q19" s="69"/>
      <c r="R19" s="69"/>
      <c r="S19" s="69"/>
      <c r="T19" s="69"/>
      <c r="U19" s="69"/>
      <c r="V19" s="69"/>
      <c r="W19" s="69"/>
      <c r="X19" s="262"/>
    </row>
    <row r="20" spans="1:24" x14ac:dyDescent="0.15">
      <c r="A20" s="262"/>
      <c r="B20" s="227"/>
      <c r="C20" s="68"/>
      <c r="D20" s="67"/>
      <c r="E20" s="70"/>
      <c r="F20" s="70"/>
      <c r="G20" s="70"/>
      <c r="H20" s="70"/>
      <c r="I20" s="70"/>
      <c r="J20" s="70"/>
      <c r="K20" s="70"/>
      <c r="L20" s="70"/>
      <c r="M20" s="70"/>
      <c r="N20" s="70"/>
      <c r="O20" s="70"/>
      <c r="P20" s="70"/>
      <c r="Q20" s="70"/>
      <c r="R20" s="67"/>
      <c r="S20" s="67"/>
      <c r="T20" s="67"/>
      <c r="U20" s="67"/>
      <c r="V20" s="67"/>
      <c r="W20" s="67"/>
      <c r="X20" s="262"/>
    </row>
    <row r="21" spans="1:24" x14ac:dyDescent="0.15">
      <c r="A21" s="262"/>
      <c r="B21" s="227"/>
      <c r="C21" s="68"/>
      <c r="D21" s="228"/>
      <c r="E21" s="228"/>
      <c r="F21" s="228"/>
      <c r="G21" s="228"/>
      <c r="H21" s="228"/>
      <c r="I21" s="228"/>
      <c r="J21" s="228"/>
      <c r="K21" s="228"/>
      <c r="L21" s="228"/>
      <c r="M21" s="228"/>
      <c r="N21" s="228"/>
      <c r="O21" s="228"/>
      <c r="P21" s="228"/>
      <c r="Q21" s="228"/>
      <c r="R21" s="228"/>
      <c r="S21" s="228"/>
      <c r="T21" s="228"/>
      <c r="U21" s="228"/>
      <c r="V21" s="228"/>
      <c r="W21" s="228"/>
      <c r="X21" s="262"/>
    </row>
    <row r="22" spans="1:24" x14ac:dyDescent="0.15">
      <c r="A22" s="262"/>
      <c r="B22" s="227"/>
      <c r="C22" s="72"/>
      <c r="D22" s="73"/>
      <c r="E22" s="73"/>
      <c r="F22" s="73"/>
      <c r="G22" s="73"/>
      <c r="H22" s="73"/>
      <c r="I22" s="73"/>
      <c r="J22" s="73"/>
      <c r="K22" s="73"/>
      <c r="L22" s="73"/>
      <c r="M22" s="73"/>
      <c r="N22" s="73"/>
      <c r="O22" s="73"/>
      <c r="P22" s="73"/>
      <c r="Q22" s="73"/>
      <c r="R22" s="73"/>
      <c r="S22" s="73"/>
      <c r="T22" s="73"/>
      <c r="U22" s="73"/>
      <c r="V22" s="73"/>
      <c r="W22" s="73"/>
      <c r="X22" s="262"/>
    </row>
    <row r="23" spans="1:24" x14ac:dyDescent="0.15">
      <c r="A23" s="262"/>
      <c r="B23" s="227"/>
      <c r="C23" s="72"/>
      <c r="D23" s="73"/>
      <c r="E23" s="73"/>
      <c r="F23" s="73"/>
      <c r="G23" s="73"/>
      <c r="H23" s="73"/>
      <c r="I23" s="73"/>
      <c r="J23" s="73"/>
      <c r="K23" s="73"/>
      <c r="L23" s="73"/>
      <c r="M23" s="73"/>
      <c r="N23" s="73"/>
      <c r="O23" s="73"/>
      <c r="P23" s="73"/>
      <c r="Q23" s="73"/>
      <c r="R23" s="73"/>
      <c r="S23" s="73"/>
      <c r="T23" s="73"/>
      <c r="U23" s="73"/>
      <c r="V23" s="73"/>
      <c r="W23" s="73"/>
      <c r="X23" s="262"/>
    </row>
    <row r="24" spans="1:24" x14ac:dyDescent="0.15">
      <c r="A24" s="262"/>
      <c r="B24" s="227"/>
      <c r="C24" s="74"/>
      <c r="D24" s="67"/>
      <c r="E24" s="67"/>
      <c r="F24" s="67"/>
      <c r="G24" s="67"/>
      <c r="H24" s="67"/>
      <c r="I24" s="67"/>
      <c r="J24" s="67"/>
      <c r="K24" s="67"/>
      <c r="L24" s="67"/>
      <c r="M24" s="67"/>
      <c r="N24" s="67"/>
      <c r="O24" s="67"/>
      <c r="P24" s="67"/>
      <c r="Q24" s="67"/>
      <c r="R24" s="67"/>
      <c r="S24" s="67"/>
      <c r="T24" s="67"/>
      <c r="U24" s="67"/>
      <c r="V24" s="67"/>
      <c r="W24" s="67"/>
      <c r="X24" s="262"/>
    </row>
    <row r="25" spans="1:24" x14ac:dyDescent="0.15">
      <c r="A25" s="262"/>
      <c r="B25" s="227"/>
      <c r="C25" s="72"/>
      <c r="D25" s="67"/>
      <c r="E25" s="67"/>
      <c r="F25" s="67"/>
      <c r="G25" s="67"/>
      <c r="H25" s="67"/>
      <c r="I25" s="67"/>
      <c r="J25" s="67"/>
      <c r="K25" s="67"/>
      <c r="L25" s="67"/>
      <c r="M25" s="67"/>
      <c r="N25" s="67"/>
      <c r="O25" s="67"/>
      <c r="P25" s="67"/>
      <c r="Q25" s="67"/>
      <c r="R25" s="67"/>
      <c r="S25" s="67"/>
      <c r="T25" s="67"/>
      <c r="U25" s="67"/>
      <c r="V25" s="67"/>
      <c r="W25" s="67"/>
      <c r="X25" s="262"/>
    </row>
    <row r="26" spans="1:24" x14ac:dyDescent="0.15">
      <c r="A26" s="262"/>
      <c r="B26" s="227"/>
      <c r="C26" s="68"/>
      <c r="D26" s="67"/>
      <c r="E26" s="67"/>
      <c r="F26" s="67"/>
      <c r="G26" s="67"/>
      <c r="H26" s="67"/>
      <c r="I26" s="67"/>
      <c r="J26" s="67"/>
      <c r="K26" s="67"/>
      <c r="L26" s="67"/>
      <c r="M26" s="67"/>
      <c r="N26" s="67"/>
      <c r="O26" s="67"/>
      <c r="P26" s="67"/>
      <c r="Q26" s="67"/>
      <c r="R26" s="67"/>
      <c r="S26" s="67"/>
      <c r="T26" s="67"/>
      <c r="U26" s="67"/>
      <c r="V26" s="67"/>
      <c r="W26" s="67"/>
      <c r="X26" s="262"/>
    </row>
    <row r="27" spans="1:24" x14ac:dyDescent="0.15">
      <c r="A27" s="262"/>
      <c r="B27" s="227"/>
      <c r="C27" s="75"/>
      <c r="D27" s="67"/>
      <c r="E27" s="67"/>
      <c r="F27" s="67"/>
      <c r="G27" s="67"/>
      <c r="H27" s="67"/>
      <c r="I27" s="67"/>
      <c r="J27" s="67"/>
      <c r="K27" s="67"/>
      <c r="L27" s="67"/>
      <c r="M27" s="67"/>
      <c r="N27" s="67"/>
      <c r="O27" s="67"/>
      <c r="P27" s="67"/>
      <c r="Q27" s="67"/>
      <c r="R27" s="67"/>
      <c r="S27" s="67"/>
      <c r="T27" s="67"/>
      <c r="U27" s="67"/>
      <c r="V27" s="67"/>
      <c r="W27" s="67"/>
      <c r="X27" s="262"/>
    </row>
    <row r="28" spans="1:24" x14ac:dyDescent="0.15">
      <c r="A28" s="262"/>
      <c r="B28" s="227"/>
      <c r="C28" s="68"/>
      <c r="D28" s="67"/>
      <c r="E28" s="67"/>
      <c r="F28" s="67"/>
      <c r="G28" s="67"/>
      <c r="H28" s="67"/>
      <c r="I28" s="67"/>
      <c r="J28" s="67"/>
      <c r="K28" s="67"/>
      <c r="L28" s="67"/>
      <c r="M28" s="67"/>
      <c r="N28" s="67"/>
      <c r="O28" s="67"/>
      <c r="P28" s="67"/>
      <c r="Q28" s="67"/>
      <c r="R28" s="67"/>
      <c r="S28" s="67"/>
      <c r="T28" s="67"/>
      <c r="U28" s="67"/>
      <c r="V28" s="67"/>
      <c r="W28" s="67"/>
      <c r="X28" s="262"/>
    </row>
    <row r="29" spans="1:24" x14ac:dyDescent="0.15">
      <c r="A29" s="262"/>
      <c r="B29" s="227"/>
      <c r="C29" s="75"/>
      <c r="D29" s="67"/>
      <c r="E29" s="67"/>
      <c r="F29" s="67"/>
      <c r="G29" s="67"/>
      <c r="H29" s="67"/>
      <c r="I29" s="67"/>
      <c r="J29" s="67"/>
      <c r="K29" s="67"/>
      <c r="L29" s="67"/>
      <c r="M29" s="67"/>
      <c r="N29" s="67"/>
      <c r="O29" s="67"/>
      <c r="P29" s="67"/>
      <c r="Q29" s="67"/>
      <c r="R29" s="67"/>
      <c r="S29" s="67"/>
      <c r="T29" s="67"/>
      <c r="U29" s="67"/>
      <c r="V29" s="67"/>
      <c r="W29" s="67"/>
      <c r="X29" s="262"/>
    </row>
    <row r="30" spans="1:24" x14ac:dyDescent="0.15">
      <c r="A30" s="262"/>
      <c r="B30" s="227"/>
      <c r="C30" s="76"/>
      <c r="D30" s="67"/>
      <c r="E30" s="67"/>
      <c r="F30" s="67"/>
      <c r="G30" s="67"/>
      <c r="H30" s="67"/>
      <c r="I30" s="67"/>
      <c r="J30" s="67"/>
      <c r="K30" s="67"/>
      <c r="L30" s="67"/>
      <c r="M30" s="67"/>
      <c r="N30" s="67"/>
      <c r="O30" s="67"/>
      <c r="P30" s="67"/>
      <c r="Q30" s="67"/>
      <c r="R30" s="67"/>
      <c r="S30" s="67"/>
      <c r="T30" s="67"/>
      <c r="U30" s="67"/>
      <c r="V30" s="67"/>
      <c r="W30" s="67"/>
      <c r="X30" s="262"/>
    </row>
    <row r="31" spans="1:24" x14ac:dyDescent="0.15">
      <c r="A31" s="262"/>
      <c r="B31" s="227"/>
      <c r="C31" s="68"/>
      <c r="D31" s="67"/>
      <c r="E31" s="67"/>
      <c r="F31" s="67"/>
      <c r="G31" s="67"/>
      <c r="H31" s="67"/>
      <c r="I31" s="67"/>
      <c r="J31" s="67"/>
      <c r="K31" s="67"/>
      <c r="L31" s="67"/>
      <c r="M31" s="67"/>
      <c r="N31" s="67"/>
      <c r="O31" s="67"/>
      <c r="P31" s="67"/>
      <c r="Q31" s="67"/>
      <c r="R31" s="67"/>
      <c r="S31" s="67"/>
      <c r="T31" s="67"/>
      <c r="U31" s="67"/>
      <c r="V31" s="67"/>
      <c r="W31" s="67"/>
      <c r="X31" s="262"/>
    </row>
    <row r="32" spans="1:24" x14ac:dyDescent="0.15">
      <c r="A32" s="262"/>
      <c r="B32" s="227"/>
      <c r="C32" s="68"/>
      <c r="D32" s="67"/>
      <c r="E32" s="67"/>
      <c r="F32" s="67"/>
      <c r="G32" s="67"/>
      <c r="H32" s="67"/>
      <c r="I32" s="67"/>
      <c r="J32" s="67"/>
      <c r="K32" s="67"/>
      <c r="L32" s="67"/>
      <c r="M32" s="67"/>
      <c r="N32" s="67"/>
      <c r="O32" s="67"/>
      <c r="P32" s="67"/>
      <c r="Q32" s="67"/>
      <c r="R32" s="67"/>
      <c r="S32" s="67"/>
      <c r="T32" s="67"/>
      <c r="U32" s="67"/>
      <c r="V32" s="67"/>
      <c r="W32" s="67"/>
      <c r="X32" s="262"/>
    </row>
    <row r="33" spans="1:24" x14ac:dyDescent="0.15">
      <c r="A33" s="262"/>
      <c r="B33" s="227"/>
      <c r="C33" s="68"/>
      <c r="D33" s="67"/>
      <c r="E33" s="67"/>
      <c r="F33" s="67"/>
      <c r="G33" s="67"/>
      <c r="H33" s="67"/>
      <c r="I33" s="67"/>
      <c r="J33" s="67"/>
      <c r="K33" s="67"/>
      <c r="L33" s="67"/>
      <c r="M33" s="67"/>
      <c r="N33" s="67"/>
      <c r="O33" s="67"/>
      <c r="P33" s="67"/>
      <c r="Q33" s="67"/>
      <c r="R33" s="67"/>
      <c r="S33" s="67"/>
      <c r="T33" s="67"/>
      <c r="U33" s="67"/>
      <c r="V33" s="67"/>
      <c r="W33" s="67"/>
      <c r="X33" s="262"/>
    </row>
    <row r="34" spans="1:24" x14ac:dyDescent="0.15">
      <c r="A34" s="262"/>
      <c r="B34" s="227"/>
      <c r="C34" s="76"/>
      <c r="D34" s="67"/>
      <c r="E34" s="67"/>
      <c r="F34" s="67"/>
      <c r="G34" s="67"/>
      <c r="H34" s="67"/>
      <c r="I34" s="67"/>
      <c r="J34" s="67"/>
      <c r="K34" s="67"/>
      <c r="L34" s="67"/>
      <c r="M34" s="67"/>
      <c r="N34" s="67"/>
      <c r="O34" s="67"/>
      <c r="P34" s="67"/>
      <c r="Q34" s="67"/>
      <c r="R34" s="67"/>
      <c r="S34" s="67"/>
      <c r="T34" s="67"/>
      <c r="U34" s="67"/>
      <c r="V34" s="67"/>
      <c r="W34" s="67"/>
      <c r="X34" s="262"/>
    </row>
    <row r="35" spans="1:24" x14ac:dyDescent="0.15">
      <c r="A35" s="262"/>
      <c r="B35" s="227"/>
      <c r="C35" s="68"/>
      <c r="D35" s="67"/>
      <c r="E35" s="67"/>
      <c r="F35" s="67"/>
      <c r="G35" s="67"/>
      <c r="H35" s="67"/>
      <c r="I35" s="67"/>
      <c r="J35" s="67"/>
      <c r="K35" s="67"/>
      <c r="L35" s="67"/>
      <c r="M35" s="67"/>
      <c r="N35" s="67"/>
      <c r="O35" s="67"/>
      <c r="P35" s="67"/>
      <c r="Q35" s="67"/>
      <c r="R35" s="67"/>
      <c r="S35" s="67"/>
      <c r="T35" s="67"/>
      <c r="U35" s="67"/>
      <c r="V35" s="67"/>
      <c r="W35" s="67"/>
      <c r="X35" s="262"/>
    </row>
    <row r="36" spans="1:24" x14ac:dyDescent="0.15">
      <c r="A36" s="262"/>
      <c r="B36" s="227"/>
      <c r="C36" s="68"/>
      <c r="D36" s="67"/>
      <c r="E36" s="67"/>
      <c r="F36" s="67"/>
      <c r="G36" s="67"/>
      <c r="H36" s="67"/>
      <c r="I36" s="67"/>
      <c r="J36" s="67"/>
      <c r="K36" s="67"/>
      <c r="L36" s="67"/>
      <c r="M36" s="67"/>
      <c r="N36" s="67"/>
      <c r="O36" s="67"/>
      <c r="P36" s="67"/>
      <c r="Q36" s="67"/>
      <c r="R36" s="67"/>
      <c r="S36" s="67"/>
      <c r="T36" s="67"/>
      <c r="U36" s="67"/>
      <c r="V36" s="67"/>
      <c r="W36" s="67"/>
      <c r="X36" s="262"/>
    </row>
    <row r="37" spans="1:24" x14ac:dyDescent="0.15">
      <c r="A37" s="262"/>
      <c r="B37" s="227"/>
      <c r="C37" s="68"/>
      <c r="D37" s="67"/>
      <c r="E37" s="67"/>
      <c r="F37" s="67"/>
      <c r="G37" s="67"/>
      <c r="H37" s="67"/>
      <c r="I37" s="67"/>
      <c r="J37" s="67"/>
      <c r="K37" s="67"/>
      <c r="L37" s="67"/>
      <c r="M37" s="67"/>
      <c r="N37" s="67"/>
      <c r="O37" s="67"/>
      <c r="P37" s="67"/>
      <c r="Q37" s="67"/>
      <c r="R37" s="67"/>
      <c r="S37" s="67"/>
      <c r="T37" s="67"/>
      <c r="U37" s="67"/>
      <c r="V37" s="67"/>
      <c r="W37" s="67"/>
      <c r="X37" s="262"/>
    </row>
    <row r="38" spans="1:24" x14ac:dyDescent="0.15">
      <c r="A38" s="262"/>
      <c r="B38" s="227"/>
      <c r="C38" s="68"/>
      <c r="D38" s="67"/>
      <c r="E38" s="67"/>
      <c r="F38" s="67"/>
      <c r="G38" s="67"/>
      <c r="H38" s="67"/>
      <c r="I38" s="67"/>
      <c r="J38" s="67"/>
      <c r="K38" s="67"/>
      <c r="L38" s="67"/>
      <c r="M38" s="67"/>
      <c r="N38" s="67"/>
      <c r="O38" s="67"/>
      <c r="P38" s="67"/>
      <c r="Q38" s="67"/>
      <c r="R38" s="67"/>
      <c r="S38" s="67"/>
      <c r="T38" s="67"/>
      <c r="U38" s="67"/>
      <c r="V38" s="67"/>
      <c r="W38" s="67"/>
      <c r="X38" s="262"/>
    </row>
    <row r="39" spans="1:24" x14ac:dyDescent="0.15">
      <c r="A39" s="262"/>
      <c r="B39" s="227"/>
      <c r="C39" s="68"/>
      <c r="D39" s="67"/>
      <c r="E39" s="67"/>
      <c r="F39" s="67"/>
      <c r="G39" s="67"/>
      <c r="H39" s="67"/>
      <c r="I39" s="67"/>
      <c r="J39" s="67"/>
      <c r="K39" s="67"/>
      <c r="L39" s="67"/>
      <c r="M39" s="67"/>
      <c r="N39" s="67"/>
      <c r="O39" s="67"/>
      <c r="P39" s="67"/>
      <c r="Q39" s="67"/>
      <c r="R39" s="67"/>
      <c r="S39" s="67"/>
      <c r="T39" s="67"/>
      <c r="U39" s="67"/>
      <c r="V39" s="67"/>
      <c r="W39" s="67"/>
      <c r="X39" s="262"/>
    </row>
    <row r="40" spans="1:24" x14ac:dyDescent="0.15">
      <c r="A40" s="262"/>
      <c r="B40" s="227"/>
      <c r="C40" s="68"/>
      <c r="D40" s="67"/>
      <c r="E40" s="67"/>
      <c r="F40" s="67"/>
      <c r="G40" s="67"/>
      <c r="H40" s="67"/>
      <c r="I40" s="67"/>
      <c r="J40" s="67"/>
      <c r="K40" s="67"/>
      <c r="L40" s="67"/>
      <c r="M40" s="67"/>
      <c r="N40" s="67"/>
      <c r="O40" s="67"/>
      <c r="P40" s="67"/>
      <c r="Q40" s="67"/>
      <c r="R40" s="67"/>
      <c r="S40" s="67"/>
      <c r="T40" s="67"/>
      <c r="U40" s="67"/>
      <c r="V40" s="67"/>
      <c r="W40" s="67"/>
      <c r="X40" s="262"/>
    </row>
    <row r="41" spans="1:24" x14ac:dyDescent="0.15">
      <c r="A41" s="262"/>
      <c r="B41" s="227"/>
      <c r="C41" s="68"/>
      <c r="D41" s="67"/>
      <c r="E41" s="67"/>
      <c r="F41" s="67"/>
      <c r="G41" s="67"/>
      <c r="H41" s="67"/>
      <c r="I41" s="67"/>
      <c r="J41" s="67"/>
      <c r="K41" s="67"/>
      <c r="L41" s="67"/>
      <c r="M41" s="67"/>
      <c r="N41" s="67"/>
      <c r="O41" s="67"/>
      <c r="P41" s="67"/>
      <c r="Q41" s="67"/>
      <c r="R41" s="67"/>
      <c r="S41" s="67"/>
      <c r="T41" s="67"/>
      <c r="U41" s="67"/>
      <c r="V41" s="67"/>
      <c r="W41" s="67"/>
      <c r="X41" s="262"/>
    </row>
    <row r="42" spans="1:24" x14ac:dyDescent="0.15">
      <c r="A42" s="262"/>
      <c r="B42" s="227"/>
      <c r="C42" s="68"/>
      <c r="D42" s="67"/>
      <c r="E42" s="67"/>
      <c r="F42" s="67"/>
      <c r="G42" s="67"/>
      <c r="H42" s="67"/>
      <c r="I42" s="67"/>
      <c r="J42" s="67"/>
      <c r="K42" s="67"/>
      <c r="L42" s="67"/>
      <c r="M42" s="67"/>
      <c r="N42" s="67"/>
      <c r="O42" s="67"/>
      <c r="P42" s="67"/>
      <c r="Q42" s="67"/>
      <c r="R42" s="67"/>
      <c r="S42" s="67"/>
      <c r="T42" s="67"/>
      <c r="U42" s="67"/>
      <c r="V42" s="67"/>
      <c r="W42" s="67"/>
      <c r="X42" s="262"/>
    </row>
    <row r="43" spans="1:24" x14ac:dyDescent="0.15">
      <c r="A43" s="262"/>
      <c r="B43" s="227"/>
      <c r="C43" s="68"/>
      <c r="D43" s="67"/>
      <c r="E43" s="67"/>
      <c r="F43" s="67"/>
      <c r="G43" s="67"/>
      <c r="H43" s="67"/>
      <c r="I43" s="67"/>
      <c r="J43" s="67"/>
      <c r="K43" s="67"/>
      <c r="L43" s="67"/>
      <c r="M43" s="67"/>
      <c r="N43" s="67"/>
      <c r="O43" s="67"/>
      <c r="P43" s="67"/>
      <c r="Q43" s="67"/>
      <c r="R43" s="67"/>
      <c r="S43" s="67"/>
      <c r="T43" s="67"/>
      <c r="U43" s="67"/>
      <c r="V43" s="67"/>
      <c r="W43" s="67"/>
      <c r="X43" s="262"/>
    </row>
    <row r="44" spans="1:24" x14ac:dyDescent="0.15">
      <c r="A44" s="262"/>
      <c r="B44" s="227"/>
      <c r="C44" s="68"/>
      <c r="D44" s="67"/>
      <c r="E44" s="67"/>
      <c r="F44" s="67"/>
      <c r="G44" s="67"/>
      <c r="H44" s="67"/>
      <c r="I44" s="67"/>
      <c r="J44" s="67"/>
      <c r="K44" s="67"/>
      <c r="L44" s="67"/>
      <c r="M44" s="67"/>
      <c r="N44" s="67"/>
      <c r="O44" s="67"/>
      <c r="P44" s="67"/>
      <c r="Q44" s="67"/>
      <c r="R44" s="67"/>
      <c r="S44" s="67"/>
      <c r="T44" s="67"/>
      <c r="U44" s="67"/>
      <c r="V44" s="67"/>
      <c r="W44" s="67"/>
      <c r="X44" s="262"/>
    </row>
    <row r="45" spans="1:24" x14ac:dyDescent="0.15">
      <c r="A45" s="262"/>
      <c r="B45" s="227"/>
      <c r="C45" s="68"/>
      <c r="D45" s="67"/>
      <c r="E45" s="67"/>
      <c r="F45" s="67"/>
      <c r="G45" s="67"/>
      <c r="H45" s="67"/>
      <c r="I45" s="67"/>
      <c r="J45" s="67"/>
      <c r="K45" s="67"/>
      <c r="L45" s="67"/>
      <c r="M45" s="67"/>
      <c r="N45" s="67"/>
      <c r="O45" s="67"/>
      <c r="P45" s="67"/>
      <c r="Q45" s="67"/>
      <c r="R45" s="67"/>
      <c r="S45" s="67"/>
      <c r="T45" s="67"/>
      <c r="U45" s="67"/>
      <c r="V45" s="67"/>
      <c r="W45" s="67"/>
      <c r="X45" s="262"/>
    </row>
    <row r="46" spans="1:24" x14ac:dyDescent="0.15">
      <c r="A46" s="262"/>
      <c r="B46" s="227"/>
      <c r="C46" s="68"/>
      <c r="D46" s="67"/>
      <c r="E46" s="67"/>
      <c r="F46" s="67"/>
      <c r="G46" s="67"/>
      <c r="H46" s="67"/>
      <c r="I46" s="67"/>
      <c r="J46" s="67"/>
      <c r="K46" s="67"/>
      <c r="L46" s="67"/>
      <c r="M46" s="67"/>
      <c r="N46" s="67"/>
      <c r="O46" s="67"/>
      <c r="P46" s="67"/>
      <c r="Q46" s="67"/>
      <c r="R46" s="67"/>
      <c r="S46" s="67"/>
      <c r="T46" s="67"/>
      <c r="U46" s="67"/>
      <c r="V46" s="67"/>
      <c r="W46" s="67"/>
      <c r="X46" s="262"/>
    </row>
    <row r="47" spans="1:24" x14ac:dyDescent="0.15">
      <c r="A47" s="262"/>
      <c r="B47" s="227"/>
      <c r="C47" s="68"/>
      <c r="D47" s="67"/>
      <c r="E47" s="67"/>
      <c r="F47" s="67"/>
      <c r="G47" s="67"/>
      <c r="H47" s="67"/>
      <c r="I47" s="67"/>
      <c r="J47" s="67"/>
      <c r="K47" s="67"/>
      <c r="L47" s="67"/>
      <c r="M47" s="67"/>
      <c r="N47" s="67"/>
      <c r="O47" s="67"/>
      <c r="P47" s="67"/>
      <c r="Q47" s="67"/>
      <c r="R47" s="67"/>
      <c r="S47" s="67"/>
      <c r="T47" s="67"/>
      <c r="U47" s="67"/>
      <c r="V47" s="67"/>
      <c r="W47" s="67"/>
      <c r="X47" s="262"/>
    </row>
    <row r="48" spans="1:24" x14ac:dyDescent="0.15">
      <c r="A48" s="262"/>
      <c r="B48" s="227"/>
      <c r="C48" s="68"/>
      <c r="D48" s="67"/>
      <c r="E48" s="67"/>
      <c r="F48" s="67"/>
      <c r="G48" s="67"/>
      <c r="H48" s="67"/>
      <c r="I48" s="67"/>
      <c r="J48" s="67"/>
      <c r="K48" s="67"/>
      <c r="L48" s="67"/>
      <c r="M48" s="67"/>
      <c r="N48" s="67"/>
      <c r="O48" s="67"/>
      <c r="P48" s="67"/>
      <c r="Q48" s="67"/>
      <c r="R48" s="67"/>
      <c r="S48" s="67"/>
      <c r="T48" s="67"/>
      <c r="U48" s="67"/>
      <c r="V48" s="67"/>
      <c r="W48" s="67"/>
      <c r="X48" s="262"/>
    </row>
    <row r="49" spans="1:24" x14ac:dyDescent="0.15">
      <c r="A49" s="262"/>
      <c r="B49" s="227"/>
      <c r="C49" s="68"/>
      <c r="D49" s="67"/>
      <c r="E49" s="67"/>
      <c r="F49" s="67"/>
      <c r="G49" s="67"/>
      <c r="H49" s="67"/>
      <c r="I49" s="67"/>
      <c r="J49" s="67"/>
      <c r="K49" s="67"/>
      <c r="L49" s="67"/>
      <c r="M49" s="67"/>
      <c r="N49" s="67"/>
      <c r="O49" s="67"/>
      <c r="P49" s="67"/>
      <c r="Q49" s="67"/>
      <c r="R49" s="67"/>
      <c r="S49" s="67"/>
      <c r="T49" s="67"/>
      <c r="U49" s="67"/>
      <c r="V49" s="67"/>
      <c r="W49" s="67"/>
      <c r="X49" s="262"/>
    </row>
    <row r="50" spans="1:24" x14ac:dyDescent="0.15">
      <c r="A50" s="262"/>
      <c r="B50" s="227"/>
      <c r="C50" s="68"/>
      <c r="D50" s="67"/>
      <c r="E50" s="67"/>
      <c r="F50" s="67"/>
      <c r="G50" s="67"/>
      <c r="H50" s="67"/>
      <c r="I50" s="67"/>
      <c r="J50" s="67"/>
      <c r="K50" s="67"/>
      <c r="L50" s="67"/>
      <c r="M50" s="67"/>
      <c r="N50" s="67"/>
      <c r="O50" s="67"/>
      <c r="P50" s="67"/>
      <c r="Q50" s="67"/>
      <c r="R50" s="67"/>
      <c r="S50" s="67"/>
      <c r="T50" s="67"/>
      <c r="U50" s="67"/>
      <c r="V50" s="67"/>
      <c r="W50" s="67"/>
      <c r="X50" s="262"/>
    </row>
    <row r="51" spans="1:24" x14ac:dyDescent="0.15">
      <c r="A51" s="262"/>
      <c r="B51" s="227"/>
      <c r="C51" s="68"/>
      <c r="D51" s="67"/>
      <c r="E51" s="67"/>
      <c r="F51" s="67"/>
      <c r="G51" s="67"/>
      <c r="H51" s="67"/>
      <c r="I51" s="67"/>
      <c r="J51" s="67"/>
      <c r="K51" s="67"/>
      <c r="L51" s="67"/>
      <c r="M51" s="67"/>
      <c r="N51" s="67"/>
      <c r="O51" s="67"/>
      <c r="P51" s="67"/>
      <c r="Q51" s="67"/>
      <c r="R51" s="67"/>
      <c r="S51" s="67"/>
      <c r="T51" s="67"/>
      <c r="U51" s="67"/>
      <c r="V51" s="67"/>
      <c r="W51" s="67"/>
      <c r="X51" s="262"/>
    </row>
    <row r="52" spans="1:24" x14ac:dyDescent="0.15">
      <c r="A52" s="262"/>
      <c r="B52" s="227"/>
      <c r="C52" s="68"/>
      <c r="D52" s="67"/>
      <c r="E52" s="67"/>
      <c r="F52" s="67"/>
      <c r="G52" s="67"/>
      <c r="H52" s="67"/>
      <c r="I52" s="67"/>
      <c r="J52" s="67"/>
      <c r="K52" s="67"/>
      <c r="L52" s="67"/>
      <c r="M52" s="67"/>
      <c r="N52" s="67"/>
      <c r="O52" s="67"/>
      <c r="P52" s="67"/>
      <c r="Q52" s="67"/>
      <c r="R52" s="67"/>
      <c r="S52" s="67"/>
      <c r="T52" s="67"/>
      <c r="U52" s="67"/>
      <c r="V52" s="67"/>
      <c r="W52" s="67"/>
      <c r="X52" s="262"/>
    </row>
    <row r="53" spans="1:24" x14ac:dyDescent="0.15">
      <c r="A53" s="262"/>
      <c r="B53" s="227"/>
      <c r="C53" s="68"/>
      <c r="D53" s="67"/>
      <c r="E53" s="67"/>
      <c r="F53" s="67"/>
      <c r="G53" s="67"/>
      <c r="H53" s="67"/>
      <c r="I53" s="67"/>
      <c r="J53" s="67"/>
      <c r="K53" s="67"/>
      <c r="L53" s="67"/>
      <c r="M53" s="67"/>
      <c r="N53" s="67"/>
      <c r="O53" s="67"/>
      <c r="P53" s="67"/>
      <c r="Q53" s="67"/>
      <c r="R53" s="67"/>
      <c r="S53" s="67"/>
      <c r="T53" s="67"/>
      <c r="U53" s="67"/>
      <c r="V53" s="67"/>
      <c r="W53" s="67"/>
      <c r="X53" s="262"/>
    </row>
    <row r="54" spans="1:24" x14ac:dyDescent="0.15">
      <c r="A54" s="262"/>
      <c r="B54" s="227"/>
      <c r="C54" s="68"/>
      <c r="D54" s="67"/>
      <c r="E54" s="67"/>
      <c r="F54" s="67"/>
      <c r="G54" s="67"/>
      <c r="H54" s="67"/>
      <c r="I54" s="67"/>
      <c r="J54" s="67"/>
      <c r="K54" s="67"/>
      <c r="L54" s="67"/>
      <c r="M54" s="67"/>
      <c r="N54" s="67"/>
      <c r="O54" s="67"/>
      <c r="P54" s="67"/>
      <c r="Q54" s="67"/>
      <c r="R54" s="67"/>
      <c r="S54" s="67"/>
      <c r="T54" s="67"/>
      <c r="U54" s="67"/>
      <c r="V54" s="67"/>
      <c r="W54" s="67"/>
      <c r="X54" s="262"/>
    </row>
    <row r="55" spans="1:24" x14ac:dyDescent="0.15">
      <c r="A55" s="262"/>
      <c r="B55" s="227"/>
      <c r="C55" s="68"/>
      <c r="D55" s="67"/>
      <c r="E55" s="67"/>
      <c r="F55" s="67"/>
      <c r="G55" s="67"/>
      <c r="H55" s="67"/>
      <c r="I55" s="67"/>
      <c r="J55" s="67"/>
      <c r="K55" s="67"/>
      <c r="L55" s="67"/>
      <c r="M55" s="67"/>
      <c r="N55" s="67"/>
      <c r="O55" s="67"/>
      <c r="P55" s="67"/>
      <c r="Q55" s="67"/>
      <c r="R55" s="67"/>
      <c r="S55" s="67"/>
      <c r="T55" s="67"/>
      <c r="U55" s="67"/>
      <c r="V55" s="67"/>
      <c r="W55" s="67"/>
      <c r="X55" s="262"/>
    </row>
    <row r="56" spans="1:24" x14ac:dyDescent="0.15">
      <c r="A56" s="262"/>
      <c r="B56" s="227"/>
      <c r="C56" s="68"/>
      <c r="D56" s="67"/>
      <c r="E56" s="67"/>
      <c r="F56" s="67"/>
      <c r="G56" s="67"/>
      <c r="H56" s="67"/>
      <c r="I56" s="67"/>
      <c r="J56" s="67"/>
      <c r="K56" s="67"/>
      <c r="L56" s="67"/>
      <c r="M56" s="67"/>
      <c r="N56" s="67"/>
      <c r="O56" s="67"/>
      <c r="P56" s="67"/>
      <c r="Q56" s="67"/>
      <c r="R56" s="67"/>
      <c r="S56" s="67"/>
      <c r="T56" s="67"/>
      <c r="U56" s="67"/>
      <c r="V56" s="67"/>
      <c r="W56" s="67"/>
      <c r="X56" s="262"/>
    </row>
    <row r="57" spans="1:24" x14ac:dyDescent="0.15">
      <c r="A57" s="262"/>
      <c r="B57" s="227"/>
      <c r="C57" s="68"/>
      <c r="D57" s="67"/>
      <c r="E57" s="67"/>
      <c r="F57" s="67"/>
      <c r="G57" s="67"/>
      <c r="H57" s="67"/>
      <c r="I57" s="67"/>
      <c r="J57" s="67"/>
      <c r="K57" s="67"/>
      <c r="L57" s="67"/>
      <c r="M57" s="67"/>
      <c r="N57" s="67"/>
      <c r="O57" s="67"/>
      <c r="P57" s="67"/>
      <c r="Q57" s="67"/>
      <c r="R57" s="67"/>
      <c r="S57" s="67"/>
      <c r="T57" s="67"/>
      <c r="U57" s="67"/>
      <c r="V57" s="67"/>
      <c r="W57" s="67"/>
      <c r="X57" s="262"/>
    </row>
    <row r="58" spans="1:24" x14ac:dyDescent="0.15">
      <c r="A58" s="262"/>
      <c r="B58" s="227"/>
      <c r="C58" s="68"/>
      <c r="D58" s="67"/>
      <c r="E58" s="67"/>
      <c r="F58" s="67"/>
      <c r="G58" s="67"/>
      <c r="H58" s="67"/>
      <c r="I58" s="67"/>
      <c r="J58" s="67"/>
      <c r="K58" s="67"/>
      <c r="L58" s="67"/>
      <c r="M58" s="67"/>
      <c r="N58" s="67"/>
      <c r="O58" s="67"/>
      <c r="P58" s="67"/>
      <c r="Q58" s="67"/>
      <c r="R58" s="67"/>
      <c r="S58" s="67"/>
      <c r="T58" s="67"/>
      <c r="U58" s="67"/>
      <c r="V58" s="67"/>
      <c r="W58" s="67"/>
      <c r="X58" s="262"/>
    </row>
    <row r="59" spans="1:24" x14ac:dyDescent="0.15">
      <c r="A59" s="262"/>
      <c r="B59" s="227"/>
      <c r="C59" s="68"/>
      <c r="D59" s="67"/>
      <c r="E59" s="67"/>
      <c r="F59" s="67"/>
      <c r="G59" s="67"/>
      <c r="H59" s="67"/>
      <c r="I59" s="67"/>
      <c r="J59" s="67"/>
      <c r="K59" s="67"/>
      <c r="L59" s="67"/>
      <c r="M59" s="67"/>
      <c r="N59" s="67"/>
      <c r="O59" s="67"/>
      <c r="P59" s="67"/>
      <c r="Q59" s="67"/>
      <c r="R59" s="67"/>
      <c r="S59" s="67"/>
      <c r="T59" s="67"/>
      <c r="U59" s="67"/>
      <c r="V59" s="67"/>
      <c r="W59" s="67"/>
      <c r="X59" s="262"/>
    </row>
    <row r="60" spans="1:24" x14ac:dyDescent="0.15">
      <c r="A60" s="262"/>
      <c r="B60" s="227"/>
      <c r="C60" s="68"/>
      <c r="D60" s="67"/>
      <c r="E60" s="67"/>
      <c r="F60" s="67"/>
      <c r="G60" s="67"/>
      <c r="H60" s="67"/>
      <c r="I60" s="67"/>
      <c r="J60" s="67"/>
      <c r="K60" s="67"/>
      <c r="L60" s="67"/>
      <c r="M60" s="67"/>
      <c r="N60" s="67"/>
      <c r="O60" s="67"/>
      <c r="P60" s="67"/>
      <c r="Q60" s="67"/>
      <c r="R60" s="67"/>
      <c r="S60" s="67"/>
      <c r="T60" s="67"/>
      <c r="U60" s="67"/>
      <c r="V60" s="67"/>
      <c r="W60" s="67"/>
      <c r="X60" s="262"/>
    </row>
    <row r="61" spans="1:24" x14ac:dyDescent="0.15">
      <c r="A61" s="262"/>
      <c r="B61" s="227"/>
      <c r="C61" s="77"/>
      <c r="D61" s="67"/>
      <c r="E61" s="67"/>
      <c r="F61" s="67"/>
      <c r="G61" s="67"/>
      <c r="H61" s="67"/>
      <c r="I61" s="67"/>
      <c r="J61" s="67"/>
      <c r="K61" s="67"/>
      <c r="L61" s="67"/>
      <c r="M61" s="67"/>
      <c r="N61" s="67"/>
      <c r="O61" s="67"/>
      <c r="P61" s="67"/>
      <c r="Q61" s="67"/>
      <c r="R61" s="67"/>
      <c r="S61" s="67"/>
      <c r="T61" s="67"/>
      <c r="U61" s="67"/>
      <c r="V61" s="67"/>
      <c r="W61" s="67"/>
      <c r="X61" s="262"/>
    </row>
    <row r="62" spans="1:24" x14ac:dyDescent="0.15">
      <c r="A62" s="262"/>
      <c r="B62" s="227"/>
      <c r="C62" s="78"/>
      <c r="D62" s="73"/>
      <c r="E62" s="73"/>
      <c r="F62" s="73"/>
      <c r="G62" s="73"/>
      <c r="H62" s="73"/>
      <c r="I62" s="73"/>
      <c r="J62" s="73"/>
      <c r="K62" s="73"/>
      <c r="L62" s="73"/>
      <c r="M62" s="73"/>
      <c r="N62" s="73"/>
      <c r="O62" s="73"/>
      <c r="P62" s="73"/>
      <c r="Q62" s="73"/>
      <c r="R62" s="73"/>
      <c r="S62" s="73"/>
      <c r="T62" s="73"/>
      <c r="U62" s="73"/>
      <c r="V62" s="73"/>
      <c r="W62" s="73"/>
      <c r="X62" s="262"/>
    </row>
    <row r="63" spans="1:24" x14ac:dyDescent="0.15">
      <c r="A63" s="262"/>
      <c r="B63" s="227"/>
      <c r="C63" s="78"/>
      <c r="D63" s="73"/>
      <c r="E63" s="73"/>
      <c r="F63" s="73"/>
      <c r="G63" s="73"/>
      <c r="H63" s="73"/>
      <c r="I63" s="73"/>
      <c r="J63" s="73"/>
      <c r="K63" s="73"/>
      <c r="L63" s="73"/>
      <c r="M63" s="73"/>
      <c r="N63" s="73"/>
      <c r="O63" s="73"/>
      <c r="P63" s="73"/>
      <c r="Q63" s="73"/>
      <c r="R63" s="73"/>
      <c r="S63" s="73"/>
      <c r="T63" s="73"/>
      <c r="U63" s="73"/>
      <c r="V63" s="73"/>
      <c r="W63" s="73"/>
      <c r="X63" s="262"/>
    </row>
    <row r="64" spans="1:24" x14ac:dyDescent="0.15">
      <c r="A64" s="262"/>
      <c r="B64" s="227"/>
      <c r="C64" s="78"/>
      <c r="D64" s="73"/>
      <c r="E64" s="73"/>
      <c r="F64" s="73"/>
      <c r="G64" s="73"/>
      <c r="H64" s="73"/>
      <c r="I64" s="73"/>
      <c r="J64" s="73"/>
      <c r="K64" s="73"/>
      <c r="L64" s="73"/>
      <c r="M64" s="73"/>
      <c r="N64" s="73"/>
      <c r="O64" s="73"/>
      <c r="P64" s="73"/>
      <c r="Q64" s="73"/>
      <c r="R64" s="73"/>
      <c r="S64" s="73"/>
      <c r="T64" s="73"/>
      <c r="U64" s="73"/>
      <c r="V64" s="73"/>
      <c r="W64" s="73"/>
      <c r="X64" s="262"/>
    </row>
    <row r="65" spans="1:24" x14ac:dyDescent="0.15">
      <c r="A65" s="262"/>
      <c r="B65" s="227"/>
      <c r="C65" s="78"/>
      <c r="D65" s="73"/>
      <c r="E65" s="73"/>
      <c r="F65" s="73"/>
      <c r="G65" s="73"/>
      <c r="H65" s="73"/>
      <c r="I65" s="73"/>
      <c r="J65" s="73"/>
      <c r="K65" s="73"/>
      <c r="L65" s="73"/>
      <c r="M65" s="73"/>
      <c r="N65" s="73"/>
      <c r="O65" s="73"/>
      <c r="P65" s="73"/>
      <c r="Q65" s="73"/>
      <c r="R65" s="73"/>
      <c r="S65" s="73"/>
      <c r="T65" s="73"/>
      <c r="U65" s="73"/>
      <c r="V65" s="73"/>
      <c r="W65" s="73"/>
      <c r="X65" s="262"/>
    </row>
    <row r="66" spans="1:24" x14ac:dyDescent="0.15">
      <c r="A66" s="262"/>
      <c r="B66" s="227"/>
      <c r="C66" s="78"/>
      <c r="D66" s="73"/>
      <c r="E66" s="73"/>
      <c r="F66" s="73"/>
      <c r="G66" s="73"/>
      <c r="H66" s="73"/>
      <c r="I66" s="73"/>
      <c r="J66" s="73"/>
      <c r="K66" s="73"/>
      <c r="L66" s="73"/>
      <c r="M66" s="73"/>
      <c r="N66" s="73"/>
      <c r="O66" s="73"/>
      <c r="P66" s="73"/>
      <c r="Q66" s="73"/>
      <c r="R66" s="73"/>
      <c r="S66" s="73"/>
      <c r="T66" s="73"/>
      <c r="U66" s="73"/>
      <c r="V66" s="73"/>
      <c r="W66" s="73"/>
      <c r="X66" s="262"/>
    </row>
    <row r="67" spans="1:24" x14ac:dyDescent="0.15">
      <c r="A67" s="262"/>
      <c r="B67" s="227"/>
      <c r="C67" s="78"/>
      <c r="D67" s="73"/>
      <c r="E67" s="73"/>
      <c r="F67" s="73"/>
      <c r="G67" s="73"/>
      <c r="H67" s="73"/>
      <c r="I67" s="73"/>
      <c r="J67" s="73"/>
      <c r="K67" s="73"/>
      <c r="L67" s="73"/>
      <c r="M67" s="73"/>
      <c r="N67" s="73"/>
      <c r="O67" s="73"/>
      <c r="P67" s="73"/>
      <c r="Q67" s="73"/>
      <c r="R67" s="73"/>
      <c r="S67" s="73"/>
      <c r="T67" s="73"/>
      <c r="U67" s="73"/>
      <c r="V67" s="73"/>
      <c r="W67" s="73"/>
      <c r="X67" s="262"/>
    </row>
    <row r="68" spans="1:24" x14ac:dyDescent="0.15">
      <c r="A68" s="262"/>
      <c r="B68" s="227"/>
      <c r="C68" s="78"/>
      <c r="D68" s="73"/>
      <c r="E68" s="73"/>
      <c r="F68" s="73"/>
      <c r="G68" s="73"/>
      <c r="H68" s="73"/>
      <c r="I68" s="73"/>
      <c r="J68" s="73"/>
      <c r="K68" s="73"/>
      <c r="L68" s="73"/>
      <c r="M68" s="73"/>
      <c r="N68" s="73"/>
      <c r="O68" s="73"/>
      <c r="P68" s="73"/>
      <c r="Q68" s="73"/>
      <c r="R68" s="73"/>
      <c r="S68" s="73"/>
      <c r="T68" s="73"/>
      <c r="U68" s="73"/>
      <c r="V68" s="73"/>
      <c r="W68" s="73"/>
      <c r="X68" s="262"/>
    </row>
    <row r="69" spans="1:24" x14ac:dyDescent="0.15">
      <c r="A69" s="262"/>
      <c r="B69" s="227"/>
      <c r="C69" s="78"/>
      <c r="D69" s="73"/>
      <c r="E69" s="73"/>
      <c r="F69" s="73"/>
      <c r="G69" s="73"/>
      <c r="H69" s="73"/>
      <c r="I69" s="73"/>
      <c r="J69" s="73"/>
      <c r="K69" s="73"/>
      <c r="L69" s="73"/>
      <c r="M69" s="73"/>
      <c r="N69" s="73"/>
      <c r="O69" s="73"/>
      <c r="P69" s="73"/>
      <c r="Q69" s="73"/>
      <c r="R69" s="73"/>
      <c r="S69" s="73"/>
      <c r="T69" s="73"/>
      <c r="U69" s="73"/>
      <c r="V69" s="73"/>
      <c r="W69" s="73"/>
      <c r="X69" s="262"/>
    </row>
    <row r="70" spans="1:24" x14ac:dyDescent="0.15">
      <c r="A70" s="262"/>
      <c r="B70" s="227"/>
      <c r="C70" s="78"/>
      <c r="D70" s="73"/>
      <c r="E70" s="73"/>
      <c r="F70" s="73"/>
      <c r="G70" s="73"/>
      <c r="H70" s="73"/>
      <c r="I70" s="73"/>
      <c r="J70" s="73"/>
      <c r="K70" s="73"/>
      <c r="L70" s="73"/>
      <c r="M70" s="73"/>
      <c r="N70" s="73"/>
      <c r="O70" s="73"/>
      <c r="P70" s="73"/>
      <c r="Q70" s="73"/>
      <c r="R70" s="73"/>
      <c r="S70" s="73"/>
      <c r="T70" s="73"/>
      <c r="U70" s="73"/>
      <c r="V70" s="73"/>
      <c r="W70" s="73"/>
      <c r="X70" s="262"/>
    </row>
    <row r="71" spans="1:24" x14ac:dyDescent="0.15">
      <c r="A71" s="262"/>
      <c r="B71" s="227"/>
      <c r="C71" s="78"/>
      <c r="D71" s="73"/>
      <c r="E71" s="73"/>
      <c r="F71" s="73"/>
      <c r="G71" s="73"/>
      <c r="H71" s="73"/>
      <c r="I71" s="73"/>
      <c r="J71" s="73"/>
      <c r="K71" s="73"/>
      <c r="L71" s="73"/>
      <c r="M71" s="73"/>
      <c r="N71" s="73"/>
      <c r="O71" s="73"/>
      <c r="P71" s="73"/>
      <c r="Q71" s="73"/>
      <c r="R71" s="73"/>
      <c r="S71" s="73"/>
      <c r="T71" s="73"/>
      <c r="U71" s="73"/>
      <c r="V71" s="73"/>
      <c r="W71" s="73"/>
      <c r="X71" s="262"/>
    </row>
    <row r="72" spans="1:24" x14ac:dyDescent="0.15">
      <c r="A72" s="262"/>
      <c r="B72" s="227"/>
      <c r="C72" s="78"/>
      <c r="D72" s="73"/>
      <c r="E72" s="73"/>
      <c r="F72" s="73"/>
      <c r="G72" s="73"/>
      <c r="H72" s="73"/>
      <c r="I72" s="73"/>
      <c r="J72" s="73"/>
      <c r="K72" s="73"/>
      <c r="L72" s="73"/>
      <c r="M72" s="73"/>
      <c r="N72" s="73"/>
      <c r="O72" s="73"/>
      <c r="P72" s="73"/>
      <c r="Q72" s="73"/>
      <c r="R72" s="73"/>
      <c r="S72" s="73"/>
      <c r="T72" s="73"/>
      <c r="U72" s="73"/>
      <c r="V72" s="73"/>
      <c r="W72" s="73"/>
      <c r="X72" s="262"/>
    </row>
    <row r="73" spans="1:24" x14ac:dyDescent="0.15">
      <c r="A73" s="262"/>
      <c r="B73" s="227"/>
      <c r="C73" s="78"/>
      <c r="D73" s="73"/>
      <c r="E73" s="73"/>
      <c r="F73" s="73"/>
      <c r="G73" s="73"/>
      <c r="H73" s="73"/>
      <c r="I73" s="73"/>
      <c r="J73" s="73"/>
      <c r="K73" s="73"/>
      <c r="L73" s="73"/>
      <c r="M73" s="73"/>
      <c r="N73" s="73"/>
      <c r="O73" s="73"/>
      <c r="P73" s="73"/>
      <c r="Q73" s="73"/>
      <c r="R73" s="73"/>
      <c r="S73" s="73"/>
      <c r="T73" s="73"/>
      <c r="U73" s="73"/>
      <c r="V73" s="73"/>
      <c r="W73" s="73"/>
      <c r="X73" s="262"/>
    </row>
    <row r="74" spans="1:24" x14ac:dyDescent="0.15">
      <c r="A74" s="262"/>
      <c r="B74" s="227"/>
      <c r="C74" s="78"/>
      <c r="D74" s="73"/>
      <c r="E74" s="73"/>
      <c r="F74" s="73"/>
      <c r="G74" s="73"/>
      <c r="H74" s="73"/>
      <c r="I74" s="73"/>
      <c r="J74" s="73"/>
      <c r="K74" s="73"/>
      <c r="L74" s="73"/>
      <c r="M74" s="73"/>
      <c r="N74" s="73"/>
      <c r="O74" s="73"/>
      <c r="P74" s="73"/>
      <c r="Q74" s="73"/>
      <c r="R74" s="73"/>
      <c r="S74" s="73"/>
      <c r="T74" s="73"/>
      <c r="U74" s="73"/>
      <c r="V74" s="73"/>
      <c r="W74" s="73"/>
      <c r="X74" s="262"/>
    </row>
    <row r="75" spans="1:24" x14ac:dyDescent="0.15">
      <c r="A75" s="262"/>
      <c r="B75" s="227"/>
      <c r="C75" s="78"/>
      <c r="D75" s="73"/>
      <c r="E75" s="73"/>
      <c r="F75" s="73"/>
      <c r="G75" s="73"/>
      <c r="H75" s="73"/>
      <c r="I75" s="73"/>
      <c r="J75" s="73"/>
      <c r="K75" s="73"/>
      <c r="L75" s="73"/>
      <c r="M75" s="73"/>
      <c r="N75" s="73"/>
      <c r="O75" s="73"/>
      <c r="P75" s="73"/>
      <c r="Q75" s="73"/>
      <c r="R75" s="73"/>
      <c r="S75" s="73"/>
      <c r="T75" s="73"/>
      <c r="U75" s="73"/>
      <c r="V75" s="73"/>
      <c r="W75" s="73"/>
      <c r="X75" s="262"/>
    </row>
    <row r="76" spans="1:24" x14ac:dyDescent="0.15">
      <c r="A76" s="262"/>
      <c r="B76" s="227"/>
      <c r="C76" s="78"/>
      <c r="D76" s="73"/>
      <c r="E76" s="73"/>
      <c r="F76" s="73"/>
      <c r="G76" s="73"/>
      <c r="H76" s="73"/>
      <c r="I76" s="73"/>
      <c r="J76" s="73"/>
      <c r="K76" s="73"/>
      <c r="L76" s="73"/>
      <c r="M76" s="73"/>
      <c r="N76" s="73"/>
      <c r="O76" s="73"/>
      <c r="P76" s="73"/>
      <c r="Q76" s="73"/>
      <c r="R76" s="73"/>
      <c r="S76" s="73"/>
      <c r="T76" s="73"/>
      <c r="U76" s="73"/>
      <c r="V76" s="73"/>
      <c r="W76" s="73"/>
      <c r="X76" s="262"/>
    </row>
    <row r="77" spans="1:24" x14ac:dyDescent="0.15">
      <c r="A77" s="262"/>
      <c r="B77" s="227"/>
      <c r="C77" s="78"/>
      <c r="D77" s="73"/>
      <c r="E77" s="73"/>
      <c r="F77" s="73"/>
      <c r="G77" s="73"/>
      <c r="H77" s="73"/>
      <c r="I77" s="73"/>
      <c r="J77" s="73"/>
      <c r="K77" s="73"/>
      <c r="L77" s="73"/>
      <c r="M77" s="73"/>
      <c r="N77" s="73"/>
      <c r="O77" s="73"/>
      <c r="P77" s="73"/>
      <c r="Q77" s="73"/>
      <c r="R77" s="73"/>
      <c r="S77" s="73"/>
      <c r="T77" s="73"/>
      <c r="U77" s="73"/>
      <c r="V77" s="73"/>
      <c r="W77" s="73"/>
      <c r="X77" s="262"/>
    </row>
    <row r="78" spans="1:24" x14ac:dyDescent="0.15">
      <c r="A78" s="262"/>
      <c r="B78" s="227"/>
      <c r="C78" s="78"/>
      <c r="D78" s="73"/>
      <c r="E78" s="73"/>
      <c r="F78" s="73"/>
      <c r="G78" s="73"/>
      <c r="H78" s="73"/>
      <c r="I78" s="73"/>
      <c r="J78" s="73"/>
      <c r="K78" s="73"/>
      <c r="L78" s="73"/>
      <c r="M78" s="73"/>
      <c r="N78" s="73"/>
      <c r="O78" s="73"/>
      <c r="P78" s="73"/>
      <c r="Q78" s="73"/>
      <c r="R78" s="73"/>
      <c r="S78" s="73"/>
      <c r="T78" s="73"/>
      <c r="U78" s="73"/>
      <c r="V78" s="73"/>
      <c r="W78" s="73"/>
      <c r="X78" s="262"/>
    </row>
    <row r="79" spans="1:24" x14ac:dyDescent="0.15">
      <c r="A79" s="262"/>
      <c r="B79" s="227"/>
      <c r="C79" s="78"/>
      <c r="D79" s="73"/>
      <c r="E79" s="73"/>
      <c r="F79" s="73"/>
      <c r="G79" s="73"/>
      <c r="H79" s="73"/>
      <c r="I79" s="73"/>
      <c r="J79" s="73"/>
      <c r="K79" s="73"/>
      <c r="L79" s="73"/>
      <c r="M79" s="73"/>
      <c r="N79" s="73"/>
      <c r="O79" s="73"/>
      <c r="P79" s="73"/>
      <c r="Q79" s="73"/>
      <c r="R79" s="73"/>
      <c r="S79" s="73"/>
      <c r="T79" s="73"/>
      <c r="U79" s="73"/>
      <c r="V79" s="73"/>
      <c r="W79" s="73"/>
      <c r="X79" s="262"/>
    </row>
    <row r="80" spans="1:24" x14ac:dyDescent="0.15">
      <c r="A80" s="262"/>
      <c r="B80" s="227"/>
      <c r="C80" s="78"/>
      <c r="D80" s="73"/>
      <c r="E80" s="73"/>
      <c r="F80" s="73"/>
      <c r="G80" s="73"/>
      <c r="H80" s="73"/>
      <c r="I80" s="73"/>
      <c r="J80" s="73"/>
      <c r="K80" s="73"/>
      <c r="L80" s="73"/>
      <c r="M80" s="73"/>
      <c r="N80" s="73"/>
      <c r="O80" s="73"/>
      <c r="P80" s="73"/>
      <c r="Q80" s="73"/>
      <c r="R80" s="73"/>
      <c r="S80" s="73"/>
      <c r="T80" s="73"/>
      <c r="U80" s="73"/>
      <c r="V80" s="73"/>
      <c r="W80" s="73"/>
      <c r="X80" s="262"/>
    </row>
    <row r="81" spans="1:24" x14ac:dyDescent="0.15">
      <c r="A81" s="262"/>
      <c r="B81" s="227"/>
      <c r="C81" s="78"/>
      <c r="D81" s="73"/>
      <c r="E81" s="73"/>
      <c r="F81" s="73"/>
      <c r="G81" s="73"/>
      <c r="H81" s="73"/>
      <c r="I81" s="73"/>
      <c r="J81" s="73"/>
      <c r="K81" s="73"/>
      <c r="L81" s="73"/>
      <c r="M81" s="73"/>
      <c r="N81" s="73"/>
      <c r="O81" s="73"/>
      <c r="P81" s="73"/>
      <c r="Q81" s="73"/>
      <c r="R81" s="73"/>
      <c r="S81" s="73"/>
      <c r="T81" s="73"/>
      <c r="U81" s="73"/>
      <c r="V81" s="73"/>
      <c r="W81" s="73"/>
      <c r="X81" s="262"/>
    </row>
    <row r="82" spans="1:24" x14ac:dyDescent="0.15">
      <c r="A82" s="262"/>
      <c r="B82" s="227"/>
      <c r="C82" s="78"/>
      <c r="D82" s="73"/>
      <c r="E82" s="73"/>
      <c r="F82" s="73"/>
      <c r="G82" s="73"/>
      <c r="H82" s="73"/>
      <c r="I82" s="73"/>
      <c r="J82" s="73"/>
      <c r="K82" s="73"/>
      <c r="L82" s="73"/>
      <c r="M82" s="73"/>
      <c r="N82" s="73"/>
      <c r="O82" s="73"/>
      <c r="P82" s="73"/>
      <c r="Q82" s="73"/>
      <c r="R82" s="73"/>
      <c r="S82" s="73"/>
      <c r="T82" s="73"/>
      <c r="U82" s="73"/>
      <c r="V82" s="73"/>
      <c r="W82" s="73"/>
      <c r="X82" s="262"/>
    </row>
    <row r="83" spans="1:24" x14ac:dyDescent="0.15">
      <c r="A83" s="262"/>
      <c r="B83" s="227"/>
      <c r="C83" s="78"/>
      <c r="D83" s="73"/>
      <c r="E83" s="73"/>
      <c r="F83" s="73"/>
      <c r="G83" s="73"/>
      <c r="H83" s="73"/>
      <c r="I83" s="73"/>
      <c r="J83" s="73"/>
      <c r="K83" s="73"/>
      <c r="L83" s="73"/>
      <c r="M83" s="73"/>
      <c r="N83" s="73"/>
      <c r="O83" s="73"/>
      <c r="P83" s="73"/>
      <c r="Q83" s="73"/>
      <c r="R83" s="73"/>
      <c r="S83" s="73"/>
      <c r="T83" s="73"/>
      <c r="U83" s="73"/>
      <c r="V83" s="73"/>
      <c r="W83" s="73"/>
      <c r="X83" s="262"/>
    </row>
    <row r="84" spans="1:24" x14ac:dyDescent="0.15">
      <c r="A84" s="262"/>
      <c r="B84" s="227"/>
      <c r="C84" s="78"/>
      <c r="D84" s="73"/>
      <c r="E84" s="73"/>
      <c r="F84" s="73"/>
      <c r="G84" s="73"/>
      <c r="H84" s="73"/>
      <c r="I84" s="73"/>
      <c r="J84" s="73"/>
      <c r="K84" s="73"/>
      <c r="L84" s="73"/>
      <c r="M84" s="73"/>
      <c r="N84" s="73"/>
      <c r="O84" s="73"/>
      <c r="P84" s="73"/>
      <c r="Q84" s="73"/>
      <c r="R84" s="73"/>
      <c r="S84" s="73"/>
      <c r="T84" s="73"/>
      <c r="U84" s="73"/>
      <c r="V84" s="73"/>
      <c r="W84" s="73"/>
      <c r="X84" s="262"/>
    </row>
    <row r="85" spans="1:24" x14ac:dyDescent="0.15">
      <c r="A85" s="262"/>
      <c r="B85" s="227"/>
      <c r="C85" s="78"/>
      <c r="D85" s="73"/>
      <c r="E85" s="73"/>
      <c r="F85" s="73"/>
      <c r="G85" s="73"/>
      <c r="H85" s="73"/>
      <c r="I85" s="73"/>
      <c r="J85" s="73"/>
      <c r="K85" s="73"/>
      <c r="L85" s="73"/>
      <c r="M85" s="73"/>
      <c r="N85" s="73"/>
      <c r="O85" s="73"/>
      <c r="P85" s="73"/>
      <c r="Q85" s="73"/>
      <c r="R85" s="73"/>
      <c r="S85" s="73"/>
      <c r="T85" s="73"/>
      <c r="U85" s="73"/>
      <c r="V85" s="73"/>
      <c r="W85" s="73"/>
      <c r="X85" s="262"/>
    </row>
    <row r="86" spans="1:24" x14ac:dyDescent="0.15">
      <c r="A86" s="262"/>
      <c r="B86" s="227"/>
      <c r="C86" s="78"/>
      <c r="D86" s="73"/>
      <c r="E86" s="73"/>
      <c r="F86" s="73"/>
      <c r="G86" s="73"/>
      <c r="H86" s="73"/>
      <c r="I86" s="73"/>
      <c r="J86" s="73"/>
      <c r="K86" s="73"/>
      <c r="L86" s="73"/>
      <c r="M86" s="73"/>
      <c r="N86" s="73"/>
      <c r="O86" s="73"/>
      <c r="P86" s="73"/>
      <c r="Q86" s="73"/>
      <c r="R86" s="73"/>
      <c r="S86" s="73"/>
      <c r="T86" s="73"/>
      <c r="U86" s="73"/>
      <c r="V86" s="73"/>
      <c r="W86" s="73"/>
      <c r="X86" s="262"/>
    </row>
    <row r="87" spans="1:24" x14ac:dyDescent="0.15">
      <c r="A87" s="262"/>
      <c r="B87" s="227"/>
      <c r="C87" s="78"/>
      <c r="D87" s="73"/>
      <c r="E87" s="73"/>
      <c r="F87" s="73"/>
      <c r="G87" s="73"/>
      <c r="H87" s="73"/>
      <c r="I87" s="73"/>
      <c r="J87" s="73"/>
      <c r="K87" s="73"/>
      <c r="L87" s="73"/>
      <c r="M87" s="73"/>
      <c r="N87" s="73"/>
      <c r="O87" s="73"/>
      <c r="P87" s="73"/>
      <c r="Q87" s="73"/>
      <c r="R87" s="73"/>
      <c r="S87" s="73"/>
      <c r="T87" s="73"/>
      <c r="U87" s="73"/>
      <c r="V87" s="73"/>
      <c r="W87" s="73"/>
      <c r="X87" s="262"/>
    </row>
    <row r="88" spans="1:24" x14ac:dyDescent="0.15">
      <c r="A88" s="262"/>
      <c r="B88" s="227"/>
      <c r="C88" s="78"/>
      <c r="D88" s="73"/>
      <c r="E88" s="73"/>
      <c r="F88" s="73"/>
      <c r="G88" s="73"/>
      <c r="H88" s="73"/>
      <c r="I88" s="73"/>
      <c r="J88" s="73"/>
      <c r="K88" s="73"/>
      <c r="L88" s="73"/>
      <c r="M88" s="73"/>
      <c r="N88" s="73"/>
      <c r="O88" s="73"/>
      <c r="P88" s="73"/>
      <c r="Q88" s="73"/>
      <c r="R88" s="73"/>
      <c r="S88" s="73"/>
      <c r="T88" s="73"/>
      <c r="U88" s="73"/>
      <c r="V88" s="73"/>
      <c r="W88" s="73"/>
      <c r="X88" s="262"/>
    </row>
    <row r="89" spans="1:24" x14ac:dyDescent="0.15">
      <c r="A89" s="262"/>
      <c r="B89" s="227"/>
      <c r="C89" s="78"/>
      <c r="D89" s="73"/>
      <c r="E89" s="73"/>
      <c r="F89" s="73"/>
      <c r="G89" s="73"/>
      <c r="H89" s="73"/>
      <c r="I89" s="73"/>
      <c r="J89" s="73"/>
      <c r="K89" s="73"/>
      <c r="L89" s="73"/>
      <c r="M89" s="73"/>
      <c r="N89" s="73"/>
      <c r="O89" s="73"/>
      <c r="P89" s="73"/>
      <c r="Q89" s="73"/>
      <c r="R89" s="73"/>
      <c r="S89" s="73"/>
      <c r="T89" s="73"/>
      <c r="U89" s="73"/>
      <c r="V89" s="73"/>
      <c r="W89" s="73"/>
      <c r="X89" s="262"/>
    </row>
    <row r="90" spans="1:24" x14ac:dyDescent="0.15">
      <c r="A90" s="262"/>
      <c r="B90" s="227"/>
      <c r="C90" s="78"/>
      <c r="D90" s="73"/>
      <c r="E90" s="73"/>
      <c r="F90" s="73"/>
      <c r="G90" s="73"/>
      <c r="H90" s="73"/>
      <c r="I90" s="73"/>
      <c r="J90" s="73"/>
      <c r="K90" s="73"/>
      <c r="L90" s="73"/>
      <c r="M90" s="73"/>
      <c r="N90" s="73"/>
      <c r="O90" s="73"/>
      <c r="P90" s="73"/>
      <c r="Q90" s="73"/>
      <c r="R90" s="73"/>
      <c r="S90" s="73"/>
      <c r="T90" s="73"/>
      <c r="U90" s="73"/>
      <c r="V90" s="73"/>
      <c r="W90" s="73"/>
      <c r="X90" s="262"/>
    </row>
    <row r="91" spans="1:24" x14ac:dyDescent="0.15">
      <c r="A91" s="262"/>
      <c r="B91" s="227"/>
      <c r="C91" s="78"/>
      <c r="D91" s="73"/>
      <c r="E91" s="73"/>
      <c r="F91" s="73"/>
      <c r="G91" s="73"/>
      <c r="H91" s="73"/>
      <c r="I91" s="73"/>
      <c r="J91" s="73"/>
      <c r="K91" s="73"/>
      <c r="L91" s="73"/>
      <c r="M91" s="73"/>
      <c r="N91" s="73"/>
      <c r="O91" s="73"/>
      <c r="P91" s="73"/>
      <c r="Q91" s="73"/>
      <c r="R91" s="73"/>
      <c r="S91" s="73"/>
      <c r="T91" s="73"/>
      <c r="U91" s="73"/>
      <c r="V91" s="73"/>
      <c r="W91" s="73"/>
      <c r="X91" s="262"/>
    </row>
    <row r="92" spans="1:24" x14ac:dyDescent="0.15">
      <c r="A92" s="262"/>
      <c r="B92" s="227"/>
      <c r="C92" s="78"/>
      <c r="D92" s="73"/>
      <c r="E92" s="73"/>
      <c r="F92" s="73"/>
      <c r="G92" s="73"/>
      <c r="H92" s="73"/>
      <c r="I92" s="73"/>
      <c r="J92" s="73"/>
      <c r="K92" s="73"/>
      <c r="L92" s="73"/>
      <c r="M92" s="73"/>
      <c r="N92" s="73"/>
      <c r="O92" s="73"/>
      <c r="P92" s="73"/>
      <c r="Q92" s="73"/>
      <c r="R92" s="73"/>
      <c r="S92" s="73"/>
      <c r="T92" s="73"/>
      <c r="U92" s="73"/>
      <c r="V92" s="73"/>
      <c r="W92" s="73"/>
      <c r="X92" s="262"/>
    </row>
    <row r="93" spans="1:24" x14ac:dyDescent="0.15">
      <c r="A93" s="262"/>
      <c r="B93" s="227"/>
      <c r="C93" s="78"/>
      <c r="D93" s="73"/>
      <c r="E93" s="73"/>
      <c r="F93" s="73"/>
      <c r="G93" s="73"/>
      <c r="H93" s="73"/>
      <c r="I93" s="73"/>
      <c r="J93" s="73"/>
      <c r="K93" s="73"/>
      <c r="L93" s="73"/>
      <c r="M93" s="73"/>
      <c r="N93" s="73"/>
      <c r="O93" s="73"/>
      <c r="P93" s="73"/>
      <c r="Q93" s="73"/>
      <c r="R93" s="73"/>
      <c r="S93" s="73"/>
      <c r="T93" s="73"/>
      <c r="U93" s="73"/>
      <c r="V93" s="73"/>
      <c r="W93" s="73"/>
      <c r="X93" s="262"/>
    </row>
    <row r="94" spans="1:24" x14ac:dyDescent="0.15">
      <c r="A94" s="262"/>
      <c r="B94" s="227"/>
      <c r="C94" s="78"/>
      <c r="D94" s="73"/>
      <c r="E94" s="73"/>
      <c r="F94" s="73"/>
      <c r="G94" s="73"/>
      <c r="H94" s="73"/>
      <c r="I94" s="73"/>
      <c r="J94" s="73"/>
      <c r="K94" s="73"/>
      <c r="L94" s="73"/>
      <c r="M94" s="73"/>
      <c r="N94" s="73"/>
      <c r="O94" s="73"/>
      <c r="P94" s="73"/>
      <c r="Q94" s="73"/>
      <c r="R94" s="73"/>
      <c r="S94" s="73"/>
      <c r="T94" s="73"/>
      <c r="U94" s="73"/>
      <c r="V94" s="73"/>
      <c r="W94" s="73"/>
      <c r="X94" s="262"/>
    </row>
    <row r="95" spans="1:24" x14ac:dyDescent="0.15">
      <c r="A95" s="262"/>
      <c r="B95" s="227"/>
      <c r="C95" s="78"/>
      <c r="D95" s="73"/>
      <c r="E95" s="73"/>
      <c r="F95" s="73"/>
      <c r="G95" s="73"/>
      <c r="H95" s="73"/>
      <c r="I95" s="73"/>
      <c r="J95" s="73"/>
      <c r="K95" s="73"/>
      <c r="L95" s="73"/>
      <c r="M95" s="73"/>
      <c r="N95" s="73"/>
      <c r="O95" s="73"/>
      <c r="P95" s="73"/>
      <c r="Q95" s="73"/>
      <c r="R95" s="73"/>
      <c r="S95" s="73"/>
      <c r="T95" s="73"/>
      <c r="U95" s="73"/>
      <c r="V95" s="73"/>
      <c r="W95" s="73"/>
      <c r="X95" s="262"/>
    </row>
    <row r="96" spans="1:24" x14ac:dyDescent="0.15">
      <c r="A96" s="262"/>
      <c r="B96" s="227"/>
      <c r="C96" s="78"/>
      <c r="D96" s="73"/>
      <c r="E96" s="73"/>
      <c r="F96" s="73"/>
      <c r="G96" s="73"/>
      <c r="H96" s="73"/>
      <c r="I96" s="73"/>
      <c r="J96" s="73"/>
      <c r="K96" s="73"/>
      <c r="L96" s="73"/>
      <c r="M96" s="73"/>
      <c r="N96" s="73"/>
      <c r="O96" s="73"/>
      <c r="P96" s="73"/>
      <c r="Q96" s="73"/>
      <c r="R96" s="73"/>
      <c r="S96" s="73"/>
      <c r="T96" s="73"/>
      <c r="U96" s="73"/>
      <c r="V96" s="73"/>
      <c r="W96" s="73"/>
      <c r="X96" s="262"/>
    </row>
    <row r="97" spans="1:24" x14ac:dyDescent="0.15">
      <c r="A97" s="262"/>
      <c r="B97" s="227"/>
      <c r="C97" s="78"/>
      <c r="D97" s="73"/>
      <c r="E97" s="73"/>
      <c r="F97" s="73"/>
      <c r="G97" s="73"/>
      <c r="H97" s="73"/>
      <c r="I97" s="73"/>
      <c r="J97" s="73"/>
      <c r="K97" s="73"/>
      <c r="L97" s="73"/>
      <c r="M97" s="73"/>
      <c r="N97" s="73"/>
      <c r="O97" s="73"/>
      <c r="P97" s="73"/>
      <c r="Q97" s="73"/>
      <c r="R97" s="73"/>
      <c r="S97" s="73"/>
      <c r="T97" s="73"/>
      <c r="U97" s="73"/>
      <c r="V97" s="73"/>
      <c r="W97" s="73"/>
      <c r="X97" s="262"/>
    </row>
    <row r="98" spans="1:24" x14ac:dyDescent="0.15">
      <c r="A98" s="262"/>
      <c r="B98" s="227"/>
      <c r="C98" s="78"/>
      <c r="D98" s="73"/>
      <c r="E98" s="73"/>
      <c r="F98" s="73"/>
      <c r="G98" s="73"/>
      <c r="H98" s="73"/>
      <c r="I98" s="73"/>
      <c r="J98" s="73"/>
      <c r="K98" s="73"/>
      <c r="L98" s="73"/>
      <c r="M98" s="73"/>
      <c r="N98" s="73"/>
      <c r="O98" s="73"/>
      <c r="P98" s="73"/>
      <c r="Q98" s="73"/>
      <c r="R98" s="73"/>
      <c r="S98" s="73"/>
      <c r="T98" s="73"/>
      <c r="U98" s="73"/>
      <c r="V98" s="73"/>
      <c r="W98" s="73"/>
      <c r="X98" s="262"/>
    </row>
    <row r="99" spans="1:24" x14ac:dyDescent="0.15">
      <c r="A99" s="262"/>
      <c r="B99" s="227"/>
      <c r="C99" s="78"/>
      <c r="D99" s="73"/>
      <c r="E99" s="73"/>
      <c r="F99" s="73"/>
      <c r="G99" s="73"/>
      <c r="H99" s="73"/>
      <c r="I99" s="73"/>
      <c r="J99" s="73"/>
      <c r="K99" s="73"/>
      <c r="L99" s="73"/>
      <c r="M99" s="73"/>
      <c r="N99" s="73"/>
      <c r="O99" s="73"/>
      <c r="P99" s="73"/>
      <c r="Q99" s="73"/>
      <c r="R99" s="73"/>
      <c r="S99" s="73"/>
      <c r="T99" s="73"/>
      <c r="U99" s="73"/>
      <c r="V99" s="73"/>
      <c r="W99" s="73"/>
      <c r="X99" s="262"/>
    </row>
    <row r="100" spans="1:24" x14ac:dyDescent="0.15">
      <c r="A100" s="262"/>
      <c r="B100" s="227"/>
      <c r="C100" s="78"/>
      <c r="D100" s="73"/>
      <c r="E100" s="73"/>
      <c r="F100" s="73"/>
      <c r="G100" s="73"/>
      <c r="H100" s="73"/>
      <c r="I100" s="73"/>
      <c r="J100" s="73"/>
      <c r="K100" s="73"/>
      <c r="L100" s="73"/>
      <c r="M100" s="73"/>
      <c r="N100" s="73"/>
      <c r="O100" s="73"/>
      <c r="P100" s="73"/>
      <c r="Q100" s="73"/>
      <c r="R100" s="73"/>
      <c r="S100" s="73"/>
      <c r="T100" s="73"/>
      <c r="U100" s="73"/>
      <c r="V100" s="73"/>
      <c r="W100" s="73"/>
      <c r="X100" s="262"/>
    </row>
    <row r="101" spans="1:24" x14ac:dyDescent="0.15">
      <c r="A101" s="262"/>
      <c r="B101" s="227"/>
      <c r="C101" s="78"/>
      <c r="D101" s="73"/>
      <c r="E101" s="73"/>
      <c r="F101" s="73"/>
      <c r="G101" s="73"/>
      <c r="H101" s="73"/>
      <c r="I101" s="73"/>
      <c r="J101" s="73"/>
      <c r="K101" s="73"/>
      <c r="L101" s="73"/>
      <c r="M101" s="73"/>
      <c r="N101" s="73"/>
      <c r="O101" s="73"/>
      <c r="P101" s="73"/>
      <c r="Q101" s="73"/>
      <c r="R101" s="73"/>
      <c r="S101" s="73"/>
      <c r="T101" s="73"/>
      <c r="U101" s="73"/>
      <c r="V101" s="73"/>
      <c r="W101" s="73"/>
      <c r="X101" s="262"/>
    </row>
    <row r="102" spans="1:24" x14ac:dyDescent="0.15">
      <c r="A102" s="262"/>
      <c r="B102" s="227"/>
      <c r="C102" s="78"/>
      <c r="D102" s="73"/>
      <c r="E102" s="73"/>
      <c r="F102" s="73"/>
      <c r="G102" s="73"/>
      <c r="H102" s="73"/>
      <c r="I102" s="73"/>
      <c r="J102" s="73"/>
      <c r="K102" s="73"/>
      <c r="L102" s="73"/>
      <c r="M102" s="73"/>
      <c r="N102" s="73"/>
      <c r="O102" s="73"/>
      <c r="P102" s="73"/>
      <c r="Q102" s="73"/>
      <c r="R102" s="73"/>
      <c r="S102" s="73"/>
      <c r="T102" s="73"/>
      <c r="U102" s="73"/>
      <c r="V102" s="73"/>
      <c r="W102" s="73"/>
      <c r="X102" s="262"/>
    </row>
    <row r="103" spans="1:24" x14ac:dyDescent="0.15">
      <c r="A103" s="262"/>
      <c r="B103" s="227"/>
      <c r="C103" s="78"/>
      <c r="D103" s="73"/>
      <c r="E103" s="73"/>
      <c r="F103" s="73"/>
      <c r="G103" s="73"/>
      <c r="H103" s="73"/>
      <c r="I103" s="73"/>
      <c r="J103" s="73"/>
      <c r="K103" s="73"/>
      <c r="L103" s="73"/>
      <c r="M103" s="73"/>
      <c r="N103" s="73"/>
      <c r="O103" s="73"/>
      <c r="P103" s="73"/>
      <c r="Q103" s="73"/>
      <c r="R103" s="73"/>
      <c r="S103" s="73"/>
      <c r="T103" s="73"/>
      <c r="U103" s="73"/>
      <c r="V103" s="73"/>
      <c r="W103" s="73"/>
      <c r="X103" s="262"/>
    </row>
    <row r="104" spans="1:24" x14ac:dyDescent="0.15">
      <c r="A104" s="262"/>
      <c r="B104" s="227"/>
      <c r="C104" s="78"/>
      <c r="D104" s="73"/>
      <c r="E104" s="73"/>
      <c r="F104" s="73"/>
      <c r="G104" s="73"/>
      <c r="H104" s="73"/>
      <c r="I104" s="73"/>
      <c r="J104" s="73"/>
      <c r="K104" s="73"/>
      <c r="L104" s="73"/>
      <c r="M104" s="73"/>
      <c r="N104" s="73"/>
      <c r="O104" s="73"/>
      <c r="P104" s="73"/>
      <c r="Q104" s="73"/>
      <c r="R104" s="73"/>
      <c r="S104" s="73"/>
      <c r="T104" s="73"/>
      <c r="U104" s="73"/>
      <c r="V104" s="73"/>
      <c r="W104" s="73"/>
      <c r="X104" s="262"/>
    </row>
    <row r="105" spans="1:24" x14ac:dyDescent="0.15">
      <c r="A105" s="262"/>
      <c r="B105" s="227"/>
      <c r="C105" s="78"/>
      <c r="D105" s="73"/>
      <c r="E105" s="73"/>
      <c r="F105" s="73"/>
      <c r="G105" s="73"/>
      <c r="H105" s="73"/>
      <c r="I105" s="73"/>
      <c r="J105" s="73"/>
      <c r="K105" s="73"/>
      <c r="L105" s="73"/>
      <c r="M105" s="73"/>
      <c r="N105" s="73"/>
      <c r="O105" s="73"/>
      <c r="P105" s="73"/>
      <c r="Q105" s="73"/>
      <c r="R105" s="73"/>
      <c r="S105" s="73"/>
      <c r="T105" s="73"/>
      <c r="U105" s="73"/>
      <c r="V105" s="73"/>
      <c r="W105" s="73"/>
      <c r="X105" s="262"/>
    </row>
  </sheetData>
  <sheetProtection algorithmName="SHA-512" hashValue="Q1VhZ7P4rvFtyTQ8eSenU80IdewTdZ5uxR3zOVPGAUqPXUTaS8Ajq4kP7jtdgDagtKC1Yx8NCuEXTU0jXhdTNQ==" saltValue="hINkspsOXNMxCar3nL5/tA==" spinCount="100000" sheet="1" formatCells="0" formatColumns="0" formatRows="0" insertRows="0" deleteRows="0" selectLockedCells="1"/>
  <mergeCells count="24">
    <mergeCell ref="U1:U5"/>
    <mergeCell ref="V1:V5"/>
    <mergeCell ref="W1:W5"/>
    <mergeCell ref="X1:X105"/>
    <mergeCell ref="B2:C2"/>
    <mergeCell ref="B3:C3"/>
    <mergeCell ref="O1:O5"/>
    <mergeCell ref="P1:P5"/>
    <mergeCell ref="Q1:Q5"/>
    <mergeCell ref="R1:R5"/>
    <mergeCell ref="H1:H5"/>
    <mergeCell ref="S1:S5"/>
    <mergeCell ref="T1:T5"/>
    <mergeCell ref="I1:I5"/>
    <mergeCell ref="J1:J5"/>
    <mergeCell ref="K1:K5"/>
    <mergeCell ref="L1:L5"/>
    <mergeCell ref="M1:M5"/>
    <mergeCell ref="N1:N5"/>
    <mergeCell ref="A1:A105"/>
    <mergeCell ref="D1:D5"/>
    <mergeCell ref="E1:E5"/>
    <mergeCell ref="F1:F5"/>
    <mergeCell ref="G1:G5"/>
  </mergeCells>
  <pageMargins left="0.5" right="0.5" top="1" bottom="1" header="0.5" footer="0.5"/>
  <pageSetup scale="80" orientation="portrait" r:id="rId1"/>
  <headerFooter alignWithMargins="0">
    <oddHeader>&amp;C&amp;"Arial,Bold"&amp;14ScoutTrax&amp;12
Events Attended - &amp;D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X108"/>
  <sheetViews>
    <sheetView showGridLines="0" zoomScaleNormal="100" workbookViewId="0" xr3:uid="{78B4E459-6924-5F8B-B7BA-2DD04133E49E}">
      <pane xSplit="3" ySplit="11" topLeftCell="D12" activePane="bottomRight" state="frozen"/>
      <selection pane="bottomLeft" activeCell="A9" sqref="A9"/>
      <selection pane="topRight" activeCell="D1" sqref="D1"/>
      <selection pane="bottomRight" activeCell="D9" sqref="D9"/>
    </sheetView>
  </sheetViews>
  <sheetFormatPr defaultColWidth="9.16796875" defaultRowHeight="12.75" x14ac:dyDescent="0.15"/>
  <cols>
    <col min="1" max="1" width="3.1015625" style="49" customWidth="1"/>
    <col min="2" max="2" width="10.65234375" style="49" customWidth="1"/>
    <col min="3" max="3" width="49.21875" style="49" customWidth="1"/>
    <col min="4" max="23" width="3.7734375" style="49" customWidth="1"/>
    <col min="24" max="24" width="3.1015625" style="49" customWidth="1"/>
    <col min="25" max="16384" width="9.16796875" style="49"/>
  </cols>
  <sheetData>
    <row r="1" spans="1:24" ht="12.75" customHeight="1" x14ac:dyDescent="0.15">
      <c r="A1" s="262" t="s">
        <v>166</v>
      </c>
      <c r="B1" s="54"/>
      <c r="C1" s="55"/>
      <c r="D1" s="259" t="e">
        <f ca="1">'Scout 1'!$A1</f>
        <v>#VALUE!</v>
      </c>
      <c r="E1" s="259" t="e">
        <f ca="1">'Scout 2'!$A1</f>
        <v>#VALUE!</v>
      </c>
      <c r="F1" s="259" t="e">
        <f ca="1">'Scout 3'!$A1</f>
        <v>#VALUE!</v>
      </c>
      <c r="G1" s="259" t="e">
        <f ca="1">'Scout 4'!$A1</f>
        <v>#VALUE!</v>
      </c>
      <c r="H1" s="259" t="e">
        <f ca="1">'Scout 5'!$A1</f>
        <v>#VALUE!</v>
      </c>
      <c r="I1" s="259" t="e">
        <f ca="1">'Scout 6'!$A1</f>
        <v>#VALUE!</v>
      </c>
      <c r="J1" s="259" t="e">
        <f ca="1">'Scout 7'!$A1</f>
        <v>#VALUE!</v>
      </c>
      <c r="K1" s="259" t="e">
        <f ca="1">'Scout 8'!$A1</f>
        <v>#VALUE!</v>
      </c>
      <c r="L1" s="259" t="e">
        <f ca="1">'Scout 9'!$A1</f>
        <v>#VALUE!</v>
      </c>
      <c r="M1" s="259" t="e">
        <f ca="1">'Scout 10'!$A1</f>
        <v>#VALUE!</v>
      </c>
      <c r="N1" s="259" t="e">
        <f ca="1">'Scout 11'!$A1</f>
        <v>#VALUE!</v>
      </c>
      <c r="O1" s="259" t="e">
        <f ca="1">'Scout 12'!$A1</f>
        <v>#VALUE!</v>
      </c>
      <c r="P1" s="259" t="e">
        <f ca="1">'Scout 13'!$A1</f>
        <v>#VALUE!</v>
      </c>
      <c r="Q1" s="259" t="e">
        <f ca="1">'Scout 14'!$A1</f>
        <v>#VALUE!</v>
      </c>
      <c r="R1" s="259" t="e">
        <f ca="1">'Scout 15'!$A1</f>
        <v>#VALUE!</v>
      </c>
      <c r="S1" s="259" t="e">
        <f ca="1">'Scout 16'!$A1</f>
        <v>#VALUE!</v>
      </c>
      <c r="T1" s="259" t="e">
        <f ca="1">'Scout 17'!$A1</f>
        <v>#VALUE!</v>
      </c>
      <c r="U1" s="259" t="e">
        <f ca="1">'Scout 18'!$A1</f>
        <v>#VALUE!</v>
      </c>
      <c r="V1" s="259" t="e">
        <f ca="1">'Scout 19'!$A1</f>
        <v>#VALUE!</v>
      </c>
      <c r="W1" s="259" t="e">
        <f ca="1">'Scout 20'!$A1</f>
        <v>#VALUE!</v>
      </c>
      <c r="X1" s="262" t="s">
        <v>166</v>
      </c>
    </row>
    <row r="2" spans="1:24" ht="12.75" customHeight="1" x14ac:dyDescent="0.15">
      <c r="A2" s="262"/>
      <c r="B2" s="265" t="s">
        <v>167</v>
      </c>
      <c r="C2" s="266"/>
      <c r="D2" s="260"/>
      <c r="E2" s="260"/>
      <c r="F2" s="260"/>
      <c r="G2" s="260"/>
      <c r="H2" s="260"/>
      <c r="I2" s="260"/>
      <c r="J2" s="260"/>
      <c r="K2" s="260"/>
      <c r="L2" s="260"/>
      <c r="M2" s="260"/>
      <c r="N2" s="260"/>
      <c r="O2" s="260"/>
      <c r="P2" s="260"/>
      <c r="Q2" s="260"/>
      <c r="R2" s="260"/>
      <c r="S2" s="260"/>
      <c r="T2" s="260"/>
      <c r="U2" s="260"/>
      <c r="V2" s="260"/>
      <c r="W2" s="260"/>
      <c r="X2" s="262"/>
    </row>
    <row r="3" spans="1:24" ht="12.75" customHeight="1" x14ac:dyDescent="0.15">
      <c r="A3" s="262"/>
      <c r="B3" s="263" t="s">
        <v>171</v>
      </c>
      <c r="C3" s="264"/>
      <c r="D3" s="260"/>
      <c r="E3" s="260"/>
      <c r="F3" s="260"/>
      <c r="G3" s="260"/>
      <c r="H3" s="260"/>
      <c r="I3" s="260"/>
      <c r="J3" s="260"/>
      <c r="K3" s="260"/>
      <c r="L3" s="260"/>
      <c r="M3" s="260"/>
      <c r="N3" s="260"/>
      <c r="O3" s="260"/>
      <c r="P3" s="260"/>
      <c r="Q3" s="260"/>
      <c r="R3" s="260"/>
      <c r="S3" s="260"/>
      <c r="T3" s="260"/>
      <c r="U3" s="260"/>
      <c r="V3" s="260"/>
      <c r="W3" s="260"/>
      <c r="X3" s="262"/>
    </row>
    <row r="4" spans="1:24" x14ac:dyDescent="0.15">
      <c r="A4" s="262"/>
      <c r="B4" s="56"/>
      <c r="C4" s="57"/>
      <c r="D4" s="260"/>
      <c r="E4" s="260"/>
      <c r="F4" s="260"/>
      <c r="G4" s="260"/>
      <c r="H4" s="260"/>
      <c r="I4" s="260"/>
      <c r="J4" s="260"/>
      <c r="K4" s="260"/>
      <c r="L4" s="260"/>
      <c r="M4" s="260"/>
      <c r="N4" s="260"/>
      <c r="O4" s="260"/>
      <c r="P4" s="260"/>
      <c r="Q4" s="260"/>
      <c r="R4" s="260"/>
      <c r="S4" s="260"/>
      <c r="T4" s="260"/>
      <c r="U4" s="260"/>
      <c r="V4" s="260"/>
      <c r="W4" s="260"/>
      <c r="X4" s="262"/>
    </row>
    <row r="5" spans="1:24" ht="12.75" customHeight="1" thickBot="1" x14ac:dyDescent="0.2">
      <c r="A5" s="262"/>
      <c r="B5" s="58"/>
      <c r="C5" s="59"/>
      <c r="D5" s="261"/>
      <c r="E5" s="261"/>
      <c r="F5" s="261"/>
      <c r="G5" s="261"/>
      <c r="H5" s="261"/>
      <c r="I5" s="261"/>
      <c r="J5" s="261"/>
      <c r="K5" s="261"/>
      <c r="L5" s="261"/>
      <c r="M5" s="261"/>
      <c r="N5" s="261"/>
      <c r="O5" s="261"/>
      <c r="P5" s="261"/>
      <c r="Q5" s="261"/>
      <c r="R5" s="261"/>
      <c r="S5" s="261"/>
      <c r="T5" s="261"/>
      <c r="U5" s="261"/>
      <c r="V5" s="261"/>
      <c r="W5" s="261"/>
      <c r="X5" s="262"/>
    </row>
    <row r="6" spans="1:24" ht="13.5" thickBot="1" x14ac:dyDescent="0.2">
      <c r="A6" s="262"/>
      <c r="B6" s="110"/>
      <c r="C6" s="111" t="s">
        <v>168</v>
      </c>
      <c r="D6" s="61" t="str">
        <f>IF(AND(NOT(ISNUMBER(D9)),SUM(D12:D108)=0),"",(IF(ISNUMBER(D9),D9,0)+SUM(D12:D108)))</f>
        <v/>
      </c>
      <c r="E6" s="61" t="str">
        <f t="shared" ref="E6:W6" si="0">IF(AND(NOT(ISNUMBER(E9)),SUM(E12:E108)=0),"",(IF(ISNUMBER(E9),E9,0)+SUM(E12:E108)))</f>
        <v/>
      </c>
      <c r="F6" s="61" t="str">
        <f t="shared" si="0"/>
        <v/>
      </c>
      <c r="G6" s="61" t="str">
        <f t="shared" si="0"/>
        <v/>
      </c>
      <c r="H6" s="61" t="str">
        <f t="shared" si="0"/>
        <v/>
      </c>
      <c r="I6" s="61" t="str">
        <f t="shared" si="0"/>
        <v/>
      </c>
      <c r="J6" s="61" t="str">
        <f t="shared" si="0"/>
        <v/>
      </c>
      <c r="K6" s="61" t="str">
        <f t="shared" si="0"/>
        <v/>
      </c>
      <c r="L6" s="61" t="str">
        <f t="shared" si="0"/>
        <v/>
      </c>
      <c r="M6" s="61" t="str">
        <f t="shared" si="0"/>
        <v/>
      </c>
      <c r="N6" s="61" t="str">
        <f t="shared" si="0"/>
        <v/>
      </c>
      <c r="O6" s="61" t="str">
        <f t="shared" si="0"/>
        <v/>
      </c>
      <c r="P6" s="61" t="str">
        <f t="shared" si="0"/>
        <v/>
      </c>
      <c r="Q6" s="61" t="str">
        <f t="shared" si="0"/>
        <v/>
      </c>
      <c r="R6" s="61" t="str">
        <f t="shared" si="0"/>
        <v/>
      </c>
      <c r="S6" s="61" t="str">
        <f t="shared" si="0"/>
        <v/>
      </c>
      <c r="T6" s="61" t="str">
        <f t="shared" si="0"/>
        <v/>
      </c>
      <c r="U6" s="61" t="str">
        <f t="shared" si="0"/>
        <v/>
      </c>
      <c r="V6" s="61" t="str">
        <f t="shared" si="0"/>
        <v/>
      </c>
      <c r="W6" s="61" t="str">
        <f t="shared" si="0"/>
        <v/>
      </c>
      <c r="X6" s="262"/>
    </row>
    <row r="7" spans="1:24" ht="13.5" thickBot="1" x14ac:dyDescent="0.2">
      <c r="A7" s="262"/>
      <c r="B7" s="58"/>
      <c r="C7" s="80" t="s">
        <v>169</v>
      </c>
      <c r="D7" s="61" t="str">
        <f>IF(AND(NOT(ISNUMBER(D10)),SUM(D12:D108)=0),"",(IF(ISNUMBER(D10),D10,0)+SUM(COUNTIF(D12:D108,"&gt;0"))))</f>
        <v/>
      </c>
      <c r="E7" s="61" t="str">
        <f t="shared" ref="E7:W7" si="1">IF(AND(NOT(ISNUMBER(E10)),SUM(E12:E108)=0),"",(IF(ISNUMBER(E10),E10,0)+SUM(COUNTIF(E12:E108,"&gt;0"))))</f>
        <v/>
      </c>
      <c r="F7" s="61" t="str">
        <f t="shared" si="1"/>
        <v/>
      </c>
      <c r="G7" s="61" t="str">
        <f t="shared" si="1"/>
        <v/>
      </c>
      <c r="H7" s="61" t="str">
        <f t="shared" si="1"/>
        <v/>
      </c>
      <c r="I7" s="61" t="str">
        <f t="shared" si="1"/>
        <v/>
      </c>
      <c r="J7" s="61" t="str">
        <f t="shared" si="1"/>
        <v/>
      </c>
      <c r="K7" s="61" t="str">
        <f t="shared" si="1"/>
        <v/>
      </c>
      <c r="L7" s="61" t="str">
        <f t="shared" si="1"/>
        <v/>
      </c>
      <c r="M7" s="61" t="str">
        <f t="shared" si="1"/>
        <v/>
      </c>
      <c r="N7" s="61" t="str">
        <f t="shared" si="1"/>
        <v/>
      </c>
      <c r="O7" s="61" t="str">
        <f t="shared" si="1"/>
        <v/>
      </c>
      <c r="P7" s="61" t="str">
        <f t="shared" si="1"/>
        <v/>
      </c>
      <c r="Q7" s="61" t="str">
        <f t="shared" si="1"/>
        <v/>
      </c>
      <c r="R7" s="61" t="str">
        <f t="shared" si="1"/>
        <v/>
      </c>
      <c r="S7" s="61" t="str">
        <f t="shared" si="1"/>
        <v/>
      </c>
      <c r="T7" s="61" t="str">
        <f t="shared" si="1"/>
        <v/>
      </c>
      <c r="U7" s="61" t="str">
        <f t="shared" si="1"/>
        <v/>
      </c>
      <c r="V7" s="61" t="str">
        <f t="shared" si="1"/>
        <v/>
      </c>
      <c r="W7" s="61" t="str">
        <f t="shared" si="1"/>
        <v/>
      </c>
      <c r="X7" s="262"/>
    </row>
    <row r="8" spans="1:24" ht="6" customHeight="1" x14ac:dyDescent="0.15">
      <c r="A8" s="262"/>
      <c r="B8" s="58"/>
      <c r="C8" s="80"/>
      <c r="D8" s="112"/>
      <c r="E8" s="112"/>
      <c r="F8" s="112"/>
      <c r="G8" s="112"/>
      <c r="H8" s="112"/>
      <c r="I8" s="112"/>
      <c r="J8" s="112"/>
      <c r="K8" s="112"/>
      <c r="L8" s="112"/>
      <c r="M8" s="112"/>
      <c r="N8" s="112"/>
      <c r="O8" s="112"/>
      <c r="P8" s="112"/>
      <c r="Q8" s="112"/>
      <c r="R8" s="112"/>
      <c r="S8" s="112"/>
      <c r="T8" s="112"/>
      <c r="U8" s="112"/>
      <c r="V8" s="112"/>
      <c r="W8" s="112"/>
      <c r="X8" s="262"/>
    </row>
    <row r="9" spans="1:24" x14ac:dyDescent="0.15">
      <c r="A9" s="262"/>
      <c r="B9" s="58"/>
      <c r="C9" s="109" t="s">
        <v>204</v>
      </c>
      <c r="D9" s="116"/>
      <c r="E9" s="116"/>
      <c r="F9" s="116"/>
      <c r="G9" s="116"/>
      <c r="H9" s="116"/>
      <c r="I9" s="116"/>
      <c r="J9" s="116"/>
      <c r="K9" s="116"/>
      <c r="L9" s="116"/>
      <c r="M9" s="116"/>
      <c r="N9" s="116"/>
      <c r="O9" s="116"/>
      <c r="P9" s="116"/>
      <c r="Q9" s="116"/>
      <c r="R9" s="116"/>
      <c r="S9" s="116"/>
      <c r="T9" s="116"/>
      <c r="U9" s="116"/>
      <c r="V9" s="116"/>
      <c r="W9" s="116"/>
      <c r="X9" s="262"/>
    </row>
    <row r="10" spans="1:24" x14ac:dyDescent="0.15">
      <c r="A10" s="262"/>
      <c r="B10" s="79"/>
      <c r="C10" s="109" t="s">
        <v>205</v>
      </c>
      <c r="D10" s="116"/>
      <c r="E10" s="116"/>
      <c r="F10" s="116"/>
      <c r="G10" s="116"/>
      <c r="H10" s="116"/>
      <c r="I10" s="116"/>
      <c r="J10" s="116"/>
      <c r="K10" s="116"/>
      <c r="L10" s="116"/>
      <c r="M10" s="116"/>
      <c r="N10" s="116"/>
      <c r="O10" s="116"/>
      <c r="P10" s="116"/>
      <c r="Q10" s="116"/>
      <c r="R10" s="116"/>
      <c r="S10" s="116"/>
      <c r="T10" s="116"/>
      <c r="U10" s="116"/>
      <c r="V10" s="116"/>
      <c r="W10" s="116"/>
      <c r="X10" s="262"/>
    </row>
    <row r="11" spans="1:24" x14ac:dyDescent="0.15">
      <c r="A11" s="262"/>
      <c r="B11" s="62" t="s">
        <v>160</v>
      </c>
      <c r="C11" s="81" t="s">
        <v>170</v>
      </c>
      <c r="D11" s="64"/>
      <c r="E11" s="64"/>
      <c r="F11" s="64"/>
      <c r="G11" s="64"/>
      <c r="H11" s="64"/>
      <c r="I11" s="64"/>
      <c r="J11" s="64"/>
      <c r="K11" s="64"/>
      <c r="L11" s="64"/>
      <c r="M11" s="64"/>
      <c r="N11" s="64"/>
      <c r="O11" s="64"/>
      <c r="P11" s="64"/>
      <c r="Q11" s="64"/>
      <c r="R11" s="64"/>
      <c r="S11" s="64"/>
      <c r="T11" s="64"/>
      <c r="U11" s="64"/>
      <c r="V11" s="64"/>
      <c r="W11" s="64"/>
      <c r="X11" s="262"/>
    </row>
    <row r="12" spans="1:24" x14ac:dyDescent="0.15">
      <c r="A12" s="262"/>
      <c r="B12" s="65"/>
      <c r="C12" s="68"/>
      <c r="D12" s="71"/>
      <c r="E12" s="67"/>
      <c r="F12" s="67"/>
      <c r="G12" s="67"/>
      <c r="H12" s="67"/>
      <c r="I12" s="67"/>
      <c r="J12" s="67"/>
      <c r="K12" s="67"/>
      <c r="L12" s="67"/>
      <c r="M12" s="67"/>
      <c r="N12" s="67"/>
      <c r="O12" s="67"/>
      <c r="P12" s="67"/>
      <c r="Q12" s="67"/>
      <c r="R12" s="67"/>
      <c r="S12" s="67"/>
      <c r="T12" s="67"/>
      <c r="U12" s="67"/>
      <c r="V12" s="67"/>
      <c r="W12" s="67"/>
      <c r="X12" s="262"/>
    </row>
    <row r="13" spans="1:24" x14ac:dyDescent="0.15">
      <c r="A13" s="262"/>
      <c r="B13" s="65"/>
      <c r="C13" s="68"/>
      <c r="D13" s="71"/>
      <c r="E13" s="67"/>
      <c r="F13" s="67"/>
      <c r="G13" s="67"/>
      <c r="H13" s="67"/>
      <c r="I13" s="67"/>
      <c r="J13" s="67"/>
      <c r="K13" s="67"/>
      <c r="L13" s="67"/>
      <c r="M13" s="67"/>
      <c r="N13" s="67"/>
      <c r="O13" s="67"/>
      <c r="P13" s="67"/>
      <c r="Q13" s="67"/>
      <c r="R13" s="67"/>
      <c r="S13" s="67"/>
      <c r="T13" s="67"/>
      <c r="U13" s="67"/>
      <c r="V13" s="67"/>
      <c r="W13" s="67"/>
      <c r="X13" s="262"/>
    </row>
    <row r="14" spans="1:24" x14ac:dyDescent="0.15">
      <c r="A14" s="262"/>
      <c r="B14" s="65"/>
      <c r="C14" s="66"/>
      <c r="D14" s="67"/>
      <c r="E14" s="67"/>
      <c r="F14" s="67"/>
      <c r="G14" s="67"/>
      <c r="H14" s="67"/>
      <c r="I14" s="67"/>
      <c r="J14" s="67"/>
      <c r="K14" s="67"/>
      <c r="L14" s="67"/>
      <c r="M14" s="67"/>
      <c r="N14" s="67"/>
      <c r="O14" s="67"/>
      <c r="P14" s="67"/>
      <c r="Q14" s="67"/>
      <c r="R14" s="67"/>
      <c r="S14" s="67"/>
      <c r="T14" s="67"/>
      <c r="U14" s="67"/>
      <c r="V14" s="67"/>
      <c r="W14" s="67"/>
      <c r="X14" s="262"/>
    </row>
    <row r="15" spans="1:24" x14ac:dyDescent="0.15">
      <c r="A15" s="262"/>
      <c r="B15" s="65"/>
      <c r="C15" s="68"/>
      <c r="D15" s="67"/>
      <c r="E15" s="67"/>
      <c r="F15" s="67"/>
      <c r="G15" s="67"/>
      <c r="H15" s="67"/>
      <c r="I15" s="67"/>
      <c r="J15" s="67"/>
      <c r="K15" s="67"/>
      <c r="L15" s="67"/>
      <c r="M15" s="67"/>
      <c r="N15" s="67"/>
      <c r="O15" s="67"/>
      <c r="P15" s="67"/>
      <c r="Q15" s="67"/>
      <c r="R15" s="67"/>
      <c r="S15" s="67"/>
      <c r="T15" s="67"/>
      <c r="U15" s="67"/>
      <c r="V15" s="67"/>
      <c r="W15" s="67"/>
      <c r="X15" s="262"/>
    </row>
    <row r="16" spans="1:24" x14ac:dyDescent="0.15">
      <c r="A16" s="262"/>
      <c r="B16" s="65"/>
      <c r="C16" s="68"/>
      <c r="D16" s="67"/>
      <c r="E16" s="67"/>
      <c r="F16" s="67"/>
      <c r="G16" s="67"/>
      <c r="H16" s="67"/>
      <c r="I16" s="67"/>
      <c r="J16" s="67"/>
      <c r="K16" s="67"/>
      <c r="L16" s="67"/>
      <c r="M16" s="67"/>
      <c r="N16" s="67"/>
      <c r="O16" s="67"/>
      <c r="P16" s="67"/>
      <c r="Q16" s="67"/>
      <c r="R16" s="67"/>
      <c r="S16" s="67"/>
      <c r="T16" s="67"/>
      <c r="U16" s="67"/>
      <c r="V16" s="67"/>
      <c r="W16" s="67"/>
      <c r="X16" s="262"/>
    </row>
    <row r="17" spans="1:24" x14ac:dyDescent="0.15">
      <c r="A17" s="262"/>
      <c r="B17" s="65"/>
      <c r="C17" s="66"/>
      <c r="D17" s="67"/>
      <c r="E17" s="67"/>
      <c r="F17" s="67"/>
      <c r="G17" s="67"/>
      <c r="H17" s="67"/>
      <c r="I17" s="67"/>
      <c r="J17" s="67"/>
      <c r="K17" s="67"/>
      <c r="L17" s="67"/>
      <c r="M17" s="67"/>
      <c r="N17" s="67"/>
      <c r="O17" s="67"/>
      <c r="P17" s="67"/>
      <c r="Q17" s="67"/>
      <c r="R17" s="67"/>
      <c r="S17" s="67"/>
      <c r="T17" s="67"/>
      <c r="U17" s="67"/>
      <c r="V17" s="67"/>
      <c r="W17" s="67"/>
      <c r="X17" s="262"/>
    </row>
    <row r="18" spans="1:24" x14ac:dyDescent="0.15">
      <c r="A18" s="262"/>
      <c r="B18" s="65"/>
      <c r="C18" s="68"/>
      <c r="D18" s="67"/>
      <c r="E18" s="67"/>
      <c r="F18" s="67"/>
      <c r="G18" s="67"/>
      <c r="H18" s="67"/>
      <c r="I18" s="67"/>
      <c r="J18" s="67"/>
      <c r="K18" s="67"/>
      <c r="L18" s="67"/>
      <c r="M18" s="67"/>
      <c r="N18" s="67"/>
      <c r="O18" s="67"/>
      <c r="P18" s="67"/>
      <c r="Q18" s="67"/>
      <c r="R18" s="67"/>
      <c r="S18" s="67"/>
      <c r="T18" s="67"/>
      <c r="U18" s="67"/>
      <c r="V18" s="67"/>
      <c r="W18" s="67"/>
      <c r="X18" s="262"/>
    </row>
    <row r="19" spans="1:24" x14ac:dyDescent="0.15">
      <c r="A19" s="262"/>
      <c r="B19" s="65"/>
      <c r="C19" s="68"/>
      <c r="D19" s="67"/>
      <c r="E19" s="67"/>
      <c r="F19" s="67"/>
      <c r="G19" s="67"/>
      <c r="H19" s="67"/>
      <c r="I19" s="67"/>
      <c r="J19" s="67"/>
      <c r="K19" s="67"/>
      <c r="L19" s="67"/>
      <c r="M19" s="67"/>
      <c r="N19" s="67"/>
      <c r="O19" s="67"/>
      <c r="P19" s="67"/>
      <c r="Q19" s="67"/>
      <c r="R19" s="67"/>
      <c r="S19" s="67"/>
      <c r="T19" s="67"/>
      <c r="U19" s="67"/>
      <c r="V19" s="67"/>
      <c r="W19" s="67"/>
      <c r="X19" s="262"/>
    </row>
    <row r="20" spans="1:24" x14ac:dyDescent="0.15">
      <c r="A20" s="262"/>
      <c r="B20" s="65"/>
      <c r="C20" s="68"/>
      <c r="D20" s="67"/>
      <c r="E20" s="67"/>
      <c r="F20" s="67"/>
      <c r="G20" s="67"/>
      <c r="H20" s="67"/>
      <c r="I20" s="67"/>
      <c r="J20" s="67"/>
      <c r="K20" s="67"/>
      <c r="L20" s="67"/>
      <c r="M20" s="67"/>
      <c r="N20" s="67"/>
      <c r="O20" s="67"/>
      <c r="P20" s="67"/>
      <c r="Q20" s="67"/>
      <c r="R20" s="67"/>
      <c r="S20" s="67"/>
      <c r="T20" s="67"/>
      <c r="U20" s="67"/>
      <c r="V20" s="67"/>
      <c r="W20" s="67"/>
      <c r="X20" s="262"/>
    </row>
    <row r="21" spans="1:24" x14ac:dyDescent="0.15">
      <c r="A21" s="262"/>
      <c r="B21" s="65"/>
      <c r="C21" s="68"/>
      <c r="D21" s="67"/>
      <c r="E21" s="67"/>
      <c r="F21" s="67"/>
      <c r="G21" s="67"/>
      <c r="H21" s="67"/>
      <c r="I21" s="67"/>
      <c r="J21" s="67"/>
      <c r="K21" s="67"/>
      <c r="L21" s="67"/>
      <c r="M21" s="67"/>
      <c r="N21" s="67"/>
      <c r="O21" s="67"/>
      <c r="P21" s="67"/>
      <c r="Q21" s="67"/>
      <c r="R21" s="67"/>
      <c r="S21" s="67"/>
      <c r="T21" s="67"/>
      <c r="U21" s="67"/>
      <c r="V21" s="67"/>
      <c r="W21" s="67"/>
      <c r="X21" s="262"/>
    </row>
    <row r="22" spans="1:24" x14ac:dyDescent="0.15">
      <c r="A22" s="262"/>
      <c r="B22" s="65"/>
      <c r="C22" s="66"/>
      <c r="D22" s="69"/>
      <c r="E22" s="69"/>
      <c r="F22" s="69"/>
      <c r="G22" s="69"/>
      <c r="H22" s="69"/>
      <c r="I22" s="69"/>
      <c r="J22" s="69"/>
      <c r="K22" s="69"/>
      <c r="L22" s="69"/>
      <c r="M22" s="69"/>
      <c r="N22" s="69"/>
      <c r="O22" s="69"/>
      <c r="P22" s="69"/>
      <c r="Q22" s="69"/>
      <c r="R22" s="69"/>
      <c r="S22" s="69"/>
      <c r="T22" s="69"/>
      <c r="U22" s="69"/>
      <c r="V22" s="69"/>
      <c r="W22" s="69"/>
      <c r="X22" s="262"/>
    </row>
    <row r="23" spans="1:24" x14ac:dyDescent="0.15">
      <c r="A23" s="262"/>
      <c r="B23" s="65"/>
      <c r="C23" s="68"/>
      <c r="D23" s="67"/>
      <c r="E23" s="70"/>
      <c r="F23" s="70"/>
      <c r="G23" s="70"/>
      <c r="H23" s="70"/>
      <c r="I23" s="70"/>
      <c r="J23" s="70"/>
      <c r="K23" s="70"/>
      <c r="L23" s="70"/>
      <c r="M23" s="70"/>
      <c r="N23" s="70"/>
      <c r="O23" s="70"/>
      <c r="P23" s="70"/>
      <c r="Q23" s="70"/>
      <c r="R23" s="67"/>
      <c r="S23" s="67"/>
      <c r="T23" s="67"/>
      <c r="U23" s="67"/>
      <c r="V23" s="67"/>
      <c r="W23" s="67"/>
      <c r="X23" s="262"/>
    </row>
    <row r="24" spans="1:24" x14ac:dyDescent="0.15">
      <c r="A24" s="262"/>
      <c r="B24" s="65"/>
      <c r="C24" s="68"/>
      <c r="D24" s="71"/>
      <c r="E24" s="71"/>
      <c r="F24" s="71"/>
      <c r="G24" s="71"/>
      <c r="H24" s="71"/>
      <c r="I24" s="71"/>
      <c r="J24" s="71"/>
      <c r="K24" s="71"/>
      <c r="L24" s="71"/>
      <c r="M24" s="71"/>
      <c r="N24" s="71"/>
      <c r="O24" s="71"/>
      <c r="P24" s="71"/>
      <c r="Q24" s="71"/>
      <c r="R24" s="71"/>
      <c r="S24" s="71"/>
      <c r="T24" s="71"/>
      <c r="U24" s="71"/>
      <c r="V24" s="71"/>
      <c r="W24" s="71"/>
      <c r="X24" s="262"/>
    </row>
    <row r="25" spans="1:24" x14ac:dyDescent="0.15">
      <c r="A25" s="262"/>
      <c r="B25" s="65"/>
      <c r="C25" s="72"/>
      <c r="D25" s="73"/>
      <c r="E25" s="73"/>
      <c r="F25" s="73"/>
      <c r="G25" s="73"/>
      <c r="H25" s="73"/>
      <c r="I25" s="73"/>
      <c r="J25" s="73"/>
      <c r="K25" s="73"/>
      <c r="L25" s="73"/>
      <c r="M25" s="73"/>
      <c r="N25" s="73"/>
      <c r="O25" s="73"/>
      <c r="P25" s="73"/>
      <c r="Q25" s="73"/>
      <c r="R25" s="73"/>
      <c r="S25" s="73"/>
      <c r="T25" s="73"/>
      <c r="U25" s="73"/>
      <c r="V25" s="73"/>
      <c r="W25" s="73"/>
      <c r="X25" s="262"/>
    </row>
    <row r="26" spans="1:24" x14ac:dyDescent="0.15">
      <c r="A26" s="262"/>
      <c r="B26" s="65"/>
      <c r="C26" s="72"/>
      <c r="D26" s="73"/>
      <c r="E26" s="73"/>
      <c r="F26" s="73"/>
      <c r="G26" s="73"/>
      <c r="H26" s="73"/>
      <c r="I26" s="73"/>
      <c r="J26" s="73"/>
      <c r="K26" s="73"/>
      <c r="L26" s="73"/>
      <c r="M26" s="73"/>
      <c r="N26" s="73"/>
      <c r="O26" s="73"/>
      <c r="P26" s="73"/>
      <c r="Q26" s="73"/>
      <c r="R26" s="73"/>
      <c r="S26" s="73"/>
      <c r="T26" s="73"/>
      <c r="U26" s="73"/>
      <c r="V26" s="73"/>
      <c r="W26" s="73"/>
      <c r="X26" s="262"/>
    </row>
    <row r="27" spans="1:24" x14ac:dyDescent="0.15">
      <c r="A27" s="262"/>
      <c r="B27" s="65"/>
      <c r="C27" s="74"/>
      <c r="D27" s="67"/>
      <c r="E27" s="67"/>
      <c r="F27" s="67"/>
      <c r="G27" s="67"/>
      <c r="H27" s="67"/>
      <c r="I27" s="67"/>
      <c r="J27" s="67"/>
      <c r="K27" s="67"/>
      <c r="L27" s="67"/>
      <c r="M27" s="67"/>
      <c r="N27" s="67"/>
      <c r="O27" s="67"/>
      <c r="P27" s="67"/>
      <c r="Q27" s="67"/>
      <c r="R27" s="67"/>
      <c r="S27" s="67"/>
      <c r="T27" s="67"/>
      <c r="U27" s="67"/>
      <c r="V27" s="67"/>
      <c r="W27" s="67"/>
      <c r="X27" s="262"/>
    </row>
    <row r="28" spans="1:24" x14ac:dyDescent="0.15">
      <c r="A28" s="262"/>
      <c r="B28" s="65"/>
      <c r="C28" s="72"/>
      <c r="D28" s="67"/>
      <c r="E28" s="67"/>
      <c r="F28" s="67"/>
      <c r="G28" s="67"/>
      <c r="H28" s="67"/>
      <c r="I28" s="67"/>
      <c r="J28" s="67"/>
      <c r="K28" s="67"/>
      <c r="L28" s="67"/>
      <c r="M28" s="67"/>
      <c r="N28" s="67"/>
      <c r="O28" s="67"/>
      <c r="P28" s="67"/>
      <c r="Q28" s="67"/>
      <c r="R28" s="67"/>
      <c r="S28" s="67"/>
      <c r="T28" s="67"/>
      <c r="U28" s="67"/>
      <c r="V28" s="67"/>
      <c r="W28" s="67"/>
      <c r="X28" s="262"/>
    </row>
    <row r="29" spans="1:24" x14ac:dyDescent="0.15">
      <c r="A29" s="262"/>
      <c r="B29" s="65"/>
      <c r="C29" s="68"/>
      <c r="D29" s="67"/>
      <c r="E29" s="67"/>
      <c r="F29" s="67"/>
      <c r="G29" s="67"/>
      <c r="H29" s="67"/>
      <c r="I29" s="67"/>
      <c r="J29" s="67"/>
      <c r="K29" s="67"/>
      <c r="L29" s="67"/>
      <c r="M29" s="67"/>
      <c r="N29" s="67"/>
      <c r="O29" s="67"/>
      <c r="P29" s="67"/>
      <c r="Q29" s="67"/>
      <c r="R29" s="67"/>
      <c r="S29" s="67"/>
      <c r="T29" s="67"/>
      <c r="U29" s="67"/>
      <c r="V29" s="67"/>
      <c r="W29" s="67"/>
      <c r="X29" s="262"/>
    </row>
    <row r="30" spans="1:24" x14ac:dyDescent="0.15">
      <c r="A30" s="262"/>
      <c r="B30" s="65"/>
      <c r="C30" s="75"/>
      <c r="D30" s="67"/>
      <c r="E30" s="67"/>
      <c r="F30" s="67"/>
      <c r="G30" s="67"/>
      <c r="H30" s="67"/>
      <c r="I30" s="67"/>
      <c r="J30" s="67"/>
      <c r="K30" s="67"/>
      <c r="L30" s="67"/>
      <c r="M30" s="67"/>
      <c r="N30" s="67"/>
      <c r="O30" s="67"/>
      <c r="P30" s="67"/>
      <c r="Q30" s="67"/>
      <c r="R30" s="67"/>
      <c r="S30" s="67"/>
      <c r="T30" s="67"/>
      <c r="U30" s="67"/>
      <c r="V30" s="67"/>
      <c r="W30" s="67"/>
      <c r="X30" s="262"/>
    </row>
    <row r="31" spans="1:24" x14ac:dyDescent="0.15">
      <c r="A31" s="262"/>
      <c r="B31" s="65"/>
      <c r="C31" s="68"/>
      <c r="D31" s="67"/>
      <c r="E31" s="67"/>
      <c r="F31" s="67"/>
      <c r="G31" s="67"/>
      <c r="H31" s="67"/>
      <c r="I31" s="67"/>
      <c r="J31" s="67"/>
      <c r="K31" s="67"/>
      <c r="L31" s="67"/>
      <c r="M31" s="67"/>
      <c r="N31" s="67"/>
      <c r="O31" s="67"/>
      <c r="P31" s="67"/>
      <c r="Q31" s="67"/>
      <c r="R31" s="67"/>
      <c r="S31" s="67"/>
      <c r="T31" s="67"/>
      <c r="U31" s="67"/>
      <c r="V31" s="67"/>
      <c r="W31" s="67"/>
      <c r="X31" s="262"/>
    </row>
    <row r="32" spans="1:24" x14ac:dyDescent="0.15">
      <c r="A32" s="262"/>
      <c r="B32" s="65"/>
      <c r="C32" s="75"/>
      <c r="D32" s="67"/>
      <c r="E32" s="67"/>
      <c r="F32" s="67"/>
      <c r="G32" s="67"/>
      <c r="H32" s="67"/>
      <c r="I32" s="67"/>
      <c r="J32" s="67"/>
      <c r="K32" s="67"/>
      <c r="L32" s="67"/>
      <c r="M32" s="67"/>
      <c r="N32" s="67"/>
      <c r="O32" s="67"/>
      <c r="P32" s="67"/>
      <c r="Q32" s="67"/>
      <c r="R32" s="67"/>
      <c r="S32" s="67"/>
      <c r="T32" s="67"/>
      <c r="U32" s="67"/>
      <c r="V32" s="67"/>
      <c r="W32" s="67"/>
      <c r="X32" s="262"/>
    </row>
    <row r="33" spans="1:24" x14ac:dyDescent="0.15">
      <c r="A33" s="262"/>
      <c r="B33" s="65"/>
      <c r="C33" s="76"/>
      <c r="D33" s="67"/>
      <c r="E33" s="67"/>
      <c r="F33" s="67"/>
      <c r="G33" s="67"/>
      <c r="H33" s="67"/>
      <c r="I33" s="67"/>
      <c r="J33" s="67"/>
      <c r="K33" s="67"/>
      <c r="L33" s="67"/>
      <c r="M33" s="67"/>
      <c r="N33" s="67"/>
      <c r="O33" s="67"/>
      <c r="P33" s="67"/>
      <c r="Q33" s="67"/>
      <c r="R33" s="67"/>
      <c r="S33" s="67"/>
      <c r="T33" s="67"/>
      <c r="U33" s="67"/>
      <c r="V33" s="67"/>
      <c r="W33" s="67"/>
      <c r="X33" s="262"/>
    </row>
    <row r="34" spans="1:24" x14ac:dyDescent="0.15">
      <c r="A34" s="262"/>
      <c r="B34" s="65"/>
      <c r="C34" s="68"/>
      <c r="D34" s="67"/>
      <c r="E34" s="67"/>
      <c r="F34" s="67"/>
      <c r="G34" s="67"/>
      <c r="H34" s="67"/>
      <c r="I34" s="67"/>
      <c r="J34" s="67"/>
      <c r="K34" s="67"/>
      <c r="L34" s="67"/>
      <c r="M34" s="67"/>
      <c r="N34" s="67"/>
      <c r="O34" s="67"/>
      <c r="P34" s="67"/>
      <c r="Q34" s="67"/>
      <c r="R34" s="67"/>
      <c r="S34" s="67"/>
      <c r="T34" s="67"/>
      <c r="U34" s="67"/>
      <c r="V34" s="67"/>
      <c r="W34" s="67"/>
      <c r="X34" s="262"/>
    </row>
    <row r="35" spans="1:24" x14ac:dyDescent="0.15">
      <c r="A35" s="262"/>
      <c r="B35" s="65"/>
      <c r="C35" s="68"/>
      <c r="D35" s="67"/>
      <c r="E35" s="67"/>
      <c r="F35" s="67"/>
      <c r="G35" s="67"/>
      <c r="H35" s="67"/>
      <c r="I35" s="67"/>
      <c r="J35" s="67"/>
      <c r="K35" s="67"/>
      <c r="L35" s="67"/>
      <c r="M35" s="67"/>
      <c r="N35" s="67"/>
      <c r="O35" s="67"/>
      <c r="P35" s="67"/>
      <c r="Q35" s="67"/>
      <c r="R35" s="67"/>
      <c r="S35" s="67"/>
      <c r="T35" s="67"/>
      <c r="U35" s="67"/>
      <c r="V35" s="67"/>
      <c r="W35" s="67"/>
      <c r="X35" s="262"/>
    </row>
    <row r="36" spans="1:24" x14ac:dyDescent="0.15">
      <c r="A36" s="262"/>
      <c r="B36" s="65"/>
      <c r="C36" s="68"/>
      <c r="D36" s="67"/>
      <c r="E36" s="67"/>
      <c r="F36" s="67"/>
      <c r="G36" s="67"/>
      <c r="H36" s="67"/>
      <c r="I36" s="67"/>
      <c r="J36" s="67"/>
      <c r="K36" s="67"/>
      <c r="L36" s="67"/>
      <c r="M36" s="67"/>
      <c r="N36" s="67"/>
      <c r="O36" s="67"/>
      <c r="P36" s="67"/>
      <c r="Q36" s="67"/>
      <c r="R36" s="67"/>
      <c r="S36" s="67"/>
      <c r="T36" s="67"/>
      <c r="U36" s="67"/>
      <c r="V36" s="67"/>
      <c r="W36" s="67"/>
      <c r="X36" s="262"/>
    </row>
    <row r="37" spans="1:24" x14ac:dyDescent="0.15">
      <c r="A37" s="262"/>
      <c r="B37" s="65"/>
      <c r="C37" s="76"/>
      <c r="D37" s="67"/>
      <c r="E37" s="67"/>
      <c r="F37" s="67"/>
      <c r="G37" s="67"/>
      <c r="H37" s="67"/>
      <c r="I37" s="67"/>
      <c r="J37" s="67"/>
      <c r="K37" s="67"/>
      <c r="L37" s="67"/>
      <c r="M37" s="67"/>
      <c r="N37" s="67"/>
      <c r="O37" s="67"/>
      <c r="P37" s="67"/>
      <c r="Q37" s="67"/>
      <c r="R37" s="67"/>
      <c r="S37" s="67"/>
      <c r="T37" s="67"/>
      <c r="U37" s="67"/>
      <c r="V37" s="67"/>
      <c r="W37" s="67"/>
      <c r="X37" s="262"/>
    </row>
    <row r="38" spans="1:24" x14ac:dyDescent="0.15">
      <c r="A38" s="262"/>
      <c r="B38" s="65"/>
      <c r="C38" s="68"/>
      <c r="D38" s="67"/>
      <c r="E38" s="67"/>
      <c r="F38" s="67"/>
      <c r="G38" s="67"/>
      <c r="H38" s="67"/>
      <c r="I38" s="67"/>
      <c r="J38" s="67"/>
      <c r="K38" s="67"/>
      <c r="L38" s="67"/>
      <c r="M38" s="67"/>
      <c r="N38" s="67"/>
      <c r="O38" s="67"/>
      <c r="P38" s="67"/>
      <c r="Q38" s="67"/>
      <c r="R38" s="67"/>
      <c r="S38" s="67"/>
      <c r="T38" s="67"/>
      <c r="U38" s="67"/>
      <c r="V38" s="67"/>
      <c r="W38" s="67"/>
      <c r="X38" s="262"/>
    </row>
    <row r="39" spans="1:24" x14ac:dyDescent="0.15">
      <c r="A39" s="262"/>
      <c r="B39" s="65"/>
      <c r="C39" s="68"/>
      <c r="D39" s="67"/>
      <c r="E39" s="67"/>
      <c r="F39" s="67"/>
      <c r="G39" s="67"/>
      <c r="H39" s="67"/>
      <c r="I39" s="67"/>
      <c r="J39" s="67"/>
      <c r="K39" s="67"/>
      <c r="L39" s="67"/>
      <c r="M39" s="67"/>
      <c r="N39" s="67"/>
      <c r="O39" s="67"/>
      <c r="P39" s="67"/>
      <c r="Q39" s="67"/>
      <c r="R39" s="67"/>
      <c r="S39" s="67"/>
      <c r="T39" s="67"/>
      <c r="U39" s="67"/>
      <c r="V39" s="67"/>
      <c r="W39" s="67"/>
      <c r="X39" s="262"/>
    </row>
    <row r="40" spans="1:24" x14ac:dyDescent="0.15">
      <c r="A40" s="262"/>
      <c r="B40" s="65"/>
      <c r="C40" s="68"/>
      <c r="D40" s="67"/>
      <c r="E40" s="67"/>
      <c r="F40" s="67"/>
      <c r="G40" s="67"/>
      <c r="H40" s="67"/>
      <c r="I40" s="67"/>
      <c r="J40" s="67"/>
      <c r="K40" s="67"/>
      <c r="L40" s="67"/>
      <c r="M40" s="67"/>
      <c r="N40" s="67"/>
      <c r="O40" s="67"/>
      <c r="P40" s="67"/>
      <c r="Q40" s="67"/>
      <c r="R40" s="67"/>
      <c r="S40" s="67"/>
      <c r="T40" s="67"/>
      <c r="U40" s="67"/>
      <c r="V40" s="67"/>
      <c r="W40" s="67"/>
      <c r="X40" s="262"/>
    </row>
    <row r="41" spans="1:24" x14ac:dyDescent="0.15">
      <c r="A41" s="262"/>
      <c r="B41" s="65"/>
      <c r="C41" s="68"/>
      <c r="D41" s="67"/>
      <c r="E41" s="67"/>
      <c r="F41" s="67"/>
      <c r="G41" s="67"/>
      <c r="H41" s="67"/>
      <c r="I41" s="67"/>
      <c r="J41" s="67"/>
      <c r="K41" s="67"/>
      <c r="L41" s="67"/>
      <c r="M41" s="67"/>
      <c r="N41" s="67"/>
      <c r="O41" s="67"/>
      <c r="P41" s="67"/>
      <c r="Q41" s="67"/>
      <c r="R41" s="67"/>
      <c r="S41" s="67"/>
      <c r="T41" s="67"/>
      <c r="U41" s="67"/>
      <c r="V41" s="67"/>
      <c r="W41" s="67"/>
      <c r="X41" s="262"/>
    </row>
    <row r="42" spans="1:24" x14ac:dyDescent="0.15">
      <c r="A42" s="262"/>
      <c r="B42" s="65"/>
      <c r="C42" s="68"/>
      <c r="D42" s="67"/>
      <c r="E42" s="67"/>
      <c r="F42" s="67"/>
      <c r="G42" s="67"/>
      <c r="H42" s="67"/>
      <c r="I42" s="67"/>
      <c r="J42" s="67"/>
      <c r="K42" s="67"/>
      <c r="L42" s="67"/>
      <c r="M42" s="67"/>
      <c r="N42" s="67"/>
      <c r="O42" s="67"/>
      <c r="P42" s="67"/>
      <c r="Q42" s="67"/>
      <c r="R42" s="67"/>
      <c r="S42" s="67"/>
      <c r="T42" s="67"/>
      <c r="U42" s="67"/>
      <c r="V42" s="67"/>
      <c r="W42" s="67"/>
      <c r="X42" s="262"/>
    </row>
    <row r="43" spans="1:24" x14ac:dyDescent="0.15">
      <c r="A43" s="262"/>
      <c r="B43" s="65"/>
      <c r="C43" s="68"/>
      <c r="D43" s="67"/>
      <c r="E43" s="67"/>
      <c r="F43" s="67"/>
      <c r="G43" s="67"/>
      <c r="H43" s="67"/>
      <c r="I43" s="67"/>
      <c r="J43" s="67"/>
      <c r="K43" s="67"/>
      <c r="L43" s="67"/>
      <c r="M43" s="67"/>
      <c r="N43" s="67"/>
      <c r="O43" s="67"/>
      <c r="P43" s="67"/>
      <c r="Q43" s="67"/>
      <c r="R43" s="67"/>
      <c r="S43" s="67"/>
      <c r="T43" s="67"/>
      <c r="U43" s="67"/>
      <c r="V43" s="67"/>
      <c r="W43" s="67"/>
      <c r="X43" s="262"/>
    </row>
    <row r="44" spans="1:24" x14ac:dyDescent="0.15">
      <c r="A44" s="262"/>
      <c r="B44" s="65"/>
      <c r="C44" s="68"/>
      <c r="D44" s="67"/>
      <c r="E44" s="67"/>
      <c r="F44" s="67"/>
      <c r="G44" s="67"/>
      <c r="H44" s="67"/>
      <c r="I44" s="67"/>
      <c r="J44" s="67"/>
      <c r="K44" s="67"/>
      <c r="L44" s="67"/>
      <c r="M44" s="67"/>
      <c r="N44" s="67"/>
      <c r="O44" s="67"/>
      <c r="P44" s="67"/>
      <c r="Q44" s="67"/>
      <c r="R44" s="67"/>
      <c r="S44" s="67"/>
      <c r="T44" s="67"/>
      <c r="U44" s="67"/>
      <c r="V44" s="67"/>
      <c r="W44" s="67"/>
      <c r="X44" s="262"/>
    </row>
    <row r="45" spans="1:24" x14ac:dyDescent="0.15">
      <c r="A45" s="262"/>
      <c r="B45" s="65"/>
      <c r="C45" s="68"/>
      <c r="D45" s="67"/>
      <c r="E45" s="67"/>
      <c r="F45" s="67"/>
      <c r="G45" s="67"/>
      <c r="H45" s="67"/>
      <c r="I45" s="67"/>
      <c r="J45" s="67"/>
      <c r="K45" s="67"/>
      <c r="L45" s="67"/>
      <c r="M45" s="67"/>
      <c r="N45" s="67"/>
      <c r="O45" s="67"/>
      <c r="P45" s="67"/>
      <c r="Q45" s="67"/>
      <c r="R45" s="67"/>
      <c r="S45" s="67"/>
      <c r="T45" s="67"/>
      <c r="U45" s="67"/>
      <c r="V45" s="67"/>
      <c r="W45" s="67"/>
      <c r="X45" s="262"/>
    </row>
    <row r="46" spans="1:24" x14ac:dyDescent="0.15">
      <c r="A46" s="262"/>
      <c r="B46" s="65"/>
      <c r="C46" s="68"/>
      <c r="D46" s="67"/>
      <c r="E46" s="67"/>
      <c r="F46" s="67"/>
      <c r="G46" s="67"/>
      <c r="H46" s="67"/>
      <c r="I46" s="67"/>
      <c r="J46" s="67"/>
      <c r="K46" s="67"/>
      <c r="L46" s="67"/>
      <c r="M46" s="67"/>
      <c r="N46" s="67"/>
      <c r="O46" s="67"/>
      <c r="P46" s="67"/>
      <c r="Q46" s="67"/>
      <c r="R46" s="67"/>
      <c r="S46" s="67"/>
      <c r="T46" s="67"/>
      <c r="U46" s="67"/>
      <c r="V46" s="67"/>
      <c r="W46" s="67"/>
      <c r="X46" s="262"/>
    </row>
    <row r="47" spans="1:24" x14ac:dyDescent="0.15">
      <c r="A47" s="262"/>
      <c r="B47" s="65"/>
      <c r="C47" s="68"/>
      <c r="D47" s="67"/>
      <c r="E47" s="67"/>
      <c r="F47" s="67"/>
      <c r="G47" s="67"/>
      <c r="H47" s="67"/>
      <c r="I47" s="67"/>
      <c r="J47" s="67"/>
      <c r="K47" s="67"/>
      <c r="L47" s="67"/>
      <c r="M47" s="67"/>
      <c r="N47" s="67"/>
      <c r="O47" s="67"/>
      <c r="P47" s="67"/>
      <c r="Q47" s="67"/>
      <c r="R47" s="67"/>
      <c r="S47" s="67"/>
      <c r="T47" s="67"/>
      <c r="U47" s="67"/>
      <c r="V47" s="67"/>
      <c r="W47" s="67"/>
      <c r="X47" s="262"/>
    </row>
    <row r="48" spans="1:24" x14ac:dyDescent="0.15">
      <c r="A48" s="262"/>
      <c r="B48" s="65"/>
      <c r="C48" s="68"/>
      <c r="D48" s="67"/>
      <c r="E48" s="67"/>
      <c r="F48" s="67"/>
      <c r="G48" s="67"/>
      <c r="H48" s="67"/>
      <c r="I48" s="67"/>
      <c r="J48" s="67"/>
      <c r="K48" s="67"/>
      <c r="L48" s="67"/>
      <c r="M48" s="67"/>
      <c r="N48" s="67"/>
      <c r="O48" s="67"/>
      <c r="P48" s="67"/>
      <c r="Q48" s="67"/>
      <c r="R48" s="67"/>
      <c r="S48" s="67"/>
      <c r="T48" s="67"/>
      <c r="U48" s="67"/>
      <c r="V48" s="67"/>
      <c r="W48" s="67"/>
      <c r="X48" s="262"/>
    </row>
    <row r="49" spans="1:24" x14ac:dyDescent="0.15">
      <c r="A49" s="262"/>
      <c r="B49" s="65"/>
      <c r="C49" s="68"/>
      <c r="D49" s="67"/>
      <c r="E49" s="67"/>
      <c r="F49" s="67"/>
      <c r="G49" s="67"/>
      <c r="H49" s="67"/>
      <c r="I49" s="67"/>
      <c r="J49" s="67"/>
      <c r="K49" s="67"/>
      <c r="L49" s="67"/>
      <c r="M49" s="67"/>
      <c r="N49" s="67"/>
      <c r="O49" s="67"/>
      <c r="P49" s="67"/>
      <c r="Q49" s="67"/>
      <c r="R49" s="67"/>
      <c r="S49" s="67"/>
      <c r="T49" s="67"/>
      <c r="U49" s="67"/>
      <c r="V49" s="67"/>
      <c r="W49" s="67"/>
      <c r="X49" s="262"/>
    </row>
    <row r="50" spans="1:24" x14ac:dyDescent="0.15">
      <c r="A50" s="262"/>
      <c r="B50" s="65"/>
      <c r="C50" s="68"/>
      <c r="D50" s="67"/>
      <c r="E50" s="67"/>
      <c r="F50" s="67"/>
      <c r="G50" s="67"/>
      <c r="H50" s="67"/>
      <c r="I50" s="67"/>
      <c r="J50" s="67"/>
      <c r="K50" s="67"/>
      <c r="L50" s="67"/>
      <c r="M50" s="67"/>
      <c r="N50" s="67"/>
      <c r="O50" s="67"/>
      <c r="P50" s="67"/>
      <c r="Q50" s="67"/>
      <c r="R50" s="67"/>
      <c r="S50" s="67"/>
      <c r="T50" s="67"/>
      <c r="U50" s="67"/>
      <c r="V50" s="67"/>
      <c r="W50" s="67"/>
      <c r="X50" s="262"/>
    </row>
    <row r="51" spans="1:24" x14ac:dyDescent="0.15">
      <c r="A51" s="262"/>
      <c r="B51" s="65"/>
      <c r="C51" s="68"/>
      <c r="D51" s="67"/>
      <c r="E51" s="67"/>
      <c r="F51" s="67"/>
      <c r="G51" s="67"/>
      <c r="H51" s="67"/>
      <c r="I51" s="67"/>
      <c r="J51" s="67"/>
      <c r="K51" s="67"/>
      <c r="L51" s="67"/>
      <c r="M51" s="67"/>
      <c r="N51" s="67"/>
      <c r="O51" s="67"/>
      <c r="P51" s="67"/>
      <c r="Q51" s="67"/>
      <c r="R51" s="67"/>
      <c r="S51" s="67"/>
      <c r="T51" s="67"/>
      <c r="U51" s="67"/>
      <c r="V51" s="67"/>
      <c r="W51" s="67"/>
      <c r="X51" s="262"/>
    </row>
    <row r="52" spans="1:24" x14ac:dyDescent="0.15">
      <c r="A52" s="262"/>
      <c r="B52" s="65"/>
      <c r="C52" s="68"/>
      <c r="D52" s="67"/>
      <c r="E52" s="67"/>
      <c r="F52" s="67"/>
      <c r="G52" s="67"/>
      <c r="H52" s="67"/>
      <c r="I52" s="67"/>
      <c r="J52" s="67"/>
      <c r="K52" s="67"/>
      <c r="L52" s="67"/>
      <c r="M52" s="67"/>
      <c r="N52" s="67"/>
      <c r="O52" s="67"/>
      <c r="P52" s="67"/>
      <c r="Q52" s="67"/>
      <c r="R52" s="67"/>
      <c r="S52" s="67"/>
      <c r="T52" s="67"/>
      <c r="U52" s="67"/>
      <c r="V52" s="67"/>
      <c r="W52" s="67"/>
      <c r="X52" s="262"/>
    </row>
    <row r="53" spans="1:24" x14ac:dyDescent="0.15">
      <c r="A53" s="262"/>
      <c r="B53" s="65"/>
      <c r="C53" s="68"/>
      <c r="D53" s="67"/>
      <c r="E53" s="67"/>
      <c r="F53" s="67"/>
      <c r="G53" s="67"/>
      <c r="H53" s="67"/>
      <c r="I53" s="67"/>
      <c r="J53" s="67"/>
      <c r="K53" s="67"/>
      <c r="L53" s="67"/>
      <c r="M53" s="67"/>
      <c r="N53" s="67"/>
      <c r="O53" s="67"/>
      <c r="P53" s="67"/>
      <c r="Q53" s="67"/>
      <c r="R53" s="67"/>
      <c r="S53" s="67"/>
      <c r="T53" s="67"/>
      <c r="U53" s="67"/>
      <c r="V53" s="67"/>
      <c r="W53" s="67"/>
      <c r="X53" s="262"/>
    </row>
    <row r="54" spans="1:24" x14ac:dyDescent="0.15">
      <c r="A54" s="262"/>
      <c r="B54" s="65"/>
      <c r="C54" s="68"/>
      <c r="D54" s="67"/>
      <c r="E54" s="67"/>
      <c r="F54" s="67"/>
      <c r="G54" s="67"/>
      <c r="H54" s="67"/>
      <c r="I54" s="67"/>
      <c r="J54" s="67"/>
      <c r="K54" s="67"/>
      <c r="L54" s="67"/>
      <c r="M54" s="67"/>
      <c r="N54" s="67"/>
      <c r="O54" s="67"/>
      <c r="P54" s="67"/>
      <c r="Q54" s="67"/>
      <c r="R54" s="67"/>
      <c r="S54" s="67"/>
      <c r="T54" s="67"/>
      <c r="U54" s="67"/>
      <c r="V54" s="67"/>
      <c r="W54" s="67"/>
      <c r="X54" s="262"/>
    </row>
    <row r="55" spans="1:24" x14ac:dyDescent="0.15">
      <c r="A55" s="262"/>
      <c r="B55" s="65"/>
      <c r="C55" s="68"/>
      <c r="D55" s="67"/>
      <c r="E55" s="67"/>
      <c r="F55" s="67"/>
      <c r="G55" s="67"/>
      <c r="H55" s="67"/>
      <c r="I55" s="67"/>
      <c r="J55" s="67"/>
      <c r="K55" s="67"/>
      <c r="L55" s="67"/>
      <c r="M55" s="67"/>
      <c r="N55" s="67"/>
      <c r="O55" s="67"/>
      <c r="P55" s="67"/>
      <c r="Q55" s="67"/>
      <c r="R55" s="67"/>
      <c r="S55" s="67"/>
      <c r="T55" s="67"/>
      <c r="U55" s="67"/>
      <c r="V55" s="67"/>
      <c r="W55" s="67"/>
      <c r="X55" s="262"/>
    </row>
    <row r="56" spans="1:24" x14ac:dyDescent="0.15">
      <c r="A56" s="262"/>
      <c r="B56" s="65"/>
      <c r="C56" s="68"/>
      <c r="D56" s="67"/>
      <c r="E56" s="67"/>
      <c r="F56" s="67"/>
      <c r="G56" s="67"/>
      <c r="H56" s="67"/>
      <c r="I56" s="67"/>
      <c r="J56" s="67"/>
      <c r="K56" s="67"/>
      <c r="L56" s="67"/>
      <c r="M56" s="67"/>
      <c r="N56" s="67"/>
      <c r="O56" s="67"/>
      <c r="P56" s="67"/>
      <c r="Q56" s="67"/>
      <c r="R56" s="67"/>
      <c r="S56" s="67"/>
      <c r="T56" s="67"/>
      <c r="U56" s="67"/>
      <c r="V56" s="67"/>
      <c r="W56" s="67"/>
      <c r="X56" s="262"/>
    </row>
    <row r="57" spans="1:24" x14ac:dyDescent="0.15">
      <c r="A57" s="262"/>
      <c r="B57" s="65"/>
      <c r="C57" s="68"/>
      <c r="D57" s="67"/>
      <c r="E57" s="67"/>
      <c r="F57" s="67"/>
      <c r="G57" s="67"/>
      <c r="H57" s="67"/>
      <c r="I57" s="67"/>
      <c r="J57" s="67"/>
      <c r="K57" s="67"/>
      <c r="L57" s="67"/>
      <c r="M57" s="67"/>
      <c r="N57" s="67"/>
      <c r="O57" s="67"/>
      <c r="P57" s="67"/>
      <c r="Q57" s="67"/>
      <c r="R57" s="67"/>
      <c r="S57" s="67"/>
      <c r="T57" s="67"/>
      <c r="U57" s="67"/>
      <c r="V57" s="67"/>
      <c r="W57" s="67"/>
      <c r="X57" s="262"/>
    </row>
    <row r="58" spans="1:24" x14ac:dyDescent="0.15">
      <c r="A58" s="262"/>
      <c r="B58" s="65"/>
      <c r="C58" s="68"/>
      <c r="D58" s="67"/>
      <c r="E58" s="67"/>
      <c r="F58" s="67"/>
      <c r="G58" s="67"/>
      <c r="H58" s="67"/>
      <c r="I58" s="67"/>
      <c r="J58" s="67"/>
      <c r="K58" s="67"/>
      <c r="L58" s="67"/>
      <c r="M58" s="67"/>
      <c r="N58" s="67"/>
      <c r="O58" s="67"/>
      <c r="P58" s="67"/>
      <c r="Q58" s="67"/>
      <c r="R58" s="67"/>
      <c r="S58" s="67"/>
      <c r="T58" s="67"/>
      <c r="U58" s="67"/>
      <c r="V58" s="67"/>
      <c r="W58" s="67"/>
      <c r="X58" s="262"/>
    </row>
    <row r="59" spans="1:24" x14ac:dyDescent="0.15">
      <c r="A59" s="262"/>
      <c r="B59" s="65"/>
      <c r="C59" s="68"/>
      <c r="D59" s="67"/>
      <c r="E59" s="67"/>
      <c r="F59" s="67"/>
      <c r="G59" s="67"/>
      <c r="H59" s="67"/>
      <c r="I59" s="67"/>
      <c r="J59" s="67"/>
      <c r="K59" s="67"/>
      <c r="L59" s="67"/>
      <c r="M59" s="67"/>
      <c r="N59" s="67"/>
      <c r="O59" s="67"/>
      <c r="P59" s="67"/>
      <c r="Q59" s="67"/>
      <c r="R59" s="67"/>
      <c r="S59" s="67"/>
      <c r="T59" s="67"/>
      <c r="U59" s="67"/>
      <c r="V59" s="67"/>
      <c r="W59" s="67"/>
      <c r="X59" s="262"/>
    </row>
    <row r="60" spans="1:24" x14ac:dyDescent="0.15">
      <c r="A60" s="262"/>
      <c r="B60" s="65"/>
      <c r="C60" s="68"/>
      <c r="D60" s="67"/>
      <c r="E60" s="67"/>
      <c r="F60" s="67"/>
      <c r="G60" s="67"/>
      <c r="H60" s="67"/>
      <c r="I60" s="67"/>
      <c r="J60" s="67"/>
      <c r="K60" s="67"/>
      <c r="L60" s="67"/>
      <c r="M60" s="67"/>
      <c r="N60" s="67"/>
      <c r="O60" s="67"/>
      <c r="P60" s="67"/>
      <c r="Q60" s="67"/>
      <c r="R60" s="67"/>
      <c r="S60" s="67"/>
      <c r="T60" s="67"/>
      <c r="U60" s="67"/>
      <c r="V60" s="67"/>
      <c r="W60" s="67"/>
      <c r="X60" s="262"/>
    </row>
    <row r="61" spans="1:24" x14ac:dyDescent="0.15">
      <c r="A61" s="262"/>
      <c r="B61" s="65"/>
      <c r="C61" s="68"/>
      <c r="D61" s="67"/>
      <c r="E61" s="67"/>
      <c r="F61" s="67"/>
      <c r="G61" s="67"/>
      <c r="H61" s="67"/>
      <c r="I61" s="67"/>
      <c r="J61" s="67"/>
      <c r="K61" s="67"/>
      <c r="L61" s="67"/>
      <c r="M61" s="67"/>
      <c r="N61" s="67"/>
      <c r="O61" s="67"/>
      <c r="P61" s="67"/>
      <c r="Q61" s="67"/>
      <c r="R61" s="67"/>
      <c r="S61" s="67"/>
      <c r="T61" s="67"/>
      <c r="U61" s="67"/>
      <c r="V61" s="67"/>
      <c r="W61" s="67"/>
      <c r="X61" s="262"/>
    </row>
    <row r="62" spans="1:24" x14ac:dyDescent="0.15">
      <c r="A62" s="262"/>
      <c r="B62" s="65"/>
      <c r="C62" s="68"/>
      <c r="D62" s="67"/>
      <c r="E62" s="67"/>
      <c r="F62" s="67"/>
      <c r="G62" s="67"/>
      <c r="H62" s="67"/>
      <c r="I62" s="67"/>
      <c r="J62" s="67"/>
      <c r="K62" s="67"/>
      <c r="L62" s="67"/>
      <c r="M62" s="67"/>
      <c r="N62" s="67"/>
      <c r="O62" s="67"/>
      <c r="P62" s="67"/>
      <c r="Q62" s="67"/>
      <c r="R62" s="67"/>
      <c r="S62" s="67"/>
      <c r="T62" s="67"/>
      <c r="U62" s="67"/>
      <c r="V62" s="67"/>
      <c r="W62" s="67"/>
      <c r="X62" s="262"/>
    </row>
    <row r="63" spans="1:24" x14ac:dyDescent="0.15">
      <c r="A63" s="262"/>
      <c r="B63" s="65"/>
      <c r="C63" s="68"/>
      <c r="D63" s="67"/>
      <c r="E63" s="67"/>
      <c r="F63" s="67"/>
      <c r="G63" s="67"/>
      <c r="H63" s="67"/>
      <c r="I63" s="67"/>
      <c r="J63" s="67"/>
      <c r="K63" s="67"/>
      <c r="L63" s="67"/>
      <c r="M63" s="67"/>
      <c r="N63" s="67"/>
      <c r="O63" s="67"/>
      <c r="P63" s="67"/>
      <c r="Q63" s="67"/>
      <c r="R63" s="67"/>
      <c r="S63" s="67"/>
      <c r="T63" s="67"/>
      <c r="U63" s="67"/>
      <c r="V63" s="67"/>
      <c r="W63" s="67"/>
      <c r="X63" s="262"/>
    </row>
    <row r="64" spans="1:24" x14ac:dyDescent="0.15">
      <c r="A64" s="262"/>
      <c r="B64" s="65"/>
      <c r="C64" s="77"/>
      <c r="D64" s="67"/>
      <c r="E64" s="67"/>
      <c r="F64" s="67"/>
      <c r="G64" s="67"/>
      <c r="H64" s="67"/>
      <c r="I64" s="67"/>
      <c r="J64" s="67"/>
      <c r="K64" s="67"/>
      <c r="L64" s="67"/>
      <c r="M64" s="67"/>
      <c r="N64" s="67"/>
      <c r="O64" s="67"/>
      <c r="P64" s="67"/>
      <c r="Q64" s="67"/>
      <c r="R64" s="67"/>
      <c r="S64" s="67"/>
      <c r="T64" s="67"/>
      <c r="U64" s="67"/>
      <c r="V64" s="67"/>
      <c r="W64" s="67"/>
      <c r="X64" s="262"/>
    </row>
    <row r="65" spans="1:24" x14ac:dyDescent="0.15">
      <c r="A65" s="262"/>
      <c r="B65" s="65"/>
      <c r="C65" s="78"/>
      <c r="D65" s="73"/>
      <c r="E65" s="73"/>
      <c r="F65" s="73"/>
      <c r="G65" s="73"/>
      <c r="H65" s="73"/>
      <c r="I65" s="73"/>
      <c r="J65" s="73"/>
      <c r="K65" s="73"/>
      <c r="L65" s="73"/>
      <c r="M65" s="73"/>
      <c r="N65" s="73"/>
      <c r="O65" s="73"/>
      <c r="P65" s="73"/>
      <c r="Q65" s="73"/>
      <c r="R65" s="73"/>
      <c r="S65" s="73"/>
      <c r="T65" s="73"/>
      <c r="U65" s="73"/>
      <c r="V65" s="73"/>
      <c r="W65" s="73"/>
      <c r="X65" s="262"/>
    </row>
    <row r="66" spans="1:24" x14ac:dyDescent="0.15">
      <c r="A66" s="262"/>
      <c r="B66" s="65"/>
      <c r="C66" s="78"/>
      <c r="D66" s="73"/>
      <c r="E66" s="73"/>
      <c r="F66" s="73"/>
      <c r="G66" s="73"/>
      <c r="H66" s="73"/>
      <c r="I66" s="73"/>
      <c r="J66" s="73"/>
      <c r="K66" s="73"/>
      <c r="L66" s="73"/>
      <c r="M66" s="73"/>
      <c r="N66" s="73"/>
      <c r="O66" s="73"/>
      <c r="P66" s="73"/>
      <c r="Q66" s="73"/>
      <c r="R66" s="73"/>
      <c r="S66" s="73"/>
      <c r="T66" s="73"/>
      <c r="U66" s="73"/>
      <c r="V66" s="73"/>
      <c r="W66" s="73"/>
      <c r="X66" s="262"/>
    </row>
    <row r="67" spans="1:24" x14ac:dyDescent="0.15">
      <c r="A67" s="262"/>
      <c r="B67" s="65"/>
      <c r="C67" s="78"/>
      <c r="D67" s="73"/>
      <c r="E67" s="73"/>
      <c r="F67" s="73"/>
      <c r="G67" s="73"/>
      <c r="H67" s="73"/>
      <c r="I67" s="73"/>
      <c r="J67" s="73"/>
      <c r="K67" s="73"/>
      <c r="L67" s="73"/>
      <c r="M67" s="73"/>
      <c r="N67" s="73"/>
      <c r="O67" s="73"/>
      <c r="P67" s="73"/>
      <c r="Q67" s="73"/>
      <c r="R67" s="73"/>
      <c r="S67" s="73"/>
      <c r="T67" s="73"/>
      <c r="U67" s="73"/>
      <c r="V67" s="73"/>
      <c r="W67" s="73"/>
      <c r="X67" s="262"/>
    </row>
    <row r="68" spans="1:24" x14ac:dyDescent="0.15">
      <c r="A68" s="262"/>
      <c r="B68" s="65"/>
      <c r="C68" s="78"/>
      <c r="D68" s="73"/>
      <c r="E68" s="73"/>
      <c r="F68" s="73"/>
      <c r="G68" s="73"/>
      <c r="H68" s="73"/>
      <c r="I68" s="73"/>
      <c r="J68" s="73"/>
      <c r="K68" s="73"/>
      <c r="L68" s="73"/>
      <c r="M68" s="73"/>
      <c r="N68" s="73"/>
      <c r="O68" s="73"/>
      <c r="P68" s="73"/>
      <c r="Q68" s="73"/>
      <c r="R68" s="73"/>
      <c r="S68" s="73"/>
      <c r="T68" s="73"/>
      <c r="U68" s="73"/>
      <c r="V68" s="73"/>
      <c r="W68" s="73"/>
      <c r="X68" s="262"/>
    </row>
    <row r="69" spans="1:24" x14ac:dyDescent="0.15">
      <c r="A69" s="262"/>
      <c r="B69" s="65"/>
      <c r="C69" s="78"/>
      <c r="D69" s="73"/>
      <c r="E69" s="73"/>
      <c r="F69" s="73"/>
      <c r="G69" s="73"/>
      <c r="H69" s="73"/>
      <c r="I69" s="73"/>
      <c r="J69" s="73"/>
      <c r="K69" s="73"/>
      <c r="L69" s="73"/>
      <c r="M69" s="73"/>
      <c r="N69" s="73"/>
      <c r="O69" s="73"/>
      <c r="P69" s="73"/>
      <c r="Q69" s="73"/>
      <c r="R69" s="73"/>
      <c r="S69" s="73"/>
      <c r="T69" s="73"/>
      <c r="U69" s="73"/>
      <c r="V69" s="73"/>
      <c r="W69" s="73"/>
      <c r="X69" s="262"/>
    </row>
    <row r="70" spans="1:24" x14ac:dyDescent="0.15">
      <c r="A70" s="262"/>
      <c r="B70" s="65"/>
      <c r="C70" s="78"/>
      <c r="D70" s="73"/>
      <c r="E70" s="73"/>
      <c r="F70" s="73"/>
      <c r="G70" s="73"/>
      <c r="H70" s="73"/>
      <c r="I70" s="73"/>
      <c r="J70" s="73"/>
      <c r="K70" s="73"/>
      <c r="L70" s="73"/>
      <c r="M70" s="73"/>
      <c r="N70" s="73"/>
      <c r="O70" s="73"/>
      <c r="P70" s="73"/>
      <c r="Q70" s="73"/>
      <c r="R70" s="73"/>
      <c r="S70" s="73"/>
      <c r="T70" s="73"/>
      <c r="U70" s="73"/>
      <c r="V70" s="73"/>
      <c r="W70" s="73"/>
      <c r="X70" s="262"/>
    </row>
    <row r="71" spans="1:24" x14ac:dyDescent="0.15">
      <c r="A71" s="262"/>
      <c r="B71" s="65"/>
      <c r="C71" s="78"/>
      <c r="D71" s="73"/>
      <c r="E71" s="73"/>
      <c r="F71" s="73"/>
      <c r="G71" s="73"/>
      <c r="H71" s="73"/>
      <c r="I71" s="73"/>
      <c r="J71" s="73"/>
      <c r="K71" s="73"/>
      <c r="L71" s="73"/>
      <c r="M71" s="73"/>
      <c r="N71" s="73"/>
      <c r="O71" s="73"/>
      <c r="P71" s="73"/>
      <c r="Q71" s="73"/>
      <c r="R71" s="73"/>
      <c r="S71" s="73"/>
      <c r="T71" s="73"/>
      <c r="U71" s="73"/>
      <c r="V71" s="73"/>
      <c r="W71" s="73"/>
      <c r="X71" s="262"/>
    </row>
    <row r="72" spans="1:24" x14ac:dyDescent="0.15">
      <c r="A72" s="262"/>
      <c r="B72" s="65"/>
      <c r="C72" s="78"/>
      <c r="D72" s="73"/>
      <c r="E72" s="73"/>
      <c r="F72" s="73"/>
      <c r="G72" s="73"/>
      <c r="H72" s="73"/>
      <c r="I72" s="73"/>
      <c r="J72" s="73"/>
      <c r="K72" s="73"/>
      <c r="L72" s="73"/>
      <c r="M72" s="73"/>
      <c r="N72" s="73"/>
      <c r="O72" s="73"/>
      <c r="P72" s="73"/>
      <c r="Q72" s="73"/>
      <c r="R72" s="73"/>
      <c r="S72" s="73"/>
      <c r="T72" s="73"/>
      <c r="U72" s="73"/>
      <c r="V72" s="73"/>
      <c r="W72" s="73"/>
      <c r="X72" s="262"/>
    </row>
    <row r="73" spans="1:24" x14ac:dyDescent="0.15">
      <c r="A73" s="262"/>
      <c r="B73" s="65"/>
      <c r="C73" s="78"/>
      <c r="D73" s="73"/>
      <c r="E73" s="73"/>
      <c r="F73" s="73"/>
      <c r="G73" s="73"/>
      <c r="H73" s="73"/>
      <c r="I73" s="73"/>
      <c r="J73" s="73"/>
      <c r="K73" s="73"/>
      <c r="L73" s="73"/>
      <c r="M73" s="73"/>
      <c r="N73" s="73"/>
      <c r="O73" s="73"/>
      <c r="P73" s="73"/>
      <c r="Q73" s="73"/>
      <c r="R73" s="73"/>
      <c r="S73" s="73"/>
      <c r="T73" s="73"/>
      <c r="U73" s="73"/>
      <c r="V73" s="73"/>
      <c r="W73" s="73"/>
      <c r="X73" s="262"/>
    </row>
    <row r="74" spans="1:24" x14ac:dyDescent="0.15">
      <c r="A74" s="262"/>
      <c r="B74" s="65"/>
      <c r="C74" s="78"/>
      <c r="D74" s="73"/>
      <c r="E74" s="73"/>
      <c r="F74" s="73"/>
      <c r="G74" s="73"/>
      <c r="H74" s="73"/>
      <c r="I74" s="73"/>
      <c r="J74" s="73"/>
      <c r="K74" s="73"/>
      <c r="L74" s="73"/>
      <c r="M74" s="73"/>
      <c r="N74" s="73"/>
      <c r="O74" s="73"/>
      <c r="P74" s="73"/>
      <c r="Q74" s="73"/>
      <c r="R74" s="73"/>
      <c r="S74" s="73"/>
      <c r="T74" s="73"/>
      <c r="U74" s="73"/>
      <c r="V74" s="73"/>
      <c r="W74" s="73"/>
      <c r="X74" s="262"/>
    </row>
    <row r="75" spans="1:24" x14ac:dyDescent="0.15">
      <c r="A75" s="262"/>
      <c r="B75" s="65"/>
      <c r="C75" s="78"/>
      <c r="D75" s="73"/>
      <c r="E75" s="73"/>
      <c r="F75" s="73"/>
      <c r="G75" s="73"/>
      <c r="H75" s="73"/>
      <c r="I75" s="73"/>
      <c r="J75" s="73"/>
      <c r="K75" s="73"/>
      <c r="L75" s="73"/>
      <c r="M75" s="73"/>
      <c r="N75" s="73"/>
      <c r="O75" s="73"/>
      <c r="P75" s="73"/>
      <c r="Q75" s="73"/>
      <c r="R75" s="73"/>
      <c r="S75" s="73"/>
      <c r="T75" s="73"/>
      <c r="U75" s="73"/>
      <c r="V75" s="73"/>
      <c r="W75" s="73"/>
      <c r="X75" s="262"/>
    </row>
    <row r="76" spans="1:24" x14ac:dyDescent="0.15">
      <c r="A76" s="262"/>
      <c r="B76" s="65"/>
      <c r="C76" s="78"/>
      <c r="D76" s="73"/>
      <c r="E76" s="73"/>
      <c r="F76" s="73"/>
      <c r="G76" s="73"/>
      <c r="H76" s="73"/>
      <c r="I76" s="73"/>
      <c r="J76" s="73"/>
      <c r="K76" s="73"/>
      <c r="L76" s="73"/>
      <c r="M76" s="73"/>
      <c r="N76" s="73"/>
      <c r="O76" s="73"/>
      <c r="P76" s="73"/>
      <c r="Q76" s="73"/>
      <c r="R76" s="73"/>
      <c r="S76" s="73"/>
      <c r="T76" s="73"/>
      <c r="U76" s="73"/>
      <c r="V76" s="73"/>
      <c r="W76" s="73"/>
      <c r="X76" s="262"/>
    </row>
    <row r="77" spans="1:24" x14ac:dyDescent="0.15">
      <c r="A77" s="262"/>
      <c r="B77" s="65"/>
      <c r="C77" s="78"/>
      <c r="D77" s="73"/>
      <c r="E77" s="73"/>
      <c r="F77" s="73"/>
      <c r="G77" s="73"/>
      <c r="H77" s="73"/>
      <c r="I77" s="73"/>
      <c r="J77" s="73"/>
      <c r="K77" s="73"/>
      <c r="L77" s="73"/>
      <c r="M77" s="73"/>
      <c r="N77" s="73"/>
      <c r="O77" s="73"/>
      <c r="P77" s="73"/>
      <c r="Q77" s="73"/>
      <c r="R77" s="73"/>
      <c r="S77" s="73"/>
      <c r="T77" s="73"/>
      <c r="U77" s="73"/>
      <c r="V77" s="73"/>
      <c r="W77" s="73"/>
      <c r="X77" s="262"/>
    </row>
    <row r="78" spans="1:24" x14ac:dyDescent="0.15">
      <c r="A78" s="262"/>
      <c r="B78" s="65"/>
      <c r="C78" s="78"/>
      <c r="D78" s="73"/>
      <c r="E78" s="73"/>
      <c r="F78" s="73"/>
      <c r="G78" s="73"/>
      <c r="H78" s="73"/>
      <c r="I78" s="73"/>
      <c r="J78" s="73"/>
      <c r="K78" s="73"/>
      <c r="L78" s="73"/>
      <c r="M78" s="73"/>
      <c r="N78" s="73"/>
      <c r="O78" s="73"/>
      <c r="P78" s="73"/>
      <c r="Q78" s="73"/>
      <c r="R78" s="73"/>
      <c r="S78" s="73"/>
      <c r="T78" s="73"/>
      <c r="U78" s="73"/>
      <c r="V78" s="73"/>
      <c r="W78" s="73"/>
      <c r="X78" s="262"/>
    </row>
    <row r="79" spans="1:24" x14ac:dyDescent="0.15">
      <c r="A79" s="262"/>
      <c r="B79" s="65"/>
      <c r="C79" s="78"/>
      <c r="D79" s="73"/>
      <c r="E79" s="73"/>
      <c r="F79" s="73"/>
      <c r="G79" s="73"/>
      <c r="H79" s="73"/>
      <c r="I79" s="73"/>
      <c r="J79" s="73"/>
      <c r="K79" s="73"/>
      <c r="L79" s="73"/>
      <c r="M79" s="73"/>
      <c r="N79" s="73"/>
      <c r="O79" s="73"/>
      <c r="P79" s="73"/>
      <c r="Q79" s="73"/>
      <c r="R79" s="73"/>
      <c r="S79" s="73"/>
      <c r="T79" s="73"/>
      <c r="U79" s="73"/>
      <c r="V79" s="73"/>
      <c r="W79" s="73"/>
      <c r="X79" s="262"/>
    </row>
    <row r="80" spans="1:24" x14ac:dyDescent="0.15">
      <c r="A80" s="262"/>
      <c r="B80" s="65"/>
      <c r="C80" s="78"/>
      <c r="D80" s="73"/>
      <c r="E80" s="73"/>
      <c r="F80" s="73"/>
      <c r="G80" s="73"/>
      <c r="H80" s="73"/>
      <c r="I80" s="73"/>
      <c r="J80" s="73"/>
      <c r="K80" s="73"/>
      <c r="L80" s="73"/>
      <c r="M80" s="73"/>
      <c r="N80" s="73"/>
      <c r="O80" s="73"/>
      <c r="P80" s="73"/>
      <c r="Q80" s="73"/>
      <c r="R80" s="73"/>
      <c r="S80" s="73"/>
      <c r="T80" s="73"/>
      <c r="U80" s="73"/>
      <c r="V80" s="73"/>
      <c r="W80" s="73"/>
      <c r="X80" s="262"/>
    </row>
    <row r="81" spans="1:24" x14ac:dyDescent="0.15">
      <c r="A81" s="262"/>
      <c r="B81" s="65"/>
      <c r="C81" s="78"/>
      <c r="D81" s="73"/>
      <c r="E81" s="73"/>
      <c r="F81" s="73"/>
      <c r="G81" s="73"/>
      <c r="H81" s="73"/>
      <c r="I81" s="73"/>
      <c r="J81" s="73"/>
      <c r="K81" s="73"/>
      <c r="L81" s="73"/>
      <c r="M81" s="73"/>
      <c r="N81" s="73"/>
      <c r="O81" s="73"/>
      <c r="P81" s="73"/>
      <c r="Q81" s="73"/>
      <c r="R81" s="73"/>
      <c r="S81" s="73"/>
      <c r="T81" s="73"/>
      <c r="U81" s="73"/>
      <c r="V81" s="73"/>
      <c r="W81" s="73"/>
      <c r="X81" s="262"/>
    </row>
    <row r="82" spans="1:24" x14ac:dyDescent="0.15">
      <c r="A82" s="262"/>
      <c r="B82" s="65"/>
      <c r="C82" s="78"/>
      <c r="D82" s="73"/>
      <c r="E82" s="73"/>
      <c r="F82" s="73"/>
      <c r="G82" s="73"/>
      <c r="H82" s="73"/>
      <c r="I82" s="73"/>
      <c r="J82" s="73"/>
      <c r="K82" s="73"/>
      <c r="L82" s="73"/>
      <c r="M82" s="73"/>
      <c r="N82" s="73"/>
      <c r="O82" s="73"/>
      <c r="P82" s="73"/>
      <c r="Q82" s="73"/>
      <c r="R82" s="73"/>
      <c r="S82" s="73"/>
      <c r="T82" s="73"/>
      <c r="U82" s="73"/>
      <c r="V82" s="73"/>
      <c r="W82" s="73"/>
      <c r="X82" s="262"/>
    </row>
    <row r="83" spans="1:24" x14ac:dyDescent="0.15">
      <c r="A83" s="262"/>
      <c r="B83" s="65"/>
      <c r="C83" s="78"/>
      <c r="D83" s="73"/>
      <c r="E83" s="73"/>
      <c r="F83" s="73"/>
      <c r="G83" s="73"/>
      <c r="H83" s="73"/>
      <c r="I83" s="73"/>
      <c r="J83" s="73"/>
      <c r="K83" s="73"/>
      <c r="L83" s="73"/>
      <c r="M83" s="73"/>
      <c r="N83" s="73"/>
      <c r="O83" s="73"/>
      <c r="P83" s="73"/>
      <c r="Q83" s="73"/>
      <c r="R83" s="73"/>
      <c r="S83" s="73"/>
      <c r="T83" s="73"/>
      <c r="U83" s="73"/>
      <c r="V83" s="73"/>
      <c r="W83" s="73"/>
      <c r="X83" s="262"/>
    </row>
    <row r="84" spans="1:24" x14ac:dyDescent="0.15">
      <c r="A84" s="262"/>
      <c r="B84" s="65"/>
      <c r="C84" s="78"/>
      <c r="D84" s="73"/>
      <c r="E84" s="73"/>
      <c r="F84" s="73"/>
      <c r="G84" s="73"/>
      <c r="H84" s="73"/>
      <c r="I84" s="73"/>
      <c r="J84" s="73"/>
      <c r="K84" s="73"/>
      <c r="L84" s="73"/>
      <c r="M84" s="73"/>
      <c r="N84" s="73"/>
      <c r="O84" s="73"/>
      <c r="P84" s="73"/>
      <c r="Q84" s="73"/>
      <c r="R84" s="73"/>
      <c r="S84" s="73"/>
      <c r="T84" s="73"/>
      <c r="U84" s="73"/>
      <c r="V84" s="73"/>
      <c r="W84" s="73"/>
      <c r="X84" s="262"/>
    </row>
    <row r="85" spans="1:24" x14ac:dyDescent="0.15">
      <c r="A85" s="262"/>
      <c r="B85" s="65"/>
      <c r="C85" s="78"/>
      <c r="D85" s="73"/>
      <c r="E85" s="73"/>
      <c r="F85" s="73"/>
      <c r="G85" s="73"/>
      <c r="H85" s="73"/>
      <c r="I85" s="73"/>
      <c r="J85" s="73"/>
      <c r="K85" s="73"/>
      <c r="L85" s="73"/>
      <c r="M85" s="73"/>
      <c r="N85" s="73"/>
      <c r="O85" s="73"/>
      <c r="P85" s="73"/>
      <c r="Q85" s="73"/>
      <c r="R85" s="73"/>
      <c r="S85" s="73"/>
      <c r="T85" s="73"/>
      <c r="U85" s="73"/>
      <c r="V85" s="73"/>
      <c r="W85" s="73"/>
      <c r="X85" s="262"/>
    </row>
    <row r="86" spans="1:24" x14ac:dyDescent="0.15">
      <c r="A86" s="262"/>
      <c r="B86" s="65"/>
      <c r="C86" s="78"/>
      <c r="D86" s="73"/>
      <c r="E86" s="73"/>
      <c r="F86" s="73"/>
      <c r="G86" s="73"/>
      <c r="H86" s="73"/>
      <c r="I86" s="73"/>
      <c r="J86" s="73"/>
      <c r="K86" s="73"/>
      <c r="L86" s="73"/>
      <c r="M86" s="73"/>
      <c r="N86" s="73"/>
      <c r="O86" s="73"/>
      <c r="P86" s="73"/>
      <c r="Q86" s="73"/>
      <c r="R86" s="73"/>
      <c r="S86" s="73"/>
      <c r="T86" s="73"/>
      <c r="U86" s="73"/>
      <c r="V86" s="73"/>
      <c r="W86" s="73"/>
      <c r="X86" s="262"/>
    </row>
    <row r="87" spans="1:24" x14ac:dyDescent="0.15">
      <c r="A87" s="262"/>
      <c r="B87" s="65"/>
      <c r="C87" s="78"/>
      <c r="D87" s="73"/>
      <c r="E87" s="73"/>
      <c r="F87" s="73"/>
      <c r="G87" s="73"/>
      <c r="H87" s="73"/>
      <c r="I87" s="73"/>
      <c r="J87" s="73"/>
      <c r="K87" s="73"/>
      <c r="L87" s="73"/>
      <c r="M87" s="73"/>
      <c r="N87" s="73"/>
      <c r="O87" s="73"/>
      <c r="P87" s="73"/>
      <c r="Q87" s="73"/>
      <c r="R87" s="73"/>
      <c r="S87" s="73"/>
      <c r="T87" s="73"/>
      <c r="U87" s="73"/>
      <c r="V87" s="73"/>
      <c r="W87" s="73"/>
      <c r="X87" s="262"/>
    </row>
    <row r="88" spans="1:24" x14ac:dyDescent="0.15">
      <c r="A88" s="262"/>
      <c r="B88" s="65"/>
      <c r="C88" s="78"/>
      <c r="D88" s="73"/>
      <c r="E88" s="73"/>
      <c r="F88" s="73"/>
      <c r="G88" s="73"/>
      <c r="H88" s="73"/>
      <c r="I88" s="73"/>
      <c r="J88" s="73"/>
      <c r="K88" s="73"/>
      <c r="L88" s="73"/>
      <c r="M88" s="73"/>
      <c r="N88" s="73"/>
      <c r="O88" s="73"/>
      <c r="P88" s="73"/>
      <c r="Q88" s="73"/>
      <c r="R88" s="73"/>
      <c r="S88" s="73"/>
      <c r="T88" s="73"/>
      <c r="U88" s="73"/>
      <c r="V88" s="73"/>
      <c r="W88" s="73"/>
      <c r="X88" s="262"/>
    </row>
    <row r="89" spans="1:24" x14ac:dyDescent="0.15">
      <c r="A89" s="262"/>
      <c r="B89" s="65"/>
      <c r="C89" s="78"/>
      <c r="D89" s="73"/>
      <c r="E89" s="73"/>
      <c r="F89" s="73"/>
      <c r="G89" s="73"/>
      <c r="H89" s="73"/>
      <c r="I89" s="73"/>
      <c r="J89" s="73"/>
      <c r="K89" s="73"/>
      <c r="L89" s="73"/>
      <c r="M89" s="73"/>
      <c r="N89" s="73"/>
      <c r="O89" s="73"/>
      <c r="P89" s="73"/>
      <c r="Q89" s="73"/>
      <c r="R89" s="73"/>
      <c r="S89" s="73"/>
      <c r="T89" s="73"/>
      <c r="U89" s="73"/>
      <c r="V89" s="73"/>
      <c r="W89" s="73"/>
      <c r="X89" s="262"/>
    </row>
    <row r="90" spans="1:24" x14ac:dyDescent="0.15">
      <c r="A90" s="262"/>
      <c r="B90" s="65"/>
      <c r="C90" s="78"/>
      <c r="D90" s="73"/>
      <c r="E90" s="73"/>
      <c r="F90" s="73"/>
      <c r="G90" s="73"/>
      <c r="H90" s="73"/>
      <c r="I90" s="73"/>
      <c r="J90" s="73"/>
      <c r="K90" s="73"/>
      <c r="L90" s="73"/>
      <c r="M90" s="73"/>
      <c r="N90" s="73"/>
      <c r="O90" s="73"/>
      <c r="P90" s="73"/>
      <c r="Q90" s="73"/>
      <c r="R90" s="73"/>
      <c r="S90" s="73"/>
      <c r="T90" s="73"/>
      <c r="U90" s="73"/>
      <c r="V90" s="73"/>
      <c r="W90" s="73"/>
      <c r="X90" s="262"/>
    </row>
    <row r="91" spans="1:24" x14ac:dyDescent="0.15">
      <c r="A91" s="262"/>
      <c r="B91" s="65"/>
      <c r="C91" s="78"/>
      <c r="D91" s="73"/>
      <c r="E91" s="73"/>
      <c r="F91" s="73"/>
      <c r="G91" s="73"/>
      <c r="H91" s="73"/>
      <c r="I91" s="73"/>
      <c r="J91" s="73"/>
      <c r="K91" s="73"/>
      <c r="L91" s="73"/>
      <c r="M91" s="73"/>
      <c r="N91" s="73"/>
      <c r="O91" s="73"/>
      <c r="P91" s="73"/>
      <c r="Q91" s="73"/>
      <c r="R91" s="73"/>
      <c r="S91" s="73"/>
      <c r="T91" s="73"/>
      <c r="U91" s="73"/>
      <c r="V91" s="73"/>
      <c r="W91" s="73"/>
      <c r="X91" s="262"/>
    </row>
    <row r="92" spans="1:24" x14ac:dyDescent="0.15">
      <c r="A92" s="262"/>
      <c r="B92" s="65"/>
      <c r="C92" s="78"/>
      <c r="D92" s="73"/>
      <c r="E92" s="73"/>
      <c r="F92" s="73"/>
      <c r="G92" s="73"/>
      <c r="H92" s="73"/>
      <c r="I92" s="73"/>
      <c r="J92" s="73"/>
      <c r="K92" s="73"/>
      <c r="L92" s="73"/>
      <c r="M92" s="73"/>
      <c r="N92" s="73"/>
      <c r="O92" s="73"/>
      <c r="P92" s="73"/>
      <c r="Q92" s="73"/>
      <c r="R92" s="73"/>
      <c r="S92" s="73"/>
      <c r="T92" s="73"/>
      <c r="U92" s="73"/>
      <c r="V92" s="73"/>
      <c r="W92" s="73"/>
      <c r="X92" s="262"/>
    </row>
    <row r="93" spans="1:24" x14ac:dyDescent="0.15">
      <c r="A93" s="262"/>
      <c r="B93" s="65"/>
      <c r="C93" s="78"/>
      <c r="D93" s="73"/>
      <c r="E93" s="73"/>
      <c r="F93" s="73"/>
      <c r="G93" s="73"/>
      <c r="H93" s="73"/>
      <c r="I93" s="73"/>
      <c r="J93" s="73"/>
      <c r="K93" s="73"/>
      <c r="L93" s="73"/>
      <c r="M93" s="73"/>
      <c r="N93" s="73"/>
      <c r="O93" s="73"/>
      <c r="P93" s="73"/>
      <c r="Q93" s="73"/>
      <c r="R93" s="73"/>
      <c r="S93" s="73"/>
      <c r="T93" s="73"/>
      <c r="U93" s="73"/>
      <c r="V93" s="73"/>
      <c r="W93" s="73"/>
      <c r="X93" s="262"/>
    </row>
    <row r="94" spans="1:24" x14ac:dyDescent="0.15">
      <c r="A94" s="262"/>
      <c r="B94" s="65"/>
      <c r="C94" s="78"/>
      <c r="D94" s="73"/>
      <c r="E94" s="73"/>
      <c r="F94" s="73"/>
      <c r="G94" s="73"/>
      <c r="H94" s="73"/>
      <c r="I94" s="73"/>
      <c r="J94" s="73"/>
      <c r="K94" s="73"/>
      <c r="L94" s="73"/>
      <c r="M94" s="73"/>
      <c r="N94" s="73"/>
      <c r="O94" s="73"/>
      <c r="P94" s="73"/>
      <c r="Q94" s="73"/>
      <c r="R94" s="73"/>
      <c r="S94" s="73"/>
      <c r="T94" s="73"/>
      <c r="U94" s="73"/>
      <c r="V94" s="73"/>
      <c r="W94" s="73"/>
      <c r="X94" s="262"/>
    </row>
    <row r="95" spans="1:24" x14ac:dyDescent="0.15">
      <c r="A95" s="262"/>
      <c r="B95" s="65"/>
      <c r="C95" s="78"/>
      <c r="D95" s="73"/>
      <c r="E95" s="73"/>
      <c r="F95" s="73"/>
      <c r="G95" s="73"/>
      <c r="H95" s="73"/>
      <c r="I95" s="73"/>
      <c r="J95" s="73"/>
      <c r="K95" s="73"/>
      <c r="L95" s="73"/>
      <c r="M95" s="73"/>
      <c r="N95" s="73"/>
      <c r="O95" s="73"/>
      <c r="P95" s="73"/>
      <c r="Q95" s="73"/>
      <c r="R95" s="73"/>
      <c r="S95" s="73"/>
      <c r="T95" s="73"/>
      <c r="U95" s="73"/>
      <c r="V95" s="73"/>
      <c r="W95" s="73"/>
      <c r="X95" s="262"/>
    </row>
    <row r="96" spans="1:24" x14ac:dyDescent="0.15">
      <c r="A96" s="262"/>
      <c r="B96" s="65"/>
      <c r="C96" s="78"/>
      <c r="D96" s="73"/>
      <c r="E96" s="73"/>
      <c r="F96" s="73"/>
      <c r="G96" s="73"/>
      <c r="H96" s="73"/>
      <c r="I96" s="73"/>
      <c r="J96" s="73"/>
      <c r="K96" s="73"/>
      <c r="L96" s="73"/>
      <c r="M96" s="73"/>
      <c r="N96" s="73"/>
      <c r="O96" s="73"/>
      <c r="P96" s="73"/>
      <c r="Q96" s="73"/>
      <c r="R96" s="73"/>
      <c r="S96" s="73"/>
      <c r="T96" s="73"/>
      <c r="U96" s="73"/>
      <c r="V96" s="73"/>
      <c r="W96" s="73"/>
      <c r="X96" s="262"/>
    </row>
    <row r="97" spans="1:24" x14ac:dyDescent="0.15">
      <c r="A97" s="262"/>
      <c r="B97" s="65"/>
      <c r="C97" s="78"/>
      <c r="D97" s="73"/>
      <c r="E97" s="73"/>
      <c r="F97" s="73"/>
      <c r="G97" s="73"/>
      <c r="H97" s="73"/>
      <c r="I97" s="73"/>
      <c r="J97" s="73"/>
      <c r="K97" s="73"/>
      <c r="L97" s="73"/>
      <c r="M97" s="73"/>
      <c r="N97" s="73"/>
      <c r="O97" s="73"/>
      <c r="P97" s="73"/>
      <c r="Q97" s="73"/>
      <c r="R97" s="73"/>
      <c r="S97" s="73"/>
      <c r="T97" s="73"/>
      <c r="U97" s="73"/>
      <c r="V97" s="73"/>
      <c r="W97" s="73"/>
      <c r="X97" s="262"/>
    </row>
    <row r="98" spans="1:24" x14ac:dyDescent="0.15">
      <c r="A98" s="262"/>
      <c r="B98" s="65"/>
      <c r="C98" s="78"/>
      <c r="D98" s="73"/>
      <c r="E98" s="73"/>
      <c r="F98" s="73"/>
      <c r="G98" s="73"/>
      <c r="H98" s="73"/>
      <c r="I98" s="73"/>
      <c r="J98" s="73"/>
      <c r="K98" s="73"/>
      <c r="L98" s="73"/>
      <c r="M98" s="73"/>
      <c r="N98" s="73"/>
      <c r="O98" s="73"/>
      <c r="P98" s="73"/>
      <c r="Q98" s="73"/>
      <c r="R98" s="73"/>
      <c r="S98" s="73"/>
      <c r="T98" s="73"/>
      <c r="U98" s="73"/>
      <c r="V98" s="73"/>
      <c r="W98" s="73"/>
      <c r="X98" s="262"/>
    </row>
    <row r="99" spans="1:24" x14ac:dyDescent="0.15">
      <c r="A99" s="262"/>
      <c r="B99" s="65"/>
      <c r="C99" s="78"/>
      <c r="D99" s="73"/>
      <c r="E99" s="73"/>
      <c r="F99" s="73"/>
      <c r="G99" s="73"/>
      <c r="H99" s="73"/>
      <c r="I99" s="73"/>
      <c r="J99" s="73"/>
      <c r="K99" s="73"/>
      <c r="L99" s="73"/>
      <c r="M99" s="73"/>
      <c r="N99" s="73"/>
      <c r="O99" s="73"/>
      <c r="P99" s="73"/>
      <c r="Q99" s="73"/>
      <c r="R99" s="73"/>
      <c r="S99" s="73"/>
      <c r="T99" s="73"/>
      <c r="U99" s="73"/>
      <c r="V99" s="73"/>
      <c r="W99" s="73"/>
      <c r="X99" s="262"/>
    </row>
    <row r="100" spans="1:24" x14ac:dyDescent="0.15">
      <c r="A100" s="262"/>
      <c r="B100" s="65"/>
      <c r="C100" s="78"/>
      <c r="D100" s="73"/>
      <c r="E100" s="73"/>
      <c r="F100" s="73"/>
      <c r="G100" s="73"/>
      <c r="H100" s="73"/>
      <c r="I100" s="73"/>
      <c r="J100" s="73"/>
      <c r="K100" s="73"/>
      <c r="L100" s="73"/>
      <c r="M100" s="73"/>
      <c r="N100" s="73"/>
      <c r="O100" s="73"/>
      <c r="P100" s="73"/>
      <c r="Q100" s="73"/>
      <c r="R100" s="73"/>
      <c r="S100" s="73"/>
      <c r="T100" s="73"/>
      <c r="U100" s="73"/>
      <c r="V100" s="73"/>
      <c r="W100" s="73"/>
      <c r="X100" s="262"/>
    </row>
    <row r="101" spans="1:24" x14ac:dyDescent="0.15">
      <c r="A101" s="262"/>
      <c r="B101" s="65"/>
      <c r="C101" s="78"/>
      <c r="D101" s="73"/>
      <c r="E101" s="73"/>
      <c r="F101" s="73"/>
      <c r="G101" s="73"/>
      <c r="H101" s="73"/>
      <c r="I101" s="73"/>
      <c r="J101" s="73"/>
      <c r="K101" s="73"/>
      <c r="L101" s="73"/>
      <c r="M101" s="73"/>
      <c r="N101" s="73"/>
      <c r="O101" s="73"/>
      <c r="P101" s="73"/>
      <c r="Q101" s="73"/>
      <c r="R101" s="73"/>
      <c r="S101" s="73"/>
      <c r="T101" s="73"/>
      <c r="U101" s="73"/>
      <c r="V101" s="73"/>
      <c r="W101" s="73"/>
      <c r="X101" s="262"/>
    </row>
    <row r="102" spans="1:24" x14ac:dyDescent="0.15">
      <c r="A102" s="262"/>
      <c r="B102" s="65"/>
      <c r="C102" s="78"/>
      <c r="D102" s="73"/>
      <c r="E102" s="73"/>
      <c r="F102" s="73"/>
      <c r="G102" s="73"/>
      <c r="H102" s="73"/>
      <c r="I102" s="73"/>
      <c r="J102" s="73"/>
      <c r="K102" s="73"/>
      <c r="L102" s="73"/>
      <c r="M102" s="73"/>
      <c r="N102" s="73"/>
      <c r="O102" s="73"/>
      <c r="P102" s="73"/>
      <c r="Q102" s="73"/>
      <c r="R102" s="73"/>
      <c r="S102" s="73"/>
      <c r="T102" s="73"/>
      <c r="U102" s="73"/>
      <c r="V102" s="73"/>
      <c r="W102" s="73"/>
      <c r="X102" s="262"/>
    </row>
    <row r="103" spans="1:24" x14ac:dyDescent="0.15">
      <c r="A103" s="262"/>
      <c r="B103" s="65"/>
      <c r="C103" s="78"/>
      <c r="D103" s="73"/>
      <c r="E103" s="73"/>
      <c r="F103" s="73"/>
      <c r="G103" s="73"/>
      <c r="H103" s="73"/>
      <c r="I103" s="73"/>
      <c r="J103" s="73"/>
      <c r="K103" s="73"/>
      <c r="L103" s="73"/>
      <c r="M103" s="73"/>
      <c r="N103" s="73"/>
      <c r="O103" s="73"/>
      <c r="P103" s="73"/>
      <c r="Q103" s="73"/>
      <c r="R103" s="73"/>
      <c r="S103" s="73"/>
      <c r="T103" s="73"/>
      <c r="U103" s="73"/>
      <c r="V103" s="73"/>
      <c r="W103" s="73"/>
      <c r="X103" s="262"/>
    </row>
    <row r="104" spans="1:24" x14ac:dyDescent="0.15">
      <c r="A104" s="262"/>
      <c r="B104" s="65"/>
      <c r="C104" s="78"/>
      <c r="D104" s="73"/>
      <c r="E104" s="73"/>
      <c r="F104" s="73"/>
      <c r="G104" s="73"/>
      <c r="H104" s="73"/>
      <c r="I104" s="73"/>
      <c r="J104" s="73"/>
      <c r="K104" s="73"/>
      <c r="L104" s="73"/>
      <c r="M104" s="73"/>
      <c r="N104" s="73"/>
      <c r="O104" s="73"/>
      <c r="P104" s="73"/>
      <c r="Q104" s="73"/>
      <c r="R104" s="73"/>
      <c r="S104" s="73"/>
      <c r="T104" s="73"/>
      <c r="U104" s="73"/>
      <c r="V104" s="73"/>
      <c r="W104" s="73"/>
      <c r="X104" s="262"/>
    </row>
    <row r="105" spans="1:24" x14ac:dyDescent="0.15">
      <c r="A105" s="262"/>
      <c r="B105" s="65"/>
      <c r="C105" s="78"/>
      <c r="D105" s="73"/>
      <c r="E105" s="73"/>
      <c r="F105" s="73"/>
      <c r="G105" s="73"/>
      <c r="H105" s="73"/>
      <c r="I105" s="73"/>
      <c r="J105" s="73"/>
      <c r="K105" s="73"/>
      <c r="L105" s="73"/>
      <c r="M105" s="73"/>
      <c r="N105" s="73"/>
      <c r="O105" s="73"/>
      <c r="P105" s="73"/>
      <c r="Q105" s="73"/>
      <c r="R105" s="73"/>
      <c r="S105" s="73"/>
      <c r="T105" s="73"/>
      <c r="U105" s="73"/>
      <c r="V105" s="73"/>
      <c r="W105" s="73"/>
      <c r="X105" s="262"/>
    </row>
    <row r="106" spans="1:24" x14ac:dyDescent="0.15">
      <c r="A106" s="262"/>
      <c r="B106" s="65"/>
      <c r="C106" s="78"/>
      <c r="D106" s="73"/>
      <c r="E106" s="73"/>
      <c r="F106" s="73"/>
      <c r="G106" s="73"/>
      <c r="H106" s="73"/>
      <c r="I106" s="73"/>
      <c r="J106" s="73"/>
      <c r="K106" s="73"/>
      <c r="L106" s="73"/>
      <c r="M106" s="73"/>
      <c r="N106" s="73"/>
      <c r="O106" s="73"/>
      <c r="P106" s="73"/>
      <c r="Q106" s="73"/>
      <c r="R106" s="73"/>
      <c r="S106" s="73"/>
      <c r="T106" s="73"/>
      <c r="U106" s="73"/>
      <c r="V106" s="73"/>
      <c r="W106" s="73"/>
      <c r="X106" s="262"/>
    </row>
    <row r="107" spans="1:24" x14ac:dyDescent="0.15">
      <c r="A107" s="262"/>
      <c r="B107" s="65"/>
      <c r="C107" s="78"/>
      <c r="D107" s="73"/>
      <c r="E107" s="73"/>
      <c r="F107" s="73"/>
      <c r="G107" s="73"/>
      <c r="H107" s="73"/>
      <c r="I107" s="73"/>
      <c r="J107" s="73"/>
      <c r="K107" s="73"/>
      <c r="L107" s="73"/>
      <c r="M107" s="73"/>
      <c r="N107" s="73"/>
      <c r="O107" s="73"/>
      <c r="P107" s="73"/>
      <c r="Q107" s="73"/>
      <c r="R107" s="73"/>
      <c r="S107" s="73"/>
      <c r="T107" s="73"/>
      <c r="U107" s="73"/>
      <c r="V107" s="73"/>
      <c r="W107" s="73"/>
      <c r="X107" s="262"/>
    </row>
    <row r="108" spans="1:24" x14ac:dyDescent="0.15">
      <c r="A108" s="262"/>
      <c r="B108" s="65"/>
      <c r="C108" s="78"/>
      <c r="D108" s="73"/>
      <c r="E108" s="73"/>
      <c r="F108" s="73"/>
      <c r="G108" s="73"/>
      <c r="H108" s="73"/>
      <c r="I108" s="73"/>
      <c r="J108" s="73"/>
      <c r="K108" s="73"/>
      <c r="L108" s="73"/>
      <c r="M108" s="73"/>
      <c r="N108" s="73"/>
      <c r="O108" s="73"/>
      <c r="P108" s="73"/>
      <c r="Q108" s="73"/>
      <c r="R108" s="73"/>
      <c r="S108" s="73"/>
      <c r="T108" s="73"/>
      <c r="U108" s="73"/>
      <c r="V108" s="73"/>
      <c r="W108" s="73"/>
      <c r="X108" s="262"/>
    </row>
  </sheetData>
  <sheetProtection password="C658" sheet="1" objects="1" scenarios="1" formatCells="0" formatColumns="0" formatRows="0" insertRows="0" deleteRows="0" selectLockedCells="1"/>
  <mergeCells count="24">
    <mergeCell ref="A1:A108"/>
    <mergeCell ref="X1:X108"/>
    <mergeCell ref="D1:D5"/>
    <mergeCell ref="I1:I5"/>
    <mergeCell ref="G1:G5"/>
    <mergeCell ref="Q1:Q5"/>
    <mergeCell ref="F1:F5"/>
    <mergeCell ref="H1:H5"/>
    <mergeCell ref="M1:M5"/>
    <mergeCell ref="J1:J5"/>
    <mergeCell ref="B3:C3"/>
    <mergeCell ref="B2:C2"/>
    <mergeCell ref="E1:E5"/>
    <mergeCell ref="U1:U5"/>
    <mergeCell ref="V1:V5"/>
    <mergeCell ref="W1:W5"/>
    <mergeCell ref="K1:K5"/>
    <mergeCell ref="L1:L5"/>
    <mergeCell ref="P1:P5"/>
    <mergeCell ref="S1:S5"/>
    <mergeCell ref="T1:T5"/>
    <mergeCell ref="R1:R5"/>
    <mergeCell ref="O1:O5"/>
    <mergeCell ref="N1:N5"/>
  </mergeCells>
  <phoneticPr fontId="11" type="noConversion"/>
  <pageMargins left="0.5" right="0.5" top="1" bottom="1" header="0.5" footer="0.5"/>
  <pageSetup scale="80" orientation="portrait" r:id="rId1"/>
  <headerFooter alignWithMargins="0">
    <oddHeader>&amp;C&amp;"Arial,Bold"&amp;14EagleTrax&amp;12
Events Attended - &amp;D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Q10"/>
  <sheetViews>
    <sheetView showGridLines="0" workbookViewId="0" xr3:uid="{9B253EF2-77E0-53E3-AE26-4D66ECD923F3}">
      <pane xSplit="2" ySplit="2" topLeftCell="C3" activePane="bottomRight" state="frozen"/>
      <selection pane="bottomLeft" activeCell="A3" sqref="A3"/>
      <selection pane="topRight" activeCell="B1" sqref="B1"/>
      <selection pane="bottomRight" activeCell="C3" sqref="C3"/>
    </sheetView>
  </sheetViews>
  <sheetFormatPr defaultRowHeight="12.75" x14ac:dyDescent="0.15"/>
  <cols>
    <col min="1" max="1" width="3.37109375" customWidth="1"/>
    <col min="2" max="2" width="17.80078125" customWidth="1"/>
    <col min="3" max="3" width="3.234375" style="102" customWidth="1"/>
    <col min="4" max="4" width="7.14453125" style="5" customWidth="1"/>
    <col min="5" max="5" width="3.234375" style="40" customWidth="1"/>
    <col min="6" max="6" width="7.14453125" style="3" customWidth="1"/>
    <col min="7" max="7" width="3.234375" style="102" customWidth="1"/>
    <col min="8" max="8" width="7.14453125" style="3" customWidth="1"/>
    <col min="9" max="9" width="3.234375" style="102" customWidth="1"/>
    <col min="10" max="10" width="7.14453125" style="3" customWidth="1"/>
    <col min="11" max="11" width="3.234375" style="102" customWidth="1"/>
    <col min="12" max="12" width="7.14453125" style="3" customWidth="1"/>
    <col min="13" max="13" width="3.234375" style="102" customWidth="1"/>
    <col min="14" max="14" width="7.14453125" style="3" customWidth="1"/>
    <col min="15" max="15" width="3.234375" style="102" customWidth="1"/>
    <col min="16" max="16" width="7.14453125" style="3" customWidth="1"/>
    <col min="17" max="17" width="3.234375" style="102" customWidth="1"/>
    <col min="18" max="18" width="7.14453125" style="3" customWidth="1"/>
    <col min="19" max="19" width="3.234375" style="102" customWidth="1"/>
    <col min="20" max="20" width="7.14453125" style="3" customWidth="1"/>
    <col min="21" max="21" width="3.234375" style="102" customWidth="1"/>
    <col min="22" max="22" width="7.14453125" style="3" customWidth="1"/>
    <col min="23" max="23" width="3.234375" style="102" customWidth="1"/>
    <col min="24" max="24" width="7.14453125" style="3" customWidth="1"/>
    <col min="25" max="25" width="3.234375" style="102" customWidth="1"/>
    <col min="26" max="26" width="7.14453125" style="3" customWidth="1"/>
    <col min="27" max="27" width="3.234375" style="102" customWidth="1"/>
    <col min="28" max="28" width="7.14453125" style="3" customWidth="1"/>
    <col min="29" max="29" width="3.234375" style="102" customWidth="1"/>
    <col min="30" max="30" width="7.14453125" style="3" customWidth="1"/>
    <col min="31" max="31" width="3.234375" style="102" customWidth="1"/>
    <col min="32" max="32" width="7.14453125" style="3" customWidth="1"/>
    <col min="33" max="33" width="3.234375" style="102" customWidth="1"/>
    <col min="34" max="34" width="7.14453125" style="3" customWidth="1"/>
    <col min="35" max="35" width="3.234375" style="102" customWidth="1"/>
    <col min="36" max="36" width="7.14453125" style="3" customWidth="1"/>
    <col min="37" max="37" width="3.234375" style="102" customWidth="1"/>
    <col min="38" max="38" width="7.14453125" style="3" customWidth="1"/>
    <col min="39" max="39" width="3.234375" style="102" customWidth="1"/>
    <col min="40" max="40" width="7.14453125" style="3" customWidth="1"/>
    <col min="41" max="41" width="3.234375" style="102" customWidth="1"/>
    <col min="42" max="42" width="7.14453125" style="3" customWidth="1"/>
    <col min="43" max="43" width="3.37109375" customWidth="1"/>
  </cols>
  <sheetData>
    <row r="1" spans="1:43" ht="69.75" customHeight="1" x14ac:dyDescent="0.15">
      <c r="A1" s="270" t="s">
        <v>201</v>
      </c>
      <c r="B1" s="273"/>
      <c r="C1" s="267" t="e">
        <f ca="1">'Scout 1'!$A1</f>
        <v>#VALUE!</v>
      </c>
      <c r="D1" s="269"/>
      <c r="E1" s="267" t="e">
        <f ca="1">'Scout 2'!$A1</f>
        <v>#VALUE!</v>
      </c>
      <c r="F1" s="269"/>
      <c r="G1" s="267" t="e">
        <f ca="1">'Scout 3'!$A1</f>
        <v>#VALUE!</v>
      </c>
      <c r="H1" s="269"/>
      <c r="I1" s="267" t="e">
        <f ca="1">'Scout 4'!$A1</f>
        <v>#VALUE!</v>
      </c>
      <c r="J1" s="269"/>
      <c r="K1" s="267" t="e">
        <f ca="1">'Scout 5'!$A1</f>
        <v>#VALUE!</v>
      </c>
      <c r="L1" s="269"/>
      <c r="M1" s="267" t="e">
        <f ca="1">'Scout 6'!$A1</f>
        <v>#VALUE!</v>
      </c>
      <c r="N1" s="269"/>
      <c r="O1" s="267" t="e">
        <f ca="1">'Scout 7'!$A1</f>
        <v>#VALUE!</v>
      </c>
      <c r="P1" s="269"/>
      <c r="Q1" s="267" t="e">
        <f ca="1">'Scout 8'!$A1</f>
        <v>#VALUE!</v>
      </c>
      <c r="R1" s="269"/>
      <c r="S1" s="267" t="e">
        <f ca="1">'Scout 9'!$A1</f>
        <v>#VALUE!</v>
      </c>
      <c r="T1" s="269"/>
      <c r="U1" s="267" t="e">
        <f ca="1">'Scout 10'!$A1</f>
        <v>#VALUE!</v>
      </c>
      <c r="V1" s="269"/>
      <c r="W1" s="267" t="e">
        <f ca="1">'Scout 11'!$A1</f>
        <v>#VALUE!</v>
      </c>
      <c r="X1" s="269"/>
      <c r="Y1" s="267" t="e">
        <f ca="1">'Scout 12'!$A1</f>
        <v>#VALUE!</v>
      </c>
      <c r="Z1" s="269"/>
      <c r="AA1" s="267" t="e">
        <f ca="1">'Scout 13'!$A1</f>
        <v>#VALUE!</v>
      </c>
      <c r="AB1" s="269"/>
      <c r="AC1" s="267" t="e">
        <f ca="1">'Scout 14'!$A1</f>
        <v>#VALUE!</v>
      </c>
      <c r="AD1" s="269"/>
      <c r="AE1" s="267" t="e">
        <f ca="1">'Scout 15'!$A1</f>
        <v>#VALUE!</v>
      </c>
      <c r="AF1" s="268"/>
      <c r="AG1" s="267" t="e">
        <f ca="1">'Scout 16'!$A1</f>
        <v>#VALUE!</v>
      </c>
      <c r="AH1" s="268"/>
      <c r="AI1" s="267" t="e">
        <f ca="1">'Scout 17'!$A1</f>
        <v>#VALUE!</v>
      </c>
      <c r="AJ1" s="268"/>
      <c r="AK1" s="267" t="e">
        <f ca="1">'Scout 18'!$A1</f>
        <v>#VALUE!</v>
      </c>
      <c r="AL1" s="268"/>
      <c r="AM1" s="267" t="e">
        <f ca="1">'Scout 19'!$A1</f>
        <v>#VALUE!</v>
      </c>
      <c r="AN1" s="268"/>
      <c r="AO1" s="267" t="e">
        <f ca="1">'Scout 20'!$A1</f>
        <v>#VALUE!</v>
      </c>
      <c r="AP1" s="268"/>
      <c r="AQ1" s="270" t="s">
        <v>201</v>
      </c>
    </row>
    <row r="2" spans="1:43" ht="54" customHeight="1" x14ac:dyDescent="0.15">
      <c r="A2" s="271"/>
      <c r="B2" s="274"/>
      <c r="C2" s="99" t="s">
        <v>200</v>
      </c>
      <c r="D2" s="100" t="s">
        <v>160</v>
      </c>
      <c r="E2" s="99" t="s">
        <v>200</v>
      </c>
      <c r="F2" s="100" t="s">
        <v>199</v>
      </c>
      <c r="G2" s="99" t="s">
        <v>200</v>
      </c>
      <c r="H2" s="100" t="s">
        <v>199</v>
      </c>
      <c r="I2" s="99" t="s">
        <v>200</v>
      </c>
      <c r="J2" s="100" t="s">
        <v>199</v>
      </c>
      <c r="K2" s="99" t="s">
        <v>200</v>
      </c>
      <c r="L2" s="100" t="s">
        <v>199</v>
      </c>
      <c r="M2" s="99" t="s">
        <v>200</v>
      </c>
      <c r="N2" s="100" t="s">
        <v>199</v>
      </c>
      <c r="O2" s="99" t="s">
        <v>200</v>
      </c>
      <c r="P2" s="100" t="s">
        <v>199</v>
      </c>
      <c r="Q2" s="99" t="s">
        <v>200</v>
      </c>
      <c r="R2" s="100" t="s">
        <v>199</v>
      </c>
      <c r="S2" s="99" t="s">
        <v>200</v>
      </c>
      <c r="T2" s="100" t="s">
        <v>199</v>
      </c>
      <c r="U2" s="99" t="s">
        <v>200</v>
      </c>
      <c r="V2" s="100" t="s">
        <v>199</v>
      </c>
      <c r="W2" s="99" t="s">
        <v>200</v>
      </c>
      <c r="X2" s="100" t="s">
        <v>199</v>
      </c>
      <c r="Y2" s="99" t="s">
        <v>200</v>
      </c>
      <c r="Z2" s="100" t="s">
        <v>199</v>
      </c>
      <c r="AA2" s="99" t="s">
        <v>200</v>
      </c>
      <c r="AB2" s="100" t="s">
        <v>199</v>
      </c>
      <c r="AC2" s="99" t="s">
        <v>200</v>
      </c>
      <c r="AD2" s="100" t="s">
        <v>199</v>
      </c>
      <c r="AE2" s="99" t="s">
        <v>200</v>
      </c>
      <c r="AF2" s="105" t="s">
        <v>199</v>
      </c>
      <c r="AG2" s="99" t="s">
        <v>200</v>
      </c>
      <c r="AH2" s="105" t="s">
        <v>199</v>
      </c>
      <c r="AI2" s="99" t="s">
        <v>200</v>
      </c>
      <c r="AJ2" s="105" t="s">
        <v>199</v>
      </c>
      <c r="AK2" s="99" t="s">
        <v>200</v>
      </c>
      <c r="AL2" s="105" t="s">
        <v>199</v>
      </c>
      <c r="AM2" s="99" t="s">
        <v>200</v>
      </c>
      <c r="AN2" s="105" t="s">
        <v>199</v>
      </c>
      <c r="AO2" s="99" t="s">
        <v>200</v>
      </c>
      <c r="AP2" s="105" t="s">
        <v>199</v>
      </c>
      <c r="AQ2" s="271"/>
    </row>
    <row r="3" spans="1:43" x14ac:dyDescent="0.15">
      <c r="A3" s="271"/>
      <c r="B3" s="107" t="s">
        <v>194</v>
      </c>
      <c r="C3" s="216"/>
      <c r="D3" s="101"/>
      <c r="E3" s="115"/>
      <c r="F3" s="101"/>
      <c r="G3" s="115"/>
      <c r="H3" s="101"/>
      <c r="I3" s="115"/>
      <c r="J3" s="129"/>
      <c r="K3" s="115"/>
      <c r="L3" s="101"/>
      <c r="M3" s="115"/>
      <c r="N3" s="101"/>
      <c r="O3" s="115"/>
      <c r="P3" s="101"/>
      <c r="Q3" s="115"/>
      <c r="R3" s="101"/>
      <c r="S3" s="115"/>
      <c r="T3" s="101"/>
      <c r="U3" s="115"/>
      <c r="V3" s="129"/>
      <c r="W3" s="115"/>
      <c r="X3" s="101"/>
      <c r="Y3" s="115"/>
      <c r="Z3" s="101"/>
      <c r="AA3" s="115"/>
      <c r="AB3" s="101"/>
      <c r="AC3" s="115"/>
      <c r="AD3" s="101"/>
      <c r="AE3" s="115"/>
      <c r="AF3" s="106"/>
      <c r="AG3" s="115"/>
      <c r="AH3" s="106"/>
      <c r="AI3" s="115"/>
      <c r="AJ3" s="106"/>
      <c r="AK3" s="115"/>
      <c r="AL3" s="106"/>
      <c r="AM3" s="115"/>
      <c r="AN3" s="106"/>
      <c r="AO3" s="115"/>
      <c r="AP3" s="106"/>
      <c r="AQ3" s="271"/>
    </row>
    <row r="4" spans="1:43" x14ac:dyDescent="0.15">
      <c r="A4" s="271"/>
      <c r="B4" s="107" t="s">
        <v>195</v>
      </c>
      <c r="C4" s="115"/>
      <c r="D4" s="101"/>
      <c r="E4" s="115"/>
      <c r="F4" s="101"/>
      <c r="G4" s="115"/>
      <c r="H4" s="101"/>
      <c r="I4" s="115"/>
      <c r="J4" s="129"/>
      <c r="K4" s="115"/>
      <c r="L4" s="101"/>
      <c r="M4" s="115"/>
      <c r="N4" s="101"/>
      <c r="O4" s="115"/>
      <c r="P4" s="101"/>
      <c r="Q4" s="115"/>
      <c r="R4" s="101"/>
      <c r="S4" s="115"/>
      <c r="T4" s="101"/>
      <c r="U4" s="115"/>
      <c r="V4" s="129"/>
      <c r="W4" s="115"/>
      <c r="X4" s="101"/>
      <c r="Y4" s="115"/>
      <c r="Z4" s="101"/>
      <c r="AA4" s="115"/>
      <c r="AB4" s="101"/>
      <c r="AC4" s="115"/>
      <c r="AD4" s="101"/>
      <c r="AE4" s="115"/>
      <c r="AF4" s="106"/>
      <c r="AG4" s="115"/>
      <c r="AH4" s="106"/>
      <c r="AI4" s="115"/>
      <c r="AJ4" s="106"/>
      <c r="AK4" s="115"/>
      <c r="AL4" s="106"/>
      <c r="AM4" s="115"/>
      <c r="AN4" s="106"/>
      <c r="AO4" s="115"/>
      <c r="AP4" s="106"/>
      <c r="AQ4" s="271"/>
    </row>
    <row r="5" spans="1:43" x14ac:dyDescent="0.15">
      <c r="A5" s="271"/>
      <c r="B5" s="107" t="s">
        <v>196</v>
      </c>
      <c r="C5" s="115"/>
      <c r="D5" s="101"/>
      <c r="E5" s="115"/>
      <c r="F5" s="101"/>
      <c r="G5" s="115"/>
      <c r="H5" s="101"/>
      <c r="I5" s="115"/>
      <c r="J5" s="129"/>
      <c r="K5" s="115"/>
      <c r="L5" s="101"/>
      <c r="M5" s="115"/>
      <c r="N5" s="101"/>
      <c r="O5" s="115"/>
      <c r="P5" s="101"/>
      <c r="Q5" s="115"/>
      <c r="R5" s="101"/>
      <c r="S5" s="115"/>
      <c r="T5" s="101"/>
      <c r="U5" s="115"/>
      <c r="V5" s="129"/>
      <c r="W5" s="115"/>
      <c r="X5" s="101"/>
      <c r="Y5" s="115"/>
      <c r="Z5" s="101"/>
      <c r="AA5" s="115"/>
      <c r="AB5" s="101"/>
      <c r="AC5" s="115"/>
      <c r="AD5" s="101"/>
      <c r="AE5" s="115"/>
      <c r="AF5" s="106"/>
      <c r="AG5" s="115"/>
      <c r="AH5" s="106"/>
      <c r="AI5" s="115"/>
      <c r="AJ5" s="106"/>
      <c r="AK5" s="115"/>
      <c r="AL5" s="106"/>
      <c r="AM5" s="115"/>
      <c r="AN5" s="106"/>
      <c r="AO5" s="115"/>
      <c r="AP5" s="106"/>
      <c r="AQ5" s="271"/>
    </row>
    <row r="6" spans="1:43" x14ac:dyDescent="0.15">
      <c r="A6" s="271"/>
      <c r="B6" s="121" t="s">
        <v>197</v>
      </c>
      <c r="C6" s="122"/>
      <c r="D6" s="123"/>
      <c r="E6" s="122"/>
      <c r="F6" s="123"/>
      <c r="G6" s="122"/>
      <c r="H6" s="129"/>
      <c r="I6" s="122"/>
      <c r="J6" s="129"/>
      <c r="K6" s="122"/>
      <c r="L6" s="123"/>
      <c r="M6" s="122"/>
      <c r="N6" s="123"/>
      <c r="O6" s="122"/>
      <c r="P6" s="123"/>
      <c r="Q6" s="122"/>
      <c r="R6" s="123"/>
      <c r="S6" s="122"/>
      <c r="T6" s="123"/>
      <c r="U6" s="122"/>
      <c r="V6" s="129"/>
      <c r="W6" s="122"/>
      <c r="X6" s="123"/>
      <c r="Y6" s="122"/>
      <c r="Z6" s="123"/>
      <c r="AA6" s="122"/>
      <c r="AB6" s="123"/>
      <c r="AC6" s="122"/>
      <c r="AD6" s="123"/>
      <c r="AE6" s="122"/>
      <c r="AF6" s="124"/>
      <c r="AG6" s="122"/>
      <c r="AH6" s="124"/>
      <c r="AI6" s="122"/>
      <c r="AJ6" s="124"/>
      <c r="AK6" s="122"/>
      <c r="AL6" s="124"/>
      <c r="AM6" s="122"/>
      <c r="AN6" s="124"/>
      <c r="AO6" s="122"/>
      <c r="AP6" s="124"/>
      <c r="AQ6" s="271"/>
    </row>
    <row r="7" spans="1:43" ht="13.5" thickBot="1" x14ac:dyDescent="0.2">
      <c r="A7" s="272"/>
      <c r="B7" s="125" t="s">
        <v>198</v>
      </c>
      <c r="C7" s="130"/>
      <c r="D7" s="131"/>
      <c r="E7" s="130"/>
      <c r="F7" s="131"/>
      <c r="G7" s="130"/>
      <c r="H7" s="131"/>
      <c r="I7" s="130"/>
      <c r="J7" s="131"/>
      <c r="K7" s="130"/>
      <c r="L7" s="131"/>
      <c r="M7" s="130"/>
      <c r="N7" s="131"/>
      <c r="O7" s="130"/>
      <c r="P7" s="131"/>
      <c r="Q7" s="130"/>
      <c r="R7" s="131"/>
      <c r="S7" s="130"/>
      <c r="T7" s="131"/>
      <c r="U7" s="132"/>
      <c r="V7" s="131"/>
      <c r="W7" s="130"/>
      <c r="X7" s="131"/>
      <c r="Y7" s="132"/>
      <c r="Z7" s="131"/>
      <c r="AA7" s="130"/>
      <c r="AB7" s="131"/>
      <c r="AC7" s="132"/>
      <c r="AD7" s="131"/>
      <c r="AE7" s="130"/>
      <c r="AF7" s="133"/>
      <c r="AG7" s="130"/>
      <c r="AH7" s="133"/>
      <c r="AI7" s="130"/>
      <c r="AJ7" s="133"/>
      <c r="AK7" s="130"/>
      <c r="AL7" s="133"/>
      <c r="AM7" s="130"/>
      <c r="AN7" s="133"/>
      <c r="AO7" s="130"/>
      <c r="AP7" s="133"/>
      <c r="AQ7" s="272"/>
    </row>
    <row r="8" spans="1:43" x14ac:dyDescent="0.15">
      <c r="A8" s="120"/>
      <c r="D8" s="103"/>
      <c r="F8" s="104"/>
      <c r="H8" s="104"/>
      <c r="J8" s="104"/>
      <c r="L8" s="104"/>
      <c r="N8" s="104"/>
      <c r="P8" s="104"/>
      <c r="R8" s="104"/>
      <c r="T8" s="104"/>
      <c r="V8" s="104"/>
      <c r="X8" s="104"/>
      <c r="Z8" s="104"/>
      <c r="AB8" s="104"/>
      <c r="AD8" s="104"/>
      <c r="AF8" s="104"/>
      <c r="AH8" s="104"/>
      <c r="AJ8" s="104"/>
      <c r="AL8" s="104"/>
      <c r="AN8" s="104"/>
      <c r="AP8" s="104"/>
    </row>
    <row r="9" spans="1:43" x14ac:dyDescent="0.15">
      <c r="C9" s="108" t="s">
        <v>202</v>
      </c>
    </row>
    <row r="10" spans="1:43" x14ac:dyDescent="0.15">
      <c r="C10" s="108" t="s">
        <v>203</v>
      </c>
    </row>
  </sheetData>
  <sheetProtection password="C658" sheet="1" objects="1" scenarios="1" selectLockedCells="1"/>
  <mergeCells count="23">
    <mergeCell ref="A1:A7"/>
    <mergeCell ref="AQ1:AQ7"/>
    <mergeCell ref="B1:B2"/>
    <mergeCell ref="S1:T1"/>
    <mergeCell ref="U1:V1"/>
    <mergeCell ref="AE1:AF1"/>
    <mergeCell ref="Y1:Z1"/>
    <mergeCell ref="W1:X1"/>
    <mergeCell ref="C1:D1"/>
    <mergeCell ref="E1:F1"/>
    <mergeCell ref="G1:H1"/>
    <mergeCell ref="I1:J1"/>
    <mergeCell ref="K1:L1"/>
    <mergeCell ref="M1:N1"/>
    <mergeCell ref="AC1:AD1"/>
    <mergeCell ref="AM1:AN1"/>
    <mergeCell ref="AO1:AP1"/>
    <mergeCell ref="AA1:AB1"/>
    <mergeCell ref="O1:P1"/>
    <mergeCell ref="AG1:AH1"/>
    <mergeCell ref="AI1:AJ1"/>
    <mergeCell ref="AK1:AL1"/>
    <mergeCell ref="Q1:R1"/>
  </mergeCells>
  <phoneticPr fontId="11" type="noConversion"/>
  <pageMargins left="0.75" right="0.75" top="1" bottom="1" header="0.5" footer="0.5"/>
  <pageSetup scale="67" orientation="landscape" r:id="rId1"/>
  <headerFooter alignWithMargins="0">
    <oddHeader>&amp;C&amp;"Arial,Bold"&amp;14EagleTrax
&amp;12Order of the Arrow - &amp;D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X19"/>
  <sheetViews>
    <sheetView showGridLines="0" topLeftCell="B1" zoomScaleNormal="100" workbookViewId="0" xr3:uid="{85D5C41F-068E-5C55-9968-509E7C2A5619}">
      <pane ySplit="2" topLeftCell="B3" activePane="bottomLeft" state="frozen"/>
      <selection activeCell="D1" sqref="D1"/>
      <selection pane="bottomLeft" activeCell="D3" sqref="D3"/>
    </sheetView>
  </sheetViews>
  <sheetFormatPr defaultRowHeight="12.75" x14ac:dyDescent="0.15"/>
  <cols>
    <col min="1" max="2" width="3.37109375" style="20" customWidth="1"/>
    <col min="3" max="3" width="38.97265625" style="20" customWidth="1"/>
    <col min="4" max="23" width="3.91015625" style="20" customWidth="1"/>
    <col min="24" max="24" width="3.37109375" style="20" customWidth="1"/>
  </cols>
  <sheetData>
    <row r="1" spans="1:24" s="15" customFormat="1" ht="74.25" customHeight="1" x14ac:dyDescent="0.15">
      <c r="A1" s="277" t="s">
        <v>115</v>
      </c>
      <c r="B1" s="275" t="s">
        <v>142</v>
      </c>
      <c r="C1" s="276"/>
      <c r="D1" s="119" t="e">
        <f ca="1">'Scout 1'!$A1</f>
        <v>#VALUE!</v>
      </c>
      <c r="E1" s="119" t="e">
        <f ca="1">'Scout 2'!$A1</f>
        <v>#VALUE!</v>
      </c>
      <c r="F1" s="119" t="e">
        <f ca="1">'Scout 3'!$A1</f>
        <v>#VALUE!</v>
      </c>
      <c r="G1" s="119" t="e">
        <f ca="1">'Scout 4'!$A1</f>
        <v>#VALUE!</v>
      </c>
      <c r="H1" s="119" t="e">
        <f ca="1">'Scout 5'!$A1</f>
        <v>#VALUE!</v>
      </c>
      <c r="I1" s="119" t="e">
        <f ca="1">'Scout 6'!$A1</f>
        <v>#VALUE!</v>
      </c>
      <c r="J1" s="119" t="e">
        <f ca="1">'Scout 7'!$A1</f>
        <v>#VALUE!</v>
      </c>
      <c r="K1" s="119" t="e">
        <f ca="1">'Scout 8'!$A1</f>
        <v>#VALUE!</v>
      </c>
      <c r="L1" s="119" t="e">
        <f ca="1">'Scout 9'!$A1</f>
        <v>#VALUE!</v>
      </c>
      <c r="M1" s="119" t="e">
        <f ca="1">'Scout 10'!$A1</f>
        <v>#VALUE!</v>
      </c>
      <c r="N1" s="119" t="e">
        <f ca="1">'Scout 11'!$A1</f>
        <v>#VALUE!</v>
      </c>
      <c r="O1" s="119" t="e">
        <f ca="1">'Scout 12'!$A1</f>
        <v>#VALUE!</v>
      </c>
      <c r="P1" s="119" t="e">
        <f ca="1">'Scout 13'!$A1</f>
        <v>#VALUE!</v>
      </c>
      <c r="Q1" s="119" t="e">
        <f ca="1">'Scout 14'!$A1</f>
        <v>#VALUE!</v>
      </c>
      <c r="R1" s="119" t="e">
        <f ca="1">'Scout 15'!$A1</f>
        <v>#VALUE!</v>
      </c>
      <c r="S1" s="119" t="e">
        <f ca="1">'Scout 16'!$A1</f>
        <v>#VALUE!</v>
      </c>
      <c r="T1" s="119" t="e">
        <f ca="1">'Scout 17'!$A1</f>
        <v>#VALUE!</v>
      </c>
      <c r="U1" s="119" t="e">
        <f ca="1">'Scout 18'!$A1</f>
        <v>#VALUE!</v>
      </c>
      <c r="V1" s="119" t="e">
        <f ca="1">'Scout 19'!$A1</f>
        <v>#VALUE!</v>
      </c>
      <c r="W1" s="119" t="e">
        <f ca="1">'Scout 20'!$A1</f>
        <v>#VALUE!</v>
      </c>
      <c r="X1" s="279" t="s">
        <v>115</v>
      </c>
    </row>
    <row r="2" spans="1:24" s="15" customFormat="1" ht="14.25" x14ac:dyDescent="0.15">
      <c r="A2" s="278"/>
      <c r="B2" s="39"/>
      <c r="C2" s="163" t="s">
        <v>281</v>
      </c>
      <c r="D2" s="188" t="str">
        <f>IF(SUMPRODUCT(ISTEXT(D3:D19)*1)-COUNTIF(D3:D19,"P")&gt;0,IF((SUMPRODUCT(ISTEXT(D3:D9)*1)-COUNTIF(D3:D9,"P")+SUMPRODUCT(ISTEXT(D14)*1)-COUNTIF(D14,"P")+SUMPRODUCT(ISTEXT(D18:D19)*1)-COUNTIF(D18:D19,"P")+MIN(SUMPRODUCT(ISTEXT(D10:D11)*1)-COUNTIF(D10:D11,"P"),1)+MIN(SUMPRODUCT(ISTEXT(D12:D13)*1)-COUNTIF(D12:D13,"P"),1)+MIN(SUMPRODUCT(ISTEXT(D15:D17)*1)-COUNTIF(D15:D17,"P"),1))&gt;12,"C",(SUMPRODUCT(ISTEXT(D3:D9)*1)-COUNTIF(D3:D9,"P")+SUMPRODUCT(ISTEXT(D14)*1)-COUNTIF(D14,"P")+SUMPRODUCT(ISTEXT(D18:D19)*1)-COUNTIF(D18:D19,"P")+MIN(SUMPRODUCT(ISTEXT(D10:D11)*1)-COUNTIF(D10:D11,"P"),1)+MIN(SUMPRODUCT(ISTEXT(D12:D13)*1)-COUNTIF(D12:D13,"P"),1)+MIN(SUMPRODUCT(ISTEXT(D15:D17)*1)-COUNTIF(D15:D17,"P"),1))/13*100),"")</f>
        <v/>
      </c>
      <c r="E2" s="188" t="str">
        <f t="shared" ref="E2:W2" si="0">IF(SUMPRODUCT(ISTEXT(E3:E19)*1)-COUNTIF(E3:E19,"P")&gt;0,IF((SUMPRODUCT(ISTEXT(E3:E9)*1)-COUNTIF(E3:E9,"P")+SUMPRODUCT(ISTEXT(E14)*1)-COUNTIF(E14,"P")+SUMPRODUCT(ISTEXT(E18:E19)*1)-COUNTIF(E18:E19,"P")+MIN(SUMPRODUCT(ISTEXT(E10:E11)*1)-COUNTIF(E10:E11,"P"),1)+MIN(SUMPRODUCT(ISTEXT(E12:E13)*1)-COUNTIF(E12:E13,"P"),1)+MIN(SUMPRODUCT(ISTEXT(E15:E17)*1)-COUNTIF(E15:E17,"P"),1))&gt;12,"C",(SUMPRODUCT(ISTEXT(E3:E9)*1)-COUNTIF(E3:E9,"P")+SUMPRODUCT(ISTEXT(E14)*1)-COUNTIF(E14,"P")+SUMPRODUCT(ISTEXT(E18:E19)*1)-COUNTIF(E18:E19,"P")+MIN(SUMPRODUCT(ISTEXT(E10:E11)*1)-COUNTIF(E10:E11,"P"),1)+MIN(SUMPRODUCT(ISTEXT(E12:E13)*1)-COUNTIF(E12:E13,"P"),1)+MIN(SUMPRODUCT(ISTEXT(E15:E17)*1)-COUNTIF(E15:E17,"P"),1))/13*100),"")</f>
        <v/>
      </c>
      <c r="F2" s="188" t="str">
        <f t="shared" si="0"/>
        <v/>
      </c>
      <c r="G2" s="188" t="str">
        <f t="shared" si="0"/>
        <v/>
      </c>
      <c r="H2" s="188" t="str">
        <f t="shared" si="0"/>
        <v/>
      </c>
      <c r="I2" s="188" t="str">
        <f t="shared" si="0"/>
        <v/>
      </c>
      <c r="J2" s="188" t="str">
        <f t="shared" si="0"/>
        <v/>
      </c>
      <c r="K2" s="188" t="str">
        <f t="shared" si="0"/>
        <v/>
      </c>
      <c r="L2" s="188" t="str">
        <f t="shared" si="0"/>
        <v/>
      </c>
      <c r="M2" s="188" t="str">
        <f t="shared" si="0"/>
        <v/>
      </c>
      <c r="N2" s="188" t="str">
        <f t="shared" si="0"/>
        <v/>
      </c>
      <c r="O2" s="188" t="str">
        <f t="shared" si="0"/>
        <v/>
      </c>
      <c r="P2" s="188" t="str">
        <f t="shared" si="0"/>
        <v/>
      </c>
      <c r="Q2" s="188" t="str">
        <f t="shared" si="0"/>
        <v/>
      </c>
      <c r="R2" s="188" t="str">
        <f t="shared" si="0"/>
        <v/>
      </c>
      <c r="S2" s="188" t="str">
        <f t="shared" si="0"/>
        <v/>
      </c>
      <c r="T2" s="188" t="str">
        <f t="shared" si="0"/>
        <v/>
      </c>
      <c r="U2" s="188" t="str">
        <f t="shared" si="0"/>
        <v/>
      </c>
      <c r="V2" s="188" t="str">
        <f t="shared" si="0"/>
        <v/>
      </c>
      <c r="W2" s="188" t="str">
        <f t="shared" si="0"/>
        <v/>
      </c>
      <c r="X2" s="280"/>
    </row>
    <row r="3" spans="1:24" s="15" customFormat="1" ht="12.75" customHeight="1" x14ac:dyDescent="0.15">
      <c r="A3" s="278"/>
      <c r="B3" s="37" t="s">
        <v>116</v>
      </c>
      <c r="C3" s="36" t="s">
        <v>13</v>
      </c>
      <c r="D3" s="197"/>
      <c r="E3" s="197"/>
      <c r="F3" s="171"/>
      <c r="G3" s="171"/>
      <c r="H3" s="171"/>
      <c r="I3" s="171"/>
      <c r="J3" s="171"/>
      <c r="K3" s="171"/>
      <c r="L3" s="171"/>
      <c r="M3" s="171"/>
      <c r="N3" s="171"/>
      <c r="O3" s="171"/>
      <c r="P3" s="171"/>
      <c r="Q3" s="171"/>
      <c r="R3" s="171"/>
      <c r="S3" s="171"/>
      <c r="T3" s="171"/>
      <c r="U3" s="197"/>
      <c r="V3" s="171"/>
      <c r="W3" s="171"/>
      <c r="X3" s="280"/>
    </row>
    <row r="4" spans="1:24" s="15" customFormat="1" ht="12.75" customHeight="1" x14ac:dyDescent="0.15">
      <c r="A4" s="278"/>
      <c r="B4" s="37" t="s">
        <v>117</v>
      </c>
      <c r="C4" s="35" t="s">
        <v>132</v>
      </c>
      <c r="D4" s="197"/>
      <c r="E4" s="197"/>
      <c r="F4" s="171"/>
      <c r="G4" s="171"/>
      <c r="H4" s="171"/>
      <c r="I4" s="171"/>
      <c r="J4" s="171"/>
      <c r="K4" s="171"/>
      <c r="L4" s="171"/>
      <c r="M4" s="171"/>
      <c r="N4" s="171"/>
      <c r="O4" s="171"/>
      <c r="P4" s="171"/>
      <c r="Q4" s="171"/>
      <c r="R4" s="171"/>
      <c r="S4" s="171"/>
      <c r="T4" s="171"/>
      <c r="U4" s="197"/>
      <c r="V4" s="197"/>
      <c r="W4" s="197"/>
      <c r="X4" s="280"/>
    </row>
    <row r="5" spans="1:24" s="11" customFormat="1" ht="12.75" customHeight="1" x14ac:dyDescent="0.15">
      <c r="A5" s="278"/>
      <c r="B5" s="37" t="s">
        <v>127</v>
      </c>
      <c r="C5" s="35" t="s">
        <v>133</v>
      </c>
      <c r="D5" s="197"/>
      <c r="E5" s="171"/>
      <c r="F5" s="197"/>
      <c r="G5" s="171"/>
      <c r="H5" s="171"/>
      <c r="I5" s="171"/>
      <c r="J5" s="171"/>
      <c r="K5" s="171"/>
      <c r="L5" s="171"/>
      <c r="M5" s="171"/>
      <c r="N5" s="171"/>
      <c r="O5" s="171"/>
      <c r="P5" s="171"/>
      <c r="Q5" s="171"/>
      <c r="R5" s="171"/>
      <c r="S5" s="171"/>
      <c r="T5" s="171"/>
      <c r="U5" s="197"/>
      <c r="V5" s="171"/>
      <c r="W5" s="197"/>
      <c r="X5" s="280"/>
    </row>
    <row r="6" spans="1:24" s="11" customFormat="1" ht="12.75" customHeight="1" x14ac:dyDescent="0.15">
      <c r="A6" s="278"/>
      <c r="B6" s="37" t="s">
        <v>128</v>
      </c>
      <c r="C6" s="36" t="s">
        <v>136</v>
      </c>
      <c r="D6" s="197"/>
      <c r="E6" s="197"/>
      <c r="F6" s="47"/>
      <c r="G6" s="214"/>
      <c r="H6" s="47"/>
      <c r="I6" s="47"/>
      <c r="J6" s="47"/>
      <c r="K6" s="47"/>
      <c r="L6" s="47"/>
      <c r="M6" s="47"/>
      <c r="N6" s="47"/>
      <c r="O6" s="47"/>
      <c r="P6" s="47"/>
      <c r="Q6" s="47"/>
      <c r="R6" s="47"/>
      <c r="S6" s="47"/>
      <c r="T6" s="47"/>
      <c r="U6" s="47"/>
      <c r="V6" s="214"/>
      <c r="W6" s="47"/>
      <c r="X6" s="280"/>
    </row>
    <row r="7" spans="1:24" s="9" customFormat="1" ht="12.75" customHeight="1" x14ac:dyDescent="0.15">
      <c r="A7" s="278"/>
      <c r="B7" s="37" t="s">
        <v>129</v>
      </c>
      <c r="C7" s="36" t="s">
        <v>135</v>
      </c>
      <c r="D7" s="197"/>
      <c r="E7" s="197"/>
      <c r="F7" s="172"/>
      <c r="G7" s="172"/>
      <c r="H7" s="214"/>
      <c r="I7" s="172"/>
      <c r="J7" s="172"/>
      <c r="K7" s="172"/>
      <c r="L7" s="172"/>
      <c r="M7" s="172"/>
      <c r="N7" s="172"/>
      <c r="O7" s="172"/>
      <c r="P7" s="172"/>
      <c r="Q7" s="172"/>
      <c r="R7" s="172"/>
      <c r="S7" s="172"/>
      <c r="T7" s="172"/>
      <c r="U7" s="172"/>
      <c r="V7" s="172"/>
      <c r="W7" s="214"/>
      <c r="X7" s="280"/>
    </row>
    <row r="8" spans="1:24" s="9" customFormat="1" ht="12.75" customHeight="1" x14ac:dyDescent="0.15">
      <c r="A8" s="278"/>
      <c r="B8" s="37" t="s">
        <v>130</v>
      </c>
      <c r="C8" s="14" t="s">
        <v>39</v>
      </c>
      <c r="D8" s="197"/>
      <c r="E8" s="197"/>
      <c r="F8" s="47"/>
      <c r="G8" s="47"/>
      <c r="H8" s="47"/>
      <c r="I8" s="214"/>
      <c r="J8" s="47"/>
      <c r="K8" s="47"/>
      <c r="L8" s="47"/>
      <c r="M8" s="47"/>
      <c r="N8" s="47"/>
      <c r="O8" s="47"/>
      <c r="P8" s="47"/>
      <c r="Q8" s="47"/>
      <c r="R8" s="47"/>
      <c r="S8" s="47"/>
      <c r="T8" s="47"/>
      <c r="U8" s="47"/>
      <c r="V8" s="47"/>
      <c r="W8" s="47"/>
      <c r="X8" s="280"/>
    </row>
    <row r="9" spans="1:24" s="9" customFormat="1" ht="12.75" customHeight="1" x14ac:dyDescent="0.15">
      <c r="A9" s="278"/>
      <c r="B9" s="37" t="s">
        <v>131</v>
      </c>
      <c r="C9" s="14" t="s">
        <v>122</v>
      </c>
      <c r="D9" s="197"/>
      <c r="E9" s="197"/>
      <c r="F9" s="172"/>
      <c r="G9" s="172"/>
      <c r="H9" s="172"/>
      <c r="I9" s="172"/>
      <c r="J9" s="214"/>
      <c r="K9" s="172"/>
      <c r="L9" s="172"/>
      <c r="M9" s="172"/>
      <c r="N9" s="172"/>
      <c r="O9" s="172"/>
      <c r="P9" s="172"/>
      <c r="Q9" s="172"/>
      <c r="R9" s="172"/>
      <c r="S9" s="172"/>
      <c r="T9" s="172"/>
      <c r="U9" s="172"/>
      <c r="V9" s="172"/>
      <c r="W9" s="172"/>
      <c r="X9" s="280"/>
    </row>
    <row r="10" spans="1:24" s="9" customFormat="1" ht="12.75" customHeight="1" x14ac:dyDescent="0.15">
      <c r="A10" s="278"/>
      <c r="B10" s="37" t="s">
        <v>124</v>
      </c>
      <c r="C10" s="199" t="s">
        <v>327</v>
      </c>
      <c r="D10" s="200"/>
      <c r="E10" s="200"/>
      <c r="F10" s="201"/>
      <c r="G10" s="201"/>
      <c r="H10" s="201"/>
      <c r="I10" s="201"/>
      <c r="J10" s="201"/>
      <c r="K10" s="217"/>
      <c r="L10" s="201"/>
      <c r="M10" s="201"/>
      <c r="N10" s="201"/>
      <c r="O10" s="201"/>
      <c r="P10" s="201"/>
      <c r="Q10" s="201"/>
      <c r="R10" s="201"/>
      <c r="S10" s="201"/>
      <c r="T10" s="201"/>
      <c r="U10" s="201"/>
      <c r="V10" s="201"/>
      <c r="W10" s="201"/>
      <c r="X10" s="280"/>
    </row>
    <row r="11" spans="1:24" s="9" customFormat="1" ht="12.75" customHeight="1" x14ac:dyDescent="0.15">
      <c r="A11" s="278"/>
      <c r="B11" s="150"/>
      <c r="C11" s="202" t="s">
        <v>121</v>
      </c>
      <c r="D11" s="200"/>
      <c r="E11" s="200"/>
      <c r="F11" s="201"/>
      <c r="G11" s="201"/>
      <c r="H11" s="201"/>
      <c r="I11" s="201"/>
      <c r="J11" s="201"/>
      <c r="K11" s="201"/>
      <c r="L11" s="217"/>
      <c r="M11" s="201"/>
      <c r="N11" s="201"/>
      <c r="O11" s="201"/>
      <c r="P11" s="201"/>
      <c r="Q11" s="201"/>
      <c r="R11" s="201"/>
      <c r="S11" s="201"/>
      <c r="T11" s="201"/>
      <c r="U11" s="201"/>
      <c r="V11" s="201"/>
      <c r="W11" s="201"/>
      <c r="X11" s="280"/>
    </row>
    <row r="12" spans="1:24" s="9" customFormat="1" ht="12.75" customHeight="1" x14ac:dyDescent="0.15">
      <c r="A12" s="278"/>
      <c r="B12" s="37" t="s">
        <v>123</v>
      </c>
      <c r="C12" s="203" t="s">
        <v>255</v>
      </c>
      <c r="D12" s="204"/>
      <c r="E12" s="204"/>
      <c r="F12" s="205"/>
      <c r="G12" s="205"/>
      <c r="H12" s="205"/>
      <c r="I12" s="205"/>
      <c r="J12" s="205"/>
      <c r="K12" s="205"/>
      <c r="L12" s="205"/>
      <c r="M12" s="218"/>
      <c r="N12" s="205"/>
      <c r="O12" s="205"/>
      <c r="P12" s="205"/>
      <c r="Q12" s="205"/>
      <c r="R12" s="205"/>
      <c r="S12" s="205"/>
      <c r="T12" s="205"/>
      <c r="U12" s="205"/>
      <c r="V12" s="205"/>
      <c r="W12" s="205"/>
      <c r="X12" s="280"/>
    </row>
    <row r="13" spans="1:24" s="9" customFormat="1" ht="12.75" customHeight="1" x14ac:dyDescent="0.15">
      <c r="A13" s="278"/>
      <c r="B13" s="150"/>
      <c r="C13" s="211" t="s">
        <v>254</v>
      </c>
      <c r="D13" s="204"/>
      <c r="E13" s="204"/>
      <c r="F13" s="205"/>
      <c r="G13" s="205"/>
      <c r="H13" s="205"/>
      <c r="I13" s="205"/>
      <c r="J13" s="205"/>
      <c r="K13" s="205"/>
      <c r="L13" s="205"/>
      <c r="M13" s="205"/>
      <c r="N13" s="218"/>
      <c r="O13" s="205"/>
      <c r="P13" s="205"/>
      <c r="Q13" s="205"/>
      <c r="R13" s="205"/>
      <c r="S13" s="205"/>
      <c r="T13" s="205"/>
      <c r="U13" s="205"/>
      <c r="V13" s="205"/>
      <c r="W13" s="205"/>
      <c r="X13" s="280"/>
    </row>
    <row r="14" spans="1:24" s="9" customFormat="1" ht="12.75" customHeight="1" x14ac:dyDescent="0.15">
      <c r="A14" s="278"/>
      <c r="B14" s="37" t="s">
        <v>119</v>
      </c>
      <c r="C14" s="14" t="s">
        <v>126</v>
      </c>
      <c r="D14" s="197"/>
      <c r="E14" s="197"/>
      <c r="F14" s="172"/>
      <c r="G14" s="172"/>
      <c r="H14" s="172"/>
      <c r="I14" s="172"/>
      <c r="J14" s="172"/>
      <c r="K14" s="172"/>
      <c r="L14" s="172"/>
      <c r="M14" s="172"/>
      <c r="N14" s="172"/>
      <c r="O14" s="214"/>
      <c r="P14" s="172"/>
      <c r="Q14" s="172"/>
      <c r="R14" s="172"/>
      <c r="S14" s="172"/>
      <c r="T14" s="172"/>
      <c r="U14" s="172"/>
      <c r="V14" s="172"/>
      <c r="W14" s="172"/>
      <c r="X14" s="280"/>
    </row>
    <row r="15" spans="1:24" s="9" customFormat="1" ht="12.75" customHeight="1" x14ac:dyDescent="0.15">
      <c r="A15" s="278"/>
      <c r="B15" s="37" t="s">
        <v>118</v>
      </c>
      <c r="C15" s="206" t="s">
        <v>141</v>
      </c>
      <c r="D15" s="207"/>
      <c r="E15" s="208"/>
      <c r="F15" s="209"/>
      <c r="G15" s="209"/>
      <c r="H15" s="209"/>
      <c r="I15" s="209"/>
      <c r="J15" s="209"/>
      <c r="K15" s="209"/>
      <c r="L15" s="209"/>
      <c r="M15" s="209"/>
      <c r="N15" s="209"/>
      <c r="O15" s="209"/>
      <c r="P15" s="219"/>
      <c r="Q15" s="209"/>
      <c r="R15" s="209"/>
      <c r="S15" s="209"/>
      <c r="T15" s="209"/>
      <c r="U15" s="209"/>
      <c r="V15" s="209"/>
      <c r="W15" s="209"/>
      <c r="X15" s="280"/>
    </row>
    <row r="16" spans="1:24" s="9" customFormat="1" ht="12.75" customHeight="1" x14ac:dyDescent="0.15">
      <c r="A16" s="278"/>
      <c r="B16" s="151"/>
      <c r="C16" s="206" t="s">
        <v>140</v>
      </c>
      <c r="D16" s="207"/>
      <c r="E16" s="208"/>
      <c r="F16" s="210"/>
      <c r="G16" s="210"/>
      <c r="H16" s="210"/>
      <c r="I16" s="210"/>
      <c r="J16" s="210"/>
      <c r="K16" s="210"/>
      <c r="L16" s="210"/>
      <c r="M16" s="210"/>
      <c r="N16" s="210"/>
      <c r="O16" s="210"/>
      <c r="P16" s="210"/>
      <c r="Q16" s="219"/>
      <c r="R16" s="210"/>
      <c r="S16" s="210"/>
      <c r="T16" s="210"/>
      <c r="U16" s="210"/>
      <c r="V16" s="210"/>
      <c r="W16" s="210"/>
      <c r="X16" s="280"/>
    </row>
    <row r="17" spans="1:24" s="9" customFormat="1" ht="12.75" customHeight="1" x14ac:dyDescent="0.15">
      <c r="A17" s="278"/>
      <c r="B17" s="151"/>
      <c r="C17" s="206" t="s">
        <v>125</v>
      </c>
      <c r="D17" s="207"/>
      <c r="E17" s="208"/>
      <c r="F17" s="209"/>
      <c r="G17" s="209"/>
      <c r="H17" s="209"/>
      <c r="I17" s="209"/>
      <c r="J17" s="209"/>
      <c r="K17" s="209"/>
      <c r="L17" s="209"/>
      <c r="M17" s="209"/>
      <c r="N17" s="209"/>
      <c r="O17" s="209"/>
      <c r="P17" s="209"/>
      <c r="Q17" s="209"/>
      <c r="R17" s="219"/>
      <c r="S17" s="209"/>
      <c r="T17" s="209"/>
      <c r="U17" s="209"/>
      <c r="V17" s="209"/>
      <c r="W17" s="209"/>
      <c r="X17" s="280"/>
    </row>
    <row r="18" spans="1:24" x14ac:dyDescent="0.15">
      <c r="A18" s="278"/>
      <c r="B18" s="37" t="s">
        <v>120</v>
      </c>
      <c r="C18" s="33" t="s">
        <v>12</v>
      </c>
      <c r="D18" s="197"/>
      <c r="E18" s="171"/>
      <c r="F18" s="172"/>
      <c r="G18" s="172"/>
      <c r="H18" s="172"/>
      <c r="I18" s="172"/>
      <c r="J18" s="172"/>
      <c r="K18" s="172"/>
      <c r="L18" s="172"/>
      <c r="M18" s="172"/>
      <c r="N18" s="172"/>
      <c r="O18" s="172"/>
      <c r="P18" s="172"/>
      <c r="Q18" s="172"/>
      <c r="R18" s="172"/>
      <c r="S18" s="214"/>
      <c r="T18" s="172"/>
      <c r="U18" s="172"/>
      <c r="V18" s="172"/>
      <c r="W18" s="172"/>
      <c r="X18" s="280"/>
    </row>
    <row r="19" spans="1:24" x14ac:dyDescent="0.15">
      <c r="A19" s="278"/>
      <c r="B19" s="152" t="s">
        <v>256</v>
      </c>
      <c r="C19" s="33" t="s">
        <v>134</v>
      </c>
      <c r="D19" s="197"/>
      <c r="E19" s="171"/>
      <c r="F19" s="172"/>
      <c r="G19" s="172"/>
      <c r="H19" s="172"/>
      <c r="I19" s="172"/>
      <c r="J19" s="172"/>
      <c r="K19" s="172"/>
      <c r="L19" s="172"/>
      <c r="M19" s="172"/>
      <c r="N19" s="172"/>
      <c r="O19" s="172"/>
      <c r="P19" s="172"/>
      <c r="Q19" s="172"/>
      <c r="R19" s="172"/>
      <c r="S19" s="172"/>
      <c r="T19" s="214"/>
      <c r="U19" s="172"/>
      <c r="V19" s="172"/>
      <c r="W19" s="172"/>
      <c r="X19" s="280"/>
    </row>
  </sheetData>
  <sheetProtection password="C658" sheet="1" objects="1" scenarios="1" selectLockedCells="1"/>
  <mergeCells count="3">
    <mergeCell ref="B1:C1"/>
    <mergeCell ref="A1:A19"/>
    <mergeCell ref="X1:X19"/>
  </mergeCells>
  <phoneticPr fontId="11" type="noConversion"/>
  <pageMargins left="0.7" right="0.34" top="0.75" bottom="0.5" header="0.25" footer="0.25"/>
  <pageSetup scale="90" orientation="portrait" r:id="rId1"/>
  <headerFooter alignWithMargins="0">
    <oddHeader>&amp;C&amp;"Arial,Bold"&amp;14EagleTrax&amp;12
Eagle Required Merit Badges - &amp;D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X131"/>
  <sheetViews>
    <sheetView showGridLines="0" workbookViewId="0" xr3:uid="{44B22561-5205-5C8A-B808-2C70100D228F}">
      <pane xSplit="3" ySplit="2" topLeftCell="D3" activePane="bottomRight" state="frozen"/>
      <selection pane="bottomLeft" activeCell="A3" sqref="A3"/>
      <selection pane="topRight" activeCell="D1" sqref="D1"/>
      <selection pane="bottomRight" activeCell="D3" sqref="D3"/>
    </sheetView>
  </sheetViews>
  <sheetFormatPr defaultColWidth="9.16796875" defaultRowHeight="12.75" x14ac:dyDescent="0.15"/>
  <cols>
    <col min="1" max="1" width="3.37109375" style="10" customWidth="1"/>
    <col min="2" max="2" width="3.37109375" style="10" hidden="1" customWidth="1"/>
    <col min="3" max="3" width="37.890625" style="13" customWidth="1"/>
    <col min="4" max="12" width="3.91015625" style="16" customWidth="1"/>
    <col min="13" max="23" width="3.91015625" style="12" customWidth="1"/>
    <col min="24" max="24" width="3.37109375" style="9" customWidth="1"/>
    <col min="25" max="16384" width="9.16796875" style="9"/>
  </cols>
  <sheetData>
    <row r="1" spans="1:24" s="15" customFormat="1" ht="75" customHeight="1" x14ac:dyDescent="0.15">
      <c r="A1" s="281" t="s">
        <v>114</v>
      </c>
      <c r="B1" s="168"/>
      <c r="C1" s="170" t="s">
        <v>318</v>
      </c>
      <c r="D1" s="119" t="e">
        <f ca="1">'Scout 1'!$A1</f>
        <v>#VALUE!</v>
      </c>
      <c r="E1" s="119" t="e">
        <f ca="1">'Scout 2'!$A1</f>
        <v>#VALUE!</v>
      </c>
      <c r="F1" s="119" t="e">
        <f ca="1">'Scout 3'!$A1</f>
        <v>#VALUE!</v>
      </c>
      <c r="G1" s="119" t="e">
        <f ca="1">'Scout 4'!$A1</f>
        <v>#VALUE!</v>
      </c>
      <c r="H1" s="119" t="e">
        <f ca="1">'Scout 5'!$A1</f>
        <v>#VALUE!</v>
      </c>
      <c r="I1" s="119" t="e">
        <f ca="1">'Scout 6'!$A1</f>
        <v>#VALUE!</v>
      </c>
      <c r="J1" s="119" t="e">
        <f ca="1">'Scout 7'!$A1</f>
        <v>#VALUE!</v>
      </c>
      <c r="K1" s="119" t="e">
        <f ca="1">'Scout 8'!$A1</f>
        <v>#VALUE!</v>
      </c>
      <c r="L1" s="119" t="e">
        <f ca="1">'Scout 9'!$A1</f>
        <v>#VALUE!</v>
      </c>
      <c r="M1" s="119" t="e">
        <f ca="1">'Scout 10'!$A1</f>
        <v>#VALUE!</v>
      </c>
      <c r="N1" s="119" t="e">
        <f ca="1">'Scout 11'!$A1</f>
        <v>#VALUE!</v>
      </c>
      <c r="O1" s="119" t="e">
        <f ca="1">'Scout 12'!$A1</f>
        <v>#VALUE!</v>
      </c>
      <c r="P1" s="119" t="e">
        <f ca="1">'Scout 13'!$A1</f>
        <v>#VALUE!</v>
      </c>
      <c r="Q1" s="119" t="e">
        <f ca="1">'Scout 14'!$A1</f>
        <v>#VALUE!</v>
      </c>
      <c r="R1" s="119" t="e">
        <f ca="1">'Scout 15'!$A1</f>
        <v>#VALUE!</v>
      </c>
      <c r="S1" s="119" t="e">
        <f ca="1">'Scout 16'!$A1</f>
        <v>#VALUE!</v>
      </c>
      <c r="T1" s="119" t="e">
        <f ca="1">'Scout 17'!$A1</f>
        <v>#VALUE!</v>
      </c>
      <c r="U1" s="119" t="e">
        <f ca="1">'Scout 18'!$A1</f>
        <v>#VALUE!</v>
      </c>
      <c r="V1" s="119" t="e">
        <f ca="1">'Scout 19'!$A1</f>
        <v>#VALUE!</v>
      </c>
      <c r="W1" s="119" t="e">
        <f ca="1">'Scout 20'!$A1</f>
        <v>#VALUE!</v>
      </c>
      <c r="X1" s="283" t="s">
        <v>114</v>
      </c>
    </row>
    <row r="2" spans="1:24" s="165" customFormat="1" ht="14.25" x14ac:dyDescent="0.15">
      <c r="A2" s="282"/>
      <c r="B2" s="169"/>
      <c r="C2" s="164" t="s">
        <v>282</v>
      </c>
      <c r="D2" s="188" t="str">
        <f>IF(SUMPRODUCT(ISTEXT(D3:D131)*1)-COUNTIF(D3:D131,"P")&gt;0,SUMPRODUCT(ISTEXT(D3:D131)*1)-COUNTIF(D3:D131,"P"),"")</f>
        <v/>
      </c>
      <c r="E2" s="188" t="str">
        <f t="shared" ref="E2:W2" si="0">IF(SUMPRODUCT(ISTEXT(E3:E131)*1)-COUNTIF(E3:E131,"P")&gt;0,SUMPRODUCT(ISTEXT(E3:E131)*1)-COUNTIF(E3:E131,"P"),"")</f>
        <v/>
      </c>
      <c r="F2" s="188" t="str">
        <f t="shared" si="0"/>
        <v/>
      </c>
      <c r="G2" s="188" t="str">
        <f t="shared" si="0"/>
        <v/>
      </c>
      <c r="H2" s="188" t="str">
        <f t="shared" si="0"/>
        <v/>
      </c>
      <c r="I2" s="188" t="str">
        <f t="shared" si="0"/>
        <v/>
      </c>
      <c r="J2" s="188" t="str">
        <f t="shared" si="0"/>
        <v/>
      </c>
      <c r="K2" s="188" t="str">
        <f t="shared" si="0"/>
        <v/>
      </c>
      <c r="L2" s="188" t="str">
        <f t="shared" si="0"/>
        <v/>
      </c>
      <c r="M2" s="188" t="str">
        <f t="shared" si="0"/>
        <v/>
      </c>
      <c r="N2" s="188" t="str">
        <f t="shared" si="0"/>
        <v/>
      </c>
      <c r="O2" s="188" t="str">
        <f t="shared" si="0"/>
        <v/>
      </c>
      <c r="P2" s="188" t="str">
        <f t="shared" si="0"/>
        <v/>
      </c>
      <c r="Q2" s="188" t="str">
        <f t="shared" si="0"/>
        <v/>
      </c>
      <c r="R2" s="188" t="str">
        <f t="shared" si="0"/>
        <v/>
      </c>
      <c r="S2" s="188" t="str">
        <f t="shared" si="0"/>
        <v/>
      </c>
      <c r="T2" s="188" t="str">
        <f t="shared" si="0"/>
        <v/>
      </c>
      <c r="U2" s="188" t="str">
        <f t="shared" si="0"/>
        <v/>
      </c>
      <c r="V2" s="188" t="str">
        <f t="shared" si="0"/>
        <v/>
      </c>
      <c r="W2" s="188" t="str">
        <f t="shared" si="0"/>
        <v/>
      </c>
      <c r="X2" s="284"/>
    </row>
    <row r="3" spans="1:24" s="11" customFormat="1" ht="12.75" customHeight="1" x14ac:dyDescent="0.15">
      <c r="A3" s="282"/>
      <c r="B3" s="169"/>
      <c r="C3" s="33" t="s">
        <v>19</v>
      </c>
      <c r="D3" s="222"/>
      <c r="E3" s="222"/>
      <c r="F3" s="222"/>
      <c r="G3" s="222"/>
      <c r="H3" s="222"/>
      <c r="I3" s="222"/>
      <c r="J3" s="222"/>
      <c r="K3" s="222"/>
      <c r="L3" s="222"/>
      <c r="M3" s="222"/>
      <c r="N3" s="222"/>
      <c r="O3" s="222"/>
      <c r="P3" s="222"/>
      <c r="Q3" s="222"/>
      <c r="R3" s="222"/>
      <c r="S3" s="222"/>
      <c r="T3" s="222"/>
      <c r="U3" s="222"/>
      <c r="V3" s="222"/>
      <c r="W3" s="222"/>
      <c r="X3" s="284"/>
    </row>
    <row r="4" spans="1:24" s="11" customFormat="1" ht="12.75" customHeight="1" x14ac:dyDescent="0.15">
      <c r="A4" s="282"/>
      <c r="B4" s="169"/>
      <c r="C4" s="33" t="s">
        <v>20</v>
      </c>
      <c r="D4" s="222"/>
      <c r="E4" s="222"/>
      <c r="F4" s="222"/>
      <c r="G4" s="222"/>
      <c r="H4" s="222"/>
      <c r="I4" s="222"/>
      <c r="J4" s="222"/>
      <c r="K4" s="222"/>
      <c r="L4" s="222"/>
      <c r="M4" s="222"/>
      <c r="N4" s="222"/>
      <c r="O4" s="222"/>
      <c r="P4" s="222"/>
      <c r="Q4" s="222"/>
      <c r="R4" s="222"/>
      <c r="S4" s="222"/>
      <c r="T4" s="222"/>
      <c r="U4" s="222"/>
      <c r="V4" s="222"/>
      <c r="W4" s="222"/>
      <c r="X4" s="284"/>
    </row>
    <row r="5" spans="1:24" ht="12.75" customHeight="1" x14ac:dyDescent="0.15">
      <c r="A5" s="282"/>
      <c r="B5" s="169"/>
      <c r="C5" s="33" t="s">
        <v>21</v>
      </c>
      <c r="D5" s="222"/>
      <c r="E5" s="222"/>
      <c r="F5" s="222"/>
      <c r="G5" s="222"/>
      <c r="H5" s="222"/>
      <c r="I5" s="222"/>
      <c r="J5" s="222"/>
      <c r="K5" s="222"/>
      <c r="L5" s="222"/>
      <c r="M5" s="222"/>
      <c r="N5" s="222"/>
      <c r="O5" s="222"/>
      <c r="P5" s="222"/>
      <c r="Q5" s="222"/>
      <c r="R5" s="222"/>
      <c r="S5" s="222"/>
      <c r="T5" s="222"/>
      <c r="U5" s="222"/>
      <c r="V5" s="222"/>
      <c r="W5" s="222"/>
      <c r="X5" s="284"/>
    </row>
    <row r="6" spans="1:24" ht="12.75" customHeight="1" x14ac:dyDescent="0.15">
      <c r="A6" s="282"/>
      <c r="B6" s="169"/>
      <c r="C6" s="206" t="s">
        <v>22</v>
      </c>
      <c r="D6" s="224"/>
      <c r="E6" s="224"/>
      <c r="F6" s="224"/>
      <c r="G6" s="224"/>
      <c r="H6" s="224"/>
      <c r="I6" s="224"/>
      <c r="J6" s="224"/>
      <c r="K6" s="224"/>
      <c r="L6" s="224"/>
      <c r="M6" s="224"/>
      <c r="N6" s="224"/>
      <c r="O6" s="224"/>
      <c r="P6" s="224"/>
      <c r="Q6" s="224"/>
      <c r="R6" s="224"/>
      <c r="S6" s="224"/>
      <c r="T6" s="224"/>
      <c r="U6" s="224"/>
      <c r="V6" s="224"/>
      <c r="W6" s="224"/>
      <c r="X6" s="284"/>
    </row>
    <row r="7" spans="1:24" ht="12.75" customHeight="1" x14ac:dyDescent="0.15">
      <c r="A7" s="282"/>
      <c r="B7" s="169"/>
      <c r="C7" s="206" t="s">
        <v>23</v>
      </c>
      <c r="D7" s="224"/>
      <c r="E7" s="224"/>
      <c r="F7" s="224"/>
      <c r="G7" s="224"/>
      <c r="H7" s="224"/>
      <c r="I7" s="224"/>
      <c r="J7" s="224"/>
      <c r="K7" s="224"/>
      <c r="L7" s="224"/>
      <c r="M7" s="224"/>
      <c r="N7" s="224"/>
      <c r="O7" s="224"/>
      <c r="P7" s="224"/>
      <c r="Q7" s="224"/>
      <c r="R7" s="224"/>
      <c r="S7" s="224"/>
      <c r="T7" s="224"/>
      <c r="U7" s="224"/>
      <c r="V7" s="224"/>
      <c r="W7" s="224"/>
      <c r="X7" s="284"/>
    </row>
    <row r="8" spans="1:24" ht="12.75" customHeight="1" x14ac:dyDescent="0.15">
      <c r="A8" s="282"/>
      <c r="B8" s="169"/>
      <c r="C8" s="206" t="s">
        <v>257</v>
      </c>
      <c r="D8" s="224"/>
      <c r="E8" s="224"/>
      <c r="F8" s="224"/>
      <c r="G8" s="224"/>
      <c r="H8" s="224"/>
      <c r="I8" s="224"/>
      <c r="J8" s="224"/>
      <c r="K8" s="224"/>
      <c r="L8" s="224"/>
      <c r="M8" s="224"/>
      <c r="N8" s="224"/>
      <c r="O8" s="224"/>
      <c r="P8" s="224"/>
      <c r="Q8" s="224"/>
      <c r="R8" s="224"/>
      <c r="S8" s="224"/>
      <c r="T8" s="224"/>
      <c r="U8" s="224"/>
      <c r="V8" s="224"/>
      <c r="W8" s="224"/>
      <c r="X8" s="284"/>
    </row>
    <row r="9" spans="1:24" ht="12.75" customHeight="1" x14ac:dyDescent="0.15">
      <c r="A9" s="282"/>
      <c r="B9" s="169"/>
      <c r="C9" s="33" t="s">
        <v>24</v>
      </c>
      <c r="D9" s="222"/>
      <c r="E9" s="222"/>
      <c r="F9" s="222"/>
      <c r="G9" s="222"/>
      <c r="H9" s="222"/>
      <c r="I9" s="222"/>
      <c r="J9" s="222"/>
      <c r="K9" s="222"/>
      <c r="L9" s="222"/>
      <c r="M9" s="222"/>
      <c r="N9" s="222"/>
      <c r="O9" s="222"/>
      <c r="P9" s="222"/>
      <c r="Q9" s="222"/>
      <c r="R9" s="222"/>
      <c r="S9" s="222"/>
      <c r="T9" s="222"/>
      <c r="U9" s="222"/>
      <c r="V9" s="222"/>
      <c r="W9" s="222"/>
      <c r="X9" s="284"/>
    </row>
    <row r="10" spans="1:24" ht="12.75" customHeight="1" x14ac:dyDescent="0.15">
      <c r="A10" s="282"/>
      <c r="B10" s="169"/>
      <c r="C10" s="33" t="s">
        <v>25</v>
      </c>
      <c r="D10" s="222"/>
      <c r="E10" s="222"/>
      <c r="F10" s="222"/>
      <c r="G10" s="222"/>
      <c r="H10" s="222"/>
      <c r="I10" s="222"/>
      <c r="J10" s="222"/>
      <c r="K10" s="222"/>
      <c r="L10" s="222"/>
      <c r="M10" s="222"/>
      <c r="N10" s="222"/>
      <c r="O10" s="222"/>
      <c r="P10" s="222"/>
      <c r="Q10" s="222"/>
      <c r="R10" s="222"/>
      <c r="S10" s="222"/>
      <c r="T10" s="222"/>
      <c r="U10" s="222"/>
      <c r="V10" s="222"/>
      <c r="W10" s="222"/>
      <c r="X10" s="284"/>
    </row>
    <row r="11" spans="1:24" ht="12.75" customHeight="1" x14ac:dyDescent="0.15">
      <c r="A11" s="282"/>
      <c r="B11" s="169"/>
      <c r="C11" s="194" t="s">
        <v>328</v>
      </c>
      <c r="D11" s="222"/>
      <c r="E11" s="222"/>
      <c r="F11" s="222"/>
      <c r="G11" s="222"/>
      <c r="H11" s="222"/>
      <c r="I11" s="222"/>
      <c r="J11" s="222"/>
      <c r="K11" s="222"/>
      <c r="L11" s="222"/>
      <c r="M11" s="222"/>
      <c r="N11" s="222"/>
      <c r="O11" s="222"/>
      <c r="P11" s="222"/>
      <c r="Q11" s="222"/>
      <c r="R11" s="222"/>
      <c r="S11" s="222"/>
      <c r="T11" s="222"/>
      <c r="U11" s="222"/>
      <c r="V11" s="222"/>
      <c r="W11" s="222"/>
      <c r="X11" s="284"/>
    </row>
    <row r="12" spans="1:24" ht="12.75" customHeight="1" x14ac:dyDescent="0.15">
      <c r="A12" s="282"/>
      <c r="B12" s="169"/>
      <c r="C12" s="206" t="s">
        <v>26</v>
      </c>
      <c r="D12" s="224"/>
      <c r="E12" s="224"/>
      <c r="F12" s="224"/>
      <c r="G12" s="224"/>
      <c r="H12" s="224"/>
      <c r="I12" s="224"/>
      <c r="J12" s="224"/>
      <c r="K12" s="224"/>
      <c r="L12" s="224"/>
      <c r="M12" s="224"/>
      <c r="N12" s="224"/>
      <c r="O12" s="224"/>
      <c r="P12" s="224"/>
      <c r="Q12" s="224"/>
      <c r="R12" s="224"/>
      <c r="S12" s="224"/>
      <c r="T12" s="224"/>
      <c r="U12" s="224"/>
      <c r="V12" s="224"/>
      <c r="W12" s="224"/>
      <c r="X12" s="284"/>
    </row>
    <row r="13" spans="1:24" ht="12.75" customHeight="1" x14ac:dyDescent="0.15">
      <c r="A13" s="282"/>
      <c r="B13" s="169"/>
      <c r="C13" s="206" t="s">
        <v>27</v>
      </c>
      <c r="D13" s="224"/>
      <c r="E13" s="224"/>
      <c r="F13" s="224"/>
      <c r="G13" s="224"/>
      <c r="H13" s="224"/>
      <c r="I13" s="224"/>
      <c r="J13" s="224"/>
      <c r="K13" s="224"/>
      <c r="L13" s="224"/>
      <c r="M13" s="224"/>
      <c r="N13" s="224"/>
      <c r="O13" s="224"/>
      <c r="P13" s="224"/>
      <c r="Q13" s="224"/>
      <c r="R13" s="224"/>
      <c r="S13" s="224"/>
      <c r="T13" s="224"/>
      <c r="U13" s="224"/>
      <c r="V13" s="224"/>
      <c r="W13" s="224"/>
      <c r="X13" s="284"/>
    </row>
    <row r="14" spans="1:24" ht="12.75" customHeight="1" x14ac:dyDescent="0.15">
      <c r="A14" s="282"/>
      <c r="B14" s="169"/>
      <c r="C14" s="206" t="s">
        <v>28</v>
      </c>
      <c r="D14" s="224"/>
      <c r="E14" s="224"/>
      <c r="F14" s="224"/>
      <c r="G14" s="224"/>
      <c r="H14" s="224"/>
      <c r="I14" s="224"/>
      <c r="J14" s="224"/>
      <c r="K14" s="224"/>
      <c r="L14" s="224"/>
      <c r="M14" s="224"/>
      <c r="N14" s="224"/>
      <c r="O14" s="224"/>
      <c r="P14" s="224"/>
      <c r="Q14" s="224"/>
      <c r="R14" s="224"/>
      <c r="S14" s="224"/>
      <c r="T14" s="224"/>
      <c r="U14" s="224"/>
      <c r="V14" s="224"/>
      <c r="W14" s="224"/>
      <c r="X14" s="284"/>
    </row>
    <row r="15" spans="1:24" ht="12.75" customHeight="1" x14ac:dyDescent="0.15">
      <c r="A15" s="282"/>
      <c r="B15" s="169"/>
      <c r="C15" s="194" t="s">
        <v>329</v>
      </c>
      <c r="D15" s="222"/>
      <c r="E15" s="222"/>
      <c r="F15" s="222"/>
      <c r="G15" s="222"/>
      <c r="H15" s="222"/>
      <c r="I15" s="222"/>
      <c r="J15" s="222"/>
      <c r="K15" s="222"/>
      <c r="L15" s="222"/>
      <c r="M15" s="222"/>
      <c r="N15" s="222"/>
      <c r="O15" s="222"/>
      <c r="P15" s="222"/>
      <c r="Q15" s="222"/>
      <c r="R15" s="222"/>
      <c r="S15" s="222"/>
      <c r="T15" s="222"/>
      <c r="U15" s="222"/>
      <c r="V15" s="222"/>
      <c r="W15" s="222"/>
      <c r="X15" s="284"/>
    </row>
    <row r="16" spans="1:24" ht="12.75" customHeight="1" x14ac:dyDescent="0.15">
      <c r="A16" s="282"/>
      <c r="B16" s="169"/>
      <c r="C16" s="33" t="s">
        <v>29</v>
      </c>
      <c r="D16" s="222"/>
      <c r="E16" s="222"/>
      <c r="F16" s="222"/>
      <c r="G16" s="222"/>
      <c r="H16" s="222"/>
      <c r="I16" s="222"/>
      <c r="J16" s="222"/>
      <c r="K16" s="222"/>
      <c r="L16" s="222"/>
      <c r="M16" s="222"/>
      <c r="N16" s="222"/>
      <c r="O16" s="222"/>
      <c r="P16" s="222"/>
      <c r="Q16" s="222"/>
      <c r="R16" s="222"/>
      <c r="S16" s="222"/>
      <c r="T16" s="222"/>
      <c r="U16" s="222"/>
      <c r="V16" s="222"/>
      <c r="W16" s="222"/>
      <c r="X16" s="284"/>
    </row>
    <row r="17" spans="1:24" ht="12.75" customHeight="1" x14ac:dyDescent="0.15">
      <c r="A17" s="282"/>
      <c r="B17" s="169"/>
      <c r="C17" s="33" t="s">
        <v>30</v>
      </c>
      <c r="D17" s="222"/>
      <c r="E17" s="222"/>
      <c r="F17" s="222"/>
      <c r="G17" s="222"/>
      <c r="H17" s="222"/>
      <c r="I17" s="222"/>
      <c r="J17" s="222"/>
      <c r="K17" s="222"/>
      <c r="L17" s="222"/>
      <c r="M17" s="222"/>
      <c r="N17" s="222"/>
      <c r="O17" s="222"/>
      <c r="P17" s="222"/>
      <c r="Q17" s="222"/>
      <c r="R17" s="222"/>
      <c r="S17" s="222"/>
      <c r="T17" s="222"/>
      <c r="U17" s="222"/>
      <c r="V17" s="222"/>
      <c r="W17" s="222"/>
      <c r="X17" s="284"/>
    </row>
    <row r="18" spans="1:24" ht="12.75" customHeight="1" x14ac:dyDescent="0.15">
      <c r="A18" s="282"/>
      <c r="B18" s="169"/>
      <c r="C18" s="206" t="s">
        <v>31</v>
      </c>
      <c r="D18" s="224"/>
      <c r="E18" s="224"/>
      <c r="F18" s="224"/>
      <c r="G18" s="224"/>
      <c r="H18" s="224"/>
      <c r="I18" s="224"/>
      <c r="J18" s="224"/>
      <c r="K18" s="224"/>
      <c r="L18" s="224"/>
      <c r="M18" s="224"/>
      <c r="N18" s="224"/>
      <c r="O18" s="224"/>
      <c r="P18" s="224"/>
      <c r="Q18" s="224"/>
      <c r="R18" s="224"/>
      <c r="S18" s="224"/>
      <c r="T18" s="224"/>
      <c r="U18" s="224"/>
      <c r="V18" s="224"/>
      <c r="W18" s="224"/>
      <c r="X18" s="284"/>
    </row>
    <row r="19" spans="1:24" ht="12.75" customHeight="1" x14ac:dyDescent="0.15">
      <c r="A19" s="282"/>
      <c r="B19" s="169"/>
      <c r="C19" s="206" t="s">
        <v>32</v>
      </c>
      <c r="D19" s="224"/>
      <c r="E19" s="224"/>
      <c r="F19" s="224"/>
      <c r="G19" s="224"/>
      <c r="H19" s="224"/>
      <c r="I19" s="224"/>
      <c r="J19" s="224"/>
      <c r="K19" s="224"/>
      <c r="L19" s="224"/>
      <c r="M19" s="224"/>
      <c r="N19" s="224"/>
      <c r="O19" s="224"/>
      <c r="P19" s="224"/>
      <c r="Q19" s="224"/>
      <c r="R19" s="224"/>
      <c r="S19" s="224"/>
      <c r="T19" s="224"/>
      <c r="U19" s="224"/>
      <c r="V19" s="224"/>
      <c r="W19" s="224"/>
      <c r="X19" s="284"/>
    </row>
    <row r="20" spans="1:24" ht="12.75" customHeight="1" x14ac:dyDescent="0.15">
      <c r="A20" s="282"/>
      <c r="B20" s="169"/>
      <c r="C20" s="206" t="s">
        <v>33</v>
      </c>
      <c r="D20" s="224"/>
      <c r="E20" s="224"/>
      <c r="F20" s="224"/>
      <c r="G20" s="224"/>
      <c r="H20" s="224"/>
      <c r="I20" s="224"/>
      <c r="J20" s="224"/>
      <c r="K20" s="224"/>
      <c r="L20" s="224"/>
      <c r="M20" s="224"/>
      <c r="N20" s="224"/>
      <c r="O20" s="224"/>
      <c r="P20" s="224"/>
      <c r="Q20" s="224"/>
      <c r="R20" s="224"/>
      <c r="S20" s="224"/>
      <c r="T20" s="224"/>
      <c r="U20" s="224"/>
      <c r="V20" s="224"/>
      <c r="W20" s="224"/>
      <c r="X20" s="284"/>
    </row>
    <row r="21" spans="1:24" ht="14.25" customHeight="1" x14ac:dyDescent="0.15">
      <c r="A21" s="282"/>
      <c r="B21" s="169"/>
      <c r="C21" s="33" t="s">
        <v>34</v>
      </c>
      <c r="D21" s="222"/>
      <c r="E21" s="222"/>
      <c r="F21" s="222"/>
      <c r="G21" s="222"/>
      <c r="H21" s="222"/>
      <c r="I21" s="222"/>
      <c r="J21" s="222"/>
      <c r="K21" s="222"/>
      <c r="L21" s="222"/>
      <c r="M21" s="222"/>
      <c r="N21" s="222"/>
      <c r="O21" s="222"/>
      <c r="P21" s="222"/>
      <c r="Q21" s="222"/>
      <c r="R21" s="222"/>
      <c r="S21" s="222"/>
      <c r="T21" s="222"/>
      <c r="U21" s="222"/>
      <c r="V21" s="222"/>
      <c r="W21" s="222"/>
      <c r="X21" s="284"/>
    </row>
    <row r="22" spans="1:24" ht="12.75" customHeight="1" x14ac:dyDescent="0.15">
      <c r="A22" s="282"/>
      <c r="B22" s="169"/>
      <c r="C22" s="33" t="s">
        <v>35</v>
      </c>
      <c r="D22" s="222"/>
      <c r="E22" s="222"/>
      <c r="F22" s="222"/>
      <c r="G22" s="222"/>
      <c r="H22" s="222"/>
      <c r="I22" s="222"/>
      <c r="J22" s="222"/>
      <c r="K22" s="222"/>
      <c r="L22" s="222"/>
      <c r="M22" s="222"/>
      <c r="N22" s="222"/>
      <c r="O22" s="222"/>
      <c r="P22" s="222"/>
      <c r="Q22" s="222"/>
      <c r="R22" s="222"/>
      <c r="S22" s="222"/>
      <c r="T22" s="222"/>
      <c r="U22" s="222"/>
      <c r="V22" s="222"/>
      <c r="W22" s="222"/>
      <c r="X22" s="284"/>
    </row>
    <row r="23" spans="1:24" ht="12.75" customHeight="1" x14ac:dyDescent="0.15">
      <c r="A23" s="282"/>
      <c r="B23" s="169"/>
      <c r="C23" s="33" t="s">
        <v>258</v>
      </c>
      <c r="D23" s="222"/>
      <c r="E23" s="222"/>
      <c r="F23" s="222"/>
      <c r="G23" s="222"/>
      <c r="H23" s="222"/>
      <c r="I23" s="222"/>
      <c r="J23" s="222"/>
      <c r="K23" s="222"/>
      <c r="L23" s="222"/>
      <c r="M23" s="222"/>
      <c r="N23" s="222"/>
      <c r="O23" s="222"/>
      <c r="P23" s="222"/>
      <c r="Q23" s="222"/>
      <c r="R23" s="222"/>
      <c r="S23" s="222"/>
      <c r="T23" s="222"/>
      <c r="U23" s="222"/>
      <c r="V23" s="222"/>
      <c r="W23" s="222"/>
      <c r="X23" s="284"/>
    </row>
    <row r="24" spans="1:24" ht="12.75" customHeight="1" x14ac:dyDescent="0.15">
      <c r="A24" s="282"/>
      <c r="B24" s="169"/>
      <c r="C24" s="206" t="s">
        <v>36</v>
      </c>
      <c r="D24" s="224"/>
      <c r="E24" s="224"/>
      <c r="F24" s="224"/>
      <c r="G24" s="224"/>
      <c r="H24" s="224"/>
      <c r="I24" s="224"/>
      <c r="J24" s="224"/>
      <c r="K24" s="224"/>
      <c r="L24" s="224"/>
      <c r="M24" s="224"/>
      <c r="N24" s="224"/>
      <c r="O24" s="224"/>
      <c r="P24" s="224"/>
      <c r="Q24" s="224"/>
      <c r="R24" s="224"/>
      <c r="S24" s="224"/>
      <c r="T24" s="224"/>
      <c r="U24" s="224"/>
      <c r="V24" s="224"/>
      <c r="W24" s="224"/>
      <c r="X24" s="284"/>
    </row>
    <row r="25" spans="1:24" ht="12.75" customHeight="1" x14ac:dyDescent="0.15">
      <c r="A25" s="282"/>
      <c r="B25" s="169"/>
      <c r="C25" s="206" t="s">
        <v>37</v>
      </c>
      <c r="D25" s="224"/>
      <c r="E25" s="224"/>
      <c r="F25" s="224"/>
      <c r="G25" s="224"/>
      <c r="H25" s="224"/>
      <c r="I25" s="224"/>
      <c r="J25" s="224"/>
      <c r="K25" s="224"/>
      <c r="L25" s="224"/>
      <c r="M25" s="224"/>
      <c r="N25" s="224"/>
      <c r="O25" s="224"/>
      <c r="P25" s="224"/>
      <c r="Q25" s="224"/>
      <c r="R25" s="224"/>
      <c r="S25" s="224"/>
      <c r="T25" s="224"/>
      <c r="U25" s="224"/>
      <c r="V25" s="224"/>
      <c r="W25" s="224"/>
      <c r="X25" s="284"/>
    </row>
    <row r="26" spans="1:24" ht="12.75" customHeight="1" x14ac:dyDescent="0.15">
      <c r="A26" s="282"/>
      <c r="B26" s="169"/>
      <c r="C26" s="206" t="s">
        <v>38</v>
      </c>
      <c r="D26" s="224"/>
      <c r="E26" s="224"/>
      <c r="F26" s="224"/>
      <c r="G26" s="224"/>
      <c r="H26" s="224"/>
      <c r="I26" s="224"/>
      <c r="J26" s="224"/>
      <c r="K26" s="224"/>
      <c r="L26" s="224"/>
      <c r="M26" s="224"/>
      <c r="N26" s="224"/>
      <c r="O26" s="224"/>
      <c r="P26" s="224"/>
      <c r="Q26" s="224"/>
      <c r="R26" s="224"/>
      <c r="S26" s="224"/>
      <c r="T26" s="224"/>
      <c r="U26" s="224"/>
      <c r="V26" s="224"/>
      <c r="W26" s="224"/>
      <c r="X26" s="284"/>
    </row>
    <row r="27" spans="1:24" ht="12.75" customHeight="1" x14ac:dyDescent="0.15">
      <c r="A27" s="282"/>
      <c r="B27" s="169"/>
      <c r="C27" s="14" t="s">
        <v>259</v>
      </c>
      <c r="D27" s="222"/>
      <c r="E27" s="222"/>
      <c r="F27" s="222"/>
      <c r="G27" s="222"/>
      <c r="H27" s="222"/>
      <c r="I27" s="222"/>
      <c r="J27" s="222"/>
      <c r="K27" s="222"/>
      <c r="L27" s="222"/>
      <c r="M27" s="222"/>
      <c r="N27" s="222"/>
      <c r="O27" s="222"/>
      <c r="P27" s="222"/>
      <c r="Q27" s="222"/>
      <c r="R27" s="222"/>
      <c r="S27" s="222"/>
      <c r="T27" s="222"/>
      <c r="U27" s="222"/>
      <c r="V27" s="222"/>
      <c r="W27" s="222"/>
      <c r="X27" s="284"/>
    </row>
    <row r="28" spans="1:24" ht="12.75" customHeight="1" x14ac:dyDescent="0.15">
      <c r="A28" s="282"/>
      <c r="B28" s="169"/>
      <c r="C28" s="14" t="s">
        <v>40</v>
      </c>
      <c r="D28" s="222"/>
      <c r="E28" s="222"/>
      <c r="F28" s="222"/>
      <c r="G28" s="222"/>
      <c r="H28" s="222"/>
      <c r="I28" s="222"/>
      <c r="J28" s="222"/>
      <c r="K28" s="222"/>
      <c r="L28" s="222"/>
      <c r="M28" s="222"/>
      <c r="N28" s="222"/>
      <c r="O28" s="222"/>
      <c r="P28" s="222"/>
      <c r="Q28" s="222"/>
      <c r="R28" s="222"/>
      <c r="S28" s="222"/>
      <c r="T28" s="222"/>
      <c r="U28" s="222"/>
      <c r="V28" s="222"/>
      <c r="W28" s="222"/>
      <c r="X28" s="284"/>
    </row>
    <row r="29" spans="1:24" ht="12.75" customHeight="1" x14ac:dyDescent="0.15">
      <c r="A29" s="282"/>
      <c r="B29" s="169"/>
      <c r="C29" s="14" t="s">
        <v>41</v>
      </c>
      <c r="D29" s="222"/>
      <c r="E29" s="222"/>
      <c r="F29" s="222"/>
      <c r="G29" s="222"/>
      <c r="H29" s="222"/>
      <c r="I29" s="222"/>
      <c r="J29" s="222"/>
      <c r="K29" s="222"/>
      <c r="L29" s="222"/>
      <c r="M29" s="222"/>
      <c r="N29" s="222"/>
      <c r="O29" s="222"/>
      <c r="P29" s="222"/>
      <c r="Q29" s="222"/>
      <c r="R29" s="222"/>
      <c r="S29" s="222"/>
      <c r="T29" s="222"/>
      <c r="U29" s="222"/>
      <c r="V29" s="222"/>
      <c r="W29" s="222"/>
      <c r="X29" s="284"/>
    </row>
    <row r="30" spans="1:24" ht="12.75" customHeight="1" x14ac:dyDescent="0.15">
      <c r="A30" s="282"/>
      <c r="B30" s="169"/>
      <c r="C30" s="206" t="s">
        <v>260</v>
      </c>
      <c r="D30" s="224"/>
      <c r="E30" s="224"/>
      <c r="F30" s="224"/>
      <c r="G30" s="224"/>
      <c r="H30" s="224"/>
      <c r="I30" s="224"/>
      <c r="J30" s="224"/>
      <c r="K30" s="224"/>
      <c r="L30" s="224"/>
      <c r="M30" s="224"/>
      <c r="N30" s="224"/>
      <c r="O30" s="224"/>
      <c r="P30" s="224"/>
      <c r="Q30" s="224"/>
      <c r="R30" s="224"/>
      <c r="S30" s="224"/>
      <c r="T30" s="224"/>
      <c r="U30" s="224"/>
      <c r="V30" s="224"/>
      <c r="W30" s="224"/>
      <c r="X30" s="284"/>
    </row>
    <row r="31" spans="1:24" ht="12.75" customHeight="1" x14ac:dyDescent="0.15">
      <c r="A31" s="282"/>
      <c r="B31" s="169"/>
      <c r="C31" s="206" t="s">
        <v>42</v>
      </c>
      <c r="D31" s="224"/>
      <c r="E31" s="224"/>
      <c r="F31" s="224"/>
      <c r="G31" s="224"/>
      <c r="H31" s="224"/>
      <c r="I31" s="224"/>
      <c r="J31" s="224"/>
      <c r="K31" s="224"/>
      <c r="L31" s="224"/>
      <c r="M31" s="224"/>
      <c r="N31" s="224"/>
      <c r="O31" s="224"/>
      <c r="P31" s="224"/>
      <c r="Q31" s="224"/>
      <c r="R31" s="224"/>
      <c r="S31" s="224"/>
      <c r="T31" s="224"/>
      <c r="U31" s="224"/>
      <c r="V31" s="224"/>
      <c r="W31" s="224"/>
      <c r="X31" s="284"/>
    </row>
    <row r="32" spans="1:24" ht="12.75" customHeight="1" x14ac:dyDescent="0.15">
      <c r="A32" s="282"/>
      <c r="B32" s="169"/>
      <c r="C32" s="206" t="s">
        <v>43</v>
      </c>
      <c r="D32" s="224"/>
      <c r="E32" s="224"/>
      <c r="F32" s="224"/>
      <c r="G32" s="224"/>
      <c r="H32" s="224"/>
      <c r="I32" s="224"/>
      <c r="J32" s="224"/>
      <c r="K32" s="224"/>
      <c r="L32" s="224"/>
      <c r="M32" s="224"/>
      <c r="N32" s="224"/>
      <c r="O32" s="224"/>
      <c r="P32" s="224"/>
      <c r="Q32" s="224"/>
      <c r="R32" s="224"/>
      <c r="S32" s="224"/>
      <c r="T32" s="224"/>
      <c r="U32" s="224"/>
      <c r="V32" s="224"/>
      <c r="W32" s="224"/>
      <c r="X32" s="284"/>
    </row>
    <row r="33" spans="1:24" ht="12.75" customHeight="1" x14ac:dyDescent="0.15">
      <c r="A33" s="282"/>
      <c r="B33" s="169"/>
      <c r="C33" s="14" t="s">
        <v>44</v>
      </c>
      <c r="D33" s="222"/>
      <c r="E33" s="222"/>
      <c r="F33" s="222"/>
      <c r="G33" s="222"/>
      <c r="H33" s="222"/>
      <c r="I33" s="222"/>
      <c r="J33" s="222"/>
      <c r="K33" s="222"/>
      <c r="L33" s="222"/>
      <c r="M33" s="222"/>
      <c r="N33" s="222"/>
      <c r="O33" s="222"/>
      <c r="P33" s="222"/>
      <c r="Q33" s="222"/>
      <c r="R33" s="222"/>
      <c r="S33" s="222"/>
      <c r="T33" s="222"/>
      <c r="U33" s="222"/>
      <c r="V33" s="222"/>
      <c r="W33" s="222"/>
      <c r="X33" s="284"/>
    </row>
    <row r="34" spans="1:24" ht="12.75" customHeight="1" x14ac:dyDescent="0.15">
      <c r="A34" s="282"/>
      <c r="B34" s="169"/>
      <c r="C34" s="193" t="s">
        <v>330</v>
      </c>
      <c r="D34" s="222"/>
      <c r="E34" s="222"/>
      <c r="F34" s="222"/>
      <c r="G34" s="222"/>
      <c r="H34" s="222"/>
      <c r="I34" s="222"/>
      <c r="J34" s="222"/>
      <c r="K34" s="222"/>
      <c r="L34" s="222"/>
      <c r="M34" s="222"/>
      <c r="N34" s="222"/>
      <c r="O34" s="222"/>
      <c r="P34" s="222"/>
      <c r="Q34" s="222"/>
      <c r="R34" s="222"/>
      <c r="S34" s="222"/>
      <c r="T34" s="222"/>
      <c r="U34" s="222"/>
      <c r="V34" s="222"/>
      <c r="W34" s="222"/>
      <c r="X34" s="284"/>
    </row>
    <row r="35" spans="1:24" ht="12.75" customHeight="1" x14ac:dyDescent="0.15">
      <c r="A35" s="282"/>
      <c r="B35" s="169"/>
      <c r="C35" s="14" t="s">
        <v>45</v>
      </c>
      <c r="D35" s="222"/>
      <c r="E35" s="222"/>
      <c r="F35" s="222"/>
      <c r="G35" s="222"/>
      <c r="H35" s="222"/>
      <c r="I35" s="222"/>
      <c r="J35" s="222"/>
      <c r="K35" s="222"/>
      <c r="L35" s="222"/>
      <c r="M35" s="222"/>
      <c r="N35" s="222"/>
      <c r="O35" s="222"/>
      <c r="P35" s="222"/>
      <c r="Q35" s="222"/>
      <c r="R35" s="222"/>
      <c r="S35" s="222"/>
      <c r="T35" s="222"/>
      <c r="U35" s="222"/>
      <c r="V35" s="222"/>
      <c r="W35" s="222"/>
      <c r="X35" s="284"/>
    </row>
    <row r="36" spans="1:24" ht="12.75" customHeight="1" x14ac:dyDescent="0.15">
      <c r="A36" s="282"/>
      <c r="B36" s="169"/>
      <c r="C36" s="206" t="s">
        <v>46</v>
      </c>
      <c r="D36" s="224"/>
      <c r="E36" s="224"/>
      <c r="F36" s="224"/>
      <c r="G36" s="224"/>
      <c r="H36" s="224"/>
      <c r="I36" s="224"/>
      <c r="J36" s="224"/>
      <c r="K36" s="224"/>
      <c r="L36" s="224"/>
      <c r="M36" s="224"/>
      <c r="N36" s="224"/>
      <c r="O36" s="224"/>
      <c r="P36" s="224"/>
      <c r="Q36" s="224"/>
      <c r="R36" s="224"/>
      <c r="S36" s="224"/>
      <c r="T36" s="224"/>
      <c r="U36" s="224"/>
      <c r="V36" s="224"/>
      <c r="W36" s="224"/>
      <c r="X36" s="284"/>
    </row>
    <row r="37" spans="1:24" ht="12.6" customHeight="1" x14ac:dyDescent="0.15">
      <c r="A37" s="282"/>
      <c r="B37" s="169"/>
      <c r="C37" s="206" t="s">
        <v>47</v>
      </c>
      <c r="D37" s="224"/>
      <c r="E37" s="224"/>
      <c r="F37" s="224"/>
      <c r="G37" s="224"/>
      <c r="H37" s="224"/>
      <c r="I37" s="224"/>
      <c r="J37" s="224"/>
      <c r="K37" s="224"/>
      <c r="L37" s="224"/>
      <c r="M37" s="224"/>
      <c r="N37" s="224"/>
      <c r="O37" s="224"/>
      <c r="P37" s="224"/>
      <c r="Q37" s="224"/>
      <c r="R37" s="224"/>
      <c r="S37" s="224"/>
      <c r="T37" s="224"/>
      <c r="U37" s="224"/>
      <c r="V37" s="224"/>
      <c r="W37" s="224"/>
      <c r="X37" s="284"/>
    </row>
    <row r="38" spans="1:24" ht="12.75" customHeight="1" x14ac:dyDescent="0.15">
      <c r="A38" s="282"/>
      <c r="B38" s="169"/>
      <c r="C38" s="206" t="s">
        <v>48</v>
      </c>
      <c r="D38" s="224"/>
      <c r="E38" s="224"/>
      <c r="F38" s="224"/>
      <c r="G38" s="224"/>
      <c r="H38" s="224"/>
      <c r="I38" s="224"/>
      <c r="J38" s="224"/>
      <c r="K38" s="224"/>
      <c r="L38" s="224"/>
      <c r="M38" s="224"/>
      <c r="N38" s="224"/>
      <c r="O38" s="224"/>
      <c r="P38" s="224"/>
      <c r="Q38" s="224"/>
      <c r="R38" s="224"/>
      <c r="S38" s="224"/>
      <c r="T38" s="224"/>
      <c r="U38" s="224"/>
      <c r="V38" s="224"/>
      <c r="W38" s="224"/>
      <c r="X38" s="284"/>
    </row>
    <row r="39" spans="1:24" ht="12.75" customHeight="1" x14ac:dyDescent="0.15">
      <c r="A39" s="282"/>
      <c r="B39" s="169"/>
      <c r="C39" s="14" t="s">
        <v>49</v>
      </c>
      <c r="D39" s="222"/>
      <c r="E39" s="222"/>
      <c r="F39" s="222"/>
      <c r="G39" s="222"/>
      <c r="H39" s="222"/>
      <c r="I39" s="222"/>
      <c r="J39" s="222"/>
      <c r="K39" s="222"/>
      <c r="L39" s="222"/>
      <c r="M39" s="222"/>
      <c r="N39" s="222"/>
      <c r="O39" s="222"/>
      <c r="P39" s="222"/>
      <c r="Q39" s="222"/>
      <c r="R39" s="222"/>
      <c r="S39" s="222"/>
      <c r="T39" s="222"/>
      <c r="U39" s="222"/>
      <c r="V39" s="222"/>
      <c r="W39" s="222"/>
      <c r="X39" s="284"/>
    </row>
    <row r="40" spans="1:24" ht="12.75" customHeight="1" x14ac:dyDescent="0.15">
      <c r="A40" s="282"/>
      <c r="B40" s="169"/>
      <c r="C40" s="14" t="s">
        <v>50</v>
      </c>
      <c r="D40" s="222"/>
      <c r="E40" s="222"/>
      <c r="F40" s="222"/>
      <c r="G40" s="222"/>
      <c r="H40" s="222"/>
      <c r="I40" s="222"/>
      <c r="J40" s="222"/>
      <c r="K40" s="222"/>
      <c r="L40" s="222"/>
      <c r="M40" s="222"/>
      <c r="N40" s="222"/>
      <c r="O40" s="222"/>
      <c r="P40" s="222"/>
      <c r="Q40" s="222"/>
      <c r="R40" s="222"/>
      <c r="S40" s="222"/>
      <c r="T40" s="222"/>
      <c r="U40" s="222"/>
      <c r="V40" s="222"/>
      <c r="W40" s="222"/>
      <c r="X40" s="284"/>
    </row>
    <row r="41" spans="1:24" ht="12.75" customHeight="1" x14ac:dyDescent="0.15">
      <c r="A41" s="282"/>
      <c r="B41" s="169"/>
      <c r="C41" s="14" t="s">
        <v>261</v>
      </c>
      <c r="D41" s="222"/>
      <c r="E41" s="222"/>
      <c r="F41" s="222"/>
      <c r="G41" s="222"/>
      <c r="H41" s="222"/>
      <c r="I41" s="222"/>
      <c r="J41" s="222"/>
      <c r="K41" s="222"/>
      <c r="L41" s="222"/>
      <c r="M41" s="222"/>
      <c r="N41" s="222"/>
      <c r="O41" s="222"/>
      <c r="P41" s="222"/>
      <c r="Q41" s="222"/>
      <c r="R41" s="222"/>
      <c r="S41" s="222"/>
      <c r="T41" s="222"/>
      <c r="U41" s="222"/>
      <c r="V41" s="222"/>
      <c r="W41" s="222"/>
      <c r="X41" s="284"/>
    </row>
    <row r="42" spans="1:24" ht="12.75" customHeight="1" x14ac:dyDescent="0.15">
      <c r="A42" s="282"/>
      <c r="B42" s="169"/>
      <c r="C42" s="206" t="s">
        <v>51</v>
      </c>
      <c r="D42" s="224"/>
      <c r="E42" s="224"/>
      <c r="F42" s="224"/>
      <c r="G42" s="224"/>
      <c r="H42" s="224"/>
      <c r="I42" s="224"/>
      <c r="J42" s="224"/>
      <c r="K42" s="224"/>
      <c r="L42" s="224"/>
      <c r="M42" s="224"/>
      <c r="N42" s="224"/>
      <c r="O42" s="224"/>
      <c r="P42" s="224"/>
      <c r="Q42" s="224"/>
      <c r="R42" s="224"/>
      <c r="S42" s="224"/>
      <c r="T42" s="224"/>
      <c r="U42" s="224"/>
      <c r="V42" s="224"/>
      <c r="W42" s="224"/>
      <c r="X42" s="284"/>
    </row>
    <row r="43" spans="1:24" ht="12.75" customHeight="1" x14ac:dyDescent="0.15">
      <c r="A43" s="282"/>
      <c r="B43" s="169"/>
      <c r="C43" s="206" t="s">
        <v>52</v>
      </c>
      <c r="D43" s="224"/>
      <c r="E43" s="224"/>
      <c r="F43" s="224"/>
      <c r="G43" s="224"/>
      <c r="H43" s="224"/>
      <c r="I43" s="224"/>
      <c r="J43" s="224"/>
      <c r="K43" s="224"/>
      <c r="L43" s="224"/>
      <c r="M43" s="224"/>
      <c r="N43" s="224"/>
      <c r="O43" s="224"/>
      <c r="P43" s="224"/>
      <c r="Q43" s="224"/>
      <c r="R43" s="224"/>
      <c r="S43" s="224"/>
      <c r="T43" s="224"/>
      <c r="U43" s="224"/>
      <c r="V43" s="224"/>
      <c r="W43" s="224"/>
      <c r="X43" s="284"/>
    </row>
    <row r="44" spans="1:24" ht="12.75" customHeight="1" x14ac:dyDescent="0.15">
      <c r="A44" s="282"/>
      <c r="B44" s="169"/>
      <c r="C44" s="206" t="s">
        <v>53</v>
      </c>
      <c r="D44" s="224"/>
      <c r="E44" s="224"/>
      <c r="F44" s="224"/>
      <c r="G44" s="224"/>
      <c r="H44" s="224"/>
      <c r="I44" s="224"/>
      <c r="J44" s="224"/>
      <c r="K44" s="224"/>
      <c r="L44" s="224"/>
      <c r="M44" s="224"/>
      <c r="N44" s="224"/>
      <c r="O44" s="224"/>
      <c r="P44" s="224"/>
      <c r="Q44" s="224"/>
      <c r="R44" s="224"/>
      <c r="S44" s="224"/>
      <c r="T44" s="224"/>
      <c r="U44" s="224"/>
      <c r="V44" s="224"/>
      <c r="W44" s="224"/>
      <c r="X44" s="284"/>
    </row>
    <row r="45" spans="1:24" ht="12.75" customHeight="1" x14ac:dyDescent="0.15">
      <c r="A45" s="282"/>
      <c r="B45" s="169"/>
      <c r="C45" s="14" t="s">
        <v>54</v>
      </c>
      <c r="D45" s="222"/>
      <c r="E45" s="222"/>
      <c r="F45" s="222"/>
      <c r="G45" s="222"/>
      <c r="H45" s="222"/>
      <c r="I45" s="222"/>
      <c r="J45" s="222"/>
      <c r="K45" s="222"/>
      <c r="L45" s="222"/>
      <c r="M45" s="222"/>
      <c r="N45" s="222"/>
      <c r="O45" s="222"/>
      <c r="P45" s="222"/>
      <c r="Q45" s="222"/>
      <c r="R45" s="222"/>
      <c r="S45" s="222"/>
      <c r="T45" s="222"/>
      <c r="U45" s="222"/>
      <c r="V45" s="222"/>
      <c r="W45" s="222"/>
      <c r="X45" s="284"/>
    </row>
    <row r="46" spans="1:24" ht="12.75" customHeight="1" x14ac:dyDescent="0.15">
      <c r="A46" s="282"/>
      <c r="B46" s="169"/>
      <c r="C46" s="14" t="s">
        <v>262</v>
      </c>
      <c r="D46" s="222"/>
      <c r="E46" s="222"/>
      <c r="F46" s="222"/>
      <c r="G46" s="222"/>
      <c r="H46" s="222"/>
      <c r="I46" s="222"/>
      <c r="J46" s="222"/>
      <c r="K46" s="222"/>
      <c r="L46" s="222"/>
      <c r="M46" s="222"/>
      <c r="N46" s="222"/>
      <c r="O46" s="222"/>
      <c r="P46" s="222"/>
      <c r="Q46" s="222"/>
      <c r="R46" s="222"/>
      <c r="S46" s="222"/>
      <c r="T46" s="222"/>
      <c r="U46" s="222"/>
      <c r="V46" s="222"/>
      <c r="W46" s="222"/>
      <c r="X46" s="284"/>
    </row>
    <row r="47" spans="1:24" ht="12.75" customHeight="1" x14ac:dyDescent="0.15">
      <c r="A47" s="282"/>
      <c r="B47" s="169"/>
      <c r="C47" s="14" t="s">
        <v>55</v>
      </c>
      <c r="D47" s="222"/>
      <c r="E47" s="222"/>
      <c r="F47" s="222"/>
      <c r="G47" s="222"/>
      <c r="H47" s="222"/>
      <c r="I47" s="222"/>
      <c r="J47" s="222"/>
      <c r="K47" s="222"/>
      <c r="L47" s="222"/>
      <c r="M47" s="222"/>
      <c r="N47" s="222"/>
      <c r="O47" s="222"/>
      <c r="P47" s="222"/>
      <c r="Q47" s="222"/>
      <c r="R47" s="222"/>
      <c r="S47" s="222"/>
      <c r="T47" s="222"/>
      <c r="U47" s="222"/>
      <c r="V47" s="222"/>
      <c r="W47" s="222"/>
      <c r="X47" s="284"/>
    </row>
    <row r="48" spans="1:24" ht="12.75" customHeight="1" x14ac:dyDescent="0.15">
      <c r="A48" s="282"/>
      <c r="B48" s="169"/>
      <c r="C48" s="206" t="s">
        <v>56</v>
      </c>
      <c r="D48" s="224"/>
      <c r="E48" s="224"/>
      <c r="F48" s="224"/>
      <c r="G48" s="224"/>
      <c r="H48" s="224"/>
      <c r="I48" s="224"/>
      <c r="J48" s="224"/>
      <c r="K48" s="224"/>
      <c r="L48" s="224"/>
      <c r="M48" s="224"/>
      <c r="N48" s="224"/>
      <c r="O48" s="224"/>
      <c r="P48" s="224"/>
      <c r="Q48" s="224"/>
      <c r="R48" s="224"/>
      <c r="S48" s="224"/>
      <c r="T48" s="224"/>
      <c r="U48" s="224"/>
      <c r="V48" s="224"/>
      <c r="W48" s="224"/>
      <c r="X48" s="284"/>
    </row>
    <row r="49" spans="1:24" ht="12.75" customHeight="1" x14ac:dyDescent="0.15">
      <c r="A49" s="282"/>
      <c r="B49" s="169"/>
      <c r="C49" s="206" t="s">
        <v>263</v>
      </c>
      <c r="D49" s="224"/>
      <c r="E49" s="224"/>
      <c r="F49" s="224"/>
      <c r="G49" s="224"/>
      <c r="H49" s="224"/>
      <c r="I49" s="224"/>
      <c r="J49" s="224"/>
      <c r="K49" s="224"/>
      <c r="L49" s="224"/>
      <c r="M49" s="224"/>
      <c r="N49" s="224"/>
      <c r="O49" s="224"/>
      <c r="P49" s="224"/>
      <c r="Q49" s="224"/>
      <c r="R49" s="224"/>
      <c r="S49" s="224"/>
      <c r="T49" s="224"/>
      <c r="U49" s="224"/>
      <c r="V49" s="224"/>
      <c r="W49" s="224"/>
      <c r="X49" s="284"/>
    </row>
    <row r="50" spans="1:24" ht="12.75" customHeight="1" x14ac:dyDescent="0.15">
      <c r="A50" s="282"/>
      <c r="B50" s="169"/>
      <c r="C50" s="206" t="s">
        <v>57</v>
      </c>
      <c r="D50" s="224"/>
      <c r="E50" s="224"/>
      <c r="F50" s="224"/>
      <c r="G50" s="224"/>
      <c r="H50" s="224"/>
      <c r="I50" s="224"/>
      <c r="J50" s="224"/>
      <c r="K50" s="224"/>
      <c r="L50" s="224"/>
      <c r="M50" s="224"/>
      <c r="N50" s="224"/>
      <c r="O50" s="224"/>
      <c r="P50" s="224"/>
      <c r="Q50" s="224"/>
      <c r="R50" s="224"/>
      <c r="S50" s="224"/>
      <c r="T50" s="224"/>
      <c r="U50" s="224"/>
      <c r="V50" s="224"/>
      <c r="W50" s="224"/>
      <c r="X50" s="284"/>
    </row>
    <row r="51" spans="1:24" ht="12.75" customHeight="1" x14ac:dyDescent="0.15">
      <c r="A51" s="282"/>
      <c r="B51" s="169"/>
      <c r="C51" s="34" t="s">
        <v>58</v>
      </c>
      <c r="D51" s="222"/>
      <c r="E51" s="222"/>
      <c r="F51" s="222"/>
      <c r="G51" s="222"/>
      <c r="H51" s="222"/>
      <c r="I51" s="222"/>
      <c r="J51" s="222"/>
      <c r="K51" s="222"/>
      <c r="L51" s="222"/>
      <c r="M51" s="222"/>
      <c r="N51" s="222"/>
      <c r="O51" s="222"/>
      <c r="P51" s="222"/>
      <c r="Q51" s="222"/>
      <c r="R51" s="222"/>
      <c r="S51" s="222"/>
      <c r="T51" s="222"/>
      <c r="U51" s="222"/>
      <c r="V51" s="222"/>
      <c r="W51" s="222"/>
      <c r="X51" s="284"/>
    </row>
    <row r="52" spans="1:24" ht="12.75" customHeight="1" x14ac:dyDescent="0.15">
      <c r="A52" s="282"/>
      <c r="B52" s="169"/>
      <c r="C52" s="193" t="s">
        <v>331</v>
      </c>
      <c r="D52" s="222"/>
      <c r="E52" s="222"/>
      <c r="F52" s="222"/>
      <c r="G52" s="222"/>
      <c r="H52" s="222"/>
      <c r="I52" s="222"/>
      <c r="J52" s="222"/>
      <c r="K52" s="222"/>
      <c r="L52" s="222"/>
      <c r="M52" s="222"/>
      <c r="N52" s="222"/>
      <c r="O52" s="222"/>
      <c r="P52" s="222"/>
      <c r="Q52" s="222"/>
      <c r="R52" s="222"/>
      <c r="S52" s="222"/>
      <c r="T52" s="222"/>
      <c r="U52" s="222"/>
      <c r="V52" s="222"/>
      <c r="W52" s="222"/>
      <c r="X52" s="284"/>
    </row>
    <row r="53" spans="1:24" ht="12.75" customHeight="1" x14ac:dyDescent="0.15">
      <c r="A53" s="282"/>
      <c r="B53" s="169"/>
      <c r="C53" s="14" t="s">
        <v>59</v>
      </c>
      <c r="D53" s="222"/>
      <c r="E53" s="222"/>
      <c r="F53" s="222"/>
      <c r="G53" s="222"/>
      <c r="H53" s="222"/>
      <c r="I53" s="222"/>
      <c r="J53" s="222"/>
      <c r="K53" s="222"/>
      <c r="L53" s="222"/>
      <c r="M53" s="222"/>
      <c r="N53" s="222"/>
      <c r="O53" s="222"/>
      <c r="P53" s="222"/>
      <c r="Q53" s="222"/>
      <c r="R53" s="222"/>
      <c r="S53" s="222"/>
      <c r="T53" s="222"/>
      <c r="U53" s="222"/>
      <c r="V53" s="222"/>
      <c r="W53" s="222"/>
      <c r="X53" s="284"/>
    </row>
    <row r="54" spans="1:24" ht="12.75" customHeight="1" x14ac:dyDescent="0.15">
      <c r="A54" s="282"/>
      <c r="B54" s="169"/>
      <c r="C54" s="225" t="s">
        <v>332</v>
      </c>
      <c r="D54" s="224"/>
      <c r="E54" s="224"/>
      <c r="F54" s="224"/>
      <c r="G54" s="224"/>
      <c r="H54" s="224"/>
      <c r="I54" s="224"/>
      <c r="J54" s="224"/>
      <c r="K54" s="224"/>
      <c r="L54" s="224"/>
      <c r="M54" s="224"/>
      <c r="N54" s="224"/>
      <c r="O54" s="224"/>
      <c r="P54" s="224"/>
      <c r="Q54" s="224"/>
      <c r="R54" s="224"/>
      <c r="S54" s="224"/>
      <c r="T54" s="224"/>
      <c r="U54" s="224"/>
      <c r="V54" s="224"/>
      <c r="W54" s="224"/>
      <c r="X54" s="284"/>
    </row>
    <row r="55" spans="1:24" ht="12.75" customHeight="1" x14ac:dyDescent="0.15">
      <c r="A55" s="282"/>
      <c r="B55" s="169"/>
      <c r="C55" s="206" t="s">
        <v>60</v>
      </c>
      <c r="D55" s="224"/>
      <c r="E55" s="224"/>
      <c r="F55" s="224"/>
      <c r="G55" s="224"/>
      <c r="H55" s="224"/>
      <c r="I55" s="224"/>
      <c r="J55" s="224"/>
      <c r="K55" s="224"/>
      <c r="L55" s="224"/>
      <c r="M55" s="224"/>
      <c r="N55" s="224"/>
      <c r="O55" s="224"/>
      <c r="P55" s="224"/>
      <c r="Q55" s="224"/>
      <c r="R55" s="224"/>
      <c r="S55" s="224"/>
      <c r="T55" s="224"/>
      <c r="U55" s="224"/>
      <c r="V55" s="224"/>
      <c r="W55" s="224"/>
      <c r="X55" s="284"/>
    </row>
    <row r="56" spans="1:24" ht="12.75" customHeight="1" x14ac:dyDescent="0.15">
      <c r="A56" s="282"/>
      <c r="B56" s="169"/>
      <c r="C56" s="206" t="s">
        <v>61</v>
      </c>
      <c r="D56" s="224"/>
      <c r="E56" s="224"/>
      <c r="F56" s="224"/>
      <c r="G56" s="224"/>
      <c r="H56" s="224"/>
      <c r="I56" s="224"/>
      <c r="J56" s="224"/>
      <c r="K56" s="224"/>
      <c r="L56" s="224"/>
      <c r="M56" s="224"/>
      <c r="N56" s="224"/>
      <c r="O56" s="224"/>
      <c r="P56" s="224"/>
      <c r="Q56" s="224"/>
      <c r="R56" s="224"/>
      <c r="S56" s="224"/>
      <c r="T56" s="224"/>
      <c r="U56" s="224"/>
      <c r="V56" s="224"/>
      <c r="W56" s="224"/>
      <c r="X56" s="284"/>
    </row>
    <row r="57" spans="1:24" ht="12.75" customHeight="1" x14ac:dyDescent="0.15">
      <c r="A57" s="282"/>
      <c r="B57" s="169"/>
      <c r="C57" s="14" t="s">
        <v>264</v>
      </c>
      <c r="D57" s="222"/>
      <c r="E57" s="222"/>
      <c r="F57" s="222"/>
      <c r="G57" s="222"/>
      <c r="H57" s="222"/>
      <c r="I57" s="222"/>
      <c r="J57" s="222"/>
      <c r="K57" s="222"/>
      <c r="L57" s="222"/>
      <c r="M57" s="222"/>
      <c r="N57" s="222"/>
      <c r="O57" s="222"/>
      <c r="P57" s="222"/>
      <c r="Q57" s="222"/>
      <c r="R57" s="222"/>
      <c r="S57" s="222"/>
      <c r="T57" s="222"/>
      <c r="U57" s="222"/>
      <c r="V57" s="222"/>
      <c r="W57" s="222"/>
      <c r="X57" s="284"/>
    </row>
    <row r="58" spans="1:24" ht="12.75" customHeight="1" x14ac:dyDescent="0.15">
      <c r="A58" s="282"/>
      <c r="B58" s="169"/>
      <c r="C58" s="14" t="s">
        <v>62</v>
      </c>
      <c r="D58" s="222"/>
      <c r="E58" s="222"/>
      <c r="F58" s="222"/>
      <c r="G58" s="222"/>
      <c r="H58" s="222"/>
      <c r="I58" s="222"/>
      <c r="J58" s="222"/>
      <c r="K58" s="222"/>
      <c r="L58" s="222"/>
      <c r="M58" s="222"/>
      <c r="N58" s="222"/>
      <c r="O58" s="222"/>
      <c r="P58" s="222"/>
      <c r="Q58" s="222"/>
      <c r="R58" s="222"/>
      <c r="S58" s="222"/>
      <c r="T58" s="222"/>
      <c r="U58" s="222"/>
      <c r="V58" s="222"/>
      <c r="W58" s="222"/>
      <c r="X58" s="284"/>
    </row>
    <row r="59" spans="1:24" ht="12.75" customHeight="1" x14ac:dyDescent="0.15">
      <c r="A59" s="282"/>
      <c r="B59" s="169"/>
      <c r="C59" s="14" t="s">
        <v>265</v>
      </c>
      <c r="D59" s="222"/>
      <c r="E59" s="222"/>
      <c r="F59" s="222"/>
      <c r="G59" s="222"/>
      <c r="H59" s="222"/>
      <c r="I59" s="222"/>
      <c r="J59" s="222"/>
      <c r="K59" s="222"/>
      <c r="L59" s="222"/>
      <c r="M59" s="222"/>
      <c r="N59" s="222"/>
      <c r="O59" s="222"/>
      <c r="P59" s="222"/>
      <c r="Q59" s="222"/>
      <c r="R59" s="222"/>
      <c r="S59" s="222"/>
      <c r="T59" s="222"/>
      <c r="U59" s="222"/>
      <c r="V59" s="222"/>
      <c r="W59" s="222"/>
      <c r="X59" s="284"/>
    </row>
    <row r="60" spans="1:24" ht="12.75" customHeight="1" x14ac:dyDescent="0.15">
      <c r="A60" s="282"/>
      <c r="B60" s="169"/>
      <c r="C60" s="225" t="s">
        <v>63</v>
      </c>
      <c r="D60" s="224"/>
      <c r="E60" s="224"/>
      <c r="F60" s="224"/>
      <c r="G60" s="224"/>
      <c r="H60" s="224"/>
      <c r="I60" s="224"/>
      <c r="J60" s="224"/>
      <c r="K60" s="224"/>
      <c r="L60" s="224"/>
      <c r="M60" s="224"/>
      <c r="N60" s="224"/>
      <c r="O60" s="224"/>
      <c r="P60" s="224"/>
      <c r="Q60" s="224"/>
      <c r="R60" s="224"/>
      <c r="S60" s="224"/>
      <c r="T60" s="224"/>
      <c r="U60" s="224"/>
      <c r="V60" s="224"/>
      <c r="W60" s="224"/>
      <c r="X60" s="284"/>
    </row>
    <row r="61" spans="1:24" ht="12.75" customHeight="1" x14ac:dyDescent="0.15">
      <c r="A61" s="282"/>
      <c r="B61" s="169"/>
      <c r="C61" s="206" t="s">
        <v>64</v>
      </c>
      <c r="D61" s="224"/>
      <c r="E61" s="224"/>
      <c r="F61" s="224"/>
      <c r="G61" s="224"/>
      <c r="H61" s="224"/>
      <c r="I61" s="224"/>
      <c r="J61" s="224"/>
      <c r="K61" s="224"/>
      <c r="L61" s="224"/>
      <c r="M61" s="224"/>
      <c r="N61" s="224"/>
      <c r="O61" s="224"/>
      <c r="P61" s="224"/>
      <c r="Q61" s="224"/>
      <c r="R61" s="224"/>
      <c r="S61" s="224"/>
      <c r="T61" s="224"/>
      <c r="U61" s="224"/>
      <c r="V61" s="224"/>
      <c r="W61" s="224"/>
      <c r="X61" s="284"/>
    </row>
    <row r="62" spans="1:24" ht="12.75" customHeight="1" x14ac:dyDescent="0.15">
      <c r="A62" s="282"/>
      <c r="B62" s="169"/>
      <c r="C62" s="206" t="s">
        <v>65</v>
      </c>
      <c r="D62" s="224"/>
      <c r="E62" s="224"/>
      <c r="F62" s="224"/>
      <c r="G62" s="224"/>
      <c r="H62" s="224"/>
      <c r="I62" s="224"/>
      <c r="J62" s="224"/>
      <c r="K62" s="224"/>
      <c r="L62" s="224"/>
      <c r="M62" s="224"/>
      <c r="N62" s="224"/>
      <c r="O62" s="224"/>
      <c r="P62" s="224"/>
      <c r="Q62" s="224"/>
      <c r="R62" s="224"/>
      <c r="S62" s="224"/>
      <c r="T62" s="224"/>
      <c r="U62" s="224"/>
      <c r="V62" s="224"/>
      <c r="W62" s="224"/>
      <c r="X62" s="284"/>
    </row>
    <row r="63" spans="1:24" ht="12.75" customHeight="1" x14ac:dyDescent="0.15">
      <c r="A63" s="282"/>
      <c r="B63" s="169"/>
      <c r="C63" s="33" t="s">
        <v>66</v>
      </c>
      <c r="D63" s="223"/>
      <c r="E63" s="223"/>
      <c r="F63" s="223"/>
      <c r="G63" s="223"/>
      <c r="H63" s="223"/>
      <c r="I63" s="223"/>
      <c r="J63" s="223"/>
      <c r="K63" s="223"/>
      <c r="L63" s="223"/>
      <c r="M63" s="223"/>
      <c r="N63" s="223"/>
      <c r="O63" s="223"/>
      <c r="P63" s="223"/>
      <c r="Q63" s="223"/>
      <c r="R63" s="223"/>
      <c r="S63" s="223"/>
      <c r="T63" s="223"/>
      <c r="U63" s="223"/>
      <c r="V63" s="223"/>
      <c r="W63" s="223"/>
      <c r="X63" s="284"/>
    </row>
    <row r="64" spans="1:24" ht="15" customHeight="1" x14ac:dyDescent="0.15">
      <c r="A64" s="282"/>
      <c r="B64" s="169"/>
      <c r="C64" s="33" t="s">
        <v>67</v>
      </c>
      <c r="D64" s="223"/>
      <c r="E64" s="223"/>
      <c r="F64" s="223"/>
      <c r="G64" s="223"/>
      <c r="H64" s="223"/>
      <c r="I64" s="223"/>
      <c r="J64" s="223"/>
      <c r="K64" s="223"/>
      <c r="L64" s="223"/>
      <c r="M64" s="223"/>
      <c r="N64" s="223"/>
      <c r="O64" s="222"/>
      <c r="P64" s="222"/>
      <c r="Q64" s="222"/>
      <c r="R64" s="222"/>
      <c r="S64" s="222"/>
      <c r="T64" s="222"/>
      <c r="U64" s="222"/>
      <c r="V64" s="222"/>
      <c r="W64" s="222"/>
      <c r="X64" s="284"/>
    </row>
    <row r="65" spans="1:24" s="11" customFormat="1" ht="15" customHeight="1" x14ac:dyDescent="0.15">
      <c r="A65" s="282"/>
      <c r="B65" s="169"/>
      <c r="C65" s="33" t="s">
        <v>68</v>
      </c>
      <c r="D65" s="223"/>
      <c r="E65" s="223"/>
      <c r="F65" s="223"/>
      <c r="G65" s="223"/>
      <c r="H65" s="223"/>
      <c r="I65" s="223"/>
      <c r="J65" s="223"/>
      <c r="K65" s="223"/>
      <c r="L65" s="223"/>
      <c r="M65" s="223"/>
      <c r="N65" s="223"/>
      <c r="O65" s="222"/>
      <c r="P65" s="222"/>
      <c r="Q65" s="222"/>
      <c r="R65" s="222"/>
      <c r="S65" s="222"/>
      <c r="T65" s="222"/>
      <c r="U65" s="222"/>
      <c r="V65" s="222"/>
      <c r="W65" s="222"/>
      <c r="X65" s="284"/>
    </row>
    <row r="66" spans="1:24" s="11" customFormat="1" ht="15" customHeight="1" x14ac:dyDescent="0.15">
      <c r="A66" s="282"/>
      <c r="B66" s="169"/>
      <c r="C66" s="225" t="s">
        <v>266</v>
      </c>
      <c r="D66" s="224"/>
      <c r="E66" s="224"/>
      <c r="F66" s="224"/>
      <c r="G66" s="224"/>
      <c r="H66" s="224"/>
      <c r="I66" s="224"/>
      <c r="J66" s="224"/>
      <c r="K66" s="224"/>
      <c r="L66" s="224"/>
      <c r="M66" s="224"/>
      <c r="N66" s="224"/>
      <c r="O66" s="224"/>
      <c r="P66" s="224"/>
      <c r="Q66" s="224"/>
      <c r="R66" s="224"/>
      <c r="S66" s="224"/>
      <c r="T66" s="224"/>
      <c r="U66" s="224"/>
      <c r="V66" s="224"/>
      <c r="W66" s="224"/>
      <c r="X66" s="284"/>
    </row>
    <row r="67" spans="1:24" x14ac:dyDescent="0.15">
      <c r="A67" s="282"/>
      <c r="B67" s="169"/>
      <c r="C67" s="206" t="s">
        <v>69</v>
      </c>
      <c r="D67" s="224"/>
      <c r="E67" s="224"/>
      <c r="F67" s="224"/>
      <c r="G67" s="224"/>
      <c r="H67" s="224"/>
      <c r="I67" s="224"/>
      <c r="J67" s="224"/>
      <c r="K67" s="224"/>
      <c r="L67" s="224"/>
      <c r="M67" s="224"/>
      <c r="N67" s="224"/>
      <c r="O67" s="224"/>
      <c r="P67" s="224"/>
      <c r="Q67" s="224"/>
      <c r="R67" s="224"/>
      <c r="S67" s="224"/>
      <c r="T67" s="224"/>
      <c r="U67" s="224"/>
      <c r="V67" s="224"/>
      <c r="W67" s="224"/>
      <c r="X67" s="284"/>
    </row>
    <row r="68" spans="1:24" x14ac:dyDescent="0.15">
      <c r="A68" s="282"/>
      <c r="B68" s="169"/>
      <c r="C68" s="206" t="s">
        <v>70</v>
      </c>
      <c r="D68" s="224"/>
      <c r="E68" s="224"/>
      <c r="F68" s="224"/>
      <c r="G68" s="224"/>
      <c r="H68" s="224"/>
      <c r="I68" s="224"/>
      <c r="J68" s="224"/>
      <c r="K68" s="224"/>
      <c r="L68" s="224"/>
      <c r="M68" s="224"/>
      <c r="N68" s="224"/>
      <c r="O68" s="224"/>
      <c r="P68" s="224"/>
      <c r="Q68" s="224"/>
      <c r="R68" s="224"/>
      <c r="S68" s="224"/>
      <c r="T68" s="224"/>
      <c r="U68" s="224"/>
      <c r="V68" s="224"/>
      <c r="W68" s="224"/>
      <c r="X68" s="284"/>
    </row>
    <row r="69" spans="1:24" x14ac:dyDescent="0.15">
      <c r="A69" s="282"/>
      <c r="B69" s="169"/>
      <c r="C69" s="14" t="s">
        <v>267</v>
      </c>
      <c r="D69" s="222"/>
      <c r="E69" s="222"/>
      <c r="F69" s="222"/>
      <c r="G69" s="222"/>
      <c r="H69" s="222"/>
      <c r="I69" s="222"/>
      <c r="J69" s="222"/>
      <c r="K69" s="222"/>
      <c r="L69" s="222"/>
      <c r="M69" s="222"/>
      <c r="N69" s="222"/>
      <c r="O69" s="222"/>
      <c r="P69" s="222"/>
      <c r="Q69" s="222"/>
      <c r="R69" s="222"/>
      <c r="S69" s="222"/>
      <c r="T69" s="222"/>
      <c r="U69" s="222"/>
      <c r="V69" s="222"/>
      <c r="W69" s="222"/>
      <c r="X69" s="284"/>
    </row>
    <row r="70" spans="1:24" x14ac:dyDescent="0.15">
      <c r="A70" s="282"/>
      <c r="B70" s="169"/>
      <c r="C70" s="14" t="s">
        <v>71</v>
      </c>
      <c r="D70" s="222"/>
      <c r="E70" s="222"/>
      <c r="F70" s="222"/>
      <c r="G70" s="222"/>
      <c r="H70" s="222"/>
      <c r="I70" s="222"/>
      <c r="J70" s="222"/>
      <c r="K70" s="222"/>
      <c r="L70" s="222"/>
      <c r="M70" s="222"/>
      <c r="N70" s="222"/>
      <c r="O70" s="222"/>
      <c r="P70" s="222"/>
      <c r="Q70" s="222"/>
      <c r="R70" s="222"/>
      <c r="S70" s="222"/>
      <c r="T70" s="222"/>
      <c r="U70" s="222"/>
      <c r="V70" s="222"/>
      <c r="W70" s="222"/>
      <c r="X70" s="284"/>
    </row>
    <row r="71" spans="1:24" x14ac:dyDescent="0.15">
      <c r="A71" s="282"/>
      <c r="B71" s="169"/>
      <c r="C71" s="14" t="s">
        <v>72</v>
      </c>
      <c r="D71" s="222"/>
      <c r="E71" s="222"/>
      <c r="F71" s="222"/>
      <c r="G71" s="222"/>
      <c r="H71" s="222"/>
      <c r="I71" s="222"/>
      <c r="J71" s="222"/>
      <c r="K71" s="222"/>
      <c r="L71" s="222"/>
      <c r="M71" s="222"/>
      <c r="N71" s="222"/>
      <c r="O71" s="222"/>
      <c r="P71" s="222"/>
      <c r="Q71" s="222"/>
      <c r="R71" s="222"/>
      <c r="S71" s="222"/>
      <c r="T71" s="222"/>
      <c r="U71" s="222"/>
      <c r="V71" s="222"/>
      <c r="W71" s="222"/>
      <c r="X71" s="284"/>
    </row>
    <row r="72" spans="1:24" x14ac:dyDescent="0.15">
      <c r="A72" s="282"/>
      <c r="B72" s="169"/>
      <c r="C72" s="225" t="s">
        <v>220</v>
      </c>
      <c r="D72" s="224"/>
      <c r="E72" s="224"/>
      <c r="F72" s="224"/>
      <c r="G72" s="224"/>
      <c r="H72" s="224"/>
      <c r="I72" s="224"/>
      <c r="J72" s="224"/>
      <c r="K72" s="224"/>
      <c r="L72" s="224"/>
      <c r="M72" s="224"/>
      <c r="N72" s="224"/>
      <c r="O72" s="224"/>
      <c r="P72" s="224"/>
      <c r="Q72" s="224"/>
      <c r="R72" s="224"/>
      <c r="S72" s="224"/>
      <c r="T72" s="224"/>
      <c r="U72" s="224"/>
      <c r="V72" s="224"/>
      <c r="W72" s="224"/>
      <c r="X72" s="284"/>
    </row>
    <row r="73" spans="1:24" x14ac:dyDescent="0.15">
      <c r="A73" s="282"/>
      <c r="B73" s="169"/>
      <c r="C73" s="206" t="s">
        <v>73</v>
      </c>
      <c r="D73" s="224"/>
      <c r="E73" s="224"/>
      <c r="F73" s="224"/>
      <c r="G73" s="224"/>
      <c r="H73" s="224"/>
      <c r="I73" s="224"/>
      <c r="J73" s="224"/>
      <c r="K73" s="224"/>
      <c r="L73" s="224"/>
      <c r="M73" s="224"/>
      <c r="N73" s="224"/>
      <c r="O73" s="224"/>
      <c r="P73" s="224"/>
      <c r="Q73" s="224"/>
      <c r="R73" s="224"/>
      <c r="S73" s="224"/>
      <c r="T73" s="224"/>
      <c r="U73" s="224"/>
      <c r="V73" s="224"/>
      <c r="W73" s="224"/>
      <c r="X73" s="284"/>
    </row>
    <row r="74" spans="1:24" x14ac:dyDescent="0.15">
      <c r="A74" s="282"/>
      <c r="B74" s="169"/>
      <c r="C74" s="206" t="s">
        <v>74</v>
      </c>
      <c r="D74" s="224"/>
      <c r="E74" s="224"/>
      <c r="F74" s="224"/>
      <c r="G74" s="224"/>
      <c r="H74" s="224"/>
      <c r="I74" s="224"/>
      <c r="J74" s="224"/>
      <c r="K74" s="224"/>
      <c r="L74" s="224"/>
      <c r="M74" s="224"/>
      <c r="N74" s="224"/>
      <c r="O74" s="224"/>
      <c r="P74" s="224"/>
      <c r="Q74" s="224"/>
      <c r="R74" s="224"/>
      <c r="S74" s="224"/>
      <c r="T74" s="224"/>
      <c r="U74" s="224"/>
      <c r="V74" s="224"/>
      <c r="W74" s="224"/>
      <c r="X74" s="284"/>
    </row>
    <row r="75" spans="1:24" x14ac:dyDescent="0.15">
      <c r="A75" s="282"/>
      <c r="B75" s="169"/>
      <c r="C75" s="14" t="s">
        <v>75</v>
      </c>
      <c r="D75" s="222"/>
      <c r="E75" s="222"/>
      <c r="F75" s="222"/>
      <c r="G75" s="222"/>
      <c r="H75" s="222"/>
      <c r="I75" s="222"/>
      <c r="J75" s="222"/>
      <c r="K75" s="222"/>
      <c r="L75" s="222"/>
      <c r="M75" s="222"/>
      <c r="N75" s="222"/>
      <c r="O75" s="222"/>
      <c r="P75" s="222"/>
      <c r="Q75" s="222"/>
      <c r="R75" s="222"/>
      <c r="S75" s="222"/>
      <c r="T75" s="222"/>
      <c r="U75" s="222"/>
      <c r="V75" s="222"/>
      <c r="W75" s="222"/>
      <c r="X75" s="284"/>
    </row>
    <row r="76" spans="1:24" x14ac:dyDescent="0.15">
      <c r="A76" s="282"/>
      <c r="B76" s="169"/>
      <c r="C76" s="14" t="s">
        <v>76</v>
      </c>
      <c r="D76" s="222"/>
      <c r="E76" s="222"/>
      <c r="F76" s="222"/>
      <c r="G76" s="222"/>
      <c r="H76" s="222"/>
      <c r="I76" s="222"/>
      <c r="J76" s="222"/>
      <c r="K76" s="222"/>
      <c r="L76" s="222"/>
      <c r="M76" s="222"/>
      <c r="N76" s="222"/>
      <c r="O76" s="222"/>
      <c r="P76" s="222"/>
      <c r="Q76" s="222"/>
      <c r="R76" s="222"/>
      <c r="S76" s="222"/>
      <c r="T76" s="222"/>
      <c r="U76" s="222"/>
      <c r="V76" s="222"/>
      <c r="W76" s="222"/>
      <c r="X76" s="284"/>
    </row>
    <row r="77" spans="1:24" x14ac:dyDescent="0.15">
      <c r="A77" s="282"/>
      <c r="B77" s="169"/>
      <c r="C77" s="14" t="s">
        <v>77</v>
      </c>
      <c r="D77" s="222"/>
      <c r="E77" s="222"/>
      <c r="F77" s="222"/>
      <c r="G77" s="222"/>
      <c r="H77" s="222"/>
      <c r="I77" s="222"/>
      <c r="J77" s="222"/>
      <c r="K77" s="222"/>
      <c r="L77" s="222"/>
      <c r="M77" s="222"/>
      <c r="N77" s="222"/>
      <c r="O77" s="222"/>
      <c r="P77" s="222"/>
      <c r="Q77" s="222"/>
      <c r="R77" s="222"/>
      <c r="S77" s="222"/>
      <c r="T77" s="222"/>
      <c r="U77" s="222"/>
      <c r="V77" s="222"/>
      <c r="W77" s="222"/>
      <c r="X77" s="284"/>
    </row>
    <row r="78" spans="1:24" x14ac:dyDescent="0.15">
      <c r="A78" s="282"/>
      <c r="B78" s="169"/>
      <c r="C78" s="225" t="s">
        <v>78</v>
      </c>
      <c r="D78" s="224"/>
      <c r="E78" s="224"/>
      <c r="F78" s="224"/>
      <c r="G78" s="224"/>
      <c r="H78" s="224"/>
      <c r="I78" s="224"/>
      <c r="J78" s="224"/>
      <c r="K78" s="224"/>
      <c r="L78" s="224"/>
      <c r="M78" s="224"/>
      <c r="N78" s="224"/>
      <c r="O78" s="224"/>
      <c r="P78" s="224"/>
      <c r="Q78" s="224"/>
      <c r="R78" s="224"/>
      <c r="S78" s="224"/>
      <c r="T78" s="224"/>
      <c r="U78" s="224"/>
      <c r="V78" s="224"/>
      <c r="W78" s="224"/>
      <c r="X78" s="284"/>
    </row>
    <row r="79" spans="1:24" x14ac:dyDescent="0.15">
      <c r="A79" s="282"/>
      <c r="B79" s="169"/>
      <c r="C79" s="206" t="s">
        <v>79</v>
      </c>
      <c r="D79" s="224"/>
      <c r="E79" s="224"/>
      <c r="F79" s="224"/>
      <c r="G79" s="224"/>
      <c r="H79" s="224"/>
      <c r="I79" s="224"/>
      <c r="J79" s="224"/>
      <c r="K79" s="224"/>
      <c r="L79" s="224"/>
      <c r="M79" s="224"/>
      <c r="N79" s="224"/>
      <c r="O79" s="224"/>
      <c r="P79" s="224"/>
      <c r="Q79" s="224"/>
      <c r="R79" s="224"/>
      <c r="S79" s="224"/>
      <c r="T79" s="224"/>
      <c r="U79" s="224"/>
      <c r="V79" s="224"/>
      <c r="W79" s="224"/>
      <c r="X79" s="284"/>
    </row>
    <row r="80" spans="1:24" x14ac:dyDescent="0.15">
      <c r="A80" s="282"/>
      <c r="B80" s="169"/>
      <c r="C80" s="206" t="s">
        <v>80</v>
      </c>
      <c r="D80" s="224"/>
      <c r="E80" s="224"/>
      <c r="F80" s="224"/>
      <c r="G80" s="224"/>
      <c r="H80" s="224"/>
      <c r="I80" s="224"/>
      <c r="J80" s="224"/>
      <c r="K80" s="224"/>
      <c r="L80" s="224"/>
      <c r="M80" s="224"/>
      <c r="N80" s="224"/>
      <c r="O80" s="224"/>
      <c r="P80" s="224"/>
      <c r="Q80" s="224"/>
      <c r="R80" s="224"/>
      <c r="S80" s="224"/>
      <c r="T80" s="224"/>
      <c r="U80" s="224"/>
      <c r="V80" s="224"/>
      <c r="W80" s="224"/>
      <c r="X80" s="284"/>
    </row>
    <row r="81" spans="1:24" x14ac:dyDescent="0.15">
      <c r="A81" s="282"/>
      <c r="B81" s="169"/>
      <c r="C81" s="14" t="s">
        <v>81</v>
      </c>
      <c r="D81" s="222"/>
      <c r="E81" s="222"/>
      <c r="F81" s="222"/>
      <c r="G81" s="222"/>
      <c r="H81" s="222"/>
      <c r="I81" s="222"/>
      <c r="J81" s="222"/>
      <c r="K81" s="222"/>
      <c r="L81" s="222"/>
      <c r="M81" s="222"/>
      <c r="N81" s="222"/>
      <c r="O81" s="222"/>
      <c r="P81" s="222"/>
      <c r="Q81" s="222"/>
      <c r="R81" s="222"/>
      <c r="S81" s="222"/>
      <c r="T81" s="222"/>
      <c r="U81" s="222"/>
      <c r="V81" s="222"/>
      <c r="W81" s="222"/>
      <c r="X81" s="284"/>
    </row>
    <row r="82" spans="1:24" x14ac:dyDescent="0.15">
      <c r="A82" s="282"/>
      <c r="B82" s="169"/>
      <c r="C82" s="14" t="s">
        <v>268</v>
      </c>
      <c r="D82" s="222"/>
      <c r="E82" s="222"/>
      <c r="F82" s="222"/>
      <c r="G82" s="222"/>
      <c r="H82" s="222"/>
      <c r="I82" s="222"/>
      <c r="J82" s="222"/>
      <c r="K82" s="222"/>
      <c r="L82" s="222"/>
      <c r="M82" s="222"/>
      <c r="N82" s="222"/>
      <c r="O82" s="222"/>
      <c r="P82" s="222"/>
      <c r="Q82" s="222"/>
      <c r="R82" s="222"/>
      <c r="S82" s="222"/>
      <c r="T82" s="222"/>
      <c r="U82" s="222"/>
      <c r="V82" s="222"/>
      <c r="W82" s="222"/>
      <c r="X82" s="284"/>
    </row>
    <row r="83" spans="1:24" x14ac:dyDescent="0.15">
      <c r="A83" s="282"/>
      <c r="B83" s="169"/>
      <c r="C83" s="14" t="s">
        <v>82</v>
      </c>
      <c r="D83" s="222"/>
      <c r="E83" s="222"/>
      <c r="F83" s="222"/>
      <c r="G83" s="222"/>
      <c r="H83" s="222"/>
      <c r="I83" s="222"/>
      <c r="J83" s="222"/>
      <c r="K83" s="222"/>
      <c r="L83" s="222"/>
      <c r="M83" s="222"/>
      <c r="N83" s="222"/>
      <c r="O83" s="222"/>
      <c r="P83" s="222"/>
      <c r="Q83" s="222"/>
      <c r="R83" s="222"/>
      <c r="S83" s="222"/>
      <c r="T83" s="222"/>
      <c r="U83" s="222"/>
      <c r="V83" s="222"/>
      <c r="W83" s="222"/>
      <c r="X83" s="284"/>
    </row>
    <row r="84" spans="1:24" x14ac:dyDescent="0.15">
      <c r="A84" s="282"/>
      <c r="B84" s="169"/>
      <c r="C84" s="206" t="s">
        <v>83</v>
      </c>
      <c r="D84" s="224"/>
      <c r="E84" s="224"/>
      <c r="F84" s="224"/>
      <c r="G84" s="224"/>
      <c r="H84" s="224"/>
      <c r="I84" s="224"/>
      <c r="J84" s="224"/>
      <c r="K84" s="224"/>
      <c r="L84" s="224"/>
      <c r="M84" s="224"/>
      <c r="N84" s="224"/>
      <c r="O84" s="224"/>
      <c r="P84" s="224"/>
      <c r="Q84" s="224"/>
      <c r="R84" s="224"/>
      <c r="S84" s="224"/>
      <c r="T84" s="224"/>
      <c r="U84" s="224"/>
      <c r="V84" s="224"/>
      <c r="W84" s="224"/>
      <c r="X84" s="284"/>
    </row>
    <row r="85" spans="1:24" x14ac:dyDescent="0.15">
      <c r="A85" s="282"/>
      <c r="B85" s="169"/>
      <c r="C85" s="206" t="s">
        <v>84</v>
      </c>
      <c r="D85" s="224"/>
      <c r="E85" s="224"/>
      <c r="F85" s="224"/>
      <c r="G85" s="224"/>
      <c r="H85" s="224"/>
      <c r="I85" s="224"/>
      <c r="J85" s="224"/>
      <c r="K85" s="224"/>
      <c r="L85" s="224"/>
      <c r="M85" s="224"/>
      <c r="N85" s="224"/>
      <c r="O85" s="224"/>
      <c r="P85" s="224"/>
      <c r="Q85" s="224"/>
      <c r="R85" s="224"/>
      <c r="S85" s="224"/>
      <c r="T85" s="224"/>
      <c r="U85" s="224"/>
      <c r="V85" s="224"/>
      <c r="W85" s="224"/>
      <c r="X85" s="284"/>
    </row>
    <row r="86" spans="1:24" x14ac:dyDescent="0.15">
      <c r="A86" s="282"/>
      <c r="B86" s="169"/>
      <c r="C86" s="206" t="s">
        <v>85</v>
      </c>
      <c r="D86" s="224"/>
      <c r="E86" s="224"/>
      <c r="F86" s="224"/>
      <c r="G86" s="224"/>
      <c r="H86" s="224"/>
      <c r="I86" s="224"/>
      <c r="J86" s="224"/>
      <c r="K86" s="224"/>
      <c r="L86" s="224"/>
      <c r="M86" s="224"/>
      <c r="N86" s="224"/>
      <c r="O86" s="224"/>
      <c r="P86" s="224"/>
      <c r="Q86" s="224"/>
      <c r="R86" s="224"/>
      <c r="S86" s="224"/>
      <c r="T86" s="224"/>
      <c r="U86" s="224"/>
      <c r="V86" s="224"/>
      <c r="W86" s="224"/>
      <c r="X86" s="284"/>
    </row>
    <row r="87" spans="1:24" x14ac:dyDescent="0.15">
      <c r="A87" s="282"/>
      <c r="B87" s="169"/>
      <c r="C87" s="14" t="s">
        <v>86</v>
      </c>
      <c r="D87" s="222"/>
      <c r="E87" s="222"/>
      <c r="F87" s="222"/>
      <c r="G87" s="222"/>
      <c r="H87" s="222"/>
      <c r="I87" s="222"/>
      <c r="J87" s="222"/>
      <c r="K87" s="222"/>
      <c r="L87" s="222"/>
      <c r="M87" s="222"/>
      <c r="N87" s="222"/>
      <c r="O87" s="222"/>
      <c r="P87" s="222"/>
      <c r="Q87" s="222"/>
      <c r="R87" s="222"/>
      <c r="S87" s="222"/>
      <c r="T87" s="222"/>
      <c r="U87" s="222"/>
      <c r="V87" s="222"/>
      <c r="W87" s="222"/>
      <c r="X87" s="284"/>
    </row>
    <row r="88" spans="1:24" x14ac:dyDescent="0.15">
      <c r="A88" s="282"/>
      <c r="B88" s="169"/>
      <c r="C88" s="14" t="s">
        <v>87</v>
      </c>
      <c r="D88" s="222"/>
      <c r="E88" s="222"/>
      <c r="F88" s="222"/>
      <c r="G88" s="222"/>
      <c r="H88" s="222"/>
      <c r="I88" s="222"/>
      <c r="J88" s="222"/>
      <c r="K88" s="222"/>
      <c r="L88" s="222"/>
      <c r="M88" s="222"/>
      <c r="N88" s="222"/>
      <c r="O88" s="222"/>
      <c r="P88" s="222"/>
      <c r="Q88" s="222"/>
      <c r="R88" s="222"/>
      <c r="S88" s="222"/>
      <c r="T88" s="222"/>
      <c r="U88" s="222"/>
      <c r="V88" s="222"/>
      <c r="W88" s="222"/>
      <c r="X88" s="284"/>
    </row>
    <row r="89" spans="1:24" x14ac:dyDescent="0.15">
      <c r="A89" s="282"/>
      <c r="B89" s="169"/>
      <c r="C89" s="14" t="s">
        <v>88</v>
      </c>
      <c r="D89" s="222"/>
      <c r="E89" s="222"/>
      <c r="F89" s="222"/>
      <c r="G89" s="222"/>
      <c r="H89" s="222"/>
      <c r="I89" s="222"/>
      <c r="J89" s="222"/>
      <c r="K89" s="222"/>
      <c r="L89" s="222"/>
      <c r="M89" s="222"/>
      <c r="N89" s="222"/>
      <c r="O89" s="222"/>
      <c r="P89" s="222"/>
      <c r="Q89" s="222"/>
      <c r="R89" s="222"/>
      <c r="S89" s="222"/>
      <c r="T89" s="222"/>
      <c r="U89" s="222"/>
      <c r="V89" s="222"/>
      <c r="W89" s="222"/>
      <c r="X89" s="284"/>
    </row>
    <row r="90" spans="1:24" x14ac:dyDescent="0.15">
      <c r="A90" s="282"/>
      <c r="B90" s="169"/>
      <c r="C90" s="206" t="s">
        <v>89</v>
      </c>
      <c r="D90" s="224"/>
      <c r="E90" s="224"/>
      <c r="F90" s="224"/>
      <c r="G90" s="224"/>
      <c r="H90" s="224"/>
      <c r="I90" s="224"/>
      <c r="J90" s="224"/>
      <c r="K90" s="224"/>
      <c r="L90" s="224"/>
      <c r="M90" s="224"/>
      <c r="N90" s="224"/>
      <c r="O90" s="224"/>
      <c r="P90" s="224"/>
      <c r="Q90" s="224"/>
      <c r="R90" s="224"/>
      <c r="S90" s="224"/>
      <c r="T90" s="224"/>
      <c r="U90" s="224"/>
      <c r="V90" s="224"/>
      <c r="W90" s="224"/>
      <c r="X90" s="284"/>
    </row>
    <row r="91" spans="1:24" x14ac:dyDescent="0.15">
      <c r="A91" s="282"/>
      <c r="B91" s="169"/>
      <c r="C91" s="206" t="s">
        <v>269</v>
      </c>
      <c r="D91" s="224"/>
      <c r="E91" s="224"/>
      <c r="F91" s="224"/>
      <c r="G91" s="224"/>
      <c r="H91" s="224"/>
      <c r="I91" s="224"/>
      <c r="J91" s="224"/>
      <c r="K91" s="224"/>
      <c r="L91" s="224"/>
      <c r="M91" s="224"/>
      <c r="N91" s="224"/>
      <c r="O91" s="224"/>
      <c r="P91" s="224"/>
      <c r="Q91" s="224"/>
      <c r="R91" s="224"/>
      <c r="S91" s="224"/>
      <c r="T91" s="224"/>
      <c r="U91" s="224"/>
      <c r="V91" s="224"/>
      <c r="W91" s="224"/>
      <c r="X91" s="284"/>
    </row>
    <row r="92" spans="1:24" x14ac:dyDescent="0.15">
      <c r="A92" s="282"/>
      <c r="B92" s="169"/>
      <c r="C92" s="206" t="s">
        <v>90</v>
      </c>
      <c r="D92" s="224"/>
      <c r="E92" s="224"/>
      <c r="F92" s="224"/>
      <c r="G92" s="224"/>
      <c r="H92" s="224"/>
      <c r="I92" s="224"/>
      <c r="J92" s="224"/>
      <c r="K92" s="224"/>
      <c r="L92" s="224"/>
      <c r="M92" s="224"/>
      <c r="N92" s="224"/>
      <c r="O92" s="224"/>
      <c r="P92" s="224"/>
      <c r="Q92" s="224"/>
      <c r="R92" s="224"/>
      <c r="S92" s="224"/>
      <c r="T92" s="224"/>
      <c r="U92" s="224"/>
      <c r="V92" s="224"/>
      <c r="W92" s="224"/>
      <c r="X92" s="284"/>
    </row>
    <row r="93" spans="1:24" x14ac:dyDescent="0.15">
      <c r="A93" s="282"/>
      <c r="B93" s="169"/>
      <c r="C93" s="14" t="s">
        <v>91</v>
      </c>
      <c r="D93" s="222"/>
      <c r="E93" s="222"/>
      <c r="F93" s="222"/>
      <c r="G93" s="222"/>
      <c r="H93" s="222"/>
      <c r="I93" s="222"/>
      <c r="J93" s="222"/>
      <c r="K93" s="222"/>
      <c r="L93" s="222"/>
      <c r="M93" s="222"/>
      <c r="N93" s="222"/>
      <c r="O93" s="222"/>
      <c r="P93" s="222"/>
      <c r="Q93" s="222"/>
      <c r="R93" s="222"/>
      <c r="S93" s="222"/>
      <c r="T93" s="222"/>
      <c r="U93" s="222"/>
      <c r="V93" s="222"/>
      <c r="W93" s="222"/>
      <c r="X93" s="284"/>
    </row>
    <row r="94" spans="1:24" x14ac:dyDescent="0.15">
      <c r="A94" s="282"/>
      <c r="B94" s="169"/>
      <c r="C94" s="14" t="s">
        <v>92</v>
      </c>
      <c r="D94" s="222"/>
      <c r="E94" s="222"/>
      <c r="F94" s="222"/>
      <c r="G94" s="222"/>
      <c r="H94" s="222"/>
      <c r="I94" s="222"/>
      <c r="J94" s="222"/>
      <c r="K94" s="222"/>
      <c r="L94" s="222"/>
      <c r="M94" s="222"/>
      <c r="N94" s="222"/>
      <c r="O94" s="222"/>
      <c r="P94" s="222"/>
      <c r="Q94" s="222"/>
      <c r="R94" s="222"/>
      <c r="S94" s="222"/>
      <c r="T94" s="222"/>
      <c r="U94" s="222"/>
      <c r="V94" s="222"/>
      <c r="W94" s="222"/>
      <c r="X94" s="284"/>
    </row>
    <row r="95" spans="1:24" x14ac:dyDescent="0.15">
      <c r="A95" s="282"/>
      <c r="B95" s="169"/>
      <c r="C95" s="14" t="s">
        <v>93</v>
      </c>
      <c r="D95" s="222"/>
      <c r="E95" s="222"/>
      <c r="F95" s="222"/>
      <c r="G95" s="222"/>
      <c r="H95" s="222"/>
      <c r="I95" s="222"/>
      <c r="J95" s="222"/>
      <c r="K95" s="222"/>
      <c r="L95" s="222"/>
      <c r="M95" s="222"/>
      <c r="N95" s="222"/>
      <c r="O95" s="222"/>
      <c r="P95" s="222"/>
      <c r="Q95" s="222"/>
      <c r="R95" s="222"/>
      <c r="S95" s="222"/>
      <c r="T95" s="222"/>
      <c r="U95" s="222"/>
      <c r="V95" s="222"/>
      <c r="W95" s="222"/>
      <c r="X95" s="284"/>
    </row>
    <row r="96" spans="1:24" x14ac:dyDescent="0.15">
      <c r="A96" s="282"/>
      <c r="B96" s="169"/>
      <c r="C96" s="206" t="s">
        <v>270</v>
      </c>
      <c r="D96" s="224"/>
      <c r="E96" s="224"/>
      <c r="F96" s="224"/>
      <c r="G96" s="224"/>
      <c r="H96" s="224"/>
      <c r="I96" s="224"/>
      <c r="J96" s="224"/>
      <c r="K96" s="224"/>
      <c r="L96" s="224"/>
      <c r="M96" s="224"/>
      <c r="N96" s="224"/>
      <c r="O96" s="224"/>
      <c r="P96" s="224"/>
      <c r="Q96" s="224"/>
      <c r="R96" s="224"/>
      <c r="S96" s="224"/>
      <c r="T96" s="224"/>
      <c r="U96" s="224"/>
      <c r="V96" s="224"/>
      <c r="W96" s="224"/>
      <c r="X96" s="284"/>
    </row>
    <row r="97" spans="1:24" x14ac:dyDescent="0.15">
      <c r="A97" s="282"/>
      <c r="B97" s="169"/>
      <c r="C97" s="206" t="s">
        <v>271</v>
      </c>
      <c r="D97" s="224"/>
      <c r="E97" s="224"/>
      <c r="F97" s="224"/>
      <c r="G97" s="224"/>
      <c r="H97" s="224"/>
      <c r="I97" s="224"/>
      <c r="J97" s="224"/>
      <c r="K97" s="224"/>
      <c r="L97" s="224"/>
      <c r="M97" s="224"/>
      <c r="N97" s="224"/>
      <c r="O97" s="224"/>
      <c r="P97" s="224"/>
      <c r="Q97" s="224"/>
      <c r="R97" s="224"/>
      <c r="S97" s="224"/>
      <c r="T97" s="224"/>
      <c r="U97" s="224"/>
      <c r="V97" s="224"/>
      <c r="W97" s="224"/>
      <c r="X97" s="284"/>
    </row>
    <row r="98" spans="1:24" x14ac:dyDescent="0.15">
      <c r="A98" s="282"/>
      <c r="B98" s="169"/>
      <c r="C98" s="206" t="s">
        <v>94</v>
      </c>
      <c r="D98" s="224"/>
      <c r="E98" s="224"/>
      <c r="F98" s="224"/>
      <c r="G98" s="224"/>
      <c r="H98" s="224"/>
      <c r="I98" s="224"/>
      <c r="J98" s="224"/>
      <c r="K98" s="224"/>
      <c r="L98" s="224"/>
      <c r="M98" s="224"/>
      <c r="N98" s="224"/>
      <c r="O98" s="224"/>
      <c r="P98" s="224"/>
      <c r="Q98" s="224"/>
      <c r="R98" s="224"/>
      <c r="S98" s="224"/>
      <c r="T98" s="224"/>
      <c r="U98" s="224"/>
      <c r="V98" s="224"/>
      <c r="W98" s="224"/>
      <c r="X98" s="284"/>
    </row>
    <row r="99" spans="1:24" x14ac:dyDescent="0.15">
      <c r="A99" s="282"/>
      <c r="B99" s="169"/>
      <c r="C99" s="14" t="s">
        <v>272</v>
      </c>
      <c r="D99" s="222"/>
      <c r="E99" s="222"/>
      <c r="F99" s="222"/>
      <c r="G99" s="222"/>
      <c r="H99" s="222"/>
      <c r="I99" s="222"/>
      <c r="J99" s="222"/>
      <c r="K99" s="222"/>
      <c r="L99" s="222"/>
      <c r="M99" s="222"/>
      <c r="N99" s="222"/>
      <c r="O99" s="222"/>
      <c r="P99" s="222"/>
      <c r="Q99" s="222"/>
      <c r="R99" s="222"/>
      <c r="S99" s="222"/>
      <c r="T99" s="222"/>
      <c r="U99" s="222"/>
      <c r="V99" s="222"/>
      <c r="W99" s="222"/>
      <c r="X99" s="284"/>
    </row>
    <row r="100" spans="1:24" x14ac:dyDescent="0.15">
      <c r="A100" s="282"/>
      <c r="B100" s="169"/>
      <c r="C100" s="14" t="s">
        <v>95</v>
      </c>
      <c r="D100" s="222"/>
      <c r="E100" s="222"/>
      <c r="F100" s="222"/>
      <c r="G100" s="222"/>
      <c r="H100" s="222"/>
      <c r="I100" s="222"/>
      <c r="J100" s="222"/>
      <c r="K100" s="222"/>
      <c r="L100" s="222"/>
      <c r="M100" s="222"/>
      <c r="N100" s="222"/>
      <c r="O100" s="222"/>
      <c r="P100" s="222"/>
      <c r="Q100" s="222"/>
      <c r="R100" s="222"/>
      <c r="S100" s="222"/>
      <c r="T100" s="222"/>
      <c r="U100" s="222"/>
      <c r="V100" s="222"/>
      <c r="W100" s="222"/>
      <c r="X100" s="284"/>
    </row>
    <row r="101" spans="1:24" x14ac:dyDescent="0.15">
      <c r="A101" s="282"/>
      <c r="B101" s="169"/>
      <c r="C101" s="14" t="s">
        <v>273</v>
      </c>
      <c r="D101" s="222"/>
      <c r="E101" s="222"/>
      <c r="F101" s="222"/>
      <c r="G101" s="222"/>
      <c r="H101" s="222"/>
      <c r="I101" s="222"/>
      <c r="J101" s="222"/>
      <c r="K101" s="222"/>
      <c r="L101" s="222"/>
      <c r="M101" s="222"/>
      <c r="N101" s="222"/>
      <c r="O101" s="222"/>
      <c r="P101" s="222"/>
      <c r="Q101" s="222"/>
      <c r="R101" s="222"/>
      <c r="S101" s="222"/>
      <c r="T101" s="222"/>
      <c r="U101" s="222"/>
      <c r="V101" s="222"/>
      <c r="W101" s="222"/>
      <c r="X101" s="284"/>
    </row>
    <row r="102" spans="1:24" x14ac:dyDescent="0.15">
      <c r="A102" s="282"/>
      <c r="B102" s="169"/>
      <c r="C102" s="206" t="s">
        <v>96</v>
      </c>
      <c r="D102" s="224"/>
      <c r="E102" s="224"/>
      <c r="F102" s="224"/>
      <c r="G102" s="224"/>
      <c r="H102" s="224"/>
      <c r="I102" s="224"/>
      <c r="J102" s="224"/>
      <c r="K102" s="224"/>
      <c r="L102" s="224"/>
      <c r="M102" s="224"/>
      <c r="N102" s="224"/>
      <c r="O102" s="224"/>
      <c r="P102" s="224"/>
      <c r="Q102" s="224"/>
      <c r="R102" s="224"/>
      <c r="S102" s="224"/>
      <c r="T102" s="224"/>
      <c r="U102" s="224"/>
      <c r="V102" s="224"/>
      <c r="W102" s="224"/>
      <c r="X102" s="284"/>
    </row>
    <row r="103" spans="1:24" x14ac:dyDescent="0.15">
      <c r="A103" s="282"/>
      <c r="B103" s="169"/>
      <c r="C103" s="206" t="s">
        <v>97</v>
      </c>
      <c r="D103" s="224"/>
      <c r="E103" s="224"/>
      <c r="F103" s="224"/>
      <c r="G103" s="224"/>
      <c r="H103" s="224"/>
      <c r="I103" s="224"/>
      <c r="J103" s="224"/>
      <c r="K103" s="224"/>
      <c r="L103" s="224"/>
      <c r="M103" s="224"/>
      <c r="N103" s="224"/>
      <c r="O103" s="224"/>
      <c r="P103" s="224"/>
      <c r="Q103" s="224"/>
      <c r="R103" s="224"/>
      <c r="S103" s="224"/>
      <c r="T103" s="224"/>
      <c r="U103" s="224"/>
      <c r="V103" s="224"/>
      <c r="W103" s="224"/>
      <c r="X103" s="284"/>
    </row>
    <row r="104" spans="1:24" x14ac:dyDescent="0.15">
      <c r="A104" s="282"/>
      <c r="B104" s="169"/>
      <c r="C104" s="206" t="s">
        <v>98</v>
      </c>
      <c r="D104" s="224"/>
      <c r="E104" s="224"/>
      <c r="F104" s="224"/>
      <c r="G104" s="224"/>
      <c r="H104" s="224"/>
      <c r="I104" s="224"/>
      <c r="J104" s="224"/>
      <c r="K104" s="224"/>
      <c r="L104" s="224"/>
      <c r="M104" s="224"/>
      <c r="N104" s="224"/>
      <c r="O104" s="224"/>
      <c r="P104" s="224"/>
      <c r="Q104" s="224"/>
      <c r="R104" s="224"/>
      <c r="S104" s="224"/>
      <c r="T104" s="224"/>
      <c r="U104" s="224"/>
      <c r="V104" s="224"/>
      <c r="W104" s="224"/>
      <c r="X104" s="284"/>
    </row>
    <row r="105" spans="1:24" x14ac:dyDescent="0.15">
      <c r="A105" s="282"/>
      <c r="B105" s="169"/>
      <c r="C105" s="14" t="s">
        <v>99</v>
      </c>
      <c r="D105" s="222"/>
      <c r="E105" s="222"/>
      <c r="F105" s="222"/>
      <c r="G105" s="222"/>
      <c r="H105" s="222"/>
      <c r="I105" s="222"/>
      <c r="J105" s="222"/>
      <c r="K105" s="222"/>
      <c r="L105" s="222"/>
      <c r="M105" s="222"/>
      <c r="N105" s="222"/>
      <c r="O105" s="222"/>
      <c r="P105" s="222"/>
      <c r="Q105" s="222"/>
      <c r="R105" s="222"/>
      <c r="S105" s="222"/>
      <c r="T105" s="222"/>
      <c r="U105" s="222"/>
      <c r="V105" s="222"/>
      <c r="W105" s="222"/>
      <c r="X105" s="284"/>
    </row>
    <row r="106" spans="1:24" x14ac:dyDescent="0.15">
      <c r="A106" s="282"/>
      <c r="B106" s="169"/>
      <c r="C106" s="14" t="s">
        <v>100</v>
      </c>
      <c r="D106" s="222"/>
      <c r="E106" s="222"/>
      <c r="F106" s="222"/>
      <c r="G106" s="222"/>
      <c r="H106" s="222"/>
      <c r="I106" s="222"/>
      <c r="J106" s="222"/>
      <c r="K106" s="222"/>
      <c r="L106" s="222"/>
      <c r="M106" s="222"/>
      <c r="N106" s="222"/>
      <c r="O106" s="222"/>
      <c r="P106" s="222"/>
      <c r="Q106" s="222"/>
      <c r="R106" s="222"/>
      <c r="S106" s="222"/>
      <c r="T106" s="222"/>
      <c r="U106" s="222"/>
      <c r="V106" s="222"/>
      <c r="W106" s="222"/>
      <c r="X106" s="284"/>
    </row>
    <row r="107" spans="1:24" x14ac:dyDescent="0.15">
      <c r="A107" s="282"/>
      <c r="B107" s="169"/>
      <c r="C107" s="14" t="s">
        <v>101</v>
      </c>
      <c r="D107" s="222"/>
      <c r="E107" s="222"/>
      <c r="F107" s="222"/>
      <c r="G107" s="222"/>
      <c r="H107" s="222"/>
      <c r="I107" s="222"/>
      <c r="J107" s="222"/>
      <c r="K107" s="222"/>
      <c r="L107" s="222"/>
      <c r="M107" s="222"/>
      <c r="N107" s="222"/>
      <c r="O107" s="222"/>
      <c r="P107" s="222"/>
      <c r="Q107" s="222"/>
      <c r="R107" s="222"/>
      <c r="S107" s="222"/>
      <c r="T107" s="222"/>
      <c r="U107" s="222"/>
      <c r="V107" s="222"/>
      <c r="W107" s="222"/>
      <c r="X107" s="284"/>
    </row>
    <row r="108" spans="1:24" x14ac:dyDescent="0.15">
      <c r="A108" s="282"/>
      <c r="B108" s="169"/>
      <c r="C108" s="206" t="s">
        <v>102</v>
      </c>
      <c r="D108" s="224"/>
      <c r="E108" s="224"/>
      <c r="F108" s="224"/>
      <c r="G108" s="224"/>
      <c r="H108" s="224"/>
      <c r="I108" s="224"/>
      <c r="J108" s="224"/>
      <c r="K108" s="224"/>
      <c r="L108" s="224"/>
      <c r="M108" s="224"/>
      <c r="N108" s="224"/>
      <c r="O108" s="224"/>
      <c r="P108" s="224"/>
      <c r="Q108" s="224"/>
      <c r="R108" s="224"/>
      <c r="S108" s="224"/>
      <c r="T108" s="224"/>
      <c r="U108" s="224"/>
      <c r="V108" s="224"/>
      <c r="W108" s="224"/>
      <c r="X108" s="284"/>
    </row>
    <row r="109" spans="1:24" x14ac:dyDescent="0.15">
      <c r="A109" s="282"/>
      <c r="B109" s="169"/>
      <c r="C109" s="206" t="s">
        <v>103</v>
      </c>
      <c r="D109" s="224"/>
      <c r="E109" s="224"/>
      <c r="F109" s="224"/>
      <c r="G109" s="224"/>
      <c r="H109" s="224"/>
      <c r="I109" s="224"/>
      <c r="J109" s="224"/>
      <c r="K109" s="224"/>
      <c r="L109" s="224"/>
      <c r="M109" s="224"/>
      <c r="N109" s="224"/>
      <c r="O109" s="224"/>
      <c r="P109" s="224"/>
      <c r="Q109" s="224"/>
      <c r="R109" s="224"/>
      <c r="S109" s="224"/>
      <c r="T109" s="224"/>
      <c r="U109" s="224"/>
      <c r="V109" s="224"/>
      <c r="W109" s="224"/>
      <c r="X109" s="284"/>
    </row>
    <row r="110" spans="1:24" x14ac:dyDescent="0.15">
      <c r="A110" s="282"/>
      <c r="B110" s="169"/>
      <c r="C110" s="206" t="s">
        <v>104</v>
      </c>
      <c r="D110" s="224"/>
      <c r="E110" s="224"/>
      <c r="F110" s="224"/>
      <c r="G110" s="224"/>
      <c r="H110" s="224"/>
      <c r="I110" s="224"/>
      <c r="J110" s="224"/>
      <c r="K110" s="224"/>
      <c r="L110" s="224"/>
      <c r="M110" s="224"/>
      <c r="N110" s="224"/>
      <c r="O110" s="224"/>
      <c r="P110" s="224"/>
      <c r="Q110" s="224"/>
      <c r="R110" s="224"/>
      <c r="S110" s="224"/>
      <c r="T110" s="224"/>
      <c r="U110" s="224"/>
      <c r="V110" s="224"/>
      <c r="W110" s="224"/>
      <c r="X110" s="284"/>
    </row>
    <row r="111" spans="1:24" x14ac:dyDescent="0.15">
      <c r="A111" s="282"/>
      <c r="B111" s="169"/>
      <c r="C111" s="14" t="s">
        <v>105</v>
      </c>
      <c r="D111" s="222"/>
      <c r="E111" s="222"/>
      <c r="F111" s="222"/>
      <c r="G111" s="222"/>
      <c r="H111" s="222"/>
      <c r="I111" s="222"/>
      <c r="J111" s="222"/>
      <c r="K111" s="222"/>
      <c r="L111" s="222"/>
      <c r="M111" s="222"/>
      <c r="N111" s="222"/>
      <c r="O111" s="222"/>
      <c r="P111" s="222"/>
      <c r="Q111" s="222"/>
      <c r="R111" s="222"/>
      <c r="S111" s="222"/>
      <c r="T111" s="222"/>
      <c r="U111" s="222"/>
      <c r="V111" s="222"/>
      <c r="W111" s="222"/>
      <c r="X111" s="284"/>
    </row>
    <row r="112" spans="1:24" x14ac:dyDescent="0.15">
      <c r="A112" s="282"/>
      <c r="B112" s="169"/>
      <c r="C112" s="14" t="s">
        <v>106</v>
      </c>
      <c r="D112" s="222"/>
      <c r="E112" s="222"/>
      <c r="F112" s="222"/>
      <c r="G112" s="222"/>
      <c r="H112" s="222"/>
      <c r="I112" s="222"/>
      <c r="J112" s="222"/>
      <c r="K112" s="222"/>
      <c r="L112" s="222"/>
      <c r="M112" s="222"/>
      <c r="N112" s="222"/>
      <c r="O112" s="222"/>
      <c r="P112" s="222"/>
      <c r="Q112" s="222"/>
      <c r="R112" s="222"/>
      <c r="S112" s="222"/>
      <c r="T112" s="222"/>
      <c r="U112" s="222"/>
      <c r="V112" s="222"/>
      <c r="W112" s="222"/>
      <c r="X112" s="284"/>
    </row>
    <row r="113" spans="1:24" x14ac:dyDescent="0.15">
      <c r="A113" s="282"/>
      <c r="B113" s="169"/>
      <c r="C113" s="14" t="s">
        <v>107</v>
      </c>
      <c r="D113" s="222"/>
      <c r="E113" s="222"/>
      <c r="F113" s="222"/>
      <c r="G113" s="222"/>
      <c r="H113" s="222"/>
      <c r="I113" s="222"/>
      <c r="J113" s="222"/>
      <c r="K113" s="222"/>
      <c r="L113" s="222"/>
      <c r="M113" s="222"/>
      <c r="N113" s="222"/>
      <c r="O113" s="222"/>
      <c r="P113" s="222"/>
      <c r="Q113" s="222"/>
      <c r="R113" s="222"/>
      <c r="S113" s="222"/>
      <c r="T113" s="222"/>
      <c r="U113" s="222"/>
      <c r="V113" s="222"/>
      <c r="W113" s="222"/>
      <c r="X113" s="284"/>
    </row>
    <row r="114" spans="1:24" x14ac:dyDescent="0.15">
      <c r="A114" s="282"/>
      <c r="B114" s="169"/>
      <c r="C114" s="206" t="s">
        <v>108</v>
      </c>
      <c r="D114" s="224"/>
      <c r="E114" s="224"/>
      <c r="F114" s="224"/>
      <c r="G114" s="224"/>
      <c r="H114" s="224"/>
      <c r="I114" s="224"/>
      <c r="J114" s="224"/>
      <c r="K114" s="224"/>
      <c r="L114" s="224"/>
      <c r="M114" s="224"/>
      <c r="N114" s="224"/>
      <c r="O114" s="224"/>
      <c r="P114" s="224"/>
      <c r="Q114" s="224"/>
      <c r="R114" s="224"/>
      <c r="S114" s="224"/>
      <c r="T114" s="224"/>
      <c r="U114" s="224"/>
      <c r="V114" s="224"/>
      <c r="W114" s="224"/>
      <c r="X114" s="284"/>
    </row>
    <row r="115" spans="1:24" x14ac:dyDescent="0.15">
      <c r="A115" s="282"/>
      <c r="B115" s="169"/>
      <c r="C115" s="206" t="s">
        <v>274</v>
      </c>
      <c r="D115" s="224"/>
      <c r="E115" s="224"/>
      <c r="F115" s="224"/>
      <c r="G115" s="224"/>
      <c r="H115" s="224"/>
      <c r="I115" s="224"/>
      <c r="J115" s="224"/>
      <c r="K115" s="224"/>
      <c r="L115" s="224"/>
      <c r="M115" s="224"/>
      <c r="N115" s="224"/>
      <c r="O115" s="224"/>
      <c r="P115" s="224"/>
      <c r="Q115" s="224"/>
      <c r="R115" s="224"/>
      <c r="S115" s="224"/>
      <c r="T115" s="224"/>
      <c r="U115" s="224"/>
      <c r="V115" s="224"/>
      <c r="W115" s="224"/>
      <c r="X115" s="284"/>
    </row>
    <row r="116" spans="1:24" x14ac:dyDescent="0.15">
      <c r="A116" s="282"/>
      <c r="B116" s="169"/>
      <c r="C116" s="206" t="s">
        <v>109</v>
      </c>
      <c r="D116" s="224"/>
      <c r="E116" s="224"/>
      <c r="F116" s="224"/>
      <c r="G116" s="224"/>
      <c r="H116" s="224"/>
      <c r="I116" s="224"/>
      <c r="J116" s="224"/>
      <c r="K116" s="224"/>
      <c r="L116" s="224"/>
      <c r="M116" s="224"/>
      <c r="N116" s="224"/>
      <c r="O116" s="224"/>
      <c r="P116" s="224"/>
      <c r="Q116" s="224"/>
      <c r="R116" s="224"/>
      <c r="S116" s="224"/>
      <c r="T116" s="224"/>
      <c r="U116" s="224"/>
      <c r="V116" s="224"/>
      <c r="W116" s="224"/>
      <c r="X116" s="284"/>
    </row>
    <row r="117" spans="1:24" x14ac:dyDescent="0.15">
      <c r="A117" s="282"/>
      <c r="B117" s="169"/>
      <c r="C117" s="14" t="s">
        <v>275</v>
      </c>
      <c r="D117" s="222"/>
      <c r="E117" s="222"/>
      <c r="F117" s="222"/>
      <c r="G117" s="222"/>
      <c r="H117" s="222"/>
      <c r="I117" s="222"/>
      <c r="J117" s="222"/>
      <c r="K117" s="222"/>
      <c r="L117" s="222"/>
      <c r="M117" s="222"/>
      <c r="N117" s="222"/>
      <c r="O117" s="222"/>
      <c r="P117" s="222"/>
      <c r="Q117" s="222"/>
      <c r="R117" s="222"/>
      <c r="S117" s="222"/>
      <c r="T117" s="222"/>
      <c r="U117" s="222"/>
      <c r="V117" s="222"/>
      <c r="W117" s="222"/>
      <c r="X117" s="284"/>
    </row>
    <row r="118" spans="1:24" x14ac:dyDescent="0.15">
      <c r="A118" s="282"/>
      <c r="B118" s="169"/>
      <c r="C118" s="14" t="s">
        <v>110</v>
      </c>
      <c r="D118" s="222"/>
      <c r="E118" s="222"/>
      <c r="F118" s="222"/>
      <c r="G118" s="222"/>
      <c r="H118" s="222"/>
      <c r="I118" s="222"/>
      <c r="J118" s="222"/>
      <c r="K118" s="222"/>
      <c r="L118" s="222"/>
      <c r="M118" s="222"/>
      <c r="N118" s="222"/>
      <c r="O118" s="222"/>
      <c r="P118" s="222"/>
      <c r="Q118" s="222"/>
      <c r="R118" s="222"/>
      <c r="S118" s="222"/>
      <c r="T118" s="222"/>
      <c r="U118" s="222"/>
      <c r="V118" s="222"/>
      <c r="W118" s="222"/>
      <c r="X118" s="284"/>
    </row>
    <row r="119" spans="1:24" x14ac:dyDescent="0.15">
      <c r="A119" s="282"/>
      <c r="B119" s="169"/>
      <c r="C119" s="14" t="s">
        <v>111</v>
      </c>
      <c r="D119" s="222"/>
      <c r="E119" s="222"/>
      <c r="F119" s="222"/>
      <c r="G119" s="222"/>
      <c r="H119" s="222"/>
      <c r="I119" s="222"/>
      <c r="J119" s="222"/>
      <c r="K119" s="222"/>
      <c r="L119" s="222"/>
      <c r="M119" s="222"/>
      <c r="N119" s="222"/>
      <c r="O119" s="222"/>
      <c r="P119" s="222"/>
      <c r="Q119" s="222"/>
      <c r="R119" s="222"/>
      <c r="S119" s="222"/>
      <c r="T119" s="222"/>
      <c r="U119" s="222"/>
      <c r="V119" s="222"/>
      <c r="W119" s="222"/>
      <c r="X119" s="284"/>
    </row>
    <row r="120" spans="1:24" x14ac:dyDescent="0.15">
      <c r="A120" s="282"/>
      <c r="B120" s="169"/>
      <c r="C120" s="206" t="s">
        <v>112</v>
      </c>
      <c r="D120" s="224"/>
      <c r="E120" s="224"/>
      <c r="F120" s="224"/>
      <c r="G120" s="224"/>
      <c r="H120" s="224"/>
      <c r="I120" s="224"/>
      <c r="J120" s="224"/>
      <c r="K120" s="224"/>
      <c r="L120" s="224"/>
      <c r="M120" s="224"/>
      <c r="N120" s="224"/>
      <c r="O120" s="224"/>
      <c r="P120" s="224"/>
      <c r="Q120" s="224"/>
      <c r="R120" s="224"/>
      <c r="S120" s="224"/>
      <c r="T120" s="224"/>
      <c r="U120" s="224"/>
      <c r="V120" s="224"/>
      <c r="W120" s="224"/>
      <c r="X120" s="284"/>
    </row>
    <row r="121" spans="1:24" x14ac:dyDescent="0.15">
      <c r="A121" s="282"/>
      <c r="B121" s="169"/>
      <c r="C121" s="206" t="s">
        <v>113</v>
      </c>
      <c r="D121" s="224"/>
      <c r="E121" s="224"/>
      <c r="F121" s="224"/>
      <c r="G121" s="224"/>
      <c r="H121" s="224"/>
      <c r="I121" s="224"/>
      <c r="J121" s="224"/>
      <c r="K121" s="224"/>
      <c r="L121" s="224"/>
      <c r="M121" s="224"/>
      <c r="N121" s="224"/>
      <c r="O121" s="224"/>
      <c r="P121" s="224"/>
      <c r="Q121" s="224"/>
      <c r="R121" s="224"/>
      <c r="S121" s="224"/>
      <c r="T121" s="224"/>
      <c r="U121" s="224"/>
      <c r="V121" s="224"/>
      <c r="W121" s="224"/>
      <c r="X121" s="284"/>
    </row>
    <row r="122" spans="1:24" x14ac:dyDescent="0.15">
      <c r="A122" s="282"/>
      <c r="C122" s="226" t="s">
        <v>348</v>
      </c>
      <c r="D122" s="224"/>
      <c r="E122" s="224"/>
      <c r="F122" s="224"/>
      <c r="G122" s="224"/>
      <c r="H122" s="224"/>
      <c r="I122" s="224"/>
      <c r="J122" s="224"/>
      <c r="K122" s="224"/>
      <c r="L122" s="224"/>
      <c r="M122" s="224"/>
      <c r="N122" s="224"/>
      <c r="O122" s="224"/>
      <c r="P122" s="224"/>
      <c r="Q122" s="224"/>
      <c r="R122" s="224"/>
      <c r="S122" s="224"/>
      <c r="T122" s="224"/>
      <c r="U122" s="224"/>
      <c r="V122" s="224"/>
      <c r="W122" s="224"/>
      <c r="X122" s="284"/>
    </row>
    <row r="123" spans="1:24" x14ac:dyDescent="0.15">
      <c r="A123" s="282"/>
      <c r="C123" s="220" t="s">
        <v>349</v>
      </c>
      <c r="D123" s="222"/>
      <c r="E123" s="222"/>
      <c r="F123" s="222"/>
      <c r="G123" s="222"/>
      <c r="H123" s="222"/>
      <c r="I123" s="222"/>
      <c r="J123" s="222"/>
      <c r="K123" s="222"/>
      <c r="L123" s="222"/>
      <c r="M123" s="222"/>
      <c r="N123" s="222"/>
      <c r="O123" s="222"/>
      <c r="P123" s="222"/>
      <c r="Q123" s="222"/>
      <c r="R123" s="222"/>
      <c r="S123" s="222"/>
      <c r="T123" s="222"/>
      <c r="U123" s="222"/>
      <c r="V123" s="222"/>
      <c r="W123" s="222"/>
      <c r="X123" s="284"/>
    </row>
    <row r="124" spans="1:24" x14ac:dyDescent="0.15">
      <c r="A124" s="282"/>
      <c r="C124" s="220" t="s">
        <v>350</v>
      </c>
      <c r="D124" s="222"/>
      <c r="E124" s="222"/>
      <c r="F124" s="222"/>
      <c r="G124" s="222"/>
      <c r="H124" s="222"/>
      <c r="I124" s="222"/>
      <c r="J124" s="222"/>
      <c r="K124" s="222"/>
      <c r="L124" s="222"/>
      <c r="M124" s="222"/>
      <c r="N124" s="222"/>
      <c r="O124" s="222"/>
      <c r="P124" s="222"/>
      <c r="Q124" s="222"/>
      <c r="R124" s="222"/>
      <c r="S124" s="222"/>
      <c r="T124" s="222"/>
      <c r="U124" s="222"/>
      <c r="V124" s="222"/>
      <c r="W124" s="222"/>
      <c r="X124" s="284"/>
    </row>
    <row r="125" spans="1:24" x14ac:dyDescent="0.15">
      <c r="A125" s="282"/>
      <c r="C125" s="220" t="s">
        <v>351</v>
      </c>
      <c r="D125" s="222"/>
      <c r="E125" s="222"/>
      <c r="F125" s="222"/>
      <c r="G125" s="222"/>
      <c r="H125" s="222"/>
      <c r="I125" s="222"/>
      <c r="J125" s="222"/>
      <c r="K125" s="222"/>
      <c r="L125" s="222"/>
      <c r="M125" s="222"/>
      <c r="N125" s="222"/>
      <c r="O125" s="222"/>
      <c r="P125" s="222"/>
      <c r="Q125" s="222"/>
      <c r="R125" s="222"/>
      <c r="S125" s="222"/>
      <c r="T125" s="222"/>
      <c r="U125" s="222"/>
      <c r="V125" s="222"/>
      <c r="W125" s="222"/>
      <c r="X125" s="284"/>
    </row>
    <row r="126" spans="1:24" x14ac:dyDescent="0.15">
      <c r="A126" s="282"/>
      <c r="C126" s="226" t="s">
        <v>352</v>
      </c>
      <c r="D126" s="224"/>
      <c r="E126" s="224"/>
      <c r="F126" s="224"/>
      <c r="G126" s="224"/>
      <c r="H126" s="224"/>
      <c r="I126" s="224"/>
      <c r="J126" s="224"/>
      <c r="K126" s="224"/>
      <c r="L126" s="224"/>
      <c r="M126" s="224"/>
      <c r="N126" s="224"/>
      <c r="O126" s="224"/>
      <c r="P126" s="224"/>
      <c r="Q126" s="224"/>
      <c r="R126" s="224"/>
      <c r="S126" s="224"/>
      <c r="T126" s="224"/>
      <c r="U126" s="224"/>
      <c r="V126" s="224"/>
      <c r="W126" s="224"/>
      <c r="X126" s="284"/>
    </row>
    <row r="127" spans="1:24" x14ac:dyDescent="0.15">
      <c r="A127" s="282"/>
      <c r="C127" s="226" t="s">
        <v>353</v>
      </c>
      <c r="D127" s="224"/>
      <c r="E127" s="224"/>
      <c r="F127" s="224"/>
      <c r="G127" s="224"/>
      <c r="H127" s="224"/>
      <c r="I127" s="224"/>
      <c r="J127" s="224"/>
      <c r="K127" s="224"/>
      <c r="L127" s="224"/>
      <c r="M127" s="224"/>
      <c r="N127" s="224"/>
      <c r="O127" s="224"/>
      <c r="P127" s="224"/>
      <c r="Q127" s="224"/>
      <c r="R127" s="224"/>
      <c r="S127" s="224"/>
      <c r="T127" s="224"/>
      <c r="U127" s="224"/>
      <c r="V127" s="224"/>
      <c r="W127" s="224"/>
      <c r="X127" s="284"/>
    </row>
    <row r="128" spans="1:24" x14ac:dyDescent="0.15">
      <c r="A128" s="282"/>
      <c r="C128" s="226" t="s">
        <v>354</v>
      </c>
      <c r="D128" s="224"/>
      <c r="E128" s="224"/>
      <c r="F128" s="224"/>
      <c r="G128" s="224"/>
      <c r="H128" s="224"/>
      <c r="I128" s="224"/>
      <c r="J128" s="224"/>
      <c r="K128" s="224"/>
      <c r="L128" s="224"/>
      <c r="M128" s="224"/>
      <c r="N128" s="224"/>
      <c r="O128" s="224"/>
      <c r="P128" s="224"/>
      <c r="Q128" s="224"/>
      <c r="R128" s="224"/>
      <c r="S128" s="224"/>
      <c r="T128" s="224"/>
      <c r="U128" s="224"/>
      <c r="V128" s="224"/>
      <c r="W128" s="224"/>
      <c r="X128" s="284"/>
    </row>
    <row r="129" spans="1:24" x14ac:dyDescent="0.15">
      <c r="A129" s="282"/>
      <c r="C129" s="220" t="s">
        <v>355</v>
      </c>
      <c r="D129" s="222"/>
      <c r="E129" s="222"/>
      <c r="F129" s="222"/>
      <c r="G129" s="222"/>
      <c r="H129" s="222"/>
      <c r="I129" s="222"/>
      <c r="J129" s="222"/>
      <c r="K129" s="222"/>
      <c r="L129" s="222"/>
      <c r="M129" s="222"/>
      <c r="N129" s="222"/>
      <c r="O129" s="222"/>
      <c r="P129" s="222"/>
      <c r="Q129" s="222"/>
      <c r="R129" s="222"/>
      <c r="S129" s="222"/>
      <c r="T129" s="222"/>
      <c r="U129" s="222"/>
      <c r="V129" s="222"/>
      <c r="W129" s="222"/>
      <c r="X129" s="284"/>
    </row>
    <row r="130" spans="1:24" x14ac:dyDescent="0.15">
      <c r="A130" s="282"/>
      <c r="C130" s="220" t="s">
        <v>356</v>
      </c>
      <c r="D130" s="222"/>
      <c r="E130" s="222"/>
      <c r="F130" s="222"/>
      <c r="G130" s="222"/>
      <c r="H130" s="222"/>
      <c r="I130" s="222"/>
      <c r="J130" s="222"/>
      <c r="K130" s="222"/>
      <c r="L130" s="222"/>
      <c r="M130" s="222"/>
      <c r="N130" s="222"/>
      <c r="O130" s="222"/>
      <c r="P130" s="222"/>
      <c r="Q130" s="222"/>
      <c r="R130" s="222"/>
      <c r="S130" s="222"/>
      <c r="T130" s="222"/>
      <c r="U130" s="222"/>
      <c r="V130" s="222"/>
      <c r="W130" s="222"/>
      <c r="X130" s="284"/>
    </row>
    <row r="131" spans="1:24" x14ac:dyDescent="0.15">
      <c r="A131" s="282"/>
      <c r="C131" s="220" t="s">
        <v>357</v>
      </c>
      <c r="D131" s="222"/>
      <c r="E131" s="222"/>
      <c r="F131" s="222"/>
      <c r="G131" s="222"/>
      <c r="H131" s="222"/>
      <c r="I131" s="222"/>
      <c r="J131" s="222"/>
      <c r="K131" s="222"/>
      <c r="L131" s="222"/>
      <c r="M131" s="222"/>
      <c r="N131" s="222"/>
      <c r="O131" s="222"/>
      <c r="P131" s="222"/>
      <c r="Q131" s="222"/>
      <c r="R131" s="222"/>
      <c r="S131" s="222"/>
      <c r="T131" s="222"/>
      <c r="U131" s="222"/>
      <c r="V131" s="222"/>
      <c r="W131" s="222"/>
      <c r="X131" s="284"/>
    </row>
  </sheetData>
  <sheetProtection algorithmName="SHA-512" hashValue="IeWHpaxDc+Uw7R055TjeWmJOEDbwvzpGh0P7G8mwlXIUTECnnykYi3h93wLVczZIc2g0xVzGmFHfoGMdL+M2HQ==" saltValue="niFOwQISe1DM1EAxCRNw2A==" spinCount="100000" sheet="1" objects="1" scenarios="1" selectLockedCells="1"/>
  <mergeCells count="2">
    <mergeCell ref="A1:A131"/>
    <mergeCell ref="X1:X131"/>
  </mergeCells>
  <phoneticPr fontId="11" type="noConversion"/>
  <conditionalFormatting sqref="D3:W59 D63:W65 D69:W71 D75:W77 D81:W121">
    <cfRule type="cellIs" dxfId="43" priority="5" operator="equal">
      <formula>"P"</formula>
    </cfRule>
  </conditionalFormatting>
  <conditionalFormatting sqref="D60:W62">
    <cfRule type="cellIs" dxfId="42" priority="4" operator="equal">
      <formula>"P"</formula>
    </cfRule>
  </conditionalFormatting>
  <conditionalFormatting sqref="D66:W68">
    <cfRule type="cellIs" dxfId="41" priority="3" operator="equal">
      <formula>"P"</formula>
    </cfRule>
  </conditionalFormatting>
  <conditionalFormatting sqref="D72:W74">
    <cfRule type="cellIs" dxfId="40" priority="2" operator="equal">
      <formula>"P"</formula>
    </cfRule>
  </conditionalFormatting>
  <conditionalFormatting sqref="D78:W80">
    <cfRule type="cellIs" dxfId="39" priority="1" operator="equal">
      <formula>"P"</formula>
    </cfRule>
  </conditionalFormatting>
  <pageMargins left="0.7" right="0.5" top="1" bottom="0.5" header="0.5" footer="0.25"/>
  <pageSetup scale="92" fitToHeight="2" orientation="portrait" r:id="rId1"/>
  <headerFooter alignWithMargins="0">
    <oddHeader>&amp;C&amp;"Arial,Bold"&amp;14EagleTrax&amp;"Arial,Regular"
&amp;"Arial,Bold"&amp;12Elective Merit Badges - &amp;D</oddHeader>
  </headerFooter>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32</vt:i4>
      </vt:variant>
      <vt:variant>
        <vt:lpstr>Named Ranges</vt:lpstr>
      </vt:variant>
      <vt:variant>
        <vt:i4>29</vt:i4>
      </vt:variant>
    </vt:vector>
  </HeadingPairs>
  <TitlesOfParts>
    <vt:vector size="61" baseType="lpstr">
      <vt:lpstr>Instructions</vt:lpstr>
      <vt:lpstr>Parent Contact Info</vt:lpstr>
      <vt:lpstr>Troop Meetings</vt:lpstr>
      <vt:lpstr>Outings</vt:lpstr>
      <vt:lpstr>Hiking</vt:lpstr>
      <vt:lpstr>Nights Camping</vt:lpstr>
      <vt:lpstr>Order of the Arrow</vt:lpstr>
      <vt:lpstr>MB - EagleRequired</vt:lpstr>
      <vt:lpstr>MB - Elective</vt:lpstr>
      <vt:lpstr>Star</vt:lpstr>
      <vt:lpstr>Life</vt:lpstr>
      <vt:lpstr>Eagle</vt:lpstr>
      <vt:lpstr>Scout 1</vt:lpstr>
      <vt:lpstr>Scout 2</vt:lpstr>
      <vt:lpstr>Scout 3</vt:lpstr>
      <vt:lpstr>Scout 4</vt:lpstr>
      <vt:lpstr>Scout 5</vt:lpstr>
      <vt:lpstr>Scout 6</vt:lpstr>
      <vt:lpstr>Scout 7</vt:lpstr>
      <vt:lpstr>Scout 8</vt:lpstr>
      <vt:lpstr>Scout 9</vt:lpstr>
      <vt:lpstr>Scout 10</vt:lpstr>
      <vt:lpstr>Scout 11</vt:lpstr>
      <vt:lpstr>Scout 12</vt:lpstr>
      <vt:lpstr>Scout 13</vt:lpstr>
      <vt:lpstr>Scout 14</vt:lpstr>
      <vt:lpstr>Scout 15</vt:lpstr>
      <vt:lpstr>Scout 16</vt:lpstr>
      <vt:lpstr>Scout 17</vt:lpstr>
      <vt:lpstr>Scout 18</vt:lpstr>
      <vt:lpstr>Scout 19</vt:lpstr>
      <vt:lpstr>Scout 20</vt:lpstr>
      <vt:lpstr>Instructions!Print_Area</vt:lpstr>
      <vt:lpstr>Nights Camping!Print_Area</vt:lpstr>
      <vt:lpstr>Order of the Arrow!Print_Area</vt:lpstr>
      <vt:lpstr>Outings!Print_Area</vt:lpstr>
      <vt:lpstr>Parent Contact Info!Print_Area</vt:lpstr>
      <vt:lpstr>Scout 1!Print_Area</vt:lpstr>
      <vt:lpstr>Scout 10!Print_Area</vt:lpstr>
      <vt:lpstr>Scout 11!Print_Area</vt:lpstr>
      <vt:lpstr>Scout 12!Print_Area</vt:lpstr>
      <vt:lpstr>Scout 13!Print_Area</vt:lpstr>
      <vt:lpstr>Scout 14!Print_Area</vt:lpstr>
      <vt:lpstr>Scout 15!Print_Area</vt:lpstr>
      <vt:lpstr>Scout 2!Print_Area</vt:lpstr>
      <vt:lpstr>Scout 3!Print_Area</vt:lpstr>
      <vt:lpstr>Scout 4!Print_Area</vt:lpstr>
      <vt:lpstr>Scout 5!Print_Area</vt:lpstr>
      <vt:lpstr>Scout 6!Print_Area</vt:lpstr>
      <vt:lpstr>Scout 7!Print_Area</vt:lpstr>
      <vt:lpstr>Scout 8!Print_Area</vt:lpstr>
      <vt:lpstr>Scout 9!Print_Area</vt:lpstr>
      <vt:lpstr>Troop Meetings!Print_Area</vt:lpstr>
      <vt:lpstr>Eagle!Print_Titles</vt:lpstr>
      <vt:lpstr>Hiking!Print_Titles</vt:lpstr>
      <vt:lpstr>Life!Print_Titles</vt:lpstr>
      <vt:lpstr>MB - Elective!Print_Titles</vt:lpstr>
      <vt:lpstr>Nights Camping!Print_Titles</vt:lpstr>
      <vt:lpstr>Outings!Print_Titles</vt:lpstr>
      <vt:lpstr>Star!Print_Titles</vt:lpstr>
      <vt:lpstr>Troop Meetings!Print_Titles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EagleTrax</dc:title>
  <dc:creator>Frank Steele</dc:creator>
  <cp:lastModifiedBy>Oradat, Chris A</cp:lastModifiedBy>
  <cp:lastPrinted>2015-12-16T19:36:53Z</cp:lastPrinted>
  <dcterms:created xsi:type="dcterms:W3CDTF">2005-02-08T13:28:44Z</dcterms:created>
  <dcterms:modified xsi:type="dcterms:W3CDTF">2018-07-12T16:53:27Z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1365372423</vt:i4>
  </property>
  <property fmtid="{D5CDD505-2E9C-101B-9397-08002B2CF9AE}" pid="3" name="_EmailSubject">
    <vt:lpwstr>WolfTrax 1.1 - First Revision</vt:lpwstr>
  </property>
  <property fmtid="{D5CDD505-2E9C-101B-9397-08002B2CF9AE}" pid="4" name="_AuthorEmail">
    <vt:lpwstr>fsteele@houston.rr.com</vt:lpwstr>
  </property>
  <property fmtid="{D5CDD505-2E9C-101B-9397-08002B2CF9AE}" pid="5" name="_AuthorEmailDisplayName">
    <vt:lpwstr>Frank Steele</vt:lpwstr>
  </property>
  <property fmtid="{D5CDD505-2E9C-101B-9397-08002B2CF9AE}" pid="6" name="_PreviousAdHocReviewCycleID">
    <vt:i4>1920073218</vt:i4>
  </property>
  <property fmtid="{D5CDD505-2E9C-101B-9397-08002B2CF9AE}" pid="7" name="_ReviewingToolsShownOnce">
    <vt:lpwstr/>
  </property>
</Properties>
</file>